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F3DB1344-78B6-46A1-9F15-95E04A980C5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6" hidden="1">'D,F등급 명단'!$A$13:$R$17</definedName>
    <definedName name="_xlnm._FilterDatabase" localSheetId="4" hidden="1">운전자별!$A$4:$R$153</definedName>
    <definedName name="_xlnm._FilterDatabase" localSheetId="3" hidden="1">차량별!$A$4:$AY$4</definedName>
    <definedName name="_xlnm.Print_Area" localSheetId="4">운전자별!$A$1:$R$153</definedName>
    <definedName name="_xlnm.Print_Area" localSheetId="1">종합!$A$1:$L$143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E75" i="60"/>
  <c r="D75" i="60"/>
  <c r="C75" i="60"/>
  <c r="B75" i="60"/>
  <c r="A75" i="60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5" i="60" l="1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51" i="12" a="1"/>
  <c r="J51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34" i="12" l="1"/>
  <c r="B135" i="12"/>
  <c r="H135" i="12" s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0" i="12" l="1"/>
  <c r="J130" i="12" s="1"/>
  <c r="K64" i="12"/>
  <c r="I64" i="12"/>
  <c r="J64" i="12"/>
  <c r="B131" i="12" l="1"/>
  <c r="B132" i="12"/>
  <c r="B133" i="12"/>
  <c r="I133" i="12" s="1"/>
  <c r="J69" i="12"/>
  <c r="J70" i="12"/>
  <c r="J67" i="12"/>
  <c r="J66" i="12"/>
  <c r="J71" i="12"/>
  <c r="J68" i="12"/>
  <c r="J65" i="12"/>
  <c r="I71" i="12"/>
  <c r="I68" i="12"/>
  <c r="I69" i="12"/>
  <c r="I70" i="12"/>
  <c r="I67" i="12"/>
  <c r="I66" i="12"/>
  <c r="I65" i="12"/>
  <c r="K69" i="12"/>
  <c r="K70" i="12"/>
  <c r="K67" i="12"/>
  <c r="K71" i="12"/>
  <c r="K68" i="12"/>
  <c r="K66" i="12"/>
  <c r="K65" i="12"/>
  <c r="J10" i="12" l="1"/>
  <c r="J31" i="12" s="1"/>
  <c r="K27" i="12"/>
  <c r="D27" i="12" l="1"/>
  <c r="I51" i="12" a="1"/>
  <c r="E51" i="12" a="1"/>
  <c r="N51" i="12" a="1"/>
  <c r="F51" i="12" a="1"/>
  <c r="D51" i="12" a="1"/>
  <c r="G51" i="12" a="1"/>
  <c r="H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31" i="12" l="1"/>
  <c r="I135" i="12"/>
  <c r="J135" i="12"/>
  <c r="J134" i="12"/>
  <c r="D135" i="12"/>
  <c r="E133" i="12"/>
  <c r="D134" i="12"/>
  <c r="H130" i="12"/>
  <c r="E131" i="12"/>
  <c r="E135" i="12"/>
  <c r="I130" i="12"/>
  <c r="H134" i="12"/>
  <c r="F130" i="12"/>
  <c r="D133" i="12"/>
  <c r="E134" i="12"/>
  <c r="G130" i="12"/>
  <c r="D131" i="12"/>
  <c r="F132" i="12"/>
  <c r="J132" i="12"/>
  <c r="D130" i="12"/>
  <c r="J131" i="12"/>
  <c r="I134" i="12"/>
  <c r="F134" i="12"/>
  <c r="G133" i="12"/>
  <c r="G134" i="12"/>
  <c r="E130" i="12"/>
  <c r="G135" i="12"/>
  <c r="F135" i="12"/>
  <c r="F133" i="12"/>
  <c r="E132" i="12"/>
  <c r="G131" i="12"/>
  <c r="J133" i="12"/>
  <c r="H131" i="12"/>
  <c r="H133" i="12"/>
  <c r="D132" i="12"/>
  <c r="I132" i="12"/>
  <c r="F131" i="12"/>
  <c r="G132" i="12"/>
  <c r="H13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<sst xmlns="http://schemas.openxmlformats.org/spreadsheetml/2006/main" count="3899" uniqueCount="832">
  <si>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</si>
  <si>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</si>
  <si>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</si>
  <si>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</si>
  <si>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</si>
  <si>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</si>
  <si>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</si>
  <si>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</si>
  <si>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</si>
  <si>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</si>
  <si>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</si>
  <si>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</si>
  <si>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</si>
  <si>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</si>
  <si>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</si>
  <si>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</si>
  <si>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</si>
  <si>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</si>
  <si>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</si>
  <si>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</si>
  <si>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</si>
  <si>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</si>
  <si>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</si>
  <si>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</si>
  <si>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</si>
  <si>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</si>
  <si>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</si>
  <si>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</si>
  <si>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</si>
  <si>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</si>
  <si>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</si>
  <si>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</si>
  <si>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</si>
  <si>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</si>
  <si>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</si>
  <si>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</si>
  <si>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</si>
  <si>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</si>
  <si>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</si>
  <si>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</si>
  <si>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</si>
  <si>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</si>
  <si>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</si>
  <si>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</si>
  <si>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</si>
  <si>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</si>
  <si>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</si>
  <si>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</si>
  <si>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</si>
  <si>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</si>
  <si>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</si>
  <si>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</si>
  <si>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</si>
  <si>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</si>
  <si>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</si>
  <si>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</si>
  <si>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</si>
  <si>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</si>
  <si>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</si>
  <si>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</si>
  <si>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</si>
  <si>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</si>
  <si>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</si>
  <si>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</si>
  <si>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</si>
  <si>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</si>
  <si>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</si>
  <si>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</si>
  <si>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</si>
  <si>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</si>
  <si>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</si>
  <si>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</si>
  <si>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</si>
  <si>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</si>
  <si>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</si>
  <si>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</si>
  <si>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</si>
  <si>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</si>
  <si>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</si>
  <si>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</si>
  <si>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</si>
  <si>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</si>
  <si>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</si>
  <si>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</si>
  <si>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</si>
  <si>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</si>
  <si>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</si>
  <si>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</si>
  <si>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</si>
  <si>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</si>
  <si>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</si>
  <si>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</si>
  <si>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</si>
  <si>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</si>
  <si>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</si>
  <si>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</si>
  <si>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</si>
  <si>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</si>
  <si>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</si>
  <si>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</si>
  <si>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</si>
  <si>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</si>
  <si>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</si>
  <si>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</si>
  <si>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</si>
  <si>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</si>
  <si>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</si>
  <si>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</si>
  <si>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</si>
  <si>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</si>
  <si>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</si>
  <si>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</si>
  <si>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</si>
  <si>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</si>
  <si>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</si>
  <si>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</si>
  <si>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</si>
  <si>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</si>
  <si>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</si>
  <si>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</si>
  <si>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</si>
  <si>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</si>
  <si>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</si>
  <si>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</si>
  <si>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</si>
  <si>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</si>
  <si>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</si>
  <si>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</si>
  <si>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</si>
  <si>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</si>
  <si>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</si>
  <si>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</si>
  <si>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</si>
  <si>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</si>
  <si>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</si>
  <si>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</si>
  <si>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</si>
  <si>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</si>
  <si>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</si>
  <si>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</si>
  <si>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</si>
  <si>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</si>
  <si>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</si>
  <si>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</si>
  <si>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</si>
  <si>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</si>
  <si>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</si>
  <si>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</si>
  <si>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</si>
  <si>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</si>
  <si>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</si>
  <si>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</si>
  <si>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</si>
  <si>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</si>
  <si>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</si>
  <si>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</si>
  <si>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</si>
  <si>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</si>
  <si>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</si>
  <si>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</si>
  <si>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</si>
  <si>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</si>
  <si>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</si>
  <si>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</si>
  <si>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</si>
  <si>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</si>
  <si>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</si>
  <si>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</si>
  <si>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</si>
  <si>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</si>
  <si>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</si>
  <si>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</si>
  <si>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</si>
  <si>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</si>
  <si>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</si>
  <si>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</si>
  <si>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</si>
  <si>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</si>
  <si>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</si>
  <si>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</si>
  <si>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</si>
  <si>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</si>
  <si>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</si>
  <si>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</si>
  <si>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</si>
  <si>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</si>
  <si>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</si>
  <si>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</si>
  <si>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</si>
  <si>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</si>
  <si>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</si>
  <si>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</si>
  <si>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</si>
  <si>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</si>
  <si>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</si>
  <si>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</si>
  <si>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</si>
  <si>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</si>
  <si>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</si>
  <si>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</si>
  <si>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</si>
  <si>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</si>
  <si>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</si>
  <si>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</si>
  <si>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</si>
  <si>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</si>
  <si>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</si>
  <si>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</si>
  <si>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70바3573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</si>
  <si>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</si>
  <si>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</si>
  <si>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</si>
  <si>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</si>
  <si>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</si>
  <si>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</si>
  <si>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</si>
  <si>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</si>
  <si>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</si>
  <si>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</si>
  <si>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</si>
  <si>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</si>
  <si>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</si>
  <si>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</si>
  <si>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</si>
  <si>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</si>
  <si>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</si>
  <si>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</si>
  <si>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</si>
  <si>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</si>
  <si>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</si>
  <si>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</si>
  <si>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</si>
  <si>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</si>
  <si>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</si>
  <si>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</si>
  <si>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</si>
  <si>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</si>
  <si>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</si>
  <si>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</si>
  <si>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</si>
  <si>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</si>
  <si>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</si>
  <si>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</si>
  <si>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</si>
  <si>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</si>
  <si>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</si>
  <si>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</si>
  <si>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</si>
  <si>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</si>
  <si>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</si>
  <si>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</si>
  <si>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</si>
  <si>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</si>
  <si>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</si>
  <si>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</si>
  <si>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</si>
  <si>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</si>
  <si>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</si>
  <si>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</si>
  <si>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</si>
  <si>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</si>
  <si>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</si>
  <si>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</si>
  <si>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</si>
  <si>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</si>
  <si>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</si>
  <si>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</si>
  <si>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</si>
  <si>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</si>
  <si>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</si>
  <si>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</si>
  <si>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71바7122</t>
  </si>
  <si>
    <t>71바7123</t>
  </si>
  <si>
    <t>71바7124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</si>
  <si>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</si>
  <si>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</si>
  <si>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</si>
  <si>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</si>
  <si>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</si>
  <si>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</si>
  <si>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</si>
  <si>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</si>
  <si>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</si>
  <si>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</si>
  <si>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</si>
  <si>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</si>
  <si>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</si>
  <si>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</si>
  <si>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</si>
  <si>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</si>
  <si>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김경연</t>
  </si>
  <si>
    <t>529101</t>
  </si>
  <si>
    <t>김기영</t>
  </si>
  <si>
    <t>5293459</t>
  </si>
  <si>
    <t>김대수</t>
  </si>
  <si>
    <t>5293247</t>
  </si>
  <si>
    <t>김도근</t>
  </si>
  <si>
    <t>5297267</t>
  </si>
  <si>
    <t>김명현</t>
  </si>
  <si>
    <t>5291287</t>
  </si>
  <si>
    <t>5296947</t>
  </si>
  <si>
    <t>김병일</t>
  </si>
  <si>
    <t>5298649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</si>
  <si>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</si>
  <si>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</si>
  <si>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</si>
  <si>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</si>
  <si>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</si>
  <si>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</si>
  <si>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</si>
  <si>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</si>
  <si>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</si>
  <si>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</si>
  <si>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</si>
  <si>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</si>
  <si>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</si>
  <si>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</si>
  <si>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</si>
  <si>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</si>
  <si>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</si>
  <si>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</si>
  <si>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</si>
  <si>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</si>
  <si>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</si>
  <si>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</si>
  <si>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</si>
  <si>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</si>
  <si>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</si>
  <si>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</si>
  <si>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</si>
  <si>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</si>
  <si>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</si>
  <si>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</si>
  <si>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</si>
  <si>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</si>
  <si>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</si>
  <si>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</si>
  <si>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</si>
  <si>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</si>
  <si>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</si>
  <si>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</si>
  <si>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</si>
  <si>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</si>
  <si>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</si>
  <si>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</si>
  <si>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</si>
  <si>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박근호</t>
  </si>
  <si>
    <t>5296003</t>
  </si>
  <si>
    <t>박병승</t>
  </si>
  <si>
    <t>5291535</t>
  </si>
  <si>
    <t>박봉건</t>
  </si>
  <si>
    <t>5292374</t>
  </si>
  <si>
    <t>박용환</t>
  </si>
  <si>
    <t>5295312</t>
  </si>
  <si>
    <t>박정배</t>
  </si>
  <si>
    <t>5297212</t>
  </si>
  <si>
    <t>박정훈</t>
  </si>
  <si>
    <t>5297558</t>
  </si>
  <si>
    <t>박종길</t>
  </si>
  <si>
    <t>5294132</t>
  </si>
  <si>
    <t>박종호</t>
  </si>
  <si>
    <t>5293867</t>
  </si>
  <si>
    <t>박화영</t>
  </si>
  <si>
    <t>5293360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</si>
  <si>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</si>
  <si>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</si>
  <si>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</si>
  <si>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</si>
  <si>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</si>
  <si>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</si>
  <si>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</si>
  <si>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</si>
  <si>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</si>
  <si>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</si>
  <si>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</si>
  <si>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</si>
  <si>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</si>
  <si>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</si>
  <si>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</si>
  <si>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</si>
  <si>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</si>
  <si>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</si>
  <si>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</si>
  <si>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</si>
  <si>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</si>
  <si>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</si>
  <si>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</si>
  <si>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</si>
  <si>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</si>
  <si>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</si>
  <si>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심기섭</t>
  </si>
  <si>
    <t>5292172</t>
  </si>
  <si>
    <t>안성진</t>
  </si>
  <si>
    <t>5299480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</si>
  <si>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</si>
  <si>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</si>
  <si>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</si>
  <si>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</si>
  <si>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</si>
  <si>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</si>
  <si>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</si>
  <si>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</si>
  <si>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</si>
  <si>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</si>
  <si>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</si>
  <si>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</si>
  <si>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</si>
  <si>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</si>
  <si>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</si>
  <si>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</si>
  <si>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</si>
  <si>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</si>
  <si>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</si>
  <si>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</si>
  <si>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윤세호</t>
  </si>
  <si>
    <t>5294052</t>
  </si>
  <si>
    <t>윤희석</t>
  </si>
  <si>
    <t>529567</t>
  </si>
  <si>
    <t>이강일</t>
  </si>
  <si>
    <t>5292158</t>
  </si>
  <si>
    <t>이경환</t>
  </si>
  <si>
    <t>5295546</t>
  </si>
  <si>
    <t>이기준</t>
  </si>
  <si>
    <t>5298091</t>
  </si>
  <si>
    <t>이순길</t>
  </si>
  <si>
    <t>5293869</t>
  </si>
  <si>
    <t>이승수</t>
  </si>
  <si>
    <t>5293634</t>
  </si>
  <si>
    <t>이영화</t>
  </si>
  <si>
    <t>52966</t>
  </si>
  <si>
    <t>이용대</t>
  </si>
  <si>
    <t>5296524</t>
  </si>
  <si>
    <t>이용재</t>
  </si>
  <si>
    <t>5296626</t>
  </si>
  <si>
    <t>이용진</t>
  </si>
  <si>
    <t>5297097</t>
  </si>
  <si>
    <t>이정성</t>
  </si>
  <si>
    <t>529976</t>
  </si>
  <si>
    <t>이종흔</t>
  </si>
  <si>
    <t>5298137</t>
  </si>
  <si>
    <t>이준섭</t>
  </si>
  <si>
    <t>5299710</t>
  </si>
  <si>
    <t>이진철</t>
  </si>
  <si>
    <t>5291930</t>
  </si>
  <si>
    <t>이호용</t>
  </si>
  <si>
    <t>5299630</t>
  </si>
  <si>
    <t>이환욱</t>
  </si>
  <si>
    <t>5291706</t>
  </si>
  <si>
    <t>인호덕</t>
  </si>
  <si>
    <t>5293123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</si>
  <si>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</si>
  <si>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</si>
  <si>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</si>
  <si>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</si>
  <si>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</si>
  <si>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</si>
  <si>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</si>
  <si>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</si>
  <si>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</si>
  <si>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</si>
  <si>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</si>
  <si>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</si>
  <si>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</si>
  <si>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</si>
  <si>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</si>
  <si>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</si>
  <si>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장해욱</t>
  </si>
  <si>
    <t>5292104</t>
  </si>
  <si>
    <t>전정훈</t>
  </si>
  <si>
    <t>5293223</t>
  </si>
  <si>
    <t>정재철</t>
  </si>
  <si>
    <t>5294690</t>
  </si>
  <si>
    <t>정해열</t>
  </si>
  <si>
    <t>5294179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</si>
  <si>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</si>
  <si>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</si>
  <si>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</si>
  <si>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</si>
  <si>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</si>
  <si>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</si>
  <si>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</si>
  <si>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</si>
  <si>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채규철</t>
  </si>
  <si>
    <t>5296692</t>
  </si>
  <si>
    <t>최국철</t>
  </si>
  <si>
    <t>5297689</t>
  </si>
  <si>
    <t>최기성</t>
  </si>
  <si>
    <t>5298190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</si>
  <si>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</si>
  <si>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</si>
  <si>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</si>
  <si>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</si>
  <si>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</si>
  <si>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</si>
  <si>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</si>
  <si>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</si>
  <si>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</si>
  <si>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</si>
  <si>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</si>
  <si>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</si>
  <si>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</si>
  <si>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</si>
  <si>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</si>
  <si>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</si>
  <si>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</si>
  <si>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</si>
  <si>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</si>
  <si>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</si>
  <si>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</si>
  <si>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</si>
  <si>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</si>
  <si>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</si>
  <si>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인천스마트27A1</t>
  </si>
  <si>
    <t>70바3643</t>
  </si>
  <si>
    <t>김상신</t>
  </si>
  <si>
    <t>5296301</t>
  </si>
  <si>
    <t>김요식</t>
  </si>
  <si>
    <t>5294119</t>
  </si>
  <si>
    <t>박관형</t>
  </si>
  <si>
    <t>5299337</t>
  </si>
  <si>
    <t>정민영</t>
  </si>
  <si>
    <t>5291558</t>
  </si>
  <si>
    <t>정원진</t>
  </si>
  <si>
    <t>529598</t>
  </si>
  <si>
    <t>황상원</t>
  </si>
  <si>
    <t>5299315</t>
  </si>
  <si>
    <t>김정일</t>
  </si>
  <si>
    <t>5292401</t>
  </si>
  <si>
    <t>인천스마트21C5</t>
  </si>
  <si>
    <t>인천스마트21C2</t>
  </si>
  <si>
    <t>인천스마트21C4</t>
  </si>
  <si>
    <t>인천스마트21C3</t>
  </si>
  <si>
    <t>인천스마트38D1</t>
  </si>
  <si>
    <t>(경  고)</t>
  </si>
  <si>
    <t>김세빈</t>
  </si>
  <si>
    <t>529917</t>
  </si>
  <si>
    <t>박병진</t>
  </si>
  <si>
    <t>5294551</t>
  </si>
  <si>
    <t>박유진</t>
  </si>
  <si>
    <t>529909</t>
  </si>
  <si>
    <t>윤주현</t>
  </si>
  <si>
    <t>5297000</t>
  </si>
  <si>
    <t>차영섭</t>
  </si>
  <si>
    <t>5297032</t>
  </si>
  <si>
    <t>개선율(유카전)</t>
  </si>
  <si>
    <t>인천전체</t>
  </si>
  <si>
    <t>0%(0명)</t>
  </si>
  <si>
    <t>8%(1명)</t>
  </si>
  <si>
    <t>▽</t>
  </si>
  <si>
    <t>=</t>
  </si>
  <si>
    <t>70바3505</t>
  </si>
  <si>
    <t>인천스마트20A5</t>
  </si>
  <si>
    <t>인천스마트20A6</t>
  </si>
  <si>
    <t>인천스마트20A3</t>
  </si>
  <si>
    <t>인천스마트20A7</t>
  </si>
  <si>
    <t>인천스마트20A2</t>
  </si>
  <si>
    <t>인천스마트21B2</t>
  </si>
  <si>
    <t>인천스마트21B1</t>
  </si>
  <si>
    <t>인천스마트21B3</t>
  </si>
  <si>
    <t>인천스마트27B2</t>
  </si>
  <si>
    <t>인천스마트27B4</t>
  </si>
  <si>
    <t>인천스마트27B3</t>
  </si>
  <si>
    <t>인천스마트27B5</t>
  </si>
  <si>
    <t>인천스마트27A2</t>
  </si>
  <si>
    <t>인천스마트27B6</t>
  </si>
  <si>
    <t>인천스마트27B7</t>
  </si>
  <si>
    <t>인천스마트27A3</t>
  </si>
  <si>
    <t>김판수</t>
  </si>
  <si>
    <t>5292206</t>
  </si>
  <si>
    <t>이기훈</t>
  </si>
  <si>
    <t>529502</t>
  </si>
  <si>
    <t>최상순</t>
  </si>
  <si>
    <t>529165</t>
  </si>
  <si>
    <t>인천스마트20B2</t>
  </si>
  <si>
    <t>인천스마트20B1</t>
  </si>
  <si>
    <t>인천스마트20A8</t>
  </si>
  <si>
    <t>인천스마트21D1</t>
  </si>
  <si>
    <t>인천스마트27C1</t>
  </si>
  <si>
    <t>인천스마트38D5</t>
  </si>
  <si>
    <t>인천스마트38D7</t>
  </si>
  <si>
    <t>인천스마트38D6</t>
  </si>
  <si>
    <t>인천스마트38D3</t>
  </si>
  <si>
    <t>인천스마트38D4</t>
  </si>
  <si>
    <t>인천스마트38D8</t>
  </si>
  <si>
    <t>55</t>
  </si>
  <si>
    <t>인천스마트5C1</t>
  </si>
  <si>
    <t>인천스마트5B1</t>
  </si>
  <si>
    <t>인천스마트5B4</t>
  </si>
  <si>
    <t>인천스마트5B3</t>
  </si>
  <si>
    <t>인천스마트5C3</t>
  </si>
  <si>
    <t>인천스마트5C2</t>
  </si>
  <si>
    <t>인천스마트5A1</t>
  </si>
  <si>
    <t>인천스마트5A2</t>
  </si>
  <si>
    <t>인천스마트5S1</t>
  </si>
  <si>
    <t>5-15-1</t>
  </si>
  <si>
    <t>인천스마트5-1A2</t>
  </si>
  <si>
    <t>인천스마트5-1A5</t>
  </si>
  <si>
    <t>인천스마트5-1A1</t>
  </si>
  <si>
    <t>인천스마트5-1A3</t>
  </si>
  <si>
    <t>인천스마트5-1A4</t>
  </si>
  <si>
    <t>NULL</t>
  </si>
  <si>
    <t>5295194</t>
  </si>
  <si>
    <t>서창용</t>
  </si>
  <si>
    <t>529135</t>
  </si>
  <si>
    <t>이덕길</t>
  </si>
  <si>
    <t>5291362</t>
  </si>
  <si>
    <t>순위</t>
  </si>
  <si>
    <t>4위/(32개사)</t>
  </si>
  <si>
    <t>33%(4명)</t>
  </si>
  <si>
    <t>69%(9명)</t>
  </si>
  <si>
    <t>24'09</t>
    <phoneticPr fontId="2" type="noConversion"/>
  </si>
  <si>
    <t>분석기간: 24.09.01-24.09.30</t>
    <phoneticPr fontId="2" type="noConversion"/>
  </si>
  <si>
    <t>15%(2명)</t>
  </si>
  <si>
    <t>17%(1명)</t>
  </si>
  <si>
    <t>9%(1명)</t>
  </si>
  <si>
    <t>83%(5명)</t>
  </si>
  <si>
    <t>31%(4명)</t>
  </si>
  <si>
    <t>18%(2명)</t>
  </si>
  <si>
    <t>54%(7명)</t>
  </si>
  <si>
    <t>45%(5명)</t>
  </si>
  <si>
    <t>27%(3명)</t>
  </si>
  <si>
    <t>58%(7명)</t>
  </si>
  <si>
    <t>100%(12명)</t>
  </si>
  <si>
    <t>11%(17명)</t>
  </si>
  <si>
    <t>25%(38명)</t>
  </si>
  <si>
    <t>21%(31명)</t>
  </si>
  <si>
    <t>13%(20명)</t>
  </si>
  <si>
    <t>8%(12명)</t>
  </si>
  <si>
    <t>70바3502</t>
  </si>
  <si>
    <t>NEW</t>
  </si>
  <si>
    <t>new</t>
  </si>
  <si>
    <t>인천스마트20S2</t>
  </si>
  <si>
    <t>▲</t>
  </si>
  <si>
    <t>인천스마트20A9</t>
  </si>
  <si>
    <t>인천스마트20S1</t>
  </si>
  <si>
    <t>인천스마트20A4</t>
  </si>
  <si>
    <t>인천스마트21B4</t>
  </si>
  <si>
    <t>인천스마트21C7</t>
  </si>
  <si>
    <t>인천스마트21C6</t>
  </si>
  <si>
    <t>인천스마트27S1</t>
  </si>
  <si>
    <t>인천스마트27A4</t>
  </si>
  <si>
    <t>인천스마트38D11</t>
  </si>
  <si>
    <t>인천스마트38D9</t>
  </si>
  <si>
    <t>인천스마트38D12</t>
  </si>
  <si>
    <t>인천스마트38D10</t>
  </si>
  <si>
    <t>인천스마트5B5</t>
  </si>
  <si>
    <t>인천스마트5-1S1</t>
  </si>
  <si>
    <t>인천스마트예비C17</t>
  </si>
  <si>
    <t>인천스마트예비B6</t>
  </si>
  <si>
    <t>인천스마트예비C15</t>
  </si>
  <si>
    <t>인천스마트예비B5</t>
  </si>
  <si>
    <t>5295194121.319</t>
  </si>
  <si>
    <t>52983671601.567</t>
  </si>
  <si>
    <t>52937921999.563</t>
  </si>
  <si>
    <t>5297766414.765</t>
  </si>
  <si>
    <t>52995701440.319</t>
  </si>
  <si>
    <t>5294954649.16</t>
  </si>
  <si>
    <t>5294453527.266</t>
  </si>
  <si>
    <t>5296373464.391</t>
  </si>
  <si>
    <t>5299497692.272</t>
  </si>
  <si>
    <t>김경석</t>
  </si>
  <si>
    <t>529258</t>
  </si>
  <si>
    <t>529258456.969</t>
  </si>
  <si>
    <t>5291011934.219</t>
  </si>
  <si>
    <t>5293459728.631</t>
  </si>
  <si>
    <t>5293247268.303</t>
  </si>
  <si>
    <t>5297267884.532</t>
  </si>
  <si>
    <t>5291287283.33</t>
  </si>
  <si>
    <t>5296947540.42</t>
  </si>
  <si>
    <t>5298649540.632</t>
  </si>
  <si>
    <t>52963011333.181</t>
  </si>
  <si>
    <t>5298151839.523</t>
  </si>
  <si>
    <t>52928991197.562</t>
  </si>
  <si>
    <t>5299171112.432</t>
  </si>
  <si>
    <t>5294613201.442</t>
  </si>
  <si>
    <t>52920372035.093</t>
  </si>
  <si>
    <t>52961601963.183</t>
  </si>
  <si>
    <t>52960211251.132</t>
  </si>
  <si>
    <t>5294119405.23</t>
  </si>
  <si>
    <t>52978052330.892</t>
  </si>
  <si>
    <t>5293603364.373</t>
  </si>
  <si>
    <t>5297391081.246</t>
  </si>
  <si>
    <t>52965911244.838</t>
  </si>
  <si>
    <t>52997761116.047</t>
  </si>
  <si>
    <t>5291192516.204</t>
  </si>
  <si>
    <t>52922141534.024</t>
  </si>
  <si>
    <t>5293410272.829</t>
  </si>
  <si>
    <t>52924011048.131</t>
  </si>
  <si>
    <t>52912611626.219</t>
  </si>
  <si>
    <t>52962821561.547</t>
  </si>
  <si>
    <t>5292206361.093</t>
  </si>
  <si>
    <t>5297749610.337</t>
  </si>
  <si>
    <t>5296673409.431</t>
  </si>
  <si>
    <t>5295736430.732</t>
  </si>
  <si>
    <t>52961411893.036</t>
  </si>
  <si>
    <t>5294387111.206</t>
  </si>
  <si>
    <t>52916001185.575</t>
  </si>
  <si>
    <t>5299337252.922</t>
  </si>
  <si>
    <t>52960031314.823</t>
  </si>
  <si>
    <t>52915351653.675</t>
  </si>
  <si>
    <t>5294551160.988</t>
  </si>
  <si>
    <t>52923741897.714</t>
  </si>
  <si>
    <t>5295312365.79</t>
  </si>
  <si>
    <t>529909110.35</t>
  </si>
  <si>
    <t>5297212234.31</t>
  </si>
  <si>
    <t>5297558445.832</t>
  </si>
  <si>
    <t>52941321750.368</t>
  </si>
  <si>
    <t>박종현</t>
  </si>
  <si>
    <t>5297439</t>
  </si>
  <si>
    <t>5297439359.384</t>
  </si>
  <si>
    <t>52938671707.722</t>
  </si>
  <si>
    <t>박준용</t>
  </si>
  <si>
    <t>5299583</t>
  </si>
  <si>
    <t>5299583396.462</t>
  </si>
  <si>
    <t>5293360452.669</t>
  </si>
  <si>
    <t>5292550399.021</t>
  </si>
  <si>
    <t>5295685576.376</t>
  </si>
  <si>
    <t>52944121659.379</t>
  </si>
  <si>
    <t>5291777611.362</t>
  </si>
  <si>
    <t>52948001160.636</t>
  </si>
  <si>
    <t>529135328.684</t>
  </si>
  <si>
    <t>52921901296.386</t>
  </si>
  <si>
    <t>5292677406.082</t>
  </si>
  <si>
    <t>5297516564.352</t>
  </si>
  <si>
    <t>5298841369.863</t>
  </si>
  <si>
    <t>5297286995.162</t>
  </si>
  <si>
    <t>5291616456.539</t>
  </si>
  <si>
    <t>5292404223.939</t>
  </si>
  <si>
    <t>5297376205.056</t>
  </si>
  <si>
    <t>52921721027.783</t>
  </si>
  <si>
    <t>52994801075.843</t>
  </si>
  <si>
    <t>5296339500.929</t>
  </si>
  <si>
    <t>5299259751.243</t>
  </si>
  <si>
    <t>52923201782.543</t>
  </si>
  <si>
    <t>5292301294.426</t>
  </si>
  <si>
    <t>5298830378.838</t>
  </si>
  <si>
    <t>52993892019.001</t>
  </si>
  <si>
    <t>529383970.265</t>
  </si>
  <si>
    <t>52946001496.033</t>
  </si>
  <si>
    <t>5293128633.026</t>
  </si>
  <si>
    <t>529223855.223</t>
  </si>
  <si>
    <t>52940521484.33</t>
  </si>
  <si>
    <t>5297000257.405</t>
  </si>
  <si>
    <t>529567622.216</t>
  </si>
  <si>
    <t>52921581093.092</t>
  </si>
  <si>
    <t>52955461014.334</t>
  </si>
  <si>
    <t>5298091296.448</t>
  </si>
  <si>
    <t>529502459.473</t>
  </si>
  <si>
    <t>5291362178.481</t>
  </si>
  <si>
    <t>이명석</t>
  </si>
  <si>
    <t>5297107</t>
  </si>
  <si>
    <t>5297107896.548</t>
  </si>
  <si>
    <t>52938692393.506</t>
  </si>
  <si>
    <t>5293634653.02</t>
  </si>
  <si>
    <t>이승욱</t>
  </si>
  <si>
    <t>5297302</t>
  </si>
  <si>
    <t>5297302967.838</t>
  </si>
  <si>
    <t>이영준</t>
  </si>
  <si>
    <t>5298080</t>
  </si>
  <si>
    <t>5298080427.28</t>
  </si>
  <si>
    <t>529661656.194</t>
  </si>
  <si>
    <t>5296524787.754</t>
  </si>
  <si>
    <t>5296626745.413</t>
  </si>
  <si>
    <t>5297097965.19</t>
  </si>
  <si>
    <t>529976490.864</t>
  </si>
  <si>
    <t>52981371795.231</t>
  </si>
  <si>
    <t>5299710453.988</t>
  </si>
  <si>
    <t>5291930515.086</t>
  </si>
  <si>
    <t>이춘복</t>
  </si>
  <si>
    <t>5295539</t>
  </si>
  <si>
    <t>5295539630.785</t>
  </si>
  <si>
    <t>이택선</t>
  </si>
  <si>
    <t>5294038</t>
  </si>
  <si>
    <t>5294038415.303</t>
  </si>
  <si>
    <t>5299630465.598</t>
  </si>
  <si>
    <t>52917061385.332</t>
  </si>
  <si>
    <t>52931232164.227</t>
  </si>
  <si>
    <t>5297690762.138</t>
  </si>
  <si>
    <t>52960641695.204</t>
  </si>
  <si>
    <t>5291701912.844</t>
  </si>
  <si>
    <t>5298420686.742</t>
  </si>
  <si>
    <t>5298961662.806</t>
  </si>
  <si>
    <t>52985621691.538</t>
  </si>
  <si>
    <t>52942592054.126</t>
  </si>
  <si>
    <t>52970301470.002</t>
  </si>
  <si>
    <t>5292104439.211</t>
  </si>
  <si>
    <t>52932231536.349</t>
  </si>
  <si>
    <t>정규성</t>
  </si>
  <si>
    <t>5297428</t>
  </si>
  <si>
    <t>5297428105.117</t>
  </si>
  <si>
    <t>5291558365.341</t>
  </si>
  <si>
    <t>529598357.026</t>
  </si>
  <si>
    <t>52946901961.976</t>
  </si>
  <si>
    <t>52941791507.446</t>
  </si>
  <si>
    <t>조경민</t>
  </si>
  <si>
    <t>5294402</t>
  </si>
  <si>
    <t>52944021167.447</t>
  </si>
  <si>
    <t>5291170448.856</t>
  </si>
  <si>
    <t>52914591318.579</t>
  </si>
  <si>
    <t>5291202191.495</t>
  </si>
  <si>
    <t>529708223.281</t>
  </si>
  <si>
    <t>5297032637.113</t>
  </si>
  <si>
    <t>52966921323.989</t>
  </si>
  <si>
    <t>5297689136.538</t>
  </si>
  <si>
    <t>52981901998.648</t>
  </si>
  <si>
    <t>529165396.282</t>
  </si>
  <si>
    <t>52995541069.226</t>
  </si>
  <si>
    <t>52911191096.872</t>
  </si>
  <si>
    <t>5293659361.465</t>
  </si>
  <si>
    <t>5297979768.092</t>
  </si>
  <si>
    <t>5295258587.384</t>
  </si>
  <si>
    <t>5293937371.103</t>
  </si>
  <si>
    <t>52931791244.489</t>
  </si>
  <si>
    <t>최찬준</t>
  </si>
  <si>
    <t>5296678</t>
  </si>
  <si>
    <t>5296678417.15</t>
  </si>
  <si>
    <t>52966581286.793</t>
  </si>
  <si>
    <t>52946011627.23</t>
  </si>
  <si>
    <t>52960731677.34</t>
  </si>
  <si>
    <t>52948531706.738</t>
  </si>
  <si>
    <t>52998881496.482</t>
  </si>
  <si>
    <t>5299315289.788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</si>
  <si>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</si>
  <si>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</si>
  <si>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</si>
  <si>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</si>
  <si>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</si>
  <si>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</si>
  <si>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</si>
  <si>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</si>
  <si>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</si>
  <si>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9월]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</si>
</sst>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0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3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77" fontId="84" fillId="0" borderId="12" xfId="1" applyNumberFormat="1" applyFont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19" fillId="0" borderId="0" xfId="568" applyFont="1" applyAlignment="1">
      <alignment horizontal="center" vertical="center"/>
    </xf>
    <xf numFmtId="192" fontId="85" fillId="16" borderId="0" xfId="568" applyNumberFormat="1" applyFont="1" applyFill="1" applyAlignment="1">
      <alignment horizontal="right" vertical="center"/>
    </xf>
    <xf numFmtId="180" fontId="64" fillId="16" borderId="0" xfId="568" applyNumberFormat="1" applyFont="1" applyFill="1" applyAlignment="1">
      <alignment horizontal="center" vertical="center"/>
    </xf>
  </cellXfs>
  <cellStyles count="571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CF-4DE9-A326-A4D8618B3F70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BCF-4DE9-A326-A4D8618B3F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1.9385096315261354</c:v>
                </c:pt>
                <c:pt idx="5">
                  <c:v>1.8865681913125063</c:v>
                </c:pt>
                <c:pt idx="6">
                  <c:v>1.8371514749812576</c:v>
                </c:pt>
                <c:pt idx="7">
                  <c:v>1.8057655760299893</c:v>
                </c:pt>
                <c:pt idx="8">
                  <c:v>1.8338266070649265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0.11333333333333333</c:v>
                </c:pt>
                <c:pt idx="1">
                  <c:v>0.25333333333333335</c:v>
                </c:pt>
                <c:pt idx="2">
                  <c:v>0.20666666666666667</c:v>
                </c:pt>
                <c:pt idx="3">
                  <c:v>0.21333333333333335</c:v>
                </c:pt>
                <c:pt idx="4">
                  <c:v>0.13333333333333333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8.3333333333333329E-2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0.27272727272727271</c:v>
                </c:pt>
                <c:pt idx="4">
                  <c:v>0.58333333333333337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0.15384615384615385</c:v>
                </c:pt>
                <c:pt idx="1">
                  <c:v>0</c:v>
                </c:pt>
                <c:pt idx="2">
                  <c:v>0.53846153846153844</c:v>
                </c:pt>
                <c:pt idx="3">
                  <c:v>0.45454545454545453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0.69230769230769229</c:v>
                </c:pt>
                <c:pt idx="1">
                  <c:v>0.83333333333333337</c:v>
                </c:pt>
                <c:pt idx="2">
                  <c:v>0.30769230769230771</c:v>
                </c:pt>
                <c:pt idx="3">
                  <c:v>0.18181818181818182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0.15384615384615385</c:v>
                </c:pt>
                <c:pt idx="1">
                  <c:v>0.16666666666666666</c:v>
                </c:pt>
                <c:pt idx="2">
                  <c:v>7.6923076923076927E-2</c:v>
                </c:pt>
                <c:pt idx="3">
                  <c:v>9.0909090909090912E-2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20 </c:v>
                </c:pt>
                <c:pt idx="1">
                  <c:v> 5-1 </c:v>
                </c:pt>
                <c:pt idx="2">
                  <c:v> 27 </c:v>
                </c:pt>
                <c:pt idx="3">
                  <c:v> 5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291353</xdr:rowOff>
    </xdr:from>
    <xdr:to>
      <xdr:col>2</xdr:col>
      <xdr:colOff>145677</xdr:colOff>
      <xdr:row>16</xdr:row>
      <xdr:rowOff>235324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476500"/>
          <a:ext cx="347383" cy="2857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190495</xdr:colOff>
      <xdr:row>10</xdr:row>
      <xdr:rowOff>268942</xdr:rowOff>
    </xdr:from>
    <xdr:to>
      <xdr:col>2</xdr:col>
      <xdr:colOff>291352</xdr:colOff>
      <xdr:row>12</xdr:row>
      <xdr:rowOff>168090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91348" y="36195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614085</xdr:colOff>
      <xdr:row>11</xdr:row>
      <xdr:rowOff>87405</xdr:rowOff>
    </xdr:from>
    <xdr:to>
      <xdr:col>5</xdr:col>
      <xdr:colOff>770971</xdr:colOff>
      <xdr:row>12</xdr:row>
      <xdr:rowOff>103093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7FFD305F-1CAF-4C65-9DE0-9E2F4D4F9A5A}"/>
            </a:ext>
          </a:extLst>
        </xdr:cNvPr>
        <xdr:cNvSpPr txBox="1"/>
      </xdr:nvSpPr>
      <xdr:spPr>
        <a:xfrm>
          <a:off x="3393144" y="3729317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568753-D425-4E2F-BDD2-8A2CC940A47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383241</xdr:colOff>
      <xdr:row>11</xdr:row>
      <xdr:rowOff>35858</xdr:rowOff>
    </xdr:from>
    <xdr:to>
      <xdr:col>5</xdr:col>
      <xdr:colOff>605117</xdr:colOff>
      <xdr:row>11</xdr:row>
      <xdr:rowOff>246529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C6A86C6-C67E-4D5B-9BEC-7CE3AF1E77FD}"/>
            </a:ext>
          </a:extLst>
        </xdr:cNvPr>
        <xdr:cNvCxnSpPr/>
      </xdr:nvCxnSpPr>
      <xdr:spPr>
        <a:xfrm>
          <a:off x="4036359" y="3677770"/>
          <a:ext cx="221876" cy="2106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475131</xdr:colOff>
      <xdr:row>10</xdr:row>
      <xdr:rowOff>49306</xdr:rowOff>
    </xdr:from>
    <xdr:to>
      <xdr:col>6</xdr:col>
      <xdr:colOff>632018</xdr:colOff>
      <xdr:row>11</xdr:row>
      <xdr:rowOff>64994</xdr:rowOff>
    </xdr:to>
    <xdr:sp macro="" textlink="$K$19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128249" y="3399865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871818</xdr:colOff>
      <xdr:row>11</xdr:row>
      <xdr:rowOff>56029</xdr:rowOff>
    </xdr:from>
    <xdr:to>
      <xdr:col>6</xdr:col>
      <xdr:colOff>212912</xdr:colOff>
      <xdr:row>11</xdr:row>
      <xdr:rowOff>221876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 flipV="1">
          <a:off x="4524936" y="3697941"/>
          <a:ext cx="215152" cy="1658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611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113</v>
      </c>
      <c r="C4" s="281" t="s">
        <v>38</v>
      </c>
      <c r="D4" s="281"/>
      <c r="E4" s="64" t="s">
        <v>112</v>
      </c>
      <c r="F4" s="64" t="s">
        <v>64</v>
      </c>
      <c r="G4" s="96" t="s">
        <v>115</v>
      </c>
      <c r="H4" s="39"/>
      <c r="I4" s="39"/>
      <c r="J4" s="100" t="s">
        <v>35</v>
      </c>
      <c r="K4" s="100" t="s">
        <v>36</v>
      </c>
    </row>
    <row r="5" spans="1:28" ht="48.75" customHeight="1">
      <c r="B5" s="66" t="s">
        <v>610</v>
      </c>
      <c r="C5" s="282" t="s">
        <v>197</v>
      </c>
      <c r="D5" s="282"/>
      <c r="E5" s="65">
        <v>6</v>
      </c>
      <c r="F5" s="66">
        <v>73</v>
      </c>
      <c r="G5" s="97" t="s">
        <v>68</v>
      </c>
      <c r="H5" s="39"/>
      <c r="I5" s="39"/>
      <c r="J5" s="99" t="s">
        <v>50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84"/>
    </row>
    <row r="7" spans="1:28" ht="16.5" customHeight="1">
      <c r="B7" s="54" t="s">
        <v>129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94" t="s">
        <v>92</v>
      </c>
      <c r="I10" s="195" t="s">
        <v>93</v>
      </c>
      <c r="J10" s="196" t="str">
        <f>C5</f>
        <v>인천스마트</v>
      </c>
      <c r="K10" s="197" t="s">
        <v>94</v>
      </c>
      <c r="X10" s="284"/>
      <c r="Z10" s="40"/>
      <c r="AA10" s="40"/>
      <c r="AB10" s="20"/>
    </row>
    <row r="11" spans="1:28" ht="23.25" customHeight="1" thickTop="1">
      <c r="G11" s="6"/>
      <c r="H11" s="233">
        <v>1</v>
      </c>
      <c r="I11" s="234">
        <v>2.0099999999999998</v>
      </c>
      <c r="J11" s="235">
        <v>1.6193928632609071</v>
      </c>
      <c r="K11" s="236"/>
      <c r="M11" s="2"/>
      <c r="Y11" s="286"/>
      <c r="Z11" s="287"/>
      <c r="AA11" s="288"/>
      <c r="AB11" s="20"/>
    </row>
    <row r="12" spans="1:28" ht="23.25" customHeight="1">
      <c r="G12" s="6"/>
      <c r="H12" s="237">
        <v>2</v>
      </c>
      <c r="I12" s="234">
        <v>2.3662575846193561</v>
      </c>
      <c r="J12" s="235">
        <v>1.9872395471009261</v>
      </c>
      <c r="K12" s="238">
        <v>0.22715098490634356</v>
      </c>
      <c r="M12" s="288"/>
      <c r="Y12" s="286"/>
      <c r="Z12" s="287"/>
      <c r="AA12" s="288"/>
      <c r="AB12" s="20"/>
    </row>
    <row r="13" spans="1:28" ht="23.25" customHeight="1">
      <c r="G13" s="6"/>
      <c r="H13" s="237">
        <v>3</v>
      </c>
      <c r="I13" s="234">
        <v>2.37</v>
      </c>
      <c r="J13" s="235">
        <v>1.9789339115695717</v>
      </c>
      <c r="K13" s="239">
        <v>-4.179483818883889E-3</v>
      </c>
      <c r="M13" s="288"/>
      <c r="Y13" s="286"/>
      <c r="Z13" s="287"/>
      <c r="AA13" s="288"/>
      <c r="AB13" s="20"/>
    </row>
    <row r="14" spans="1:28" ht="23.25" customHeight="1">
      <c r="G14" s="6"/>
      <c r="H14" s="237">
        <v>4</v>
      </c>
      <c r="I14" s="234">
        <v>2.33</v>
      </c>
      <c r="J14" s="235">
        <v>1.9612436380461677</v>
      </c>
      <c r="K14" s="239">
        <v>-8.93929474854116E-3</v>
      </c>
      <c r="M14" s="288"/>
      <c r="Y14" s="286"/>
      <c r="Z14" s="287"/>
      <c r="AA14" s="288"/>
      <c r="AB14" s="20"/>
    </row>
    <row r="15" spans="1:28" ht="23.25" customHeight="1">
      <c r="G15" s="6"/>
      <c r="H15" s="237">
        <v>5</v>
      </c>
      <c r="I15" s="234">
        <v>2.2850259626150282</v>
      </c>
      <c r="J15" s="235">
        <v>1.9385096315261354</v>
      </c>
      <c r="K15" s="239">
        <v>-1.1591627923739467E-2</v>
      </c>
      <c r="M15" s="288"/>
      <c r="Y15" s="286"/>
      <c r="Z15" s="287"/>
      <c r="AA15" s="288"/>
      <c r="AB15" s="20"/>
    </row>
    <row r="16" spans="1:28" ht="23.25" customHeight="1">
      <c r="G16" s="6"/>
      <c r="H16" s="237">
        <v>6</v>
      </c>
      <c r="I16" s="234">
        <v>2.0664933427553414</v>
      </c>
      <c r="J16" s="235">
        <v>1.8865681913125063</v>
      </c>
      <c r="K16" s="239">
        <v>-2.679452264198301E-2</v>
      </c>
      <c r="M16" s="288"/>
      <c r="Y16" s="286"/>
      <c r="Z16" s="287"/>
      <c r="AA16" s="288"/>
      <c r="AB16" s="20"/>
    </row>
    <row r="17" spans="2:28" ht="23.25" customHeight="1">
      <c r="G17" s="6"/>
      <c r="H17" s="237">
        <v>7</v>
      </c>
      <c r="I17" s="234">
        <v>2.13</v>
      </c>
      <c r="J17" s="235">
        <v>1.8371514749812576</v>
      </c>
      <c r="K17" s="239">
        <v>-2.6193973034639662E-2</v>
      </c>
      <c r="M17" s="288"/>
      <c r="Y17" s="286"/>
      <c r="Z17" s="287"/>
      <c r="AA17" s="288"/>
      <c r="AB17" s="20"/>
    </row>
    <row r="18" spans="2:28" ht="23.25" customHeight="1">
      <c r="G18" s="6"/>
      <c r="H18" s="237">
        <v>8</v>
      </c>
      <c r="I18" s="234">
        <v>2.08</v>
      </c>
      <c r="J18" s="235">
        <v>1.8057655760299893</v>
      </c>
      <c r="K18" s="239">
        <v>-1.7084001716074382E-2</v>
      </c>
      <c r="M18" s="288"/>
      <c r="Y18" s="286"/>
      <c r="Z18" s="287"/>
      <c r="AA18" s="288"/>
      <c r="AB18" s="20"/>
    </row>
    <row r="19" spans="2:28" ht="23.25" customHeight="1">
      <c r="G19" s="6"/>
      <c r="H19" s="237">
        <v>9</v>
      </c>
      <c r="I19" s="234">
        <v>2.13</v>
      </c>
      <c r="J19" s="235">
        <v>1.8338266070649265</v>
      </c>
      <c r="K19" s="239">
        <v>1.5539686550360532E-2</v>
      </c>
      <c r="M19" s="288"/>
      <c r="Y19" s="286"/>
      <c r="Z19" s="287"/>
      <c r="AA19" s="288"/>
      <c r="AB19" s="20"/>
    </row>
    <row r="20" spans="2:28" ht="23.25" customHeight="1">
      <c r="G20" s="6"/>
      <c r="H20" s="240" t="s">
        <v>544</v>
      </c>
      <c r="I20" s="241">
        <v>5.9701492537313383E-2</v>
      </c>
      <c r="J20" s="242">
        <v>0.13241613487923032</v>
      </c>
      <c r="K20" s="243">
        <v>7.2714642341916935E-2</v>
      </c>
      <c r="M20" s="288"/>
      <c r="Y20" s="286"/>
      <c r="Z20" s="287"/>
      <c r="AA20" s="288"/>
      <c r="AB20" s="20"/>
    </row>
    <row r="21" spans="2:28" ht="23.25" customHeight="1">
      <c r="H21" s="244" t="s">
        <v>606</v>
      </c>
      <c r="I21" s="245"/>
      <c r="J21" s="246" t="s">
        <v>607</v>
      </c>
      <c r="K21" s="247"/>
      <c r="M21" s="288"/>
      <c r="X21" s="2"/>
      <c r="Y21" s="2"/>
      <c r="AB21" s="20"/>
    </row>
    <row r="22" spans="2:28" ht="9" customHeight="1">
      <c r="M22" s="288"/>
      <c r="X22" s="2"/>
      <c r="Y22" s="2"/>
      <c r="AB22" s="51"/>
    </row>
    <row r="23" spans="2:28" ht="16.5" customHeight="1">
      <c r="B23" s="54" t="s">
        <v>130</v>
      </c>
      <c r="C23" s="54"/>
      <c r="D23" s="53"/>
      <c r="E23" s="53"/>
      <c r="F23" s="53"/>
      <c r="G23" s="53"/>
      <c r="H23" s="53"/>
      <c r="I23" s="53"/>
      <c r="J23" s="53"/>
      <c r="K23" s="53"/>
      <c r="M23" s="288"/>
      <c r="X23" s="2"/>
      <c r="Y23" s="2"/>
      <c r="AB23" s="51"/>
    </row>
    <row r="24" spans="2:28" ht="27.75" customHeight="1">
      <c r="B24" s="58" t="s">
        <v>62</v>
      </c>
      <c r="C24" s="58" t="s">
        <v>101</v>
      </c>
      <c r="D24" s="58" t="s">
        <v>103</v>
      </c>
      <c r="E24" s="58" t="s">
        <v>104</v>
      </c>
      <c r="F24" s="58" t="s">
        <v>105</v>
      </c>
      <c r="G24" s="58" t="s">
        <v>106</v>
      </c>
      <c r="H24" s="58" t="s">
        <v>6</v>
      </c>
      <c r="I24" s="58" t="s">
        <v>7</v>
      </c>
      <c r="J24" s="58" t="s">
        <v>107</v>
      </c>
      <c r="K24" s="58" t="s">
        <v>72</v>
      </c>
      <c r="M24" s="288"/>
      <c r="X24" s="2"/>
      <c r="Y24" s="2"/>
      <c r="AB24" s="51"/>
    </row>
    <row r="25" spans="2:28" ht="23.25" customHeight="1">
      <c r="B25" s="78" t="s">
        <v>545</v>
      </c>
      <c r="C25" s="79">
        <v>9</v>
      </c>
      <c r="D25" s="80">
        <v>2.1929773979701906E-2</v>
      </c>
      <c r="E25" s="80">
        <v>0.35443444266069357</v>
      </c>
      <c r="F25" s="80">
        <v>0.17354309130607254</v>
      </c>
      <c r="G25" s="81">
        <v>14.094085500311389</v>
      </c>
      <c r="H25" s="82">
        <v>0.2233632246242625</v>
      </c>
      <c r="I25" s="82">
        <v>15.78444596090093</v>
      </c>
      <c r="J25" s="83">
        <v>2.130414149109618</v>
      </c>
      <c r="K25" s="84" t="s">
        <v>67</v>
      </c>
      <c r="M25" s="288"/>
      <c r="N25" s="289" t="s">
        <v>118</v>
      </c>
      <c r="Y25" s="2"/>
      <c r="AB25" s="4"/>
    </row>
    <row r="26" spans="2:28" ht="22.5" customHeight="1">
      <c r="B26" s="226" t="s">
        <v>118</v>
      </c>
      <c r="C26" s="71">
        <v>9</v>
      </c>
      <c r="D26" s="72">
        <v>3.1809981901480766E-2</v>
      </c>
      <c r="E26" s="72">
        <v>0.36246374963025563</v>
      </c>
      <c r="F26" s="72">
        <v>0.15594077008583415</v>
      </c>
      <c r="G26" s="73">
        <v>13.561056338028171</v>
      </c>
      <c r="H26" s="74">
        <v>0.133327049842175</v>
      </c>
      <c r="I26" s="74">
        <v>14.012828573101123</v>
      </c>
      <c r="J26" s="75">
        <v>1.8338266070649265</v>
      </c>
      <c r="K26" s="76" t="s">
        <v>68</v>
      </c>
      <c r="M26" s="288"/>
      <c r="N26" s="40" t="s">
        <v>68</v>
      </c>
      <c r="O26" s="40">
        <v>149</v>
      </c>
      <c r="Y26" s="2"/>
      <c r="AB26" s="4"/>
    </row>
    <row r="27" spans="2:28" ht="22.5" customHeight="1">
      <c r="B27" s="55" t="s">
        <v>108</v>
      </c>
      <c r="C27" s="55"/>
      <c r="D27" s="69">
        <f>D26/D25-1</f>
        <v>0.45053852041174403</v>
      </c>
      <c r="E27" s="69">
        <f t="shared" ref="E27:J27" si="0">E26/E25-1</f>
        <v>2.2653856406525064E-2</v>
      </c>
      <c r="F27" s="69">
        <f t="shared" si="0"/>
        <v>-0.10142910955293361</v>
      </c>
      <c r="G27" s="69">
        <f t="shared" si="0"/>
        <v>-3.7819350696534415E-2</v>
      </c>
      <c r="H27" s="69">
        <f t="shared" si="0"/>
        <v>-0.40309310063706638</v>
      </c>
      <c r="I27" s="69">
        <f t="shared" si="0"/>
        <v>-0.11223817371786227</v>
      </c>
      <c r="J27" s="69">
        <f t="shared" si="0"/>
        <v>-0.13921590887323332</v>
      </c>
      <c r="K27" s="70" t="str">
        <f>J21</f>
        <v>4위/(32개사)</v>
      </c>
      <c r="M27" s="2" t="s">
        <v>186</v>
      </c>
      <c r="N27" s="290">
        <v>0.11333333333333333</v>
      </c>
      <c r="O27" s="40">
        <v>17</v>
      </c>
      <c r="X27" s="2"/>
      <c r="Y27" s="2"/>
      <c r="AB27" s="4"/>
    </row>
    <row r="28" spans="2:28" ht="22.5" customHeight="1">
      <c r="M28" s="2" t="s">
        <v>187</v>
      </c>
      <c r="N28" s="290">
        <v>0.25333333333333335</v>
      </c>
      <c r="O28" s="40">
        <v>38</v>
      </c>
      <c r="X28" s="2"/>
      <c r="Y28" s="2"/>
      <c r="AB28" s="4"/>
    </row>
    <row r="29" spans="2:28" ht="17.25" customHeight="1">
      <c r="B29" s="54" t="s">
        <v>131</v>
      </c>
      <c r="C29" s="54"/>
      <c r="D29" s="53"/>
      <c r="E29" s="53"/>
      <c r="F29" s="53"/>
      <c r="G29" s="53"/>
      <c r="H29" s="53"/>
      <c r="I29" s="53"/>
      <c r="J29" s="53"/>
      <c r="K29" s="53"/>
      <c r="M29" s="2" t="s">
        <v>117</v>
      </c>
      <c r="N29" s="290">
        <v>0.20666666666666667</v>
      </c>
      <c r="O29" s="40">
        <v>31</v>
      </c>
      <c r="X29" s="2"/>
      <c r="Y29" s="2"/>
      <c r="AB29" s="4"/>
    </row>
    <row r="30" spans="2:28" ht="22.5" customHeight="1">
      <c r="B30" s="62"/>
      <c r="C30" s="62"/>
      <c r="M30" s="2" t="s">
        <v>188</v>
      </c>
      <c r="N30" s="290">
        <v>0.21333333333333335</v>
      </c>
      <c r="O30" s="40">
        <v>31</v>
      </c>
      <c r="X30" s="2"/>
      <c r="Y30" s="2"/>
      <c r="AB30" s="4"/>
    </row>
    <row r="31" spans="2:28" ht="22.5" customHeight="1" thickBot="1">
      <c r="H31" s="198" t="s">
        <v>92</v>
      </c>
      <c r="I31" s="199" t="s">
        <v>93</v>
      </c>
      <c r="J31" s="200" t="str">
        <f>J10</f>
        <v>인천스마트</v>
      </c>
      <c r="K31" s="201" t="s">
        <v>116</v>
      </c>
      <c r="M31" s="2" t="s">
        <v>189</v>
      </c>
      <c r="N31" s="290">
        <v>0.13333333333333333</v>
      </c>
      <c r="O31" s="40">
        <v>20</v>
      </c>
      <c r="X31" s="2"/>
      <c r="Y31" s="2"/>
      <c r="AB31" s="4"/>
    </row>
    <row r="32" spans="2:28" ht="22.5" customHeight="1" thickTop="1">
      <c r="H32" s="206" t="s">
        <v>110</v>
      </c>
      <c r="I32" s="207" t="s">
        <v>67</v>
      </c>
      <c r="J32" s="208" t="s">
        <v>68</v>
      </c>
      <c r="K32" s="209"/>
      <c r="M32" s="2" t="s">
        <v>76</v>
      </c>
      <c r="N32" s="290">
        <v>0.08</v>
      </c>
      <c r="O32" s="40">
        <v>12</v>
      </c>
      <c r="X32" s="2"/>
      <c r="Z32" s="40"/>
      <c r="AA32" s="40"/>
      <c r="AB32" s="20"/>
    </row>
    <row r="33" spans="2:28" ht="21" customHeight="1">
      <c r="H33" s="202" t="s">
        <v>95</v>
      </c>
      <c r="I33" s="203">
        <v>4.0834575260804772E-2</v>
      </c>
      <c r="J33" s="204" t="s">
        <v>623</v>
      </c>
      <c r="K33" s="205">
        <v>7.2498758072528563E-2</v>
      </c>
      <c r="M33" s="2"/>
      <c r="X33" s="2"/>
      <c r="Z33" s="40"/>
      <c r="AA33" s="40"/>
      <c r="AB33" s="20"/>
    </row>
    <row r="34" spans="2:28" ht="21" customHeight="1">
      <c r="H34" s="186" t="s">
        <v>96</v>
      </c>
      <c r="I34" s="178">
        <v>6.9448584202682559E-2</v>
      </c>
      <c r="J34" s="187" t="s">
        <v>624</v>
      </c>
      <c r="K34" s="188">
        <v>0.18388474913065078</v>
      </c>
      <c r="L34" s="4"/>
      <c r="M34" s="2"/>
      <c r="X34" s="2"/>
      <c r="Z34" s="40"/>
      <c r="AA34" s="40"/>
      <c r="AB34" s="20"/>
    </row>
    <row r="35" spans="2:28" ht="21" customHeight="1">
      <c r="H35" s="185" t="s">
        <v>97</v>
      </c>
      <c r="I35" s="178">
        <v>0.12071535022354694</v>
      </c>
      <c r="J35" s="187" t="s">
        <v>625</v>
      </c>
      <c r="K35" s="188">
        <v>8.5951316443119721E-2</v>
      </c>
      <c r="L35" s="4"/>
      <c r="M35" s="2"/>
      <c r="X35" s="2"/>
      <c r="Z35" s="40"/>
      <c r="AA35" s="40"/>
      <c r="AB35" s="20"/>
    </row>
    <row r="36" spans="2:28" ht="21" customHeight="1">
      <c r="H36" s="185" t="s">
        <v>100</v>
      </c>
      <c r="I36" s="178">
        <v>0.21818181818181817</v>
      </c>
      <c r="J36" s="187" t="s">
        <v>625</v>
      </c>
      <c r="K36" s="188">
        <v>-4.8484848484848242E-3</v>
      </c>
      <c r="L36" s="4"/>
      <c r="M36" s="2"/>
      <c r="X36" s="2"/>
      <c r="Z36" s="40"/>
      <c r="AA36" s="40"/>
      <c r="AB36" s="20"/>
    </row>
    <row r="37" spans="2:28" ht="21" customHeight="1">
      <c r="H37" s="189" t="s">
        <v>98</v>
      </c>
      <c r="I37" s="178">
        <v>0.23487332339791356</v>
      </c>
      <c r="J37" s="187" t="s">
        <v>626</v>
      </c>
      <c r="K37" s="188">
        <v>-0.10153999006458023</v>
      </c>
      <c r="L37" s="4"/>
      <c r="M37" s="2"/>
      <c r="X37" s="2"/>
      <c r="Z37" s="40"/>
      <c r="AA37" s="40"/>
      <c r="AB37" s="20"/>
    </row>
    <row r="38" spans="2:28" ht="21" customHeight="1">
      <c r="H38" s="190" t="s">
        <v>99</v>
      </c>
      <c r="I38" s="191">
        <v>0.31594634873323396</v>
      </c>
      <c r="J38" s="192" t="s">
        <v>627</v>
      </c>
      <c r="K38" s="193">
        <v>-0.23594634873323395</v>
      </c>
      <c r="L38" s="4"/>
      <c r="M38" s="2"/>
      <c r="X38" s="2"/>
      <c r="Z38" s="40"/>
      <c r="AA38" s="40"/>
      <c r="AB38" s="20"/>
    </row>
    <row r="39" spans="2:28" ht="22.5" customHeight="1">
      <c r="L39" s="4"/>
      <c r="M39" s="2"/>
      <c r="X39" s="2"/>
      <c r="Z39" s="40"/>
      <c r="AA39" s="40"/>
      <c r="AB39" s="20"/>
    </row>
    <row r="40" spans="2:28" ht="18" customHeight="1">
      <c r="B40" s="54" t="s">
        <v>132</v>
      </c>
      <c r="C40" s="54"/>
      <c r="D40" s="53"/>
      <c r="E40" s="53"/>
      <c r="F40" s="53"/>
      <c r="G40" s="53"/>
      <c r="H40" s="53"/>
      <c r="I40" s="53"/>
      <c r="J40" s="53"/>
      <c r="K40" s="53"/>
      <c r="L40" s="4"/>
      <c r="M40" s="2"/>
      <c r="X40" s="2"/>
      <c r="Z40" s="40"/>
      <c r="AA40" s="40"/>
      <c r="AB40" s="20"/>
    </row>
    <row r="41" spans="2:28" ht="30.75" customHeight="1">
      <c r="B41" s="58" t="s">
        <v>62</v>
      </c>
      <c r="C41" s="58" t="s">
        <v>102</v>
      </c>
      <c r="D41" s="58" t="s">
        <v>103</v>
      </c>
      <c r="E41" s="58" t="s">
        <v>104</v>
      </c>
      <c r="F41" s="58" t="s">
        <v>105</v>
      </c>
      <c r="G41" s="58" t="s">
        <v>106</v>
      </c>
      <c r="H41" s="58" t="s">
        <v>6</v>
      </c>
      <c r="I41" s="58" t="s">
        <v>7</v>
      </c>
      <c r="J41" s="58" t="s">
        <v>107</v>
      </c>
      <c r="K41" s="58" t="s">
        <v>72</v>
      </c>
      <c r="L41" s="4"/>
      <c r="M41" s="2"/>
      <c r="N41" s="40" t="s">
        <v>125</v>
      </c>
      <c r="X41" s="2"/>
      <c r="Z41" s="40"/>
      <c r="AA41" s="40"/>
      <c r="AB41" s="20"/>
    </row>
    <row r="42" spans="2:28" ht="22.5" customHeight="1">
      <c r="B42" s="228" t="s">
        <v>118</v>
      </c>
      <c r="C42" s="79">
        <v>1</v>
      </c>
      <c r="D42" s="80">
        <v>4.6460964650489281E-2</v>
      </c>
      <c r="E42" s="80">
        <v>0.45936763189816282</v>
      </c>
      <c r="F42" s="80">
        <v>0.18560127658694733</v>
      </c>
      <c r="G42" s="81">
        <v>15.181574074074067</v>
      </c>
      <c r="H42" s="82">
        <v>2.2113589510024183</v>
      </c>
      <c r="I42" s="82">
        <v>36.740437233897353</v>
      </c>
      <c r="J42" s="83">
        <v>1.664550463973276</v>
      </c>
      <c r="K42" s="85" t="s">
        <v>76</v>
      </c>
      <c r="L42" s="4"/>
      <c r="M42" s="2"/>
      <c r="N42" s="40">
        <v>1</v>
      </c>
      <c r="X42" s="2"/>
      <c r="Z42" s="40"/>
      <c r="AA42" s="40"/>
      <c r="AB42" s="20"/>
    </row>
    <row r="43" spans="2:28" ht="22.5" customHeight="1">
      <c r="B43" s="226" t="s">
        <v>118</v>
      </c>
      <c r="C43" s="71">
        <v>2</v>
      </c>
      <c r="D43" s="72">
        <v>5.6932549429738133E-2</v>
      </c>
      <c r="E43" s="72">
        <v>0.36730664811443625</v>
      </c>
      <c r="F43" s="72">
        <v>0.15612580091227407</v>
      </c>
      <c r="G43" s="73">
        <v>11.287356164383562</v>
      </c>
      <c r="H43" s="74">
        <v>0.21811658505311879</v>
      </c>
      <c r="I43" s="74">
        <v>14.786486828392679</v>
      </c>
      <c r="J43" s="75">
        <v>1.9101174697289152</v>
      </c>
      <c r="K43" s="76" t="s">
        <v>187</v>
      </c>
      <c r="M43" s="2"/>
      <c r="N43" s="40">
        <v>5</v>
      </c>
      <c r="X43" s="2"/>
      <c r="Z43" s="40"/>
      <c r="AA43" s="40"/>
      <c r="AB43" s="20"/>
    </row>
    <row r="44" spans="2:28" ht="22.5" customHeight="1">
      <c r="B44" s="226" t="s">
        <v>118</v>
      </c>
      <c r="C44" s="71">
        <v>3</v>
      </c>
      <c r="D44" s="72">
        <v>2.7208178573594383E-2</v>
      </c>
      <c r="E44" s="72">
        <v>0.3668998773171735</v>
      </c>
      <c r="F44" s="72">
        <v>0.16718083430513983</v>
      </c>
      <c r="G44" s="73">
        <v>10.934150684931506</v>
      </c>
      <c r="H44" s="74">
        <v>0.22714715746231035</v>
      </c>
      <c r="I44" s="74">
        <v>13.690156548189048</v>
      </c>
      <c r="J44" s="75">
        <v>1.9762844768751744</v>
      </c>
      <c r="K44" s="76" t="s">
        <v>68</v>
      </c>
      <c r="M44" s="2"/>
      <c r="N44" s="40">
        <v>4</v>
      </c>
      <c r="X44" s="2"/>
      <c r="Z44" s="40"/>
      <c r="AA44" s="40"/>
      <c r="AB44" s="20"/>
    </row>
    <row r="45" spans="2:28" ht="22.5" customHeight="1">
      <c r="B45" s="226" t="s">
        <v>118</v>
      </c>
      <c r="C45" s="71">
        <v>4</v>
      </c>
      <c r="D45" s="72">
        <v>2.6640293058640539E-2</v>
      </c>
      <c r="E45" s="72">
        <v>0.36568859001096155</v>
      </c>
      <c r="F45" s="72">
        <v>0.1760872216247962</v>
      </c>
      <c r="G45" s="73">
        <v>11.329095890410962</v>
      </c>
      <c r="H45" s="74">
        <v>0.23679385327259406</v>
      </c>
      <c r="I45" s="74">
        <v>14.055671811625825</v>
      </c>
      <c r="J45" s="75">
        <v>1.9612436380461677</v>
      </c>
      <c r="K45" s="76" t="s">
        <v>68</v>
      </c>
      <c r="M45" s="2"/>
      <c r="N45" s="40">
        <v>4</v>
      </c>
      <c r="X45" s="2"/>
      <c r="Z45" s="40"/>
      <c r="AA45" s="40"/>
      <c r="AB45" s="20"/>
    </row>
    <row r="46" spans="2:28" ht="22.5" customHeight="1">
      <c r="B46" s="226" t="s">
        <v>118</v>
      </c>
      <c r="C46" s="71">
        <v>5</v>
      </c>
      <c r="D46" s="72">
        <v>2.5608312134600072E-2</v>
      </c>
      <c r="E46" s="72">
        <v>0.36333248664089418</v>
      </c>
      <c r="F46" s="72">
        <v>0.17224624884345963</v>
      </c>
      <c r="G46" s="73">
        <v>11.624028169014078</v>
      </c>
      <c r="H46" s="74">
        <v>0.1788916974640429</v>
      </c>
      <c r="I46" s="74">
        <v>13.083030127916096</v>
      </c>
      <c r="J46" s="75">
        <v>1.9443023514499771</v>
      </c>
      <c r="K46" s="76" t="s">
        <v>66</v>
      </c>
      <c r="M46" s="2"/>
      <c r="N46" s="40">
        <v>5</v>
      </c>
      <c r="X46" s="2"/>
      <c r="Z46" s="40"/>
      <c r="AA46" s="40"/>
      <c r="AB46" s="20"/>
    </row>
    <row r="47" spans="2:28" ht="22.5" customHeight="1">
      <c r="B47" s="226" t="s">
        <v>118</v>
      </c>
      <c r="C47" s="71">
        <v>6</v>
      </c>
      <c r="D47" s="72">
        <v>2.7408575543580598E-2</v>
      </c>
      <c r="E47" s="72">
        <v>0.35978222114702274</v>
      </c>
      <c r="F47" s="72">
        <v>0.16090103725414553</v>
      </c>
      <c r="G47" s="73">
        <v>12.488485714285712</v>
      </c>
      <c r="H47" s="74">
        <v>0.12464141325371494</v>
      </c>
      <c r="I47" s="74">
        <v>12.801642203082627</v>
      </c>
      <c r="J47" s="75">
        <v>1.886540848979716</v>
      </c>
      <c r="K47" s="76" t="s">
        <v>69</v>
      </c>
      <c r="M47" s="2"/>
      <c r="N47" s="40">
        <v>3</v>
      </c>
      <c r="X47" s="2"/>
      <c r="Z47" s="40"/>
      <c r="AA47" s="40"/>
      <c r="AB47" s="20"/>
    </row>
    <row r="48" spans="2:28" ht="22.5" customHeight="1">
      <c r="B48" s="226" t="s">
        <v>118</v>
      </c>
      <c r="C48" s="71">
        <v>7</v>
      </c>
      <c r="D48" s="72">
        <v>2.8577404964423646E-2</v>
      </c>
      <c r="E48" s="72">
        <v>0.36093519361642462</v>
      </c>
      <c r="F48" s="72">
        <v>0.15013692815631643</v>
      </c>
      <c r="G48" s="73">
        <v>12.93476388888889</v>
      </c>
      <c r="H48" s="74">
        <v>0.10199280649659577</v>
      </c>
      <c r="I48" s="74">
        <v>11.060240616223943</v>
      </c>
      <c r="J48" s="75">
        <v>1.8374980884018119</v>
      </c>
      <c r="K48" s="76" t="s">
        <v>68</v>
      </c>
      <c r="M48" s="2"/>
      <c r="N48" s="40">
        <v>4</v>
      </c>
      <c r="X48" s="2"/>
      <c r="Z48" s="40"/>
      <c r="AA48" s="40"/>
      <c r="AB48" s="20"/>
    </row>
    <row r="49" spans="2:28" ht="22.5" customHeight="1">
      <c r="B49" s="226" t="s">
        <v>118</v>
      </c>
      <c r="C49" s="71">
        <v>8</v>
      </c>
      <c r="D49" s="72">
        <v>3.2986228057645665E-2</v>
      </c>
      <c r="E49" s="72">
        <v>0.36242973691002039</v>
      </c>
      <c r="F49" s="72">
        <v>0.14961621120404853</v>
      </c>
      <c r="G49" s="73">
        <v>13.854633802816901</v>
      </c>
      <c r="H49" s="74">
        <v>0.10452472919210538</v>
      </c>
      <c r="I49" s="74">
        <v>12.778269684117666</v>
      </c>
      <c r="J49" s="75">
        <v>1.8057655760299893</v>
      </c>
      <c r="K49" s="76" t="s">
        <v>69</v>
      </c>
      <c r="M49" s="2"/>
      <c r="N49" s="40">
        <v>3</v>
      </c>
      <c r="X49" s="2"/>
      <c r="Z49" s="40"/>
      <c r="AA49" s="40"/>
      <c r="AB49" s="20"/>
    </row>
    <row r="50" spans="2:28" ht="22.5" customHeight="1">
      <c r="B50" s="226" t="s">
        <v>118</v>
      </c>
      <c r="C50" s="71">
        <v>9</v>
      </c>
      <c r="D50" s="72">
        <v>3.1809981901480766E-2</v>
      </c>
      <c r="E50" s="72">
        <v>0.36246374963025563</v>
      </c>
      <c r="F50" s="72">
        <v>0.15594077008583415</v>
      </c>
      <c r="G50" s="73">
        <v>13.561056338028171</v>
      </c>
      <c r="H50" s="74">
        <v>0.133327049842175</v>
      </c>
      <c r="I50" s="74">
        <v>14.012828573101123</v>
      </c>
      <c r="J50" s="75">
        <v>1.8338266070649265</v>
      </c>
      <c r="K50" s="76" t="s">
        <v>68</v>
      </c>
      <c r="M50" s="2"/>
      <c r="N50" s="40">
        <v>4</v>
      </c>
      <c r="X50" s="2"/>
      <c r="Z50" s="40"/>
      <c r="AA50" s="40"/>
      <c r="AB50" s="20"/>
    </row>
    <row r="51" spans="2:28" ht="25.5" customHeight="1">
      <c r="B51" s="55" t="s">
        <v>108</v>
      </c>
      <c r="C51" s="55"/>
      <c r="D51" s="69" cm="1">
        <f t="array" aca="1" ref="D51" ca="1">(INDIRECT(ADDRESS(ROW()-1,COLUMN()))/INDIRECT(ADDRESS(ROW()-2,COLUMN())))-1</f>
        <v>-3.5658704417774856E-2</v>
      </c>
      <c r="E51" s="69" cm="1">
        <f t="array" aca="1" ref="E51" ca="1">(INDIRECT(ADDRESS(ROW()-1,COLUMN()))/INDIRECT(ADDRESS(ROW()-2,COLUMN())))-1</f>
        <v>9.3846383923068544E-5</v>
      </c>
      <c r="F51" s="69" cm="1">
        <f t="array" aca="1" ref="F51" ca="1">(INDIRECT(ADDRESS(ROW()-1,COLUMN()))/INDIRECT(ADDRESS(ROW()-2,COLUMN())))-1</f>
        <v>4.2271882377505898E-2</v>
      </c>
      <c r="G51" s="69" cm="1">
        <f t="array" aca="1" ref="G51" ca="1">(INDIRECT(ADDRESS(ROW()-1,COLUMN()))/INDIRECT(ADDRESS(ROW()-2,COLUMN())))-1</f>
        <v>-2.1189839368330299E-2</v>
      </c>
      <c r="H51" s="69" cm="1">
        <f t="array" aca="1" ref="H51" ca="1">(INDIRECT(ADDRESS(ROW()-1,COLUMN()))/INDIRECT(ADDRESS(ROW()-2,COLUMN())))-1</f>
        <v>0.27555508512377003</v>
      </c>
      <c r="I51" s="69" cm="1">
        <f t="array" aca="1" ref="I51" ca="1">(INDIRECT(ADDRESS(ROW()-1,COLUMN()))/INDIRECT(ADDRESS(ROW()-2,COLUMN())))-1</f>
        <v>9.6613932833012006E-2</v>
      </c>
      <c r="J51" s="69" cm="1">
        <f t="array" aca="1" ref="J51" ca="1">(INDIRECT(ADDRESS(ROW()-1,COLUMN()))/INDIRECT(ADDRESS(ROW()-2,COLUMN())))-1</f>
        <v>1.5539686550360532E-2</v>
      </c>
      <c r="K51" s="77" t="str" cm="1">
        <f t="array" aca="1" ref="K51" ca="1">_xlfn.IFS(N51=0,"등급유지",N51&gt;0,N51&amp;"등급 상승",N51&lt;0,N51&amp;"등급 하락")</f>
        <v>1등급 상승</v>
      </c>
      <c r="M51" s="291"/>
      <c r="N51" s="40" cm="1">
        <f t="array" aca="1" ref="N51" ca="1">(INDIRECT(ADDRESS(ROW()-1,COLUMN()))-INDIRECT(ADDRESS(ROW()-2,COLUMN())))</f>
        <v>1</v>
      </c>
      <c r="O51" s="40" t="s">
        <v>126</v>
      </c>
      <c r="X51" s="292"/>
      <c r="Z51" s="293"/>
      <c r="AA51" s="40"/>
      <c r="AB51" s="20"/>
    </row>
    <row r="52" spans="2:28" ht="25.5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91"/>
      <c r="N52" s="2"/>
      <c r="O52" s="2"/>
      <c r="X52" s="292"/>
      <c r="Z52" s="293"/>
      <c r="AA52" s="40"/>
      <c r="AB52" s="20"/>
    </row>
    <row r="53" spans="2:28" ht="18" customHeight="1">
      <c r="B53" s="54" t="s">
        <v>133</v>
      </c>
      <c r="C53" s="54"/>
      <c r="D53" s="53"/>
      <c r="E53" s="53"/>
      <c r="F53" s="53"/>
      <c r="G53" s="53"/>
      <c r="H53" s="53"/>
      <c r="I53" s="53"/>
      <c r="J53" s="53"/>
      <c r="K53" s="53"/>
      <c r="M53" s="291"/>
      <c r="X53" s="292"/>
      <c r="Z53" s="293"/>
      <c r="AA53" s="40"/>
      <c r="AB53" s="20"/>
    </row>
    <row r="54" spans="2:28" ht="21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291"/>
      <c r="X54" s="292"/>
      <c r="Z54" s="293"/>
      <c r="AA54" s="40"/>
      <c r="AB54" s="20"/>
    </row>
    <row r="55" spans="2:28" ht="25.5" customHeight="1">
      <c r="B55" s="49"/>
      <c r="C55" s="49"/>
      <c r="D55" s="50"/>
      <c r="E55" s="50"/>
      <c r="F55" s="50"/>
      <c r="G55" s="50"/>
      <c r="H55" s="50"/>
      <c r="I55" s="50"/>
      <c r="J55" s="50"/>
      <c r="K55" s="50"/>
      <c r="M55" s="291"/>
      <c r="N55" s="292"/>
      <c r="P55" s="293"/>
      <c r="AA55" s="41"/>
    </row>
    <row r="56" spans="2:28" ht="25.5" customHeight="1">
      <c r="B56" s="49"/>
      <c r="C56" s="49"/>
      <c r="D56" s="50"/>
      <c r="M56" s="291"/>
      <c r="N56" s="292"/>
      <c r="P56" s="293"/>
      <c r="AA56" s="41"/>
    </row>
    <row r="57" spans="2:28" ht="25.5" customHeight="1">
      <c r="B57" s="49"/>
      <c r="C57" s="49"/>
      <c r="D57" s="50"/>
      <c r="M57" s="291"/>
      <c r="N57" s="292"/>
      <c r="P57" s="293"/>
      <c r="AA57" s="41"/>
    </row>
    <row r="58" spans="2:28" ht="25.5" customHeight="1">
      <c r="B58" s="49"/>
      <c r="C58" s="49"/>
      <c r="D58" s="50"/>
      <c r="M58" s="291"/>
      <c r="N58" s="292"/>
      <c r="P58" s="293"/>
      <c r="AA58" s="41"/>
    </row>
    <row r="59" spans="2:28" ht="25.5" customHeight="1">
      <c r="B59" s="49"/>
      <c r="C59" s="49"/>
      <c r="D59" s="50"/>
      <c r="M59" s="291"/>
      <c r="N59" s="292"/>
      <c r="P59" s="293"/>
      <c r="AA59" s="41"/>
    </row>
    <row r="60" spans="2:28" ht="25.5" customHeight="1">
      <c r="B60" s="49"/>
      <c r="C60" s="49"/>
      <c r="D60" s="50"/>
      <c r="M60" s="291"/>
      <c r="N60" s="292"/>
      <c r="P60" s="293"/>
      <c r="AA60" s="41"/>
    </row>
    <row r="61" spans="2:28" ht="25.5" customHeight="1">
      <c r="B61" s="49"/>
      <c r="C61" s="49"/>
      <c r="D61" s="50"/>
      <c r="M61" s="291"/>
      <c r="N61" s="292"/>
      <c r="P61" s="293"/>
      <c r="AA61" s="41"/>
    </row>
    <row r="62" spans="2:28" ht="25.5" customHeight="1">
      <c r="B62" s="49"/>
      <c r="C62" s="49"/>
      <c r="D62" s="50"/>
      <c r="E62" s="50"/>
      <c r="F62" s="50"/>
      <c r="G62" s="50"/>
      <c r="H62" s="50"/>
      <c r="I62" s="50"/>
      <c r="J62" s="50"/>
      <c r="K62" s="50"/>
      <c r="M62" s="291"/>
      <c r="N62" s="292"/>
      <c r="P62" s="293"/>
      <c r="AA62" s="41"/>
    </row>
    <row r="63" spans="2:28" ht="25.5" customHeight="1">
      <c r="B63" s="49"/>
      <c r="C63" s="49"/>
      <c r="D63" s="50"/>
      <c r="E63" s="50"/>
      <c r="F63" s="50"/>
      <c r="G63" s="50"/>
      <c r="H63" s="50"/>
      <c r="I63" s="50"/>
      <c r="J63" s="50"/>
      <c r="K63" s="50"/>
      <c r="M63" s="291"/>
      <c r="N63" s="292"/>
      <c r="P63" s="293"/>
      <c r="AA63" s="41"/>
    </row>
    <row r="64" spans="2:28" ht="25.5" customHeight="1" thickBot="1">
      <c r="B64" s="210" t="s">
        <v>92</v>
      </c>
      <c r="C64" s="211" t="s">
        <v>119</v>
      </c>
      <c r="D64" s="211" t="s">
        <v>124</v>
      </c>
      <c r="E64" s="211" t="s">
        <v>121</v>
      </c>
      <c r="F64" s="211" t="s">
        <v>123</v>
      </c>
      <c r="G64" s="211" t="s">
        <v>120</v>
      </c>
      <c r="H64" s="211" t="s">
        <v>122</v>
      </c>
      <c r="I64" s="211" t="str">
        <f>IFERROR(INDEX(#REF!,MATCH(종합!$C$5&amp;7,#REF!,0),2),"")</f>
        <v/>
      </c>
      <c r="J64" s="211" t="str">
        <f>IFERROR(INDEX(#REF!,MATCH(종합!$C$5&amp;8,#REF!,0),2),"")</f>
        <v/>
      </c>
      <c r="K64" s="212" t="str">
        <f>IFERROR(INDEX(#REF!,MATCH(종합!$C$5&amp;9,#REF!,0),2),"")</f>
        <v/>
      </c>
      <c r="M64" s="294">
        <v>1</v>
      </c>
      <c r="N64" s="295">
        <v>2</v>
      </c>
      <c r="O64" s="295">
        <v>3</v>
      </c>
      <c r="P64" s="294">
        <v>4</v>
      </c>
      <c r="Q64" s="295">
        <v>5</v>
      </c>
      <c r="R64" s="295">
        <v>6</v>
      </c>
      <c r="S64" s="294"/>
      <c r="T64" s="295"/>
      <c r="U64" s="296"/>
      <c r="AA64" s="41"/>
    </row>
    <row r="65" spans="2:27" ht="25.5" customHeight="1" thickTop="1">
      <c r="B65" s="215" t="s">
        <v>110</v>
      </c>
      <c r="C65" s="216" t="s">
        <v>66</v>
      </c>
      <c r="D65" s="217" t="s">
        <v>66</v>
      </c>
      <c r="E65" s="217" t="s">
        <v>68</v>
      </c>
      <c r="F65" s="217" t="s">
        <v>68</v>
      </c>
      <c r="G65" s="217" t="s">
        <v>69</v>
      </c>
      <c r="H65" s="217" t="s">
        <v>67</v>
      </c>
      <c r="I65" s="217" t="str">
        <f>IFERROR(INDEX(#REF!,MATCH(종합!$C$5&amp;종합!I$64,#REF!,0),15),"")</f>
        <v/>
      </c>
      <c r="J65" s="217" t="str">
        <f>IFERROR(INDEX(#REF!,MATCH(종합!$C$5&amp;종합!J$64,#REF!,0),15),"")</f>
        <v/>
      </c>
      <c r="K65" s="217" t="str">
        <f>IFERROR(INDEX(#REF!,MATCH(종합!$C$5&amp;종합!K$64,#REF!,0),15),"")</f>
        <v/>
      </c>
      <c r="M65" s="294" t="s">
        <v>119</v>
      </c>
      <c r="N65" s="294" t="s">
        <v>124</v>
      </c>
      <c r="O65" s="294" t="s">
        <v>121</v>
      </c>
      <c r="P65" s="294" t="s">
        <v>123</v>
      </c>
      <c r="Q65" s="294" t="s">
        <v>120</v>
      </c>
      <c r="R65" s="294" t="s">
        <v>122</v>
      </c>
      <c r="S65" s="294"/>
      <c r="T65" s="294"/>
      <c r="U65" s="291"/>
      <c r="AA65" s="41"/>
    </row>
    <row r="66" spans="2:27" ht="25.5" customHeight="1">
      <c r="B66" s="213" t="s">
        <v>95</v>
      </c>
      <c r="C66" s="203" t="s">
        <v>612</v>
      </c>
      <c r="D66" s="203" t="s">
        <v>613</v>
      </c>
      <c r="E66" s="203" t="s">
        <v>547</v>
      </c>
      <c r="F66" s="203" t="s">
        <v>614</v>
      </c>
      <c r="G66" s="203" t="s">
        <v>546</v>
      </c>
      <c r="H66" s="203" t="s">
        <v>546</v>
      </c>
      <c r="I66" s="203" t="str">
        <f>IFERROR(ROUND(SUMIFS(#REF!,#REF!,종합!$C$5,#REF!,종합!I$64)/SUMIFS(#REF!,#REF!,종합!$C$5,#REF!,종합!I$64)*100,0)&amp;"%("&amp;SUMIFS(#REF!,#REF!,종합!$C$5,#REF!,종합!I$64)&amp;"명)","")</f>
        <v/>
      </c>
      <c r="J66" s="203" t="str">
        <f>IFERROR(ROUND(SUMIFS(#REF!,#REF!,종합!$C$5,#REF!,종합!J$64)/SUMIFS(#REF!,#REF!,종합!$C$5,#REF!,종합!J$64)*100,0)&amp;"%("&amp;SUMIFS(#REF!,#REF!,종합!$C$5,#REF!,종합!J$64)&amp;"명)","")</f>
        <v/>
      </c>
      <c r="K66" s="214" t="str">
        <f>IFERROR(ROUND(SUMIFS(#REF!,#REF!,종합!$C$5,#REF!,종합!K$64)/SUMIFS(#REF!,#REF!,종합!$C$5,#REF!,종합!K$64)*100,0)&amp;"%("&amp;SUMIFS(#REF!,#REF!,종합!$C$5,#REF!,종합!K$64)&amp;"명)","")</f>
        <v/>
      </c>
      <c r="M66" s="291"/>
      <c r="N66" s="292"/>
      <c r="P66" s="293"/>
      <c r="AA66" s="41"/>
    </row>
    <row r="67" spans="2:27" ht="25.5" customHeight="1">
      <c r="B67" s="177" t="s">
        <v>96</v>
      </c>
      <c r="C67" s="179" t="s">
        <v>609</v>
      </c>
      <c r="D67" s="179" t="s">
        <v>615</v>
      </c>
      <c r="E67" s="179" t="s">
        <v>616</v>
      </c>
      <c r="F67" s="179" t="s">
        <v>617</v>
      </c>
      <c r="G67" s="179" t="s">
        <v>546</v>
      </c>
      <c r="H67" s="179" t="s">
        <v>546</v>
      </c>
      <c r="I67" s="179" t="str">
        <f>IFERROR(ROUND(SUMIFS(#REF!,#REF!,종합!$C$5,#REF!,종합!I$64)/SUMIFS(#REF!,#REF!,종합!$C$5,#REF!,종합!I$64)*100,0)&amp;"%("&amp;SUMIFS(#REF!,#REF!,종합!$C$5,#REF!,종합!I$64)&amp;"명)","")</f>
        <v/>
      </c>
      <c r="J67" s="179" t="str">
        <f>IFERROR(ROUND(SUMIFS(#REF!,#REF!,종합!$C$5,#REF!,종합!J$64)/SUMIFS(#REF!,#REF!,종합!$C$5,#REF!,종합!J$64)*100,0)&amp;"%("&amp;SUMIFS(#REF!,#REF!,종합!$C$5,#REF!,종합!J$64)&amp;"명)","")</f>
        <v/>
      </c>
      <c r="K67" s="180" t="str">
        <f>IFERROR(ROUND(SUMIFS(#REF!,#REF!,종합!$C$5,#REF!,종합!K$64)/SUMIFS(#REF!,#REF!,종합!$C$5,#REF!,종합!K$64)*100,0)&amp;"%("&amp;SUMIFS(#REF!,#REF!,종합!$C$5,#REF!,종합!K$64)&amp;"명)","")</f>
        <v/>
      </c>
      <c r="M67" s="297">
        <v>0.15384615384615385</v>
      </c>
      <c r="N67" s="297">
        <v>0.16666666666666666</v>
      </c>
      <c r="O67" s="297">
        <v>7.6923076923076927E-2</v>
      </c>
      <c r="P67" s="297">
        <v>9.0909090909090912E-2</v>
      </c>
      <c r="Q67" s="297">
        <v>0</v>
      </c>
      <c r="R67" s="297">
        <v>0</v>
      </c>
      <c r="S67" s="297"/>
      <c r="T67" s="297"/>
      <c r="AA67" s="41"/>
    </row>
    <row r="68" spans="2:27" ht="25.5" customHeight="1">
      <c r="B68" s="176" t="s">
        <v>97</v>
      </c>
      <c r="C68" s="179" t="s">
        <v>612</v>
      </c>
      <c r="D68" s="179" t="s">
        <v>546</v>
      </c>
      <c r="E68" s="179" t="s">
        <v>618</v>
      </c>
      <c r="F68" s="179" t="s">
        <v>619</v>
      </c>
      <c r="G68" s="179" t="s">
        <v>608</v>
      </c>
      <c r="H68" s="179" t="s">
        <v>546</v>
      </c>
      <c r="I68" s="179" t="str">
        <f>IFERROR(ROUND(SUMIFS(#REF!,#REF!,종합!$C$5,#REF!,종합!I$64)/SUMIFS(#REF!,#REF!,종합!$C$5,#REF!,종합!I$64)*100,0)&amp;"%("&amp;SUMIFS(#REF!,#REF!,종합!$C$5,#REF!,종합!I$64)&amp;"명)","")</f>
        <v/>
      </c>
      <c r="J68" s="179" t="str">
        <f>IFERROR(ROUND(SUMIFS(#REF!,#REF!,종합!$C$5,#REF!,종합!J$64)/SUMIFS(#REF!,#REF!,종합!$C$5,#REF!,종합!J$64)*100,0)&amp;"%("&amp;SUMIFS(#REF!,#REF!,종합!$C$5,#REF!,종합!J$64)&amp;"명)","")</f>
        <v/>
      </c>
      <c r="K68" s="180" t="str">
        <f>IFERROR(ROUND(SUMIFS(#REF!,#REF!,종합!$C$5,#REF!,종합!K$64)/SUMIFS(#REF!,#REF!,종합!$C$5,#REF!,종합!K$64)*100,0)&amp;"%("&amp;SUMIFS(#REF!,#REF!,종합!$C$5,#REF!,종합!K$64)&amp;"명)","")</f>
        <v/>
      </c>
      <c r="M68" s="297">
        <v>0.69230769230769229</v>
      </c>
      <c r="N68" s="297">
        <v>0.83333333333333337</v>
      </c>
      <c r="O68" s="297">
        <v>0.30769230769230771</v>
      </c>
      <c r="P68" s="297">
        <v>0.18181818181818182</v>
      </c>
      <c r="Q68" s="297">
        <v>0</v>
      </c>
      <c r="R68" s="297">
        <v>0</v>
      </c>
      <c r="S68" s="297"/>
      <c r="T68" s="297"/>
      <c r="AA68" s="41"/>
    </row>
    <row r="69" spans="2:27" ht="25.5" customHeight="1">
      <c r="B69" s="176" t="s">
        <v>100</v>
      </c>
      <c r="C69" s="179" t="s">
        <v>546</v>
      </c>
      <c r="D69" s="179" t="s">
        <v>546</v>
      </c>
      <c r="E69" s="179" t="s">
        <v>547</v>
      </c>
      <c r="F69" s="179" t="s">
        <v>620</v>
      </c>
      <c r="G69" s="179" t="s">
        <v>621</v>
      </c>
      <c r="H69" s="179" t="s">
        <v>546</v>
      </c>
      <c r="I69" s="179" t="str">
        <f>IFERROR(ROUND(SUMIFS(#REF!,#REF!,종합!$C$5,#REF!,종합!I$64)/SUMIFS(#REF!,#REF!,종합!$C$5,#REF!,종합!I$64)*100,0)&amp;"%("&amp;SUMIFS(#REF!,#REF!,종합!$C$5,#REF!,종합!I$64)&amp;"명)","")</f>
        <v/>
      </c>
      <c r="J69" s="179" t="str">
        <f>IFERROR(ROUND(SUMIFS(#REF!,#REF!,종합!$C$5,#REF!,종합!J$64)/SUMIFS(#REF!,#REF!,종합!$C$5,#REF!,종합!J$64)*100,0)&amp;"%("&amp;SUMIFS(#REF!,#REF!,종합!$C$5,#REF!,종합!J$64)&amp;"명)","")</f>
        <v/>
      </c>
      <c r="K69" s="180" t="str">
        <f>IFERROR(ROUND(SUMIFS(#REF!,#REF!,종합!$C$5,#REF!,종합!K$64)/SUMIFS(#REF!,#REF!,종합!$C$5,#REF!,종합!K$64)*100,0)&amp;"%("&amp;SUMIFS(#REF!,#REF!,종합!$C$5,#REF!,종합!K$64)&amp;"명)","")</f>
        <v/>
      </c>
      <c r="M69" s="297">
        <v>0.15384615384615385</v>
      </c>
      <c r="N69" s="297">
        <v>0</v>
      </c>
      <c r="O69" s="297">
        <v>0.53846153846153844</v>
      </c>
      <c r="P69" s="297">
        <v>0.45454545454545453</v>
      </c>
      <c r="Q69" s="297">
        <v>0.33333333333333331</v>
      </c>
      <c r="R69" s="297">
        <v>0</v>
      </c>
      <c r="S69" s="297"/>
      <c r="T69" s="297"/>
      <c r="AA69" s="41"/>
    </row>
    <row r="70" spans="2:27" ht="25.5" customHeight="1">
      <c r="B70" s="181" t="s">
        <v>98</v>
      </c>
      <c r="C70" s="179" t="s">
        <v>546</v>
      </c>
      <c r="D70" s="179" t="s">
        <v>546</v>
      </c>
      <c r="E70" s="179" t="s">
        <v>546</v>
      </c>
      <c r="F70" s="179" t="s">
        <v>546</v>
      </c>
      <c r="G70" s="179" t="s">
        <v>547</v>
      </c>
      <c r="H70" s="283" t="s">
        <v>622</v>
      </c>
      <c r="I70" s="179" t="str">
        <f>IFERROR(ROUND(SUMIFS(#REF!,#REF!,종합!$C$5,#REF!,종합!I$64)/SUMIFS(#REF!,#REF!,종합!$C$5,#REF!,종합!I$64)*100,0)&amp;"%("&amp;SUMIFS(#REF!,#REF!,종합!$C$5,#REF!,종합!I$64)&amp;"명)","")</f>
        <v/>
      </c>
      <c r="J70" s="179" t="str">
        <f>IFERROR(ROUND(SUMIFS(#REF!,#REF!,종합!$C$5,#REF!,종합!J$64)/SUMIFS(#REF!,#REF!,종합!$C$5,#REF!,종합!J$64)*100,0)&amp;"%("&amp;SUMIFS(#REF!,#REF!,종합!$C$5,#REF!,종합!J$64)&amp;"명)","")</f>
        <v/>
      </c>
      <c r="K70" s="180" t="str">
        <f>IFERROR(ROUND(SUMIFS(#REF!,#REF!,종합!$C$5,#REF!,종합!K$64)/SUMIFS(#REF!,#REF!,종합!$C$5,#REF!,종합!K$64)*100,0)&amp;"%("&amp;SUMIFS(#REF!,#REF!,종합!$C$5,#REF!,종합!K$64)&amp;"명)","")</f>
        <v/>
      </c>
      <c r="M70" s="297">
        <v>0</v>
      </c>
      <c r="N70" s="297">
        <v>0</v>
      </c>
      <c r="O70" s="297">
        <v>7.6923076923076927E-2</v>
      </c>
      <c r="P70" s="297">
        <v>0.27272727272727271</v>
      </c>
      <c r="Q70" s="297">
        <v>0.58333333333333337</v>
      </c>
      <c r="R70" s="297">
        <v>0</v>
      </c>
      <c r="S70" s="297"/>
      <c r="T70" s="297"/>
      <c r="AA70" s="41"/>
    </row>
    <row r="71" spans="2:27" ht="25.5" customHeight="1">
      <c r="B71" s="182" t="s">
        <v>99</v>
      </c>
      <c r="C71" s="183" t="s">
        <v>546</v>
      </c>
      <c r="D71" s="183" t="s">
        <v>546</v>
      </c>
      <c r="E71" s="183" t="s">
        <v>546</v>
      </c>
      <c r="F71" s="183" t="s">
        <v>546</v>
      </c>
      <c r="G71" s="183" t="s">
        <v>546</v>
      </c>
      <c r="H71" s="183" t="s">
        <v>546</v>
      </c>
      <c r="I71" s="183" t="str">
        <f>IFERROR(ROUND(SUMIFS(#REF!,#REF!,종합!$C$5,#REF!,종합!I$64)/SUMIFS(#REF!,#REF!,종합!$C$5,#REF!,종합!I$64)*100,0)&amp;"%("&amp;SUMIFS(#REF!,#REF!,종합!$C$5,#REF!,종합!I$64)&amp;"명)","")</f>
        <v/>
      </c>
      <c r="J71" s="183" t="str">
        <f>IFERROR(ROUND(SUMIFS(#REF!,#REF!,종합!$C$5,#REF!,종합!J$64)/SUMIFS(#REF!,#REF!,종합!$C$5,#REF!,종합!J$64)*100,0)&amp;"%("&amp;SUMIFS(#REF!,#REF!,종합!$C$5,#REF!,종합!J$64)&amp;"명)","")</f>
        <v/>
      </c>
      <c r="K71" s="184" t="str">
        <f>IFERROR(ROUND(SUMIFS(#REF!,#REF!,종합!$C$5,#REF!,종합!K$64)/SUMIFS(#REF!,#REF!,종합!$C$5,#REF!,종합!K$64)*100,0)&amp;"%("&amp;SUMIFS(#REF!,#REF!,종합!$C$5,#REF!,종합!K$64)&amp;"명)","")</f>
        <v/>
      </c>
      <c r="M71" s="297">
        <v>0</v>
      </c>
      <c r="N71" s="297">
        <v>0</v>
      </c>
      <c r="O71" s="297">
        <v>0</v>
      </c>
      <c r="P71" s="297">
        <v>0</v>
      </c>
      <c r="Q71" s="297">
        <v>8.3333333333333329E-2</v>
      </c>
      <c r="R71" s="297">
        <v>1</v>
      </c>
      <c r="S71" s="297"/>
      <c r="T71" s="297"/>
      <c r="AA71" s="41"/>
    </row>
    <row r="72" spans="2:27" ht="15.75" customHeight="1">
      <c r="B72" s="49"/>
      <c r="C72" s="49"/>
      <c r="D72" s="50"/>
      <c r="E72" s="50"/>
      <c r="F72" s="50"/>
      <c r="G72" s="50"/>
      <c r="H72" s="50"/>
      <c r="I72" s="50"/>
      <c r="J72" s="50"/>
      <c r="K72" s="50"/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297"/>
      <c r="T72" s="297"/>
      <c r="AA72" s="41"/>
    </row>
    <row r="73" spans="2:27" ht="17.25" customHeight="1">
      <c r="B73" s="54" t="s">
        <v>134</v>
      </c>
      <c r="C73" s="54"/>
      <c r="D73" s="53"/>
      <c r="E73" s="53"/>
      <c r="F73" s="53"/>
      <c r="G73" s="53"/>
      <c r="H73" s="53"/>
      <c r="I73" s="53"/>
      <c r="J73" s="53"/>
      <c r="K73" s="53"/>
      <c r="M73" s="291"/>
      <c r="N73" s="292"/>
      <c r="P73" s="293"/>
      <c r="AA73" s="41"/>
    </row>
    <row r="74" spans="2:27" ht="30.75" customHeight="1">
      <c r="B74" s="58" t="s">
        <v>75</v>
      </c>
      <c r="C74" s="58" t="s">
        <v>102</v>
      </c>
      <c r="D74" s="58" t="s">
        <v>103</v>
      </c>
      <c r="E74" s="58" t="s">
        <v>104</v>
      </c>
      <c r="F74" s="58" t="s">
        <v>105</v>
      </c>
      <c r="G74" s="58" t="s">
        <v>106</v>
      </c>
      <c r="H74" s="58" t="s">
        <v>6</v>
      </c>
      <c r="I74" s="58" t="s">
        <v>7</v>
      </c>
      <c r="J74" s="58" t="s">
        <v>107</v>
      </c>
      <c r="K74" s="58" t="s">
        <v>109</v>
      </c>
      <c r="M74" s="291"/>
      <c r="N74" s="292"/>
      <c r="P74" s="293"/>
      <c r="AA74" s="41"/>
    </row>
    <row r="75" spans="2:27" ht="20.25" customHeight="1">
      <c r="B75" s="89" t="s">
        <v>119</v>
      </c>
      <c r="C75" s="68">
        <v>1</v>
      </c>
      <c r="D75" s="90">
        <v>4.1315818925579166E-2</v>
      </c>
      <c r="E75" s="90">
        <v>0.46989050396037457</v>
      </c>
      <c r="F75" s="90">
        <v>0.2080241988682478</v>
      </c>
      <c r="G75" s="91">
        <v>16.52390909090909</v>
      </c>
      <c r="H75" s="92">
        <v>3.8406616105248839</v>
      </c>
      <c r="I75" s="92">
        <v>54.767834566084844</v>
      </c>
      <c r="J75" s="93">
        <v>1.5516007350947347</v>
      </c>
      <c r="K75" s="76"/>
      <c r="M75" s="291"/>
      <c r="N75" s="292"/>
      <c r="P75" s="293"/>
      <c r="AA75" s="41"/>
    </row>
    <row r="76" spans="2:27" ht="20.25" customHeight="1">
      <c r="B76" s="89" t="s">
        <v>119</v>
      </c>
      <c r="C76" s="68">
        <v>2</v>
      </c>
      <c r="D76" s="90">
        <v>5.0260590911882987E-2</v>
      </c>
      <c r="E76" s="90">
        <v>0.38879002265065088</v>
      </c>
      <c r="F76" s="90">
        <v>0.17720019821445929</v>
      </c>
      <c r="G76" s="91">
        <v>12.831923076923074</v>
      </c>
      <c r="H76" s="92">
        <v>0.48564970775409383</v>
      </c>
      <c r="I76" s="92">
        <v>27.508587017785459</v>
      </c>
      <c r="J76" s="93">
        <v>1.7892582940599557</v>
      </c>
      <c r="K76" s="76"/>
      <c r="M76" s="291"/>
      <c r="N76" s="292"/>
      <c r="P76" s="293"/>
      <c r="AA76" s="41"/>
    </row>
    <row r="77" spans="2:27" ht="20.25" customHeight="1">
      <c r="B77" s="89" t="s">
        <v>119</v>
      </c>
      <c r="C77" s="68">
        <v>3</v>
      </c>
      <c r="D77" s="90">
        <v>2.662496073763564E-2</v>
      </c>
      <c r="E77" s="90">
        <v>0.37891047563196878</v>
      </c>
      <c r="F77" s="90">
        <v>0.17775874707951703</v>
      </c>
      <c r="G77" s="91">
        <v>11.844230769230769</v>
      </c>
      <c r="H77" s="92">
        <v>0.31276333621759161</v>
      </c>
      <c r="I77" s="92">
        <v>22.101450659791226</v>
      </c>
      <c r="J77" s="93">
        <v>1.9131095410180148</v>
      </c>
      <c r="K77" s="76"/>
      <c r="M77" s="291"/>
      <c r="N77" s="292"/>
      <c r="P77" s="293"/>
      <c r="AA77" s="41"/>
    </row>
    <row r="78" spans="2:27" ht="20.25" customHeight="1">
      <c r="B78" s="89" t="s">
        <v>119</v>
      </c>
      <c r="C78" s="68">
        <v>4</v>
      </c>
      <c r="D78" s="90">
        <v>2.653588216029398E-2</v>
      </c>
      <c r="E78" s="90">
        <v>0.3761948980623776</v>
      </c>
      <c r="F78" s="90">
        <v>0.18161776046703856</v>
      </c>
      <c r="G78" s="91">
        <v>12.078384615384614</v>
      </c>
      <c r="H78" s="92">
        <v>0.57032298488771616</v>
      </c>
      <c r="I78" s="92">
        <v>23.958878933466263</v>
      </c>
      <c r="J78" s="93">
        <v>1.9085672368332094</v>
      </c>
      <c r="K78" s="76"/>
      <c r="M78" s="291"/>
      <c r="N78" s="292"/>
      <c r="P78" s="293"/>
      <c r="AA78" s="41"/>
    </row>
    <row r="79" spans="2:27" ht="20.25" customHeight="1">
      <c r="B79" s="89" t="s">
        <v>119</v>
      </c>
      <c r="C79" s="68">
        <v>5</v>
      </c>
      <c r="D79" s="90">
        <v>2.439713073166647E-2</v>
      </c>
      <c r="E79" s="90">
        <v>0.37339637919539626</v>
      </c>
      <c r="F79" s="90">
        <v>0.17817284803743733</v>
      </c>
      <c r="G79" s="91">
        <v>12.156090909090908</v>
      </c>
      <c r="H79" s="92">
        <v>0.28250829959089163</v>
      </c>
      <c r="I79" s="92">
        <v>20.980521673405381</v>
      </c>
      <c r="J79" s="93">
        <v>1.9175979350286205</v>
      </c>
      <c r="K79" s="76"/>
      <c r="M79" s="291"/>
      <c r="N79" s="292"/>
      <c r="P79" s="293"/>
      <c r="AA79" s="41"/>
    </row>
    <row r="80" spans="2:27" ht="20.25" customHeight="1">
      <c r="B80" s="89" t="s">
        <v>119</v>
      </c>
      <c r="C80" s="68">
        <v>6</v>
      </c>
      <c r="D80" s="90">
        <v>2.6463679001909872E-2</v>
      </c>
      <c r="E80" s="90">
        <v>0.36355056230116661</v>
      </c>
      <c r="F80" s="90">
        <v>0.17033984902090679</v>
      </c>
      <c r="G80" s="91">
        <v>13.029181818181819</v>
      </c>
      <c r="H80" s="92">
        <v>0.22844836364624393</v>
      </c>
      <c r="I80" s="92">
        <v>21.452273467078673</v>
      </c>
      <c r="J80" s="93">
        <v>1.8897556494053673</v>
      </c>
      <c r="K80" s="76"/>
      <c r="M80" s="291"/>
      <c r="N80" s="292"/>
      <c r="P80" s="293"/>
      <c r="AA80" s="41"/>
    </row>
    <row r="81" spans="2:27" ht="20.25" customHeight="1">
      <c r="B81" s="89" t="s">
        <v>119</v>
      </c>
      <c r="C81" s="68">
        <v>7</v>
      </c>
      <c r="D81" s="90">
        <v>3.1358028837455872E-2</v>
      </c>
      <c r="E81" s="90">
        <v>0.36170488534879108</v>
      </c>
      <c r="F81" s="90">
        <v>0.15822485988784638</v>
      </c>
      <c r="G81" s="91">
        <v>13.765000000000001</v>
      </c>
      <c r="H81" s="92">
        <v>0.19261339831952795</v>
      </c>
      <c r="I81" s="92">
        <v>19.143892637855522</v>
      </c>
      <c r="J81" s="93">
        <v>1.8449446184967246</v>
      </c>
      <c r="K81" s="76"/>
      <c r="M81" s="291"/>
      <c r="N81" s="292"/>
      <c r="P81" s="293"/>
      <c r="AA81" s="41"/>
    </row>
    <row r="82" spans="2:27" ht="20.25" customHeight="1">
      <c r="B82" s="89" t="s">
        <v>119</v>
      </c>
      <c r="C82" s="68">
        <v>8</v>
      </c>
      <c r="D82" s="90">
        <v>3.4986708673794047E-2</v>
      </c>
      <c r="E82" s="90">
        <v>0.35757876024149304</v>
      </c>
      <c r="F82" s="90">
        <v>0.14745214610852383</v>
      </c>
      <c r="G82" s="91">
        <v>14.233166666666664</v>
      </c>
      <c r="H82" s="92">
        <v>0.16461475893860425</v>
      </c>
      <c r="I82" s="92">
        <v>19.79340055163625</v>
      </c>
      <c r="J82" s="93">
        <v>1.8272885890854538</v>
      </c>
      <c r="K82" s="76"/>
      <c r="M82" s="291"/>
      <c r="N82" s="292"/>
      <c r="P82" s="293"/>
      <c r="AA82" s="41"/>
    </row>
    <row r="83" spans="2:27" ht="20.25" customHeight="1">
      <c r="B83" s="89" t="s">
        <v>119</v>
      </c>
      <c r="C83" s="68">
        <v>9</v>
      </c>
      <c r="D83" s="90">
        <v>3.1998532730327253E-2</v>
      </c>
      <c r="E83" s="90">
        <v>0.35614828364909978</v>
      </c>
      <c r="F83" s="90">
        <v>0.16448086339690912</v>
      </c>
      <c r="G83" s="91">
        <v>13.844000000000003</v>
      </c>
      <c r="H83" s="92">
        <v>0.18231958342191623</v>
      </c>
      <c r="I83" s="92">
        <v>21.699605321000618</v>
      </c>
      <c r="J83" s="93">
        <v>1.866863647257162</v>
      </c>
      <c r="K83" s="76" t="s">
        <v>66</v>
      </c>
      <c r="M83" s="291"/>
      <c r="N83" s="292"/>
      <c r="P83" s="293"/>
      <c r="AA83" s="41"/>
    </row>
    <row r="84" spans="2:27" ht="20.25" customHeight="1">
      <c r="B84" s="89" t="s">
        <v>124</v>
      </c>
      <c r="C84" s="68">
        <v>1</v>
      </c>
      <c r="D84" s="90">
        <v>0</v>
      </c>
      <c r="E84" s="90">
        <v>0</v>
      </c>
      <c r="F84" s="90">
        <v>0</v>
      </c>
      <c r="G84" s="91">
        <v>0</v>
      </c>
      <c r="H84" s="92">
        <v>0</v>
      </c>
      <c r="I84" s="92">
        <v>0</v>
      </c>
      <c r="J84" s="93">
        <v>0</v>
      </c>
      <c r="K84" s="76"/>
      <c r="M84" s="291"/>
      <c r="N84" s="292"/>
      <c r="P84" s="293"/>
      <c r="AA84" s="41"/>
    </row>
    <row r="85" spans="2:27" ht="20.25" customHeight="1">
      <c r="B85" s="89" t="s">
        <v>124</v>
      </c>
      <c r="C85" s="68">
        <v>2</v>
      </c>
      <c r="D85" s="90">
        <v>7.8815362329307942E-2</v>
      </c>
      <c r="E85" s="90">
        <v>0.38709673556039542</v>
      </c>
      <c r="F85" s="90">
        <v>0.13323157679156958</v>
      </c>
      <c r="G85" s="91">
        <v>12.370166666666668</v>
      </c>
      <c r="H85" s="92">
        <v>0.19549025194485464</v>
      </c>
      <c r="I85" s="92">
        <v>18.157399672166161</v>
      </c>
      <c r="J85" s="93">
        <v>1.6376353982585155</v>
      </c>
      <c r="K85" s="76"/>
      <c r="M85" s="291"/>
      <c r="N85" s="292"/>
      <c r="P85" s="293"/>
      <c r="AA85" s="41"/>
    </row>
    <row r="86" spans="2:27" ht="20.25" customHeight="1">
      <c r="B86" s="89" t="s">
        <v>124</v>
      </c>
      <c r="C86" s="68">
        <v>3</v>
      </c>
      <c r="D86" s="90">
        <v>4.0820241590014669E-2</v>
      </c>
      <c r="E86" s="90">
        <v>0.36584735527844015</v>
      </c>
      <c r="F86" s="90">
        <v>0.14242001327837969</v>
      </c>
      <c r="G86" s="91">
        <v>10.86</v>
      </c>
      <c r="H86" s="92">
        <v>0.18510246374101336</v>
      </c>
      <c r="I86" s="92">
        <v>15.417946391604406</v>
      </c>
      <c r="J86" s="93">
        <v>1.8070824287200118</v>
      </c>
      <c r="K86" s="76"/>
      <c r="M86" s="291"/>
      <c r="N86" s="292"/>
      <c r="P86" s="293"/>
      <c r="AA86" s="41"/>
    </row>
    <row r="87" spans="2:27" ht="20.25" customHeight="1">
      <c r="B87" s="89" t="s">
        <v>124</v>
      </c>
      <c r="C87" s="68">
        <v>4</v>
      </c>
      <c r="D87" s="90">
        <v>3.7554593034027445E-2</v>
      </c>
      <c r="E87" s="90">
        <v>0.36384994333306819</v>
      </c>
      <c r="F87" s="90">
        <v>0.14245126715461881</v>
      </c>
      <c r="G87" s="91">
        <v>11.234833333333333</v>
      </c>
      <c r="H87" s="92">
        <v>0.13900396873011203</v>
      </c>
      <c r="I87" s="92">
        <v>18.259561332387516</v>
      </c>
      <c r="J87" s="93">
        <v>1.7809856139529483</v>
      </c>
      <c r="K87" s="76"/>
      <c r="M87" s="291"/>
      <c r="N87" s="292"/>
      <c r="P87" s="293"/>
      <c r="AA87" s="41"/>
    </row>
    <row r="88" spans="2:27" ht="20.25" customHeight="1">
      <c r="B88" s="89" t="s">
        <v>124</v>
      </c>
      <c r="C88" s="68">
        <v>5</v>
      </c>
      <c r="D88" s="90">
        <v>4.2137336685058799E-2</v>
      </c>
      <c r="E88" s="90">
        <v>0.35641084806922302</v>
      </c>
      <c r="F88" s="90">
        <v>0.14455213195862315</v>
      </c>
      <c r="G88" s="91">
        <v>11.563333333333333</v>
      </c>
      <c r="H88" s="92">
        <v>0.15222980929708482</v>
      </c>
      <c r="I88" s="92">
        <v>19.558221150995028</v>
      </c>
      <c r="J88" s="93">
        <v>1.7642785102825402</v>
      </c>
      <c r="K88" s="76"/>
      <c r="M88" s="291"/>
      <c r="N88" s="292"/>
      <c r="P88" s="293"/>
      <c r="AA88" s="41"/>
    </row>
    <row r="89" spans="2:27" ht="20.25" customHeight="1">
      <c r="B89" s="89" t="s">
        <v>124</v>
      </c>
      <c r="C89" s="68">
        <v>6</v>
      </c>
      <c r="D89" s="90">
        <v>4.0708496024835387E-2</v>
      </c>
      <c r="E89" s="90">
        <v>0.33896520906067679</v>
      </c>
      <c r="F89" s="90">
        <v>0.13670971728023895</v>
      </c>
      <c r="G89" s="91">
        <v>11.897333333333334</v>
      </c>
      <c r="H89" s="92">
        <v>0.20328582495202818</v>
      </c>
      <c r="I89" s="92">
        <v>19.89297001316276</v>
      </c>
      <c r="J89" s="93">
        <v>1.7926043038766437</v>
      </c>
      <c r="K89" s="76"/>
      <c r="M89" s="291"/>
      <c r="N89" s="292"/>
      <c r="P89" s="293"/>
      <c r="AA89" s="41"/>
    </row>
    <row r="90" spans="2:27" ht="20.25" customHeight="1">
      <c r="B90" s="89" t="s">
        <v>124</v>
      </c>
      <c r="C90" s="68">
        <v>7</v>
      </c>
      <c r="D90" s="90">
        <v>4.2029956368451443E-2</v>
      </c>
      <c r="E90" s="90">
        <v>0.3273819462653319</v>
      </c>
      <c r="F90" s="90">
        <v>0.12204234636102479</v>
      </c>
      <c r="G90" s="91">
        <v>12.329833333333331</v>
      </c>
      <c r="H90" s="92">
        <v>0.15255293295128097</v>
      </c>
      <c r="I90" s="92">
        <v>15.030950746670332</v>
      </c>
      <c r="J90" s="93">
        <v>1.7716136369923272</v>
      </c>
      <c r="K90" s="76"/>
      <c r="M90" s="291"/>
      <c r="N90" s="292"/>
      <c r="P90" s="293"/>
      <c r="AA90" s="41"/>
    </row>
    <row r="91" spans="2:27" ht="20.25" customHeight="1">
      <c r="B91" s="89" t="s">
        <v>124</v>
      </c>
      <c r="C91" s="68">
        <v>8</v>
      </c>
      <c r="D91" s="90">
        <v>4.979444198240067E-2</v>
      </c>
      <c r="E91" s="90">
        <v>0.32025673168324748</v>
      </c>
      <c r="F91" s="90">
        <v>0.11378992613494728</v>
      </c>
      <c r="G91" s="91">
        <v>12.977166666666667</v>
      </c>
      <c r="H91" s="92">
        <v>0.32799756979031364</v>
      </c>
      <c r="I91" s="92">
        <v>17.964174591592563</v>
      </c>
      <c r="J91" s="93">
        <v>1.7461024930607585</v>
      </c>
      <c r="K91" s="76"/>
      <c r="M91" s="291"/>
      <c r="N91" s="292"/>
      <c r="P91" s="293"/>
      <c r="AA91" s="41"/>
    </row>
    <row r="92" spans="2:27" ht="20.25" customHeight="1">
      <c r="B92" s="89" t="s">
        <v>124</v>
      </c>
      <c r="C92" s="68">
        <v>9</v>
      </c>
      <c r="D92" s="90">
        <v>4.5091089327625615E-2</v>
      </c>
      <c r="E92" s="90">
        <v>0.32481194041412625</v>
      </c>
      <c r="F92" s="90">
        <v>0.12913019002272924</v>
      </c>
      <c r="G92" s="91">
        <v>12.844666666666667</v>
      </c>
      <c r="H92" s="92">
        <v>0.1664048840499088</v>
      </c>
      <c r="I92" s="92">
        <v>18.554144571564834</v>
      </c>
      <c r="J92" s="93">
        <v>1.7620497630540202</v>
      </c>
      <c r="K92" s="76" t="s">
        <v>66</v>
      </c>
      <c r="M92" s="291"/>
      <c r="N92" s="292"/>
      <c r="P92" s="293"/>
      <c r="AA92" s="41"/>
    </row>
    <row r="93" spans="2:27" ht="20.25" customHeight="1">
      <c r="B93" s="89" t="s">
        <v>121</v>
      </c>
      <c r="C93" s="68">
        <v>1</v>
      </c>
      <c r="D93" s="90">
        <v>5.0372030628620376E-2</v>
      </c>
      <c r="E93" s="90">
        <v>0.44789197501120903</v>
      </c>
      <c r="F93" s="90">
        <v>0.17452913838066506</v>
      </c>
      <c r="G93" s="91">
        <v>15.211874999999999</v>
      </c>
      <c r="H93" s="92">
        <v>2.4485628063954064</v>
      </c>
      <c r="I93" s="92">
        <v>48.561628139620176</v>
      </c>
      <c r="J93" s="93">
        <v>1.5727021368508769</v>
      </c>
      <c r="K93" s="76"/>
      <c r="M93" s="291"/>
      <c r="N93" s="292"/>
      <c r="P93" s="293"/>
      <c r="AA93" s="41"/>
    </row>
    <row r="94" spans="2:27" ht="20.25" customHeight="1">
      <c r="B94" s="89" t="s">
        <v>121</v>
      </c>
      <c r="C94" s="68">
        <v>2</v>
      </c>
      <c r="D94" s="90">
        <v>4.9153102479101853E-2</v>
      </c>
      <c r="E94" s="90">
        <v>0.3590388955640213</v>
      </c>
      <c r="F94" s="90">
        <v>0.15795342665153994</v>
      </c>
      <c r="G94" s="91">
        <v>12.005384615384616</v>
      </c>
      <c r="H94" s="92">
        <v>0.32164097708939265</v>
      </c>
      <c r="I94" s="92">
        <v>20.874138018745306</v>
      </c>
      <c r="J94" s="93">
        <v>1.7997248287057503</v>
      </c>
      <c r="K94" s="76"/>
      <c r="M94" s="291"/>
      <c r="N94" s="292"/>
      <c r="P94" s="293"/>
      <c r="AA94" s="41"/>
    </row>
    <row r="95" spans="2:27" ht="20.25" customHeight="1">
      <c r="B95" s="89" t="s">
        <v>121</v>
      </c>
      <c r="C95" s="68">
        <v>3</v>
      </c>
      <c r="D95" s="90">
        <v>2.9973818993186942E-2</v>
      </c>
      <c r="E95" s="90">
        <v>0.35958969007949992</v>
      </c>
      <c r="F95" s="90">
        <v>0.15898200054284078</v>
      </c>
      <c r="G95" s="91">
        <v>11.799307692307694</v>
      </c>
      <c r="H95" s="92">
        <v>0.31390774463240684</v>
      </c>
      <c r="I95" s="92">
        <v>19.165165841013941</v>
      </c>
      <c r="J95" s="93">
        <v>1.8333431026336167</v>
      </c>
      <c r="K95" s="76"/>
      <c r="M95" s="291"/>
      <c r="N95" s="292"/>
      <c r="P95" s="293"/>
      <c r="AA95" s="41"/>
    </row>
    <row r="96" spans="2:27" ht="20.25" customHeight="1">
      <c r="B96" s="89" t="s">
        <v>121</v>
      </c>
      <c r="C96" s="68">
        <v>4</v>
      </c>
      <c r="D96" s="90">
        <v>3.0249170238371554E-2</v>
      </c>
      <c r="E96" s="90">
        <v>0.35913031042034343</v>
      </c>
      <c r="F96" s="90">
        <v>0.16320847440456959</v>
      </c>
      <c r="G96" s="91">
        <v>11.912000000000003</v>
      </c>
      <c r="H96" s="92">
        <v>0.22842440997821592</v>
      </c>
      <c r="I96" s="92">
        <v>16.96166222818108</v>
      </c>
      <c r="J96" s="93">
        <v>1.8406354751740424</v>
      </c>
      <c r="K96" s="76"/>
      <c r="M96" s="291"/>
      <c r="N96" s="292"/>
      <c r="P96" s="293"/>
      <c r="AA96" s="41"/>
    </row>
    <row r="97" spans="2:27" ht="20.25" customHeight="1">
      <c r="B97" s="89" t="s">
        <v>121</v>
      </c>
      <c r="C97" s="68">
        <v>5</v>
      </c>
      <c r="D97" s="90">
        <v>2.9147332032587823E-2</v>
      </c>
      <c r="E97" s="90">
        <v>0.35786626277965911</v>
      </c>
      <c r="F97" s="90">
        <v>0.15977275851810327</v>
      </c>
      <c r="G97" s="91">
        <v>12.17723076923077</v>
      </c>
      <c r="H97" s="92">
        <v>0.18522460360239693</v>
      </c>
      <c r="I97" s="92">
        <v>15.234723646297148</v>
      </c>
      <c r="J97" s="93">
        <v>1.8296437849977214</v>
      </c>
      <c r="K97" s="76"/>
      <c r="M97" s="291"/>
      <c r="N97" s="292"/>
      <c r="P97" s="293"/>
      <c r="AA97" s="41"/>
    </row>
    <row r="98" spans="2:27" ht="20.25" customHeight="1">
      <c r="B98" s="89" t="s">
        <v>121</v>
      </c>
      <c r="C98" s="68">
        <v>6</v>
      </c>
      <c r="D98" s="90">
        <v>2.9705117899554701E-2</v>
      </c>
      <c r="E98" s="90">
        <v>0.35145689103974442</v>
      </c>
      <c r="F98" s="90">
        <v>0.14765492286320014</v>
      </c>
      <c r="G98" s="91">
        <v>12.643000000000001</v>
      </c>
      <c r="H98" s="92">
        <v>0.13288161401135007</v>
      </c>
      <c r="I98" s="92">
        <v>14.384434716728643</v>
      </c>
      <c r="J98" s="93">
        <v>1.8087806150509478</v>
      </c>
      <c r="K98" s="76"/>
      <c r="M98" s="291"/>
      <c r="N98" s="292"/>
      <c r="P98" s="293"/>
      <c r="AA98" s="41"/>
    </row>
    <row r="99" spans="2:27" ht="20.25" customHeight="1">
      <c r="B99" s="89" t="s">
        <v>121</v>
      </c>
      <c r="C99" s="68">
        <v>7</v>
      </c>
      <c r="D99" s="90">
        <v>2.8667488754062935E-2</v>
      </c>
      <c r="E99" s="90">
        <v>0.349008857198911</v>
      </c>
      <c r="F99" s="90">
        <v>0.13272711268836446</v>
      </c>
      <c r="G99" s="91">
        <v>12.914153846153845</v>
      </c>
      <c r="H99" s="92">
        <v>8.9942907104389902E-2</v>
      </c>
      <c r="I99" s="92">
        <v>12.80868763445698</v>
      </c>
      <c r="J99" s="93">
        <v>1.7790282635383645</v>
      </c>
      <c r="K99" s="76"/>
    </row>
    <row r="100" spans="2:27" ht="20.25" customHeight="1">
      <c r="B100" s="89" t="s">
        <v>121</v>
      </c>
      <c r="C100" s="68">
        <v>8</v>
      </c>
      <c r="D100" s="90">
        <v>3.09624989303133E-2</v>
      </c>
      <c r="E100" s="90">
        <v>0.34771523786442737</v>
      </c>
      <c r="F100" s="90">
        <v>0.12842175522583443</v>
      </c>
      <c r="G100" s="91">
        <v>13.651846153846151</v>
      </c>
      <c r="H100" s="92">
        <v>0.11500455691865771</v>
      </c>
      <c r="I100" s="92">
        <v>14.460453930653127</v>
      </c>
      <c r="J100" s="93">
        <v>1.7598921944538108</v>
      </c>
      <c r="K100" s="76"/>
    </row>
    <row r="101" spans="2:27" ht="20.25" customHeight="1">
      <c r="B101" s="89" t="s">
        <v>121</v>
      </c>
      <c r="C101" s="68">
        <v>9</v>
      </c>
      <c r="D101" s="90">
        <v>2.9339396184563122E-2</v>
      </c>
      <c r="E101" s="90">
        <v>0.34800942723793121</v>
      </c>
      <c r="F101" s="90">
        <v>0.1371282053753024</v>
      </c>
      <c r="G101" s="91">
        <v>13.18946153846154</v>
      </c>
      <c r="H101" s="92">
        <v>0.20730310924969106</v>
      </c>
      <c r="I101" s="92">
        <v>15.102311648176817</v>
      </c>
      <c r="J101" s="93">
        <v>1.7987136080248378</v>
      </c>
      <c r="K101" s="76" t="s">
        <v>68</v>
      </c>
    </row>
    <row r="102" spans="2:27" ht="20.25" customHeight="1">
      <c r="B102" s="89" t="s">
        <v>123</v>
      </c>
      <c r="C102" s="68">
        <v>1</v>
      </c>
      <c r="D102" s="90">
        <v>3.8959013404934739E-2</v>
      </c>
      <c r="E102" s="90">
        <v>0.47107544694307224</v>
      </c>
      <c r="F102" s="90">
        <v>0.19376222957485656</v>
      </c>
      <c r="G102" s="91">
        <v>14.427875</v>
      </c>
      <c r="H102" s="92">
        <v>1.2062139262412381</v>
      </c>
      <c r="I102" s="92">
        <v>30.290877810664799</v>
      </c>
      <c r="J102" s="93">
        <v>1.6312270118633541</v>
      </c>
      <c r="K102" s="76"/>
    </row>
    <row r="103" spans="2:27" ht="20.25" customHeight="1">
      <c r="B103" s="89" t="s">
        <v>123</v>
      </c>
      <c r="C103" s="68">
        <v>2</v>
      </c>
      <c r="D103" s="90">
        <v>6.4368370510051565E-2</v>
      </c>
      <c r="E103" s="90">
        <v>0.36109615448898247</v>
      </c>
      <c r="F103" s="90">
        <v>0.14708023868954079</v>
      </c>
      <c r="G103" s="91">
        <v>10.483499999999999</v>
      </c>
      <c r="H103" s="92">
        <v>9.8456068383751871E-2</v>
      </c>
      <c r="I103" s="92">
        <v>8.8190382320272676</v>
      </c>
      <c r="J103" s="93">
        <v>1.9089891646422406</v>
      </c>
      <c r="K103" s="76"/>
    </row>
    <row r="104" spans="2:27" ht="20.25" customHeight="1">
      <c r="B104" s="89" t="s">
        <v>123</v>
      </c>
      <c r="C104" s="68">
        <v>3</v>
      </c>
      <c r="D104" s="90">
        <v>3.3399891878757505E-2</v>
      </c>
      <c r="E104" s="90">
        <v>0.35384642452180926</v>
      </c>
      <c r="F104" s="90">
        <v>0.16166495925455335</v>
      </c>
      <c r="G104" s="91">
        <v>10.077499999999999</v>
      </c>
      <c r="H104" s="92">
        <v>9.6762760578378917E-2</v>
      </c>
      <c r="I104" s="92">
        <v>9.1682715648014028</v>
      </c>
      <c r="J104" s="93">
        <v>1.9708218677162463</v>
      </c>
      <c r="K104" s="76"/>
    </row>
    <row r="105" spans="2:27" ht="20.25" customHeight="1">
      <c r="B105" s="89" t="s">
        <v>123</v>
      </c>
      <c r="C105" s="68">
        <v>4</v>
      </c>
      <c r="D105" s="90">
        <v>3.1174946671189429E-2</v>
      </c>
      <c r="E105" s="90">
        <v>0.34831263421058895</v>
      </c>
      <c r="F105" s="90">
        <v>0.18717277666143228</v>
      </c>
      <c r="G105" s="91">
        <v>10.31725</v>
      </c>
      <c r="H105" s="92">
        <v>5.9337817345113467E-2</v>
      </c>
      <c r="I105" s="92">
        <v>9.2901721207503289</v>
      </c>
      <c r="J105" s="93">
        <v>1.9677312454412734</v>
      </c>
      <c r="K105" s="76"/>
    </row>
    <row r="106" spans="2:27" ht="20.25" customHeight="1">
      <c r="B106" s="89" t="s">
        <v>123</v>
      </c>
      <c r="C106" s="68">
        <v>5</v>
      </c>
      <c r="D106" s="90">
        <v>2.875381559682539E-2</v>
      </c>
      <c r="E106" s="90">
        <v>0.33834595655173633</v>
      </c>
      <c r="F106" s="90">
        <v>0.17663969083263706</v>
      </c>
      <c r="G106" s="91">
        <v>10.542999999999999</v>
      </c>
      <c r="H106" s="92">
        <v>4.7063577346215982E-2</v>
      </c>
      <c r="I106" s="92">
        <v>9.3774177862335346</v>
      </c>
      <c r="J106" s="93">
        <v>1.9685744079658882</v>
      </c>
      <c r="K106" s="76"/>
    </row>
    <row r="107" spans="2:27" ht="20.25" customHeight="1">
      <c r="B107" s="89" t="s">
        <v>123</v>
      </c>
      <c r="C107" s="68">
        <v>6</v>
      </c>
      <c r="D107" s="90">
        <v>3.0929318916984767E-2</v>
      </c>
      <c r="E107" s="90">
        <v>0.33455657576076592</v>
      </c>
      <c r="F107" s="90">
        <v>0.16188811281187263</v>
      </c>
      <c r="G107" s="91">
        <v>11.052249999999999</v>
      </c>
      <c r="H107" s="92">
        <v>5.1624421643253322E-2</v>
      </c>
      <c r="I107" s="92">
        <v>8.8095557168869352</v>
      </c>
      <c r="J107" s="93">
        <v>1.9307179719732914</v>
      </c>
      <c r="K107" s="76"/>
    </row>
    <row r="108" spans="2:27" ht="20.25" customHeight="1">
      <c r="B108" s="89" t="s">
        <v>123</v>
      </c>
      <c r="C108" s="68">
        <v>7</v>
      </c>
      <c r="D108" s="90">
        <v>3.1863699488282292E-2</v>
      </c>
      <c r="E108" s="90">
        <v>0.33897118158006301</v>
      </c>
      <c r="F108" s="90">
        <v>0.15028346482097416</v>
      </c>
      <c r="G108" s="91">
        <v>11.396416666666665</v>
      </c>
      <c r="H108" s="92">
        <v>6.0786715702323094E-2</v>
      </c>
      <c r="I108" s="92">
        <v>6.6803041923117119</v>
      </c>
      <c r="J108" s="93">
        <v>1.8835299198192526</v>
      </c>
      <c r="K108" s="76"/>
    </row>
    <row r="109" spans="2:27" ht="20.25" customHeight="1">
      <c r="B109" s="89" t="s">
        <v>123</v>
      </c>
      <c r="C109" s="68">
        <v>8</v>
      </c>
      <c r="D109" s="90">
        <v>3.461928259581163E-2</v>
      </c>
      <c r="E109" s="90">
        <v>0.34556325384467601</v>
      </c>
      <c r="F109" s="90">
        <v>0.16148789979709002</v>
      </c>
      <c r="G109" s="91">
        <v>11.945</v>
      </c>
      <c r="H109" s="92">
        <v>5.7804232991136559E-2</v>
      </c>
      <c r="I109" s="92">
        <v>6.5297374304802407</v>
      </c>
      <c r="J109" s="93">
        <v>1.8622850120792971</v>
      </c>
      <c r="K109" s="76"/>
    </row>
    <row r="110" spans="2:27" ht="20.25" customHeight="1">
      <c r="B110" s="89" t="s">
        <v>123</v>
      </c>
      <c r="C110" s="68">
        <v>9</v>
      </c>
      <c r="D110" s="90">
        <v>3.106955226965287E-2</v>
      </c>
      <c r="E110" s="90">
        <v>0.3376956705029453</v>
      </c>
      <c r="F110" s="90">
        <v>0.16186800045899044</v>
      </c>
      <c r="G110" s="91">
        <v>12.084272727272729</v>
      </c>
      <c r="H110" s="92">
        <v>5.8667150083983363E-2</v>
      </c>
      <c r="I110" s="92">
        <v>7.6640631518803719</v>
      </c>
      <c r="J110" s="93">
        <v>1.8689931187591937</v>
      </c>
      <c r="K110" s="76" t="s">
        <v>68</v>
      </c>
    </row>
    <row r="111" spans="2:27" ht="20.25" customHeight="1">
      <c r="B111" s="89" t="s">
        <v>120</v>
      </c>
      <c r="C111" s="68">
        <v>1</v>
      </c>
      <c r="D111" s="90">
        <v>4.9571835014447022E-2</v>
      </c>
      <c r="E111" s="90">
        <v>0.47512719509852225</v>
      </c>
      <c r="F111" s="90">
        <v>0.18548198666471211</v>
      </c>
      <c r="G111" s="91">
        <v>15.871250000000002</v>
      </c>
      <c r="H111" s="92">
        <v>2.2132067204067853</v>
      </c>
      <c r="I111" s="92">
        <v>28.37483650507734</v>
      </c>
      <c r="J111" s="93">
        <v>1.7275557335959217</v>
      </c>
      <c r="K111" s="76"/>
    </row>
    <row r="112" spans="2:27" ht="20.25" customHeight="1">
      <c r="B112" s="89" t="s">
        <v>120</v>
      </c>
      <c r="C112" s="68">
        <v>2</v>
      </c>
      <c r="D112" s="90">
        <v>6.3663173596501657E-2</v>
      </c>
      <c r="E112" s="90">
        <v>0.35925861597649272</v>
      </c>
      <c r="F112" s="90">
        <v>0.14976823727478192</v>
      </c>
      <c r="G112" s="91">
        <v>10.741916666666668</v>
      </c>
      <c r="H112" s="92">
        <v>0.14487858503001877</v>
      </c>
      <c r="I112" s="92">
        <v>6.919461587110793</v>
      </c>
      <c r="J112" s="93">
        <v>2.1363223555263975</v>
      </c>
      <c r="K112" s="76"/>
    </row>
    <row r="113" spans="2:11" ht="20.25" customHeight="1">
      <c r="B113" s="89" t="s">
        <v>120</v>
      </c>
      <c r="C113" s="68">
        <v>3</v>
      </c>
      <c r="D113" s="90">
        <v>2.8971090053541041E-2</v>
      </c>
      <c r="E113" s="90">
        <v>0.375383489285324</v>
      </c>
      <c r="F113" s="90">
        <v>0.1720888425831229</v>
      </c>
      <c r="G113" s="91">
        <v>11.009416666666667</v>
      </c>
      <c r="H113" s="92">
        <v>0.43640740830783964</v>
      </c>
      <c r="I113" s="92">
        <v>8.7504839783930208</v>
      </c>
      <c r="J113" s="93">
        <v>2.1159049208349212</v>
      </c>
      <c r="K113" s="76"/>
    </row>
    <row r="114" spans="2:11" ht="20.25" customHeight="1">
      <c r="B114" s="89" t="s">
        <v>120</v>
      </c>
      <c r="C114" s="68">
        <v>4</v>
      </c>
      <c r="D114" s="90">
        <v>2.7677677104457638E-2</v>
      </c>
      <c r="E114" s="90">
        <v>0.37645202509287679</v>
      </c>
      <c r="F114" s="90">
        <v>0.17373060423032349</v>
      </c>
      <c r="G114" s="91">
        <v>11.639250000000002</v>
      </c>
      <c r="H114" s="92">
        <v>0.314535377458598</v>
      </c>
      <c r="I114" s="92">
        <v>10.946834971870247</v>
      </c>
      <c r="J114" s="93">
        <v>2.062007605293112</v>
      </c>
      <c r="K114" s="76"/>
    </row>
    <row r="115" spans="2:11" ht="20.25" customHeight="1">
      <c r="B115" s="89" t="s">
        <v>120</v>
      </c>
      <c r="C115" s="68">
        <v>5</v>
      </c>
      <c r="D115" s="90">
        <v>2.7219067267620023E-2</v>
      </c>
      <c r="E115" s="90">
        <v>0.37383635263621218</v>
      </c>
      <c r="F115" s="90">
        <v>0.1759740085614139</v>
      </c>
      <c r="G115" s="91">
        <v>12.195500000000001</v>
      </c>
      <c r="H115" s="92">
        <v>0.42108318027811292</v>
      </c>
      <c r="I115" s="92">
        <v>10.424891956927173</v>
      </c>
      <c r="J115" s="93">
        <v>2.01476707336588</v>
      </c>
      <c r="K115" s="76"/>
    </row>
    <row r="116" spans="2:11" ht="20.25" customHeight="1">
      <c r="B116" s="89" t="s">
        <v>120</v>
      </c>
      <c r="C116" s="68">
        <v>6</v>
      </c>
      <c r="D116" s="90">
        <v>3.1622961822793109E-2</v>
      </c>
      <c r="E116" s="90">
        <v>0.37766042446265669</v>
      </c>
      <c r="F116" s="90">
        <v>0.16687335284615232</v>
      </c>
      <c r="G116" s="91">
        <v>13.513083333333334</v>
      </c>
      <c r="H116" s="92">
        <v>0.20735516940527363</v>
      </c>
      <c r="I116" s="92">
        <v>10.746324330003585</v>
      </c>
      <c r="J116" s="93">
        <v>1.9180471307766065</v>
      </c>
      <c r="K116" s="76"/>
    </row>
    <row r="117" spans="2:11" ht="20.25" customHeight="1">
      <c r="B117" s="89" t="s">
        <v>120</v>
      </c>
      <c r="C117" s="68">
        <v>7</v>
      </c>
      <c r="D117" s="90">
        <v>3.5188737939683815E-2</v>
      </c>
      <c r="E117" s="90">
        <v>0.38231759935353543</v>
      </c>
      <c r="F117" s="90">
        <v>0.15954322594197873</v>
      </c>
      <c r="G117" s="91">
        <v>14.160666666666669</v>
      </c>
      <c r="H117" s="92">
        <v>0.16113335776199844</v>
      </c>
      <c r="I117" s="92">
        <v>10.075075211644956</v>
      </c>
      <c r="J117" s="93">
        <v>1.8535409186148581</v>
      </c>
      <c r="K117" s="76"/>
    </row>
    <row r="118" spans="2:11" ht="20.25" customHeight="1">
      <c r="B118" s="89" t="s">
        <v>120</v>
      </c>
      <c r="C118" s="68">
        <v>8</v>
      </c>
      <c r="D118" s="90">
        <v>3.9090902521784938E-2</v>
      </c>
      <c r="E118" s="90">
        <v>0.3857744223951286</v>
      </c>
      <c r="F118" s="90">
        <v>0.15824870119333709</v>
      </c>
      <c r="G118" s="91">
        <v>14.993833333333335</v>
      </c>
      <c r="H118" s="92">
        <v>0.11048044544087469</v>
      </c>
      <c r="I118" s="92">
        <v>11.202135691676057</v>
      </c>
      <c r="J118" s="93">
        <v>1.8233097547726853</v>
      </c>
      <c r="K118" s="76"/>
    </row>
    <row r="119" spans="2:11" ht="20.25" customHeight="1">
      <c r="B119" s="89" t="s">
        <v>120</v>
      </c>
      <c r="C119" s="68">
        <v>9</v>
      </c>
      <c r="D119" s="90">
        <v>4.0708676592698521E-2</v>
      </c>
      <c r="E119" s="90">
        <v>0.38334227519442277</v>
      </c>
      <c r="F119" s="90">
        <v>0.15821282617896706</v>
      </c>
      <c r="G119" s="91">
        <v>14.375416666666665</v>
      </c>
      <c r="H119" s="92">
        <v>0.18179144836204411</v>
      </c>
      <c r="I119" s="92">
        <v>10.253580348659176</v>
      </c>
      <c r="J119" s="93">
        <v>1.8601142835570292</v>
      </c>
      <c r="K119" s="76" t="s">
        <v>69</v>
      </c>
    </row>
    <row r="120" spans="2:11" ht="20.25" customHeight="1">
      <c r="B120" s="89" t="s">
        <v>122</v>
      </c>
      <c r="C120" s="68">
        <v>1</v>
      </c>
      <c r="D120" s="90">
        <v>3.5646665105357737E-2</v>
      </c>
      <c r="E120" s="90">
        <v>0.44246297063840118</v>
      </c>
      <c r="F120" s="90">
        <v>0.16463746224014614</v>
      </c>
      <c r="G120" s="91">
        <v>13.672333333333336</v>
      </c>
      <c r="H120" s="92">
        <v>1.0120967776097995</v>
      </c>
      <c r="I120" s="92">
        <v>22.014249818870166</v>
      </c>
      <c r="J120" s="93">
        <v>1.8097884205352333</v>
      </c>
      <c r="K120" s="76"/>
    </row>
    <row r="121" spans="2:11" ht="20.25" customHeight="1">
      <c r="B121" s="89" t="s">
        <v>122</v>
      </c>
      <c r="C121" s="68">
        <v>2</v>
      </c>
      <c r="D121" s="90">
        <v>4.3932593125947154E-2</v>
      </c>
      <c r="E121" s="90">
        <v>0.35999864790581598</v>
      </c>
      <c r="F121" s="90">
        <v>0.15258643301338917</v>
      </c>
      <c r="G121" s="91">
        <v>9.7590769230769219</v>
      </c>
      <c r="H121" s="92">
        <v>3.1598942718822132E-2</v>
      </c>
      <c r="I121" s="92">
        <v>6.0827964733732607</v>
      </c>
      <c r="J121" s="93">
        <v>2.145946703130174</v>
      </c>
      <c r="K121" s="76"/>
    </row>
    <row r="122" spans="2:11" ht="20.25" customHeight="1">
      <c r="B122" s="89" t="s">
        <v>122</v>
      </c>
      <c r="C122" s="68">
        <v>3</v>
      </c>
      <c r="D122" s="90">
        <v>1.3885876966063427E-2</v>
      </c>
      <c r="E122" s="90">
        <v>0.36695568922089411</v>
      </c>
      <c r="F122" s="90">
        <v>0.16754027545417527</v>
      </c>
      <c r="G122" s="91">
        <v>9.832076923076924</v>
      </c>
      <c r="H122" s="92">
        <v>1.9638228739647018E-2</v>
      </c>
      <c r="I122" s="92">
        <v>7.703422526938871</v>
      </c>
      <c r="J122" s="93">
        <v>2.1691791791993631</v>
      </c>
      <c r="K122" s="76"/>
    </row>
    <row r="123" spans="2:11" ht="20.25" customHeight="1">
      <c r="B123" s="89" t="s">
        <v>122</v>
      </c>
      <c r="C123" s="68">
        <v>4</v>
      </c>
      <c r="D123" s="90">
        <v>1.5373230356713667E-2</v>
      </c>
      <c r="E123" s="90">
        <v>0.36856362381117824</v>
      </c>
      <c r="F123" s="90">
        <v>0.17860794708558056</v>
      </c>
      <c r="G123" s="91">
        <v>10.67246153846154</v>
      </c>
      <c r="H123" s="92">
        <v>0.11294088794932826</v>
      </c>
      <c r="I123" s="92">
        <v>9.3404803402855165</v>
      </c>
      <c r="J123" s="93">
        <v>2.0987708528753681</v>
      </c>
      <c r="K123" s="76"/>
    </row>
    <row r="124" spans="2:11" ht="20.25" customHeight="1">
      <c r="B124" s="89" t="s">
        <v>122</v>
      </c>
      <c r="C124" s="68">
        <v>5</v>
      </c>
      <c r="D124" s="90">
        <v>1.5265724086024477E-2</v>
      </c>
      <c r="E124" s="90">
        <v>0.3723097729062218</v>
      </c>
      <c r="F124" s="90">
        <v>0.17353251891552959</v>
      </c>
      <c r="G124" s="91">
        <v>10.986846153846155</v>
      </c>
      <c r="H124" s="92">
        <v>2.7105539784569734E-2</v>
      </c>
      <c r="I124" s="92">
        <v>9.2344294223957828</v>
      </c>
      <c r="J124" s="93">
        <v>2.0526885960599341</v>
      </c>
      <c r="K124" s="76"/>
    </row>
    <row r="125" spans="2:11" ht="20.25" customHeight="1">
      <c r="B125" s="89" t="s">
        <v>122</v>
      </c>
      <c r="C125" s="68">
        <v>6</v>
      </c>
      <c r="D125" s="90">
        <v>1.6907194178154988E-2</v>
      </c>
      <c r="E125" s="90">
        <v>0.37614590027530181</v>
      </c>
      <c r="F125" s="90">
        <v>0.16271727040372957</v>
      </c>
      <c r="G125" s="91">
        <v>12.700916666666666</v>
      </c>
      <c r="H125" s="92">
        <v>2.8267606635008335E-2</v>
      </c>
      <c r="I125" s="92">
        <v>10.084096724846658</v>
      </c>
      <c r="J125" s="93">
        <v>1.9058985848858654</v>
      </c>
      <c r="K125" s="76"/>
    </row>
    <row r="126" spans="2:11" ht="20.25" customHeight="1">
      <c r="B126" s="89" t="s">
        <v>122</v>
      </c>
      <c r="C126" s="68">
        <v>7</v>
      </c>
      <c r="D126" s="90">
        <v>1.5337002602072922E-2</v>
      </c>
      <c r="E126" s="90">
        <v>0.37825853015124788</v>
      </c>
      <c r="F126" s="90">
        <v>0.1543307822361189</v>
      </c>
      <c r="G126" s="91">
        <v>12.827461538461536</v>
      </c>
      <c r="H126" s="92">
        <v>3.4794806406995449E-2</v>
      </c>
      <c r="I126" s="92">
        <v>8.5452881371362004</v>
      </c>
      <c r="J126" s="93">
        <v>1.8410257349477073</v>
      </c>
      <c r="K126" s="76"/>
    </row>
    <row r="127" spans="2:11" ht="20.25" customHeight="1">
      <c r="B127" s="89" t="s">
        <v>122</v>
      </c>
      <c r="C127" s="68">
        <v>8</v>
      </c>
      <c r="D127" s="90">
        <v>2.2803736721651188E-2</v>
      </c>
      <c r="E127" s="90">
        <v>0.38116726524811007</v>
      </c>
      <c r="F127" s="90">
        <v>0.15482496864280013</v>
      </c>
      <c r="G127" s="91">
        <v>14.781583333333336</v>
      </c>
      <c r="H127" s="92">
        <v>4.4422748478000644E-2</v>
      </c>
      <c r="I127" s="92">
        <v>12.630088804113656</v>
      </c>
      <c r="J127" s="93">
        <v>1.7760785531315837</v>
      </c>
      <c r="K127" s="76"/>
    </row>
    <row r="128" spans="2:11" ht="20.25" customHeight="1">
      <c r="B128" s="89" t="s">
        <v>122</v>
      </c>
      <c r="C128" s="68">
        <v>9</v>
      </c>
      <c r="D128" s="90">
        <v>2.3902698070194798E-2</v>
      </c>
      <c r="E128" s="90">
        <v>0.37987371088937272</v>
      </c>
      <c r="F128" s="90">
        <v>0.16199961486798378</v>
      </c>
      <c r="G128" s="91">
        <v>14.545166666666665</v>
      </c>
      <c r="H128" s="92">
        <v>3.8576739778060296E-2</v>
      </c>
      <c r="I128" s="92">
        <v>15.877732248652228</v>
      </c>
      <c r="J128" s="93">
        <v>1.8086218322393901</v>
      </c>
      <c r="K128" s="76" t="s">
        <v>67</v>
      </c>
    </row>
    <row r="129" spans="2:11" ht="20.25" customHeight="1">
      <c r="B129" s="87" t="s">
        <v>128</v>
      </c>
      <c r="C129" s="86"/>
      <c r="D129" s="87"/>
      <c r="E129" s="87"/>
      <c r="F129" s="87"/>
      <c r="G129" s="87"/>
      <c r="H129" s="87"/>
      <c r="I129" s="87"/>
      <c r="J129" s="87"/>
      <c r="K129" s="86"/>
    </row>
    <row r="130" spans="2:11" ht="20.25" customHeight="1">
      <c r="B130" s="227" t="str">
        <f>C64</f>
        <v>20</v>
      </c>
      <c r="C130" s="56"/>
      <c r="D130" s="69">
        <f t="shared" ref="D130:J135" si="1">(SUMIFS(D$75:D$128,$B$75:$B$128,$B130,$C$75:$C$128,MAX($C$75:$C$128))/SUMIFS(D$75:D$128,$B$75:$B$128,$B130,$C$75:$C$128,MAX($C$75:$C$128)-1))-1</f>
        <v>-8.5408889739463145E-2</v>
      </c>
      <c r="E130" s="69">
        <f t="shared" si="1"/>
        <v>-4.0004517925705807E-3</v>
      </c>
      <c r="F130" s="69">
        <f t="shared" si="1"/>
        <v>0.11548639838617381</v>
      </c>
      <c r="G130" s="69">
        <f t="shared" si="1"/>
        <v>-2.7342240541457952E-2</v>
      </c>
      <c r="H130" s="69">
        <f t="shared" si="1"/>
        <v>0.10755308088696514</v>
      </c>
      <c r="I130" s="69">
        <f t="shared" si="1"/>
        <v>9.6305067155668223E-2</v>
      </c>
      <c r="J130" s="88">
        <f t="shared" si="1"/>
        <v>2.165780403166373E-2</v>
      </c>
      <c r="K130" s="57"/>
    </row>
    <row r="131" spans="2:11" ht="20.25" customHeight="1">
      <c r="B131" s="43" t="str">
        <f>D64</f>
        <v>5-1</v>
      </c>
      <c r="C131" s="56"/>
      <c r="D131" s="69">
        <f t="shared" si="1"/>
        <v>-9.4455374285294824E-2</v>
      </c>
      <c r="E131" s="69">
        <f t="shared" si="1"/>
        <v>1.4223615868859119E-2</v>
      </c>
      <c r="F131" s="69">
        <f t="shared" si="1"/>
        <v>0.13481214382360562</v>
      </c>
      <c r="G131" s="69">
        <f t="shared" si="1"/>
        <v>-1.0210241064433689E-2</v>
      </c>
      <c r="H131" s="69">
        <f t="shared" si="1"/>
        <v>-0.49266427749361008</v>
      </c>
      <c r="I131" s="69">
        <f t="shared" si="1"/>
        <v>3.2841474400298054E-2</v>
      </c>
      <c r="J131" s="88">
        <f t="shared" si="1"/>
        <v>9.133066390225153E-3</v>
      </c>
      <c r="K131" s="57"/>
    </row>
    <row r="132" spans="2:11" ht="20.25" customHeight="1">
      <c r="B132" s="43" t="str">
        <f>E64</f>
        <v>27</v>
      </c>
      <c r="C132" s="56"/>
      <c r="D132" s="69">
        <f t="shared" si="1"/>
        <v>-5.2421568084774606E-2</v>
      </c>
      <c r="E132" s="69">
        <f t="shared" si="1"/>
        <v>8.4606408195009308E-4</v>
      </c>
      <c r="F132" s="69">
        <f t="shared" si="1"/>
        <v>6.7795757301069015E-2</v>
      </c>
      <c r="G132" s="69">
        <f t="shared" si="1"/>
        <v>-3.3869749935201421E-2</v>
      </c>
      <c r="H132" s="69">
        <f t="shared" si="1"/>
        <v>0.80256430531109957</v>
      </c>
      <c r="I132" s="69">
        <f t="shared" si="1"/>
        <v>4.4387107113082136E-2</v>
      </c>
      <c r="J132" s="88">
        <f t="shared" si="1"/>
        <v>2.2058972528754994E-2</v>
      </c>
      <c r="K132" s="57"/>
    </row>
    <row r="133" spans="2:11" ht="20.25" customHeight="1">
      <c r="B133" s="43" t="str">
        <f>F64</f>
        <v>5</v>
      </c>
      <c r="C133" s="56"/>
      <c r="D133" s="69">
        <f t="shared" si="1"/>
        <v>-0.10253621854625661</v>
      </c>
      <c r="E133" s="69">
        <f t="shared" si="1"/>
        <v>-2.2767418856598165E-2</v>
      </c>
      <c r="F133" s="69">
        <f t="shared" si="1"/>
        <v>2.3537408213123445E-3</v>
      </c>
      <c r="G133" s="69">
        <f t="shared" si="1"/>
        <v>1.1659499980973598E-2</v>
      </c>
      <c r="H133" s="69">
        <f t="shared" si="1"/>
        <v>1.4928268194115191E-2</v>
      </c>
      <c r="I133" s="69">
        <f>(SUMIFS(I$75:I$128,$B$75:$B$128,$B133,$C$75:$C$128,MAX($C$75:$C$128))/SUMIFS(I$75:I$128,$B$75:$B$128,$B133,$C$75:$C$128,MAX($C$75:$C$128)-1))-1</f>
        <v>0.173716896502637</v>
      </c>
      <c r="J133" s="88">
        <f t="shared" si="1"/>
        <v>3.602083803706746E-3</v>
      </c>
      <c r="K133" s="57"/>
    </row>
    <row r="134" spans="2:11" ht="20.25" customHeight="1">
      <c r="B134" s="43" t="str">
        <f>G64</f>
        <v>21</v>
      </c>
      <c r="C134" s="56"/>
      <c r="D134" s="69">
        <f t="shared" si="1"/>
        <v>4.1384925047765586E-2</v>
      </c>
      <c r="E134" s="69">
        <f t="shared" si="1"/>
        <v>-6.3045838695202638E-3</v>
      </c>
      <c r="F134" s="69">
        <f t="shared" si="1"/>
        <v>-2.2670021364790127E-4</v>
      </c>
      <c r="G134" s="69">
        <f t="shared" si="1"/>
        <v>-4.1244733946178114E-2</v>
      </c>
      <c r="H134" s="69">
        <f t="shared" si="1"/>
        <v>0.64546266659770657</v>
      </c>
      <c r="I134" s="69">
        <f t="shared" si="1"/>
        <v>-8.4676294692780929E-2</v>
      </c>
      <c r="J134" s="88">
        <f t="shared" si="1"/>
        <v>2.0185560181425366E-2</v>
      </c>
      <c r="K134" s="57"/>
    </row>
    <row r="135" spans="2:11" ht="20.25" customHeight="1">
      <c r="B135" s="43" t="str">
        <f>H64</f>
        <v>38</v>
      </c>
      <c r="C135" s="56"/>
      <c r="D135" s="69">
        <f t="shared" si="1"/>
        <v>4.8192160870730971E-2</v>
      </c>
      <c r="E135" s="69">
        <f t="shared" si="1"/>
        <v>-3.3936659222174592E-3</v>
      </c>
      <c r="F135" s="69">
        <f t="shared" si="1"/>
        <v>4.634036930914176E-2</v>
      </c>
      <c r="G135" s="69">
        <f t="shared" si="1"/>
        <v>-1.5994001544715197E-2</v>
      </c>
      <c r="H135" s="69">
        <f t="shared" si="1"/>
        <v>-0.13159943723057688</v>
      </c>
      <c r="I135" s="69">
        <f t="shared" si="1"/>
        <v>0.25713544021011203</v>
      </c>
      <c r="J135" s="88">
        <f t="shared" si="1"/>
        <v>1.8323107978769348E-2</v>
      </c>
      <c r="K135" s="57"/>
    </row>
    <row r="136" spans="2:11" ht="20.25" customHeight="1" thickBot="1"/>
    <row r="137" spans="2:11" ht="17.25" thickTop="1">
      <c r="B137" s="26" t="s">
        <v>51</v>
      </c>
      <c r="C137" s="26"/>
      <c r="D137" s="26"/>
      <c r="E137" s="26"/>
      <c r="F137" s="175" t="s">
        <v>77</v>
      </c>
      <c r="G137" s="44"/>
      <c r="H137" s="26"/>
      <c r="I137" s="26"/>
    </row>
    <row r="138" spans="2:11">
      <c r="B138" s="27" t="s">
        <v>33</v>
      </c>
      <c r="C138" s="27" t="s">
        <v>52</v>
      </c>
      <c r="D138" s="27"/>
      <c r="E138" s="27"/>
      <c r="F138" s="94" t="s">
        <v>78</v>
      </c>
      <c r="G138" s="45"/>
      <c r="H138" s="47" t="s">
        <v>81</v>
      </c>
      <c r="I138" s="47"/>
    </row>
    <row r="139" spans="2:11">
      <c r="B139" s="27" t="s">
        <v>34</v>
      </c>
      <c r="C139" s="27" t="s">
        <v>53</v>
      </c>
      <c r="D139" s="27"/>
      <c r="E139" s="27"/>
      <c r="F139" s="94" t="s">
        <v>79</v>
      </c>
      <c r="G139" s="45"/>
      <c r="H139" s="47" t="s">
        <v>82</v>
      </c>
      <c r="I139" s="47"/>
    </row>
    <row r="140" spans="2:11">
      <c r="B140" s="27" t="s">
        <v>4</v>
      </c>
      <c r="C140" s="27" t="s">
        <v>54</v>
      </c>
      <c r="D140" s="27"/>
      <c r="E140" s="27"/>
      <c r="F140" s="94" t="s">
        <v>80</v>
      </c>
      <c r="G140" s="45"/>
      <c r="H140" s="47" t="s">
        <v>83</v>
      </c>
      <c r="I140" s="47"/>
    </row>
    <row r="141" spans="2:11">
      <c r="B141" s="27" t="s">
        <v>5</v>
      </c>
      <c r="C141" s="27" t="s">
        <v>55</v>
      </c>
      <c r="D141" s="27"/>
      <c r="E141" s="27"/>
      <c r="F141" s="94" t="s">
        <v>87</v>
      </c>
      <c r="G141" s="45"/>
      <c r="H141" s="47" t="s">
        <v>84</v>
      </c>
      <c r="I141" s="47"/>
    </row>
    <row r="142" spans="2:11">
      <c r="B142" s="27" t="s">
        <v>56</v>
      </c>
      <c r="C142" s="27" t="s">
        <v>57</v>
      </c>
      <c r="D142" s="27"/>
      <c r="E142" s="27"/>
      <c r="F142" s="94" t="s">
        <v>88</v>
      </c>
      <c r="G142" s="45"/>
      <c r="H142" s="47" t="s">
        <v>85</v>
      </c>
      <c r="I142" s="47"/>
    </row>
    <row r="143" spans="2:11" ht="17.25" thickBot="1">
      <c r="B143" s="28" t="s">
        <v>58</v>
      </c>
      <c r="C143" s="28" t="s">
        <v>59</v>
      </c>
      <c r="D143" s="28"/>
      <c r="E143" s="28"/>
      <c r="F143" s="95" t="s">
        <v>89</v>
      </c>
      <c r="G143" s="46"/>
      <c r="H143" s="48" t="s">
        <v>86</v>
      </c>
      <c r="I143" s="48"/>
    </row>
    <row r="144" spans="2:11" ht="17.25" thickTop="1"/>
    <row r="145" ht="6.75" customHeight="1"/>
  </sheetData>
  <mergeCells count="3">
    <mergeCell ref="O9:P9"/>
    <mergeCell ref="C4:D4"/>
    <mergeCell ref="C5:D5"/>
  </mergeCells>
  <phoneticPr fontId="2" type="noConversion"/>
  <conditionalFormatting sqref="B75:K128">
    <cfRule type="expression" dxfId="48" priority="6">
      <formula>$B75&lt;&gt;$B76</formula>
    </cfRule>
  </conditionalFormatting>
  <conditionalFormatting sqref="C65:K65">
    <cfRule type="containsText" dxfId="47" priority="7" operator="containsText" text="F">
      <formula>NOT(ISERROR(SEARCH("F",C65)))</formula>
    </cfRule>
    <cfRule type="containsText" dxfId="46" priority="8" operator="containsText" text="D">
      <formula>NOT(ISERROR(SEARCH("D",C65)))</formula>
    </cfRule>
    <cfRule type="containsText" dxfId="45" priority="9" operator="containsText" text="S">
      <formula>NOT(ISERROR(SEARCH("S",C65)))</formula>
    </cfRule>
    <cfRule type="containsText" dxfId="44" priority="10" operator="containsText" text="A">
      <formula>NOT(ISERROR(SEARCH("A",C65)))</formula>
    </cfRule>
  </conditionalFormatting>
  <conditionalFormatting sqref="D52:K52 D54:K55 D56:D61 D62:K63 D72:K72 D129:K129 K130:K135">
    <cfRule type="containsText" dxfId="43" priority="65" operator="containsText" text="악화">
      <formula>NOT(ISERROR(SEARCH("악화",D52)))</formula>
    </cfRule>
  </conditionalFormatting>
  <conditionalFormatting sqref="D52:K52 D54:K55 D62:K63 D72:K72 D129:K129 K130:K135 D56:D61">
    <cfRule type="containsText" dxfId="42" priority="64" operator="containsText" text="개선">
      <formula>NOT(ISERROR(SEARCH("개선",D52)))</formula>
    </cfRule>
  </conditionalFormatting>
  <conditionalFormatting sqref="G4:G5">
    <cfRule type="containsText" dxfId="41" priority="15" operator="containsText" text="S">
      <formula>NOT(ISERROR(SEARCH("S",G4)))</formula>
    </cfRule>
    <cfRule type="containsText" dxfId="40" priority="16" operator="containsText" text="A">
      <formula>NOT(ISERROR(SEARCH("A",G4)))</formula>
    </cfRule>
  </conditionalFormatting>
  <conditionalFormatting sqref="G5">
    <cfRule type="containsText" dxfId="39" priority="11" operator="containsText" text="F">
      <formula>NOT(ISERROR(SEARCH("F",G5)))</formula>
    </cfRule>
    <cfRule type="containsText" dxfId="38" priority="12" operator="containsText" text="D">
      <formula>NOT(ISERROR(SEARCH("D",G5)))</formula>
    </cfRule>
  </conditionalFormatting>
  <conditionalFormatting sqref="K1:K20 J21">
    <cfRule type="containsText" dxfId="37" priority="1" operator="containsText" text="D">
      <formula>NOT(ISERROR(SEARCH("D",J1)))</formula>
    </cfRule>
    <cfRule type="containsText" dxfId="36" priority="2" operator="containsText" text="F">
      <formula>NOT(ISERROR(SEARCH("F",J1)))</formula>
    </cfRule>
    <cfRule type="containsText" dxfId="35" priority="3" operator="containsText" text="S">
      <formula>NOT(ISERROR(SEARCH("S",J1)))</formula>
    </cfRule>
    <cfRule type="containsText" dxfId="34" priority="4" operator="containsText" text="A">
      <formula>NOT(ISERROR(SEARCH("A",J1)))</formula>
    </cfRule>
  </conditionalFormatting>
  <conditionalFormatting sqref="K23:K27 K29:K64 K66:K1048576">
    <cfRule type="containsText" dxfId="33" priority="17" operator="containsText" text="D">
      <formula>NOT(ISERROR(SEARCH("D",K23)))</formula>
    </cfRule>
    <cfRule type="containsText" dxfId="32" priority="18" operator="containsText" text="F">
      <formula>NOT(ISERROR(SEARCH("F",K23)))</formula>
    </cfRule>
    <cfRule type="containsText" dxfId="31" priority="19" operator="containsText" text="S">
      <formula>NOT(ISERROR(SEARCH("S",K23)))</formula>
    </cfRule>
    <cfRule type="containsText" dxfId="30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D130:J135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47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157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38</v>
      </c>
      <c r="B4" s="141" t="s">
        <v>143</v>
      </c>
      <c r="C4" s="141" t="s">
        <v>1</v>
      </c>
      <c r="D4" s="141" t="s">
        <v>10</v>
      </c>
      <c r="E4" s="142" t="s">
        <v>142</v>
      </c>
      <c r="F4" s="128" t="s">
        <v>45</v>
      </c>
      <c r="G4" s="152" t="s">
        <v>147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53" t="s">
        <v>43</v>
      </c>
      <c r="T4" s="15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1" t="s">
        <v>39</v>
      </c>
      <c r="AQ4" s="101" t="s">
        <v>27</v>
      </c>
      <c r="AR4" s="101" t="s">
        <v>40</v>
      </c>
      <c r="AS4" s="101" t="s">
        <v>41</v>
      </c>
      <c r="AT4" s="101" t="s">
        <v>6</v>
      </c>
      <c r="AU4" s="101" t="s">
        <v>7</v>
      </c>
      <c r="AV4" s="101" t="s">
        <v>28</v>
      </c>
      <c r="AW4" s="101" t="s">
        <v>18</v>
      </c>
      <c r="AX4" s="102" t="s">
        <v>60</v>
      </c>
      <c r="AY4" s="101" t="s">
        <v>90</v>
      </c>
      <c r="AZ4" s="101" t="s">
        <v>65</v>
      </c>
      <c r="BA4" s="101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6" t="str">
        <f>W5</f>
        <v>인천스마트</v>
      </c>
      <c r="B5" s="146" t="str">
        <f>X5</f>
        <v>20</v>
      </c>
      <c r="C5" s="147" t="str">
        <f>Y5</f>
        <v>70바3501</v>
      </c>
      <c r="D5" s="135" t="str">
        <f>Z5</f>
        <v>대형</v>
      </c>
      <c r="E5" s="131" t="str">
        <f>AZ5</f>
        <v>A</v>
      </c>
      <c r="F5" s="154">
        <f>G5/H5</f>
        <v>0.98105263157894751</v>
      </c>
      <c r="G5" s="155">
        <f>AE5</f>
        <v>1.8640000000000001</v>
      </c>
      <c r="H5" s="156">
        <f>AF5</f>
        <v>1.9</v>
      </c>
      <c r="I5" s="157">
        <f>AC5</f>
        <v>1103.4970000000001</v>
      </c>
      <c r="J5" s="158">
        <f>AI5/AH5</f>
        <v>1.995232377602105E-2</v>
      </c>
      <c r="K5" s="158">
        <f>AJ5/AH5</f>
        <v>0.33006312927180081</v>
      </c>
      <c r="L5" s="158">
        <f>AK5/AC5</f>
        <v>0.11055761819017178</v>
      </c>
      <c r="M5" s="159">
        <f>AG5</f>
        <v>13.478</v>
      </c>
      <c r="N5" s="160">
        <f>IF(AW5=0,AT5,"속도계이상")</f>
        <v>0.18099999999999999</v>
      </c>
      <c r="O5" s="160">
        <f>IF(AW5=0,AU5,"속도계이상")</f>
        <v>17.579999999999998</v>
      </c>
      <c r="P5" s="161">
        <f>AQ5/60</f>
        <v>0.18666666666666665</v>
      </c>
      <c r="Q5" s="162">
        <f>AN5</f>
        <v>92</v>
      </c>
      <c r="R5" s="163">
        <f>AC5/(AH5-AI5-AJ5)</f>
        <v>29.577308688100072</v>
      </c>
      <c r="S5" s="148">
        <f>IF(AW5=0,AL5,"속도계이상")</f>
        <v>2</v>
      </c>
      <c r="T5" s="148">
        <f>IF(AW5=0,AM5,"속도계이상")</f>
        <v>194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194</v>
      </c>
      <c r="AA5" t="s">
        <v>48</v>
      </c>
      <c r="AB5">
        <v>529</v>
      </c>
      <c r="AC5" s="1">
        <v>1103.4970000000001</v>
      </c>
      <c r="AD5" s="1">
        <v>592.15</v>
      </c>
      <c r="AE5" s="29">
        <v>1.8640000000000001</v>
      </c>
      <c r="AF5">
        <v>1.9</v>
      </c>
      <c r="AG5">
        <v>13.478</v>
      </c>
      <c r="AH5">
        <v>57.399679999999996</v>
      </c>
      <c r="AI5">
        <v>1.145257</v>
      </c>
      <c r="AJ5">
        <v>18.945518</v>
      </c>
      <c r="AK5">
        <v>122</v>
      </c>
      <c r="AL5">
        <v>2</v>
      </c>
      <c r="AM5">
        <v>194</v>
      </c>
      <c r="AN5">
        <v>92</v>
      </c>
      <c r="AO5">
        <v>19.224792999999998</v>
      </c>
      <c r="AP5">
        <v>1661.3</v>
      </c>
      <c r="AQ5">
        <v>11.2</v>
      </c>
      <c r="AR5">
        <v>8</v>
      </c>
      <c r="AS5">
        <v>1072</v>
      </c>
      <c r="AT5">
        <v>0.18099999999999999</v>
      </c>
      <c r="AU5">
        <v>17.579999999999998</v>
      </c>
      <c r="AV5">
        <v>9775</v>
      </c>
      <c r="AW5">
        <v>0</v>
      </c>
      <c r="AX5" s="30">
        <v>0.43</v>
      </c>
      <c r="AY5">
        <v>0.98105263157894751</v>
      </c>
      <c r="AZ5" t="s">
        <v>66</v>
      </c>
      <c r="BA5" t="s">
        <v>199</v>
      </c>
      <c r="BB5">
        <v>7</v>
      </c>
      <c r="BC5" t="s">
        <v>554</v>
      </c>
      <c r="BD5">
        <v>4</v>
      </c>
      <c r="BE5">
        <v>27972.859</v>
      </c>
      <c r="BF5">
        <v>3.9448845754379271E-2</v>
      </c>
      <c r="BG5">
        <v>3.8701393940085774E-2</v>
      </c>
      <c r="BH5">
        <v>192759.08400000003</v>
      </c>
      <c r="BI5">
        <v>5.7247470630229797E-3</v>
      </c>
      <c r="BJ5">
        <v>5.6162781713025448E-3</v>
      </c>
      <c r="BK5">
        <v>1</v>
      </c>
      <c r="BL5" t="s">
        <v>66</v>
      </c>
      <c r="BM5">
        <v>0</v>
      </c>
      <c r="BN5" t="s">
        <v>549</v>
      </c>
    </row>
    <row r="6" spans="1:66">
      <c r="A6" s="143" t="str">
        <f t="shared" ref="A6:A7" si="0">W6</f>
        <v>인천스마트</v>
      </c>
      <c r="B6" s="143" t="str">
        <f t="shared" ref="B6:B69" si="1">X6</f>
        <v>20</v>
      </c>
      <c r="C6" s="144" t="str">
        <f t="shared" ref="C6:C7" si="2">Y6</f>
        <v>70바3502</v>
      </c>
      <c r="D6" s="118" t="str">
        <f t="shared" ref="D6:D7" si="3">Z6</f>
        <v>대형</v>
      </c>
      <c r="E6" s="114" t="str">
        <f>AZ6</f>
        <v>A</v>
      </c>
      <c r="F6" s="164">
        <f>G6/H6</f>
        <v>0.97315789473684211</v>
      </c>
      <c r="G6" s="165">
        <f>AE6</f>
        <v>1.849</v>
      </c>
      <c r="H6" s="166">
        <f>AF6</f>
        <v>1.9</v>
      </c>
      <c r="I6" s="167">
        <f t="shared" ref="I6:I7" si="4">AC6</f>
        <v>1526.1310000000001</v>
      </c>
      <c r="J6" s="168">
        <f t="shared" ref="J6:J7" si="5">AI6/AH6</f>
        <v>3.9037279611354489E-2</v>
      </c>
      <c r="K6" s="168">
        <f t="shared" ref="K6:K7" si="6">AJ6/AH6</f>
        <v>0.34481923542840359</v>
      </c>
      <c r="L6" s="168">
        <f t="shared" ref="L6:L7" si="7">AK6/AC6</f>
        <v>0.17691797099986828</v>
      </c>
      <c r="M6" s="169">
        <f t="shared" ref="M6:M7" si="8">AG6</f>
        <v>12.116</v>
      </c>
      <c r="N6" s="170">
        <f t="shared" ref="N6:N7" si="9">IF(AW6=0,AT6,"속도계이상")</f>
        <v>6.6000000000000003E-2</v>
      </c>
      <c r="O6" s="170">
        <f t="shared" ref="O6:O7" si="10">IF(AW6=0,AU6,"속도계이상")</f>
        <v>18.282</v>
      </c>
      <c r="P6" s="171">
        <f t="shared" ref="P6:P7" si="11">AQ6/60</f>
        <v>0</v>
      </c>
      <c r="Q6" s="172">
        <f t="shared" ref="Q6:Q7" si="12">AN6</f>
        <v>77</v>
      </c>
      <c r="R6" s="173">
        <f t="shared" ref="R6:R7" si="13">AC6/(AH6-AI6-AJ6)</f>
        <v>28.734816713400988</v>
      </c>
      <c r="S6" s="145">
        <f t="shared" ref="S6:S7" si="14">IF(AW6=0,AL6,"속도계이상")</f>
        <v>1</v>
      </c>
      <c r="T6" s="145">
        <f t="shared" ref="T6:T7" si="15">IF(AW6=0,AM6,"속도계이상")</f>
        <v>279</v>
      </c>
      <c r="U6" t="s">
        <v>118</v>
      </c>
      <c r="V6" s="5" t="s">
        <v>119</v>
      </c>
      <c r="W6" t="s">
        <v>118</v>
      </c>
      <c r="X6" s="5" t="s">
        <v>119</v>
      </c>
      <c r="Y6" t="s">
        <v>628</v>
      </c>
      <c r="Z6" t="s">
        <v>194</v>
      </c>
      <c r="AA6" t="s">
        <v>48</v>
      </c>
      <c r="AB6">
        <v>529</v>
      </c>
      <c r="AC6" s="1">
        <v>1526.1310000000001</v>
      </c>
      <c r="AD6" s="1">
        <v>825.27800000000002</v>
      </c>
      <c r="AE6" s="29">
        <v>1.849</v>
      </c>
      <c r="AF6">
        <v>1.9</v>
      </c>
      <c r="AG6">
        <v>12.116</v>
      </c>
      <c r="AH6">
        <v>86.198859999999996</v>
      </c>
      <c r="AI6">
        <v>3.3649689999999999</v>
      </c>
      <c r="AJ6">
        <v>29.723025</v>
      </c>
      <c r="AK6">
        <v>270</v>
      </c>
      <c r="AL6">
        <v>1</v>
      </c>
      <c r="AM6">
        <v>279</v>
      </c>
      <c r="AN6">
        <v>77</v>
      </c>
      <c r="AO6">
        <v>17.70477</v>
      </c>
      <c r="AP6">
        <v>1101.5</v>
      </c>
      <c r="AQ6">
        <v>0</v>
      </c>
      <c r="AR6">
        <v>18</v>
      </c>
      <c r="AS6">
        <v>5213</v>
      </c>
      <c r="AT6">
        <v>6.6000000000000003E-2</v>
      </c>
      <c r="AU6">
        <v>18.282</v>
      </c>
      <c r="AV6">
        <v>13419</v>
      </c>
      <c r="AW6">
        <v>0</v>
      </c>
      <c r="AX6" s="30">
        <v>0.41</v>
      </c>
      <c r="AY6">
        <v>0.97315789473684211</v>
      </c>
      <c r="AZ6" t="s">
        <v>66</v>
      </c>
      <c r="BA6" t="s">
        <v>199</v>
      </c>
      <c r="BB6">
        <v>8</v>
      </c>
      <c r="BC6" t="s">
        <v>575</v>
      </c>
      <c r="BD6">
        <v>9</v>
      </c>
      <c r="BE6">
        <v>27972.859</v>
      </c>
      <c r="BF6">
        <v>5.4557562385739694E-2</v>
      </c>
      <c r="BG6">
        <v>5.3093122553280366E-2</v>
      </c>
      <c r="BH6">
        <v>192759.08400000003</v>
      </c>
      <c r="BI6">
        <v>7.9172974281201697E-3</v>
      </c>
      <c r="BJ6">
        <v>7.7047804971548386E-3</v>
      </c>
      <c r="BK6">
        <v>1</v>
      </c>
      <c r="BL6" t="s">
        <v>629</v>
      </c>
      <c r="BM6" t="s">
        <v>630</v>
      </c>
      <c r="BN6" t="s">
        <v>629</v>
      </c>
    </row>
    <row r="7" spans="1:66">
      <c r="A7" s="146" t="str">
        <f t="shared" si="0"/>
        <v>인천스마트</v>
      </c>
      <c r="B7" s="146" t="str">
        <f t="shared" si="1"/>
        <v>20</v>
      </c>
      <c r="C7" s="147" t="str">
        <f t="shared" si="2"/>
        <v>70바3503</v>
      </c>
      <c r="D7" s="135" t="str">
        <f t="shared" si="3"/>
        <v>대형</v>
      </c>
      <c r="E7" s="131" t="str">
        <f t="shared" ref="E7:E45" si="16">AZ7</f>
        <v>A</v>
      </c>
      <c r="F7" s="154">
        <f t="shared" ref="F7:F45" si="17">G7/H7</f>
        <v>0.98315789473684223</v>
      </c>
      <c r="G7" s="155">
        <f t="shared" ref="G7:G45" si="18">AE7</f>
        <v>1.8680000000000001</v>
      </c>
      <c r="H7" s="156">
        <f t="shared" ref="H7:H45" si="19">AF7</f>
        <v>1.9</v>
      </c>
      <c r="I7" s="157">
        <f t="shared" si="4"/>
        <v>2182.1060000000002</v>
      </c>
      <c r="J7" s="158">
        <f t="shared" si="5"/>
        <v>2.7994465121801784E-2</v>
      </c>
      <c r="K7" s="158">
        <f t="shared" si="6"/>
        <v>0.34382689849058695</v>
      </c>
      <c r="L7" s="158">
        <f t="shared" si="7"/>
        <v>0.22363716519729104</v>
      </c>
      <c r="M7" s="159">
        <f t="shared" si="8"/>
        <v>11.987</v>
      </c>
      <c r="N7" s="160">
        <f t="shared" si="9"/>
        <v>0</v>
      </c>
      <c r="O7" s="160">
        <f t="shared" si="10"/>
        <v>7.4240000000000004</v>
      </c>
      <c r="P7" s="161">
        <f t="shared" si="11"/>
        <v>2.8333333333333332E-2</v>
      </c>
      <c r="Q7" s="162">
        <f t="shared" si="12"/>
        <v>83</v>
      </c>
      <c r="R7" s="163">
        <f t="shared" si="13"/>
        <v>28.148623030964341</v>
      </c>
      <c r="S7" s="148">
        <f t="shared" si="14"/>
        <v>0</v>
      </c>
      <c r="T7" s="148">
        <f t="shared" si="15"/>
        <v>162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200</v>
      </c>
      <c r="Z7" s="4" t="s">
        <v>194</v>
      </c>
      <c r="AA7" s="4" t="s">
        <v>48</v>
      </c>
      <c r="AB7" s="4">
        <v>529</v>
      </c>
      <c r="AC7" s="4">
        <v>2182.1060000000002</v>
      </c>
      <c r="AD7" s="4">
        <v>1168.0260000000001</v>
      </c>
      <c r="AE7" s="4">
        <v>1.8680000000000001</v>
      </c>
      <c r="AF7" s="4">
        <v>1.9</v>
      </c>
      <c r="AG7" s="4">
        <v>11.987</v>
      </c>
      <c r="AH7" s="4">
        <v>123.405787</v>
      </c>
      <c r="AI7" s="4">
        <v>3.4546790000000001</v>
      </c>
      <c r="AJ7" s="4">
        <v>42.430228999999997</v>
      </c>
      <c r="AK7" s="4">
        <v>488</v>
      </c>
      <c r="AL7" s="4">
        <v>0</v>
      </c>
      <c r="AM7" s="4">
        <v>162</v>
      </c>
      <c r="AN7" s="4">
        <v>83</v>
      </c>
      <c r="AO7" s="4">
        <v>17.682362999999999</v>
      </c>
      <c r="AP7" s="4">
        <v>1811.2</v>
      </c>
      <c r="AQ7" s="4">
        <v>1.7</v>
      </c>
      <c r="AR7" s="4">
        <v>24</v>
      </c>
      <c r="AS7" s="4">
        <v>2359</v>
      </c>
      <c r="AT7" s="4">
        <v>0</v>
      </c>
      <c r="AU7" s="4">
        <v>7.4240000000000004</v>
      </c>
      <c r="AV7" s="4">
        <v>19679</v>
      </c>
      <c r="AW7" s="4">
        <v>0</v>
      </c>
      <c r="AX7" s="31">
        <v>0.42</v>
      </c>
      <c r="AY7">
        <v>0.98315789473684223</v>
      </c>
      <c r="AZ7" t="s">
        <v>66</v>
      </c>
      <c r="BA7" t="s">
        <v>199</v>
      </c>
      <c r="BB7">
        <v>6</v>
      </c>
      <c r="BC7" t="s">
        <v>552</v>
      </c>
      <c r="BD7">
        <v>6</v>
      </c>
      <c r="BE7">
        <v>27972.859</v>
      </c>
      <c r="BF7">
        <v>7.8007971941659593E-2</v>
      </c>
      <c r="BG7">
        <v>7.669415346685271E-2</v>
      </c>
      <c r="BH7">
        <v>192759.08400000003</v>
      </c>
      <c r="BI7">
        <v>1.1320379588440043E-2</v>
      </c>
      <c r="BJ7">
        <v>1.1129720563792633E-2</v>
      </c>
      <c r="BK7">
        <v>1</v>
      </c>
      <c r="BL7" t="s">
        <v>66</v>
      </c>
      <c r="BM7">
        <v>0</v>
      </c>
      <c r="BN7" t="s">
        <v>549</v>
      </c>
    </row>
    <row r="8" spans="1:66">
      <c r="A8" s="143" t="str">
        <f t="shared" ref="A8:A45" si="20">W8</f>
        <v>인천스마트</v>
      </c>
      <c r="B8" s="143" t="str">
        <f t="shared" si="1"/>
        <v>20</v>
      </c>
      <c r="C8" s="144" t="str">
        <f t="shared" ref="C8:C45" si="21">Y8</f>
        <v>70바3504</v>
      </c>
      <c r="D8" s="118" t="str">
        <f t="shared" ref="D8:D45" si="22">Z8</f>
        <v>대형</v>
      </c>
      <c r="E8" s="114" t="str">
        <f t="shared" si="16"/>
        <v>S</v>
      </c>
      <c r="F8" s="164">
        <f t="shared" si="17"/>
        <v>1.0110526315789474</v>
      </c>
      <c r="G8" s="165">
        <f t="shared" si="18"/>
        <v>1.921</v>
      </c>
      <c r="H8" s="166">
        <f t="shared" si="19"/>
        <v>1.9</v>
      </c>
      <c r="I8" s="167">
        <f t="shared" ref="I8:I45" si="23">AC8</f>
        <v>1082.2270000000001</v>
      </c>
      <c r="J8" s="168">
        <f t="shared" ref="J8:J45" si="24">AI8/AH8</f>
        <v>4.8308884454531201E-2</v>
      </c>
      <c r="K8" s="168">
        <f t="shared" ref="K8:K45" si="25">AJ8/AH8</f>
        <v>0.30943463984526276</v>
      </c>
      <c r="L8" s="168">
        <f t="shared" ref="L8:L45" si="26">AK8/AC8</f>
        <v>0.18203205057718944</v>
      </c>
      <c r="M8" s="169">
        <f t="shared" ref="M8:M45" si="27">AG8</f>
        <v>13.063000000000001</v>
      </c>
      <c r="N8" s="170">
        <f t="shared" ref="N8:N45" si="28">IF(AW8=0,AT8,"속도계이상")</f>
        <v>0</v>
      </c>
      <c r="O8" s="170">
        <f t="shared" ref="O8:O45" si="29">IF(AW8=0,AU8,"속도계이상")</f>
        <v>19.312000000000001</v>
      </c>
      <c r="P8" s="171">
        <f t="shared" ref="P8:P45" si="30">AQ8/60</f>
        <v>0</v>
      </c>
      <c r="Q8" s="172">
        <f t="shared" ref="Q8:Q45" si="31">AN8</f>
        <v>82</v>
      </c>
      <c r="R8" s="173">
        <f t="shared" ref="R8:R45" si="32">AC8/(AH8-AI8-AJ8)</f>
        <v>30.586721607210443</v>
      </c>
      <c r="S8" s="145">
        <f t="shared" ref="S8:S45" si="33">IF(AW8=0,AL8,"속도계이상")</f>
        <v>0</v>
      </c>
      <c r="T8" s="145">
        <f t="shared" ref="T8:T45" si="34">IF(AW8=0,AM8,"속도계이상")</f>
        <v>209</v>
      </c>
      <c r="U8" t="s">
        <v>118</v>
      </c>
      <c r="V8" s="5" t="s">
        <v>119</v>
      </c>
      <c r="W8" t="s">
        <v>118</v>
      </c>
      <c r="X8" s="5" t="s">
        <v>119</v>
      </c>
      <c r="Y8" t="s">
        <v>201</v>
      </c>
      <c r="Z8" t="s">
        <v>194</v>
      </c>
      <c r="AA8" t="s">
        <v>48</v>
      </c>
      <c r="AB8">
        <v>529</v>
      </c>
      <c r="AC8" s="1">
        <v>1082.2270000000001</v>
      </c>
      <c r="AD8" s="1">
        <v>563.375</v>
      </c>
      <c r="AE8" s="29">
        <v>1.921</v>
      </c>
      <c r="AF8">
        <v>1.9</v>
      </c>
      <c r="AG8">
        <v>13.063000000000001</v>
      </c>
      <c r="AH8">
        <v>55.090528999999997</v>
      </c>
      <c r="AI8">
        <v>2.661362</v>
      </c>
      <c r="AJ8">
        <v>17.046918000000002</v>
      </c>
      <c r="AK8">
        <v>197</v>
      </c>
      <c r="AL8">
        <v>0</v>
      </c>
      <c r="AM8">
        <v>209</v>
      </c>
      <c r="AN8">
        <v>82</v>
      </c>
      <c r="AO8">
        <v>19.64452</v>
      </c>
      <c r="AP8">
        <v>1917.7</v>
      </c>
      <c r="AQ8">
        <v>0</v>
      </c>
      <c r="AR8">
        <v>9</v>
      </c>
      <c r="AS8">
        <v>2019</v>
      </c>
      <c r="AT8">
        <v>0</v>
      </c>
      <c r="AU8">
        <v>19.312000000000001</v>
      </c>
      <c r="AV8">
        <v>9609</v>
      </c>
      <c r="AW8">
        <v>0</v>
      </c>
      <c r="AX8" s="30">
        <v>0.42</v>
      </c>
      <c r="AY8">
        <v>1.0110526315789474</v>
      </c>
      <c r="AZ8" t="s">
        <v>71</v>
      </c>
      <c r="BA8" t="s">
        <v>199</v>
      </c>
      <c r="BB8">
        <v>2</v>
      </c>
      <c r="BC8" t="s">
        <v>631</v>
      </c>
      <c r="BD8">
        <v>7</v>
      </c>
      <c r="BE8">
        <v>27972.859</v>
      </c>
      <c r="BF8">
        <v>3.8688465844696103E-2</v>
      </c>
      <c r="BG8">
        <v>3.9116075204032222E-2</v>
      </c>
      <c r="BH8">
        <v>192759.08400000003</v>
      </c>
      <c r="BI8">
        <v>5.6144020688539895E-3</v>
      </c>
      <c r="BJ8">
        <v>5.6764559864571126E-3</v>
      </c>
      <c r="BK8">
        <v>1</v>
      </c>
      <c r="BL8" t="s">
        <v>68</v>
      </c>
      <c r="BM8">
        <v>2</v>
      </c>
      <c r="BN8" t="s">
        <v>632</v>
      </c>
    </row>
    <row r="9" spans="1:66">
      <c r="A9" s="146" t="str">
        <f t="shared" si="20"/>
        <v>인천스마트</v>
      </c>
      <c r="B9" s="146" t="str">
        <f t="shared" si="1"/>
        <v>20</v>
      </c>
      <c r="C9" s="147" t="str">
        <f t="shared" si="21"/>
        <v>70바3505</v>
      </c>
      <c r="D9" s="135" t="str">
        <f t="shared" si="22"/>
        <v>대형</v>
      </c>
      <c r="E9" s="131" t="str">
        <f t="shared" si="16"/>
        <v>B</v>
      </c>
      <c r="F9" s="154">
        <f t="shared" si="17"/>
        <v>0.93578947368421062</v>
      </c>
      <c r="G9" s="155">
        <f t="shared" si="18"/>
        <v>1.778</v>
      </c>
      <c r="H9" s="156">
        <f t="shared" si="19"/>
        <v>1.9</v>
      </c>
      <c r="I9" s="157">
        <f t="shared" si="23"/>
        <v>1830.877</v>
      </c>
      <c r="J9" s="158">
        <f t="shared" si="24"/>
        <v>4.3428994577644146E-2</v>
      </c>
      <c r="K9" s="158">
        <f t="shared" si="25"/>
        <v>0.37394921647957935</v>
      </c>
      <c r="L9" s="158">
        <f t="shared" si="26"/>
        <v>0.13545421128781454</v>
      </c>
      <c r="M9" s="159">
        <f t="shared" si="27"/>
        <v>14.638</v>
      </c>
      <c r="N9" s="160">
        <f t="shared" si="28"/>
        <v>5.5E-2</v>
      </c>
      <c r="O9" s="160">
        <f t="shared" si="29"/>
        <v>34.683</v>
      </c>
      <c r="P9" s="161">
        <f t="shared" si="30"/>
        <v>0</v>
      </c>
      <c r="Q9" s="162">
        <f t="shared" si="31"/>
        <v>77</v>
      </c>
      <c r="R9" s="163">
        <f t="shared" si="32"/>
        <v>28.491811539728573</v>
      </c>
      <c r="S9" s="148">
        <f t="shared" si="33"/>
        <v>1</v>
      </c>
      <c r="T9" s="148">
        <f t="shared" si="34"/>
        <v>635</v>
      </c>
      <c r="U9" t="s">
        <v>118</v>
      </c>
      <c r="V9" s="5" t="s">
        <v>119</v>
      </c>
      <c r="W9" t="s">
        <v>118</v>
      </c>
      <c r="X9" s="5" t="s">
        <v>119</v>
      </c>
      <c r="Y9" t="s">
        <v>550</v>
      </c>
      <c r="Z9" t="s">
        <v>194</v>
      </c>
      <c r="AA9" t="s">
        <v>48</v>
      </c>
      <c r="AB9">
        <v>529</v>
      </c>
      <c r="AC9" s="1">
        <v>1830.877</v>
      </c>
      <c r="AD9" s="1">
        <v>1029.846</v>
      </c>
      <c r="AE9" s="29">
        <v>1.778</v>
      </c>
      <c r="AF9">
        <v>1.9</v>
      </c>
      <c r="AG9">
        <v>14.638</v>
      </c>
      <c r="AH9">
        <v>110.29412600000001</v>
      </c>
      <c r="AI9">
        <v>4.7899630000000002</v>
      </c>
      <c r="AJ9">
        <v>41.244402000000001</v>
      </c>
      <c r="AK9">
        <v>248</v>
      </c>
      <c r="AL9">
        <v>1</v>
      </c>
      <c r="AM9">
        <v>635</v>
      </c>
      <c r="AN9">
        <v>77</v>
      </c>
      <c r="AO9">
        <v>16.59995</v>
      </c>
      <c r="AP9">
        <v>3162.1</v>
      </c>
      <c r="AQ9">
        <v>0</v>
      </c>
      <c r="AR9">
        <v>33</v>
      </c>
      <c r="AS9">
        <v>14710</v>
      </c>
      <c r="AT9">
        <v>5.5E-2</v>
      </c>
      <c r="AU9">
        <v>34.683</v>
      </c>
      <c r="AV9">
        <v>16136</v>
      </c>
      <c r="AW9">
        <v>0</v>
      </c>
      <c r="AX9" s="30">
        <v>0.45</v>
      </c>
      <c r="AY9">
        <v>0.93578947368421062</v>
      </c>
      <c r="AZ9" t="s">
        <v>68</v>
      </c>
      <c r="BA9" t="s">
        <v>199</v>
      </c>
      <c r="BB9">
        <v>2</v>
      </c>
      <c r="BC9" t="s">
        <v>573</v>
      </c>
      <c r="BD9">
        <v>9</v>
      </c>
      <c r="BE9">
        <v>27972.859</v>
      </c>
      <c r="BF9">
        <v>6.5451908222895622E-2</v>
      </c>
      <c r="BG9">
        <v>6.1249206747530753E-2</v>
      </c>
      <c r="BH9">
        <v>192759.08400000003</v>
      </c>
      <c r="BI9">
        <v>9.4982657211631055E-3</v>
      </c>
      <c r="BJ9">
        <v>8.888377080120002E-3</v>
      </c>
      <c r="BK9">
        <v>1</v>
      </c>
      <c r="BL9" t="s">
        <v>68</v>
      </c>
      <c r="BM9">
        <v>0</v>
      </c>
      <c r="BN9" t="s">
        <v>549</v>
      </c>
    </row>
    <row r="10" spans="1:66">
      <c r="A10" s="143" t="str">
        <f t="shared" si="20"/>
        <v>인천스마트</v>
      </c>
      <c r="B10" s="143" t="str">
        <f t="shared" si="1"/>
        <v>20</v>
      </c>
      <c r="C10" s="144" t="str">
        <f t="shared" si="21"/>
        <v>70바3506</v>
      </c>
      <c r="D10" s="118" t="str">
        <f t="shared" si="22"/>
        <v>대형</v>
      </c>
      <c r="E10" s="114" t="str">
        <f t="shared" si="16"/>
        <v>A</v>
      </c>
      <c r="F10" s="164">
        <f t="shared" si="17"/>
        <v>0.97052631578947379</v>
      </c>
      <c r="G10" s="165">
        <f t="shared" si="18"/>
        <v>1.8440000000000001</v>
      </c>
      <c r="H10" s="166">
        <f t="shared" si="19"/>
        <v>1.9</v>
      </c>
      <c r="I10" s="167">
        <f t="shared" si="23"/>
        <v>2147.5920000000001</v>
      </c>
      <c r="J10" s="168">
        <f t="shared" si="24"/>
        <v>3.9671390260244202E-2</v>
      </c>
      <c r="K10" s="168">
        <f t="shared" si="25"/>
        <v>0.34210359744427171</v>
      </c>
      <c r="L10" s="168">
        <f t="shared" si="26"/>
        <v>0.16856088121021123</v>
      </c>
      <c r="M10" s="169">
        <f t="shared" si="27"/>
        <v>12.12</v>
      </c>
      <c r="N10" s="170">
        <f t="shared" si="28"/>
        <v>4.7E-2</v>
      </c>
      <c r="O10" s="170">
        <f t="shared" si="29"/>
        <v>11.593999999999999</v>
      </c>
      <c r="P10" s="171">
        <f t="shared" si="30"/>
        <v>0</v>
      </c>
      <c r="Q10" s="172">
        <f t="shared" si="31"/>
        <v>81</v>
      </c>
      <c r="R10" s="173">
        <f t="shared" si="32"/>
        <v>29.384167749797999</v>
      </c>
      <c r="S10" s="145">
        <f t="shared" si="33"/>
        <v>1</v>
      </c>
      <c r="T10" s="145">
        <f t="shared" si="34"/>
        <v>249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202</v>
      </c>
      <c r="Z10" s="4" t="s">
        <v>194</v>
      </c>
      <c r="AA10" s="4" t="s">
        <v>48</v>
      </c>
      <c r="AB10" s="4">
        <v>529</v>
      </c>
      <c r="AC10" s="4">
        <v>2147.5920000000001</v>
      </c>
      <c r="AD10" s="4">
        <v>1164.5740000000001</v>
      </c>
      <c r="AE10" s="4">
        <v>1.8440000000000001</v>
      </c>
      <c r="AF10" s="4">
        <v>1.9</v>
      </c>
      <c r="AG10" s="4">
        <v>12.12</v>
      </c>
      <c r="AH10" s="4">
        <v>118.22023299999999</v>
      </c>
      <c r="AI10" s="4">
        <v>4.6899610000000003</v>
      </c>
      <c r="AJ10" s="4">
        <v>40.443567000000002</v>
      </c>
      <c r="AK10" s="4">
        <v>362</v>
      </c>
      <c r="AL10" s="4">
        <v>1</v>
      </c>
      <c r="AM10" s="4">
        <v>249</v>
      </c>
      <c r="AN10" s="4">
        <v>81</v>
      </c>
      <c r="AO10" s="4">
        <v>18.166027</v>
      </c>
      <c r="AP10" s="4">
        <v>5883.2</v>
      </c>
      <c r="AQ10" s="4">
        <v>0</v>
      </c>
      <c r="AR10" s="4">
        <v>36</v>
      </c>
      <c r="AS10" s="4">
        <v>7180</v>
      </c>
      <c r="AT10" s="4">
        <v>4.7E-2</v>
      </c>
      <c r="AU10" s="4">
        <v>11.593999999999999</v>
      </c>
      <c r="AV10" s="4">
        <v>19482</v>
      </c>
      <c r="AW10" s="4">
        <v>0</v>
      </c>
      <c r="AX10" s="31">
        <v>0.4</v>
      </c>
      <c r="AY10">
        <v>0.97052631578947379</v>
      </c>
      <c r="AZ10" t="s">
        <v>66</v>
      </c>
      <c r="BA10" t="s">
        <v>199</v>
      </c>
      <c r="BB10">
        <v>9</v>
      </c>
      <c r="BC10" t="s">
        <v>633</v>
      </c>
      <c r="BD10">
        <v>7</v>
      </c>
      <c r="BE10">
        <v>27972.859</v>
      </c>
      <c r="BF10">
        <v>7.6774133098086256E-2</v>
      </c>
      <c r="BG10">
        <v>7.4511316543616354E-2</v>
      </c>
      <c r="BH10">
        <v>192759.08400000003</v>
      </c>
      <c r="BI10">
        <v>1.1141327067107248E-2</v>
      </c>
      <c r="BJ10">
        <v>1.0812951111445141E-2</v>
      </c>
      <c r="BK10">
        <v>1</v>
      </c>
      <c r="BL10" t="s">
        <v>66</v>
      </c>
      <c r="BM10">
        <v>0</v>
      </c>
      <c r="BN10" t="s">
        <v>549</v>
      </c>
    </row>
    <row r="11" spans="1:66">
      <c r="A11" s="146" t="str">
        <f t="shared" si="20"/>
        <v>인천스마트</v>
      </c>
      <c r="B11" s="146" t="str">
        <f t="shared" si="1"/>
        <v>20</v>
      </c>
      <c r="C11" s="147" t="str">
        <f t="shared" si="21"/>
        <v>70바3507</v>
      </c>
      <c r="D11" s="135" t="str">
        <f t="shared" si="22"/>
        <v>대형</v>
      </c>
      <c r="E11" s="131" t="str">
        <f t="shared" si="16"/>
        <v>B</v>
      </c>
      <c r="F11" s="154">
        <f t="shared" si="17"/>
        <v>0.94684210526315793</v>
      </c>
      <c r="G11" s="155">
        <f t="shared" si="18"/>
        <v>1.7989999999999999</v>
      </c>
      <c r="H11" s="156">
        <f t="shared" si="19"/>
        <v>1.9</v>
      </c>
      <c r="I11" s="157">
        <f t="shared" si="23"/>
        <v>1571.0119999999999</v>
      </c>
      <c r="J11" s="158">
        <f t="shared" si="24"/>
        <v>4.0654292136265507E-2</v>
      </c>
      <c r="K11" s="158">
        <f t="shared" si="25"/>
        <v>0.3703959415928475</v>
      </c>
      <c r="L11" s="158">
        <f t="shared" si="26"/>
        <v>0.14958510819777315</v>
      </c>
      <c r="M11" s="159">
        <f t="shared" si="27"/>
        <v>19.579999999999998</v>
      </c>
      <c r="N11" s="160">
        <f t="shared" si="28"/>
        <v>0.255</v>
      </c>
      <c r="O11" s="160">
        <f t="shared" si="29"/>
        <v>79.438999999999993</v>
      </c>
      <c r="P11" s="161">
        <f t="shared" si="30"/>
        <v>7.3333333333333334E-2</v>
      </c>
      <c r="Q11" s="162">
        <f t="shared" si="31"/>
        <v>81</v>
      </c>
      <c r="R11" s="163">
        <f t="shared" si="32"/>
        <v>31.877486199193154</v>
      </c>
      <c r="S11" s="148">
        <f t="shared" si="33"/>
        <v>4</v>
      </c>
      <c r="T11" s="148">
        <f t="shared" si="34"/>
        <v>1248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203</v>
      </c>
      <c r="Z11" t="s">
        <v>194</v>
      </c>
      <c r="AA11" t="s">
        <v>48</v>
      </c>
      <c r="AB11">
        <v>529</v>
      </c>
      <c r="AC11" s="1">
        <v>1571.0119999999999</v>
      </c>
      <c r="AD11" s="1">
        <v>873.30600000000004</v>
      </c>
      <c r="AE11" s="29">
        <v>1.7989999999999999</v>
      </c>
      <c r="AF11">
        <v>1.9</v>
      </c>
      <c r="AG11">
        <v>19.579999999999998</v>
      </c>
      <c r="AH11">
        <v>83.679135000000002</v>
      </c>
      <c r="AI11">
        <v>3.4019159999999999</v>
      </c>
      <c r="AJ11">
        <v>30.994412000000001</v>
      </c>
      <c r="AK11">
        <v>235</v>
      </c>
      <c r="AL11">
        <v>4</v>
      </c>
      <c r="AM11">
        <v>1248</v>
      </c>
      <c r="AN11">
        <v>81</v>
      </c>
      <c r="AO11">
        <v>18.774238</v>
      </c>
      <c r="AP11">
        <v>6639</v>
      </c>
      <c r="AQ11">
        <v>4.4000000000000004</v>
      </c>
      <c r="AR11">
        <v>24</v>
      </c>
      <c r="AS11">
        <v>7871</v>
      </c>
      <c r="AT11">
        <v>0.255</v>
      </c>
      <c r="AU11">
        <v>79.438999999999993</v>
      </c>
      <c r="AV11">
        <v>13890</v>
      </c>
      <c r="AW11">
        <v>0</v>
      </c>
      <c r="AX11" s="30">
        <v>0.5</v>
      </c>
      <c r="AY11">
        <v>0.94684210526315793</v>
      </c>
      <c r="AZ11" t="s">
        <v>68</v>
      </c>
      <c r="BA11" t="s">
        <v>199</v>
      </c>
      <c r="BB11">
        <v>1</v>
      </c>
      <c r="BC11" t="s">
        <v>574</v>
      </c>
      <c r="BD11">
        <v>5</v>
      </c>
      <c r="BE11">
        <v>27972.859</v>
      </c>
      <c r="BF11">
        <v>5.6162010468790477E-2</v>
      </c>
      <c r="BG11">
        <v>5.3176556228081089E-2</v>
      </c>
      <c r="BH11">
        <v>192759.08400000003</v>
      </c>
      <c r="BI11">
        <v>8.1501321099865763E-3</v>
      </c>
      <c r="BJ11">
        <v>7.7168882451925536E-3</v>
      </c>
      <c r="BK11">
        <v>1</v>
      </c>
      <c r="BL11" t="s">
        <v>66</v>
      </c>
      <c r="BM11">
        <v>-1</v>
      </c>
      <c r="BN11" t="s">
        <v>548</v>
      </c>
    </row>
    <row r="12" spans="1:66" s="2" customFormat="1">
      <c r="A12" s="143" t="str">
        <f t="shared" si="20"/>
        <v>인천스마트</v>
      </c>
      <c r="B12" s="143" t="str">
        <f t="shared" si="1"/>
        <v>20</v>
      </c>
      <c r="C12" s="144" t="str">
        <f t="shared" si="21"/>
        <v>70바3556</v>
      </c>
      <c r="D12" s="118" t="str">
        <f t="shared" si="22"/>
        <v>대형</v>
      </c>
      <c r="E12" s="114" t="str">
        <f t="shared" si="16"/>
        <v>A</v>
      </c>
      <c r="F12" s="164">
        <f t="shared" si="17"/>
        <v>0.98842105263157898</v>
      </c>
      <c r="G12" s="165">
        <f t="shared" si="18"/>
        <v>1.8779999999999999</v>
      </c>
      <c r="H12" s="166">
        <f t="shared" si="19"/>
        <v>1.9</v>
      </c>
      <c r="I12" s="167">
        <f t="shared" si="23"/>
        <v>1281.99</v>
      </c>
      <c r="J12" s="168">
        <f t="shared" si="24"/>
        <v>3.3791928683427293E-2</v>
      </c>
      <c r="K12" s="168">
        <f t="shared" si="25"/>
        <v>0.36476475359947697</v>
      </c>
      <c r="L12" s="168">
        <f t="shared" si="26"/>
        <v>0.15444738258488755</v>
      </c>
      <c r="M12" s="169">
        <f t="shared" si="27"/>
        <v>14.903</v>
      </c>
      <c r="N12" s="170">
        <f t="shared" si="28"/>
        <v>7.8E-2</v>
      </c>
      <c r="O12" s="170">
        <f t="shared" si="29"/>
        <v>15.913</v>
      </c>
      <c r="P12" s="171">
        <f t="shared" si="30"/>
        <v>0</v>
      </c>
      <c r="Q12" s="172">
        <f t="shared" si="31"/>
        <v>73</v>
      </c>
      <c r="R12" s="173">
        <f t="shared" si="32"/>
        <v>29.808505135054972</v>
      </c>
      <c r="S12" s="145">
        <f t="shared" si="33"/>
        <v>1</v>
      </c>
      <c r="T12" s="145">
        <f t="shared" si="34"/>
        <v>204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204</v>
      </c>
      <c r="Z12" t="s">
        <v>194</v>
      </c>
      <c r="AA12" t="s">
        <v>48</v>
      </c>
      <c r="AB12">
        <v>529</v>
      </c>
      <c r="AC12" s="1">
        <v>1281.99</v>
      </c>
      <c r="AD12" s="1">
        <v>682.62400000000002</v>
      </c>
      <c r="AE12" s="29">
        <v>1.8779999999999999</v>
      </c>
      <c r="AF12">
        <v>1.9</v>
      </c>
      <c r="AG12">
        <v>14.903</v>
      </c>
      <c r="AH12">
        <v>71.507193999999998</v>
      </c>
      <c r="AI12">
        <v>2.416366</v>
      </c>
      <c r="AJ12">
        <v>26.083303999999998</v>
      </c>
      <c r="AK12">
        <v>198</v>
      </c>
      <c r="AL12">
        <v>1</v>
      </c>
      <c r="AM12">
        <v>204</v>
      </c>
      <c r="AN12">
        <v>73</v>
      </c>
      <c r="AO12">
        <v>17.928125999999999</v>
      </c>
      <c r="AP12">
        <v>1329.5</v>
      </c>
      <c r="AQ12">
        <v>0</v>
      </c>
      <c r="AR12">
        <v>12</v>
      </c>
      <c r="AS12">
        <v>2457</v>
      </c>
      <c r="AT12">
        <v>7.8E-2</v>
      </c>
      <c r="AU12">
        <v>15.913</v>
      </c>
      <c r="AV12">
        <v>11506</v>
      </c>
      <c r="AW12">
        <v>0</v>
      </c>
      <c r="AX12" s="30">
        <v>0.46</v>
      </c>
      <c r="AY12" s="2">
        <v>0.98842105263157898</v>
      </c>
      <c r="AZ12" s="2" t="s">
        <v>66</v>
      </c>
      <c r="BA12" s="2" t="s">
        <v>199</v>
      </c>
      <c r="BB12" s="2">
        <v>3</v>
      </c>
      <c r="BC12" s="2" t="s">
        <v>553</v>
      </c>
      <c r="BD12" s="2">
        <v>4</v>
      </c>
      <c r="BE12" s="2">
        <v>27972.859</v>
      </c>
      <c r="BF12" s="2">
        <v>4.5829780931580862E-2</v>
      </c>
      <c r="BG12" s="2">
        <v>4.5299120310267824E-2</v>
      </c>
      <c r="BH12" s="2">
        <v>192759.08400000003</v>
      </c>
      <c r="BI12" s="2">
        <v>6.650737145026067E-3</v>
      </c>
      <c r="BJ12" s="2">
        <v>6.5737286096626078E-3</v>
      </c>
      <c r="BK12" s="2">
        <v>1</v>
      </c>
      <c r="BL12" s="2" t="s">
        <v>66</v>
      </c>
      <c r="BM12" s="2">
        <v>0</v>
      </c>
      <c r="BN12" s="2" t="s">
        <v>549</v>
      </c>
    </row>
    <row r="13" spans="1:66">
      <c r="A13" s="146" t="str">
        <f t="shared" si="20"/>
        <v>인천스마트</v>
      </c>
      <c r="B13" s="146" t="str">
        <f t="shared" si="1"/>
        <v>20</v>
      </c>
      <c r="C13" s="147" t="str">
        <f t="shared" si="21"/>
        <v>70바3564</v>
      </c>
      <c r="D13" s="135" t="str">
        <f t="shared" si="22"/>
        <v>대형</v>
      </c>
      <c r="E13" s="131" t="str">
        <f t="shared" si="16"/>
        <v>A</v>
      </c>
      <c r="F13" s="154">
        <f t="shared" si="17"/>
        <v>0.99684210526315786</v>
      </c>
      <c r="G13" s="155">
        <f t="shared" si="18"/>
        <v>1.8939999999999999</v>
      </c>
      <c r="H13" s="156">
        <f t="shared" si="19"/>
        <v>1.9</v>
      </c>
      <c r="I13" s="157">
        <f t="shared" si="23"/>
        <v>1917.518</v>
      </c>
      <c r="J13" s="158">
        <f t="shared" si="24"/>
        <v>1.9818914792548298E-2</v>
      </c>
      <c r="K13" s="158">
        <f t="shared" si="25"/>
        <v>0.32922729077789176</v>
      </c>
      <c r="L13" s="158">
        <f t="shared" si="26"/>
        <v>0.1606243070469221</v>
      </c>
      <c r="M13" s="159">
        <f t="shared" si="27"/>
        <v>13.378</v>
      </c>
      <c r="N13" s="160">
        <f t="shared" si="28"/>
        <v>0.20899999999999999</v>
      </c>
      <c r="O13" s="160">
        <f t="shared" si="29"/>
        <v>21.016999999999999</v>
      </c>
      <c r="P13" s="161">
        <f t="shared" si="30"/>
        <v>2.3333333333333331E-2</v>
      </c>
      <c r="Q13" s="162">
        <f t="shared" si="31"/>
        <v>89</v>
      </c>
      <c r="R13" s="163">
        <f t="shared" si="32"/>
        <v>28.575817571427919</v>
      </c>
      <c r="S13" s="148">
        <f t="shared" si="33"/>
        <v>4</v>
      </c>
      <c r="T13" s="148">
        <f t="shared" si="34"/>
        <v>403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205</v>
      </c>
      <c r="Z13" s="4" t="s">
        <v>194</v>
      </c>
      <c r="AA13" s="4" t="s">
        <v>48</v>
      </c>
      <c r="AB13" s="4">
        <v>529</v>
      </c>
      <c r="AC13" s="4">
        <v>1917.518</v>
      </c>
      <c r="AD13" s="4">
        <v>1012.492</v>
      </c>
      <c r="AE13" s="4">
        <v>1.8939999999999999</v>
      </c>
      <c r="AF13" s="4">
        <v>1.9</v>
      </c>
      <c r="AG13" s="4">
        <v>13.378</v>
      </c>
      <c r="AH13" s="4">
        <v>103.083848</v>
      </c>
      <c r="AI13" s="4">
        <v>2.0430100000000002</v>
      </c>
      <c r="AJ13" s="4">
        <v>33.938015999999998</v>
      </c>
      <c r="AK13" s="4">
        <v>308</v>
      </c>
      <c r="AL13" s="4">
        <v>4</v>
      </c>
      <c r="AM13" s="4">
        <v>403</v>
      </c>
      <c r="AN13" s="4">
        <v>89</v>
      </c>
      <c r="AO13" s="4">
        <v>18.601535999999999</v>
      </c>
      <c r="AP13" s="4">
        <v>2868</v>
      </c>
      <c r="AQ13" s="4">
        <v>1.4</v>
      </c>
      <c r="AR13" s="4">
        <v>19</v>
      </c>
      <c r="AS13" s="4">
        <v>5049</v>
      </c>
      <c r="AT13" s="4">
        <v>0.20899999999999999</v>
      </c>
      <c r="AU13" s="4">
        <v>21.016999999999999</v>
      </c>
      <c r="AV13" s="4">
        <v>16774</v>
      </c>
      <c r="AW13" s="4">
        <v>0</v>
      </c>
      <c r="AX13" s="31">
        <v>0.45</v>
      </c>
      <c r="AY13">
        <v>0.99684210526315786</v>
      </c>
      <c r="AZ13" t="s">
        <v>66</v>
      </c>
      <c r="BA13" t="s">
        <v>199</v>
      </c>
      <c r="BB13">
        <v>1</v>
      </c>
      <c r="BC13" t="s">
        <v>209</v>
      </c>
      <c r="BD13">
        <v>7</v>
      </c>
      <c r="BE13">
        <v>27972.859</v>
      </c>
      <c r="BF13">
        <v>6.8549231953730583E-2</v>
      </c>
      <c r="BG13">
        <v>6.8332760694929329E-2</v>
      </c>
      <c r="BH13">
        <v>192759.08400000003</v>
      </c>
      <c r="BI13">
        <v>9.9477438894656697E-3</v>
      </c>
      <c r="BJ13">
        <v>9.9163299613936728E-3</v>
      </c>
      <c r="BK13">
        <v>1</v>
      </c>
      <c r="BL13" t="s">
        <v>66</v>
      </c>
      <c r="BM13">
        <v>0</v>
      </c>
      <c r="BN13" t="s">
        <v>549</v>
      </c>
    </row>
    <row r="14" spans="1:66">
      <c r="A14" s="143" t="str">
        <f t="shared" si="20"/>
        <v>인천스마트</v>
      </c>
      <c r="B14" s="143" t="str">
        <f t="shared" si="1"/>
        <v>20</v>
      </c>
      <c r="C14" s="144" t="str">
        <f t="shared" si="21"/>
        <v>70바3565</v>
      </c>
      <c r="D14" s="118" t="str">
        <f t="shared" si="22"/>
        <v>대형</v>
      </c>
      <c r="E14" s="114" t="str">
        <f t="shared" si="16"/>
        <v>A</v>
      </c>
      <c r="F14" s="164">
        <f t="shared" si="17"/>
        <v>0.99105263157894741</v>
      </c>
      <c r="G14" s="165">
        <f t="shared" si="18"/>
        <v>1.883</v>
      </c>
      <c r="H14" s="166">
        <f t="shared" si="19"/>
        <v>1.9</v>
      </c>
      <c r="I14" s="167">
        <f t="shared" si="23"/>
        <v>1542.539</v>
      </c>
      <c r="J14" s="168">
        <f t="shared" si="24"/>
        <v>3.262209286096588E-2</v>
      </c>
      <c r="K14" s="168">
        <f t="shared" si="25"/>
        <v>0.32770056933876185</v>
      </c>
      <c r="L14" s="168">
        <f t="shared" si="26"/>
        <v>0.14586341090889759</v>
      </c>
      <c r="M14" s="169">
        <f t="shared" si="27"/>
        <v>15.231</v>
      </c>
      <c r="N14" s="170">
        <f t="shared" si="28"/>
        <v>1.232</v>
      </c>
      <c r="O14" s="170">
        <f t="shared" si="29"/>
        <v>18.021999999999998</v>
      </c>
      <c r="P14" s="171">
        <f t="shared" si="30"/>
        <v>3.833333333333333E-2</v>
      </c>
      <c r="Q14" s="172">
        <f t="shared" si="31"/>
        <v>91</v>
      </c>
      <c r="R14" s="173">
        <f t="shared" si="32"/>
        <v>31.005260610465584</v>
      </c>
      <c r="S14" s="145">
        <f t="shared" si="33"/>
        <v>19</v>
      </c>
      <c r="T14" s="145">
        <f t="shared" si="34"/>
        <v>278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206</v>
      </c>
      <c r="Z14" t="s">
        <v>194</v>
      </c>
      <c r="AA14" t="s">
        <v>48</v>
      </c>
      <c r="AB14">
        <v>529</v>
      </c>
      <c r="AC14" s="1">
        <v>1542.539</v>
      </c>
      <c r="AD14" s="1">
        <v>819.07899999999995</v>
      </c>
      <c r="AE14" s="29">
        <v>1.883</v>
      </c>
      <c r="AF14">
        <v>1.9</v>
      </c>
      <c r="AG14">
        <v>15.231</v>
      </c>
      <c r="AH14">
        <v>77.774961000000005</v>
      </c>
      <c r="AI14">
        <v>2.537182</v>
      </c>
      <c r="AJ14">
        <v>25.486899000000001</v>
      </c>
      <c r="AK14">
        <v>225</v>
      </c>
      <c r="AL14">
        <v>19</v>
      </c>
      <c r="AM14">
        <v>278</v>
      </c>
      <c r="AN14">
        <v>91</v>
      </c>
      <c r="AO14">
        <v>19.833362000000001</v>
      </c>
      <c r="AP14">
        <v>4614.3</v>
      </c>
      <c r="AQ14">
        <v>2.2999999999999998</v>
      </c>
      <c r="AR14">
        <v>18</v>
      </c>
      <c r="AS14">
        <v>3645</v>
      </c>
      <c r="AT14">
        <v>1.232</v>
      </c>
      <c r="AU14">
        <v>18.021999999999998</v>
      </c>
      <c r="AV14">
        <v>11646</v>
      </c>
      <c r="AW14">
        <v>0</v>
      </c>
      <c r="AX14" s="30">
        <v>0.45</v>
      </c>
      <c r="AY14">
        <v>0.99105263157894741</v>
      </c>
      <c r="AZ14" t="s">
        <v>66</v>
      </c>
      <c r="BA14" t="s">
        <v>199</v>
      </c>
      <c r="BB14">
        <v>2</v>
      </c>
      <c r="BC14" t="s">
        <v>555</v>
      </c>
      <c r="BD14">
        <v>8</v>
      </c>
      <c r="BE14">
        <v>27972.859</v>
      </c>
      <c r="BF14">
        <v>5.5144130959227301E-2</v>
      </c>
      <c r="BG14">
        <v>5.4650736103276323E-2</v>
      </c>
      <c r="BH14">
        <v>192759.08400000003</v>
      </c>
      <c r="BI14">
        <v>8.0024192271011194E-3</v>
      </c>
      <c r="BJ14">
        <v>7.9308186340165312E-3</v>
      </c>
      <c r="BK14">
        <v>1</v>
      </c>
      <c r="BL14" t="s">
        <v>66</v>
      </c>
      <c r="BM14">
        <v>0</v>
      </c>
      <c r="BN14" t="s">
        <v>549</v>
      </c>
    </row>
    <row r="15" spans="1:66">
      <c r="A15" s="146" t="str">
        <f t="shared" si="20"/>
        <v>인천스마트</v>
      </c>
      <c r="B15" s="146" t="str">
        <f t="shared" si="1"/>
        <v>20</v>
      </c>
      <c r="C15" s="147" t="str">
        <f t="shared" si="21"/>
        <v>70바3567</v>
      </c>
      <c r="D15" s="135" t="str">
        <f t="shared" si="22"/>
        <v>대형</v>
      </c>
      <c r="E15" s="131" t="str">
        <f t="shared" si="16"/>
        <v>S</v>
      </c>
      <c r="F15" s="154">
        <f t="shared" si="17"/>
        <v>1.0189473684210526</v>
      </c>
      <c r="G15" s="155">
        <f t="shared" si="18"/>
        <v>1.9359999999999999</v>
      </c>
      <c r="H15" s="156">
        <f t="shared" si="19"/>
        <v>1.9</v>
      </c>
      <c r="I15" s="157">
        <f t="shared" si="23"/>
        <v>2852.8980000000001</v>
      </c>
      <c r="J15" s="158">
        <f t="shared" si="24"/>
        <v>2.5852724012409123E-2</v>
      </c>
      <c r="K15" s="158">
        <f t="shared" si="25"/>
        <v>0.34856318246325846</v>
      </c>
      <c r="L15" s="158">
        <f t="shared" si="26"/>
        <v>0.18297184126456675</v>
      </c>
      <c r="M15" s="159">
        <f t="shared" si="27"/>
        <v>13.723000000000001</v>
      </c>
      <c r="N15" s="160">
        <f t="shared" si="28"/>
        <v>0.45600000000000002</v>
      </c>
      <c r="O15" s="160">
        <f t="shared" si="29"/>
        <v>20.611000000000001</v>
      </c>
      <c r="P15" s="161">
        <f t="shared" si="30"/>
        <v>0</v>
      </c>
      <c r="Q15" s="162">
        <f t="shared" si="31"/>
        <v>80</v>
      </c>
      <c r="R15" s="163">
        <f t="shared" si="32"/>
        <v>29.06529633582419</v>
      </c>
      <c r="S15" s="148">
        <f t="shared" si="33"/>
        <v>13</v>
      </c>
      <c r="T15" s="148">
        <f t="shared" si="34"/>
        <v>588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207</v>
      </c>
      <c r="Z15" t="s">
        <v>194</v>
      </c>
      <c r="AA15" t="s">
        <v>48</v>
      </c>
      <c r="AB15">
        <v>529</v>
      </c>
      <c r="AC15" s="1">
        <v>2852.8980000000001</v>
      </c>
      <c r="AD15" s="1">
        <v>1473.9559999999999</v>
      </c>
      <c r="AE15" s="29">
        <v>1.9359999999999999</v>
      </c>
      <c r="AF15">
        <v>1.9</v>
      </c>
      <c r="AG15">
        <v>13.723000000000001</v>
      </c>
      <c r="AH15">
        <v>156.90102899999999</v>
      </c>
      <c r="AI15">
        <v>4.0563190000000002</v>
      </c>
      <c r="AJ15">
        <v>54.689922000000003</v>
      </c>
      <c r="AK15">
        <v>522</v>
      </c>
      <c r="AL15">
        <v>13</v>
      </c>
      <c r="AM15">
        <v>588</v>
      </c>
      <c r="AN15">
        <v>80</v>
      </c>
      <c r="AO15">
        <v>18.182787000000001</v>
      </c>
      <c r="AP15">
        <v>2724</v>
      </c>
      <c r="AQ15">
        <v>0</v>
      </c>
      <c r="AR15">
        <v>11</v>
      </c>
      <c r="AS15">
        <v>4325</v>
      </c>
      <c r="AT15">
        <v>0.45600000000000002</v>
      </c>
      <c r="AU15">
        <v>20.611000000000001</v>
      </c>
      <c r="AV15">
        <v>22894</v>
      </c>
      <c r="AW15">
        <v>0</v>
      </c>
      <c r="AX15" s="30">
        <v>0.46</v>
      </c>
      <c r="AY15">
        <v>1.0189473684210526</v>
      </c>
      <c r="AZ15" t="s">
        <v>71</v>
      </c>
      <c r="BA15" t="s">
        <v>199</v>
      </c>
      <c r="BB15">
        <v>1</v>
      </c>
      <c r="BC15" t="s">
        <v>634</v>
      </c>
      <c r="BD15">
        <v>10</v>
      </c>
      <c r="BE15">
        <v>27972.859</v>
      </c>
      <c r="BF15">
        <v>0.10198807351082705</v>
      </c>
      <c r="BG15">
        <v>0.10392047911419008</v>
      </c>
      <c r="BH15">
        <v>192759.08400000003</v>
      </c>
      <c r="BI15">
        <v>1.4800329721425734E-2</v>
      </c>
      <c r="BJ15">
        <v>1.5080757021410643E-2</v>
      </c>
      <c r="BK15">
        <v>1</v>
      </c>
      <c r="BL15" t="s">
        <v>66</v>
      </c>
      <c r="BM15">
        <v>1</v>
      </c>
      <c r="BN15" t="s">
        <v>632</v>
      </c>
    </row>
    <row r="16" spans="1:66">
      <c r="A16" s="143" t="str">
        <f t="shared" si="20"/>
        <v>인천스마트</v>
      </c>
      <c r="B16" s="143" t="str">
        <f t="shared" si="1"/>
        <v>20</v>
      </c>
      <c r="C16" s="144" t="str">
        <f t="shared" si="21"/>
        <v>70바3573</v>
      </c>
      <c r="D16" s="118" t="str">
        <f t="shared" si="22"/>
        <v>대형</v>
      </c>
      <c r="E16" s="114" t="str">
        <f t="shared" si="16"/>
        <v>A</v>
      </c>
      <c r="F16" s="164">
        <f t="shared" si="17"/>
        <v>0.98421052631578954</v>
      </c>
      <c r="G16" s="165">
        <f t="shared" si="18"/>
        <v>1.87</v>
      </c>
      <c r="H16" s="166">
        <f t="shared" si="19"/>
        <v>1.9</v>
      </c>
      <c r="I16" s="167">
        <f t="shared" si="23"/>
        <v>4297.4579999999996</v>
      </c>
      <c r="J16" s="168">
        <f t="shared" si="24"/>
        <v>2.6346920915426997E-2</v>
      </c>
      <c r="K16" s="168">
        <f t="shared" si="25"/>
        <v>0.35594530321566398</v>
      </c>
      <c r="L16" s="168">
        <f t="shared" si="26"/>
        <v>0.18894890886659046</v>
      </c>
      <c r="M16" s="169">
        <f t="shared" si="27"/>
        <v>12.528</v>
      </c>
      <c r="N16" s="170">
        <f t="shared" si="28"/>
        <v>7.0000000000000007E-2</v>
      </c>
      <c r="O16" s="170">
        <f t="shared" si="29"/>
        <v>15.381</v>
      </c>
      <c r="P16" s="171">
        <f t="shared" si="30"/>
        <v>0</v>
      </c>
      <c r="Q16" s="172">
        <f t="shared" si="31"/>
        <v>79</v>
      </c>
      <c r="R16" s="173">
        <f t="shared" si="32"/>
        <v>26.457687209467434</v>
      </c>
      <c r="S16" s="145">
        <f t="shared" si="33"/>
        <v>3</v>
      </c>
      <c r="T16" s="145">
        <f t="shared" si="34"/>
        <v>661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208</v>
      </c>
      <c r="Z16" s="4" t="s">
        <v>194</v>
      </c>
      <c r="AA16" s="4" t="s">
        <v>48</v>
      </c>
      <c r="AB16" s="4">
        <v>529</v>
      </c>
      <c r="AC16" s="4">
        <v>4297.4579999999996</v>
      </c>
      <c r="AD16" s="4">
        <v>2298.567</v>
      </c>
      <c r="AE16" s="4">
        <v>1.87</v>
      </c>
      <c r="AF16" s="4">
        <v>1.9</v>
      </c>
      <c r="AG16" s="4">
        <v>12.528</v>
      </c>
      <c r="AH16" s="4">
        <v>262.95213100000001</v>
      </c>
      <c r="AI16" s="4">
        <v>6.9279789999999997</v>
      </c>
      <c r="AJ16" s="4">
        <v>93.596575999999999</v>
      </c>
      <c r="AK16" s="4">
        <v>812</v>
      </c>
      <c r="AL16" s="4">
        <v>3</v>
      </c>
      <c r="AM16" s="4">
        <v>661</v>
      </c>
      <c r="AN16" s="4">
        <v>79</v>
      </c>
      <c r="AO16" s="4">
        <v>16.343119000000002</v>
      </c>
      <c r="AP16" s="4">
        <v>5967.4</v>
      </c>
      <c r="AQ16" s="4">
        <v>0</v>
      </c>
      <c r="AR16" s="4">
        <v>18</v>
      </c>
      <c r="AS16" s="4">
        <v>3401</v>
      </c>
      <c r="AT16" s="4">
        <v>7.0000000000000007E-2</v>
      </c>
      <c r="AU16" s="4">
        <v>15.381</v>
      </c>
      <c r="AV16" s="4">
        <v>38042</v>
      </c>
      <c r="AW16" s="4">
        <v>0</v>
      </c>
      <c r="AX16" s="31">
        <v>0.46</v>
      </c>
      <c r="AY16">
        <v>0.98421052631578954</v>
      </c>
      <c r="AZ16" t="s">
        <v>66</v>
      </c>
      <c r="BA16" t="s">
        <v>199</v>
      </c>
      <c r="BB16">
        <v>4</v>
      </c>
      <c r="BC16" t="s">
        <v>635</v>
      </c>
      <c r="BD16">
        <v>10</v>
      </c>
      <c r="BE16">
        <v>27972.859</v>
      </c>
      <c r="BF16">
        <v>0.1536295592810159</v>
      </c>
      <c r="BG16">
        <v>0.15120382939763144</v>
      </c>
      <c r="BH16">
        <v>192759.08400000003</v>
      </c>
      <c r="BI16">
        <v>2.2294451243605198E-2</v>
      </c>
      <c r="BJ16">
        <v>2.1942433592390381E-2</v>
      </c>
      <c r="BK16">
        <v>1</v>
      </c>
      <c r="BL16" t="s">
        <v>66</v>
      </c>
      <c r="BM16">
        <v>0</v>
      </c>
      <c r="BN16" t="s">
        <v>549</v>
      </c>
    </row>
    <row r="17" spans="1:66">
      <c r="A17" s="146" t="str">
        <f t="shared" si="20"/>
        <v>인천스마트</v>
      </c>
      <c r="B17" s="146" t="str">
        <f t="shared" si="1"/>
        <v>20</v>
      </c>
      <c r="C17" s="147" t="str">
        <f t="shared" si="21"/>
        <v>70바3574</v>
      </c>
      <c r="D17" s="135" t="str">
        <f t="shared" si="22"/>
        <v>대형</v>
      </c>
      <c r="E17" s="131" t="str">
        <f t="shared" si="16"/>
        <v>A</v>
      </c>
      <c r="F17" s="154">
        <f t="shared" si="17"/>
        <v>0.98368421052631583</v>
      </c>
      <c r="G17" s="155">
        <f t="shared" si="18"/>
        <v>1.869</v>
      </c>
      <c r="H17" s="156">
        <f t="shared" si="19"/>
        <v>1.9</v>
      </c>
      <c r="I17" s="157">
        <f t="shared" si="23"/>
        <v>4637.0140000000001</v>
      </c>
      <c r="J17" s="158">
        <f t="shared" si="24"/>
        <v>3.3075892378240455E-2</v>
      </c>
      <c r="K17" s="158">
        <f t="shared" si="25"/>
        <v>0.39243009528387585</v>
      </c>
      <c r="L17" s="158">
        <f t="shared" si="26"/>
        <v>0.13241279840863107</v>
      </c>
      <c r="M17" s="159">
        <f t="shared" si="27"/>
        <v>13.227</v>
      </c>
      <c r="N17" s="160">
        <f t="shared" si="28"/>
        <v>4.2999999999999997E-2</v>
      </c>
      <c r="O17" s="160">
        <f t="shared" si="29"/>
        <v>20.702999999999999</v>
      </c>
      <c r="P17" s="161">
        <f t="shared" si="30"/>
        <v>0.11</v>
      </c>
      <c r="Q17" s="162">
        <f t="shared" si="31"/>
        <v>90</v>
      </c>
      <c r="R17" s="163">
        <f t="shared" si="32"/>
        <v>27.400648868097207</v>
      </c>
      <c r="S17" s="148">
        <f t="shared" si="33"/>
        <v>2</v>
      </c>
      <c r="T17" s="148">
        <f t="shared" si="34"/>
        <v>960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210</v>
      </c>
      <c r="Z17" t="s">
        <v>194</v>
      </c>
      <c r="AA17" t="s">
        <v>48</v>
      </c>
      <c r="AB17">
        <v>529</v>
      </c>
      <c r="AC17" s="1">
        <v>4637.0140000000001</v>
      </c>
      <c r="AD17" s="1">
        <v>2480.6060000000002</v>
      </c>
      <c r="AE17" s="29">
        <v>1.869</v>
      </c>
      <c r="AF17">
        <v>1.9</v>
      </c>
      <c r="AG17">
        <v>13.227</v>
      </c>
      <c r="AH17">
        <v>294.57240000000002</v>
      </c>
      <c r="AI17">
        <v>9.7432449999999999</v>
      </c>
      <c r="AJ17">
        <v>115.599075</v>
      </c>
      <c r="AK17">
        <v>614</v>
      </c>
      <c r="AL17">
        <v>2</v>
      </c>
      <c r="AM17">
        <v>960</v>
      </c>
      <c r="AN17">
        <v>90</v>
      </c>
      <c r="AO17">
        <v>15.741508</v>
      </c>
      <c r="AP17">
        <v>3278.7</v>
      </c>
      <c r="AQ17">
        <v>6.6</v>
      </c>
      <c r="AR17">
        <v>69</v>
      </c>
      <c r="AS17">
        <v>19695</v>
      </c>
      <c r="AT17">
        <v>4.2999999999999997E-2</v>
      </c>
      <c r="AU17">
        <v>20.702999999999999</v>
      </c>
      <c r="AV17">
        <v>36213</v>
      </c>
      <c r="AW17">
        <v>0</v>
      </c>
      <c r="AX17" s="30">
        <v>0.46</v>
      </c>
      <c r="AY17">
        <v>0.98368421052631583</v>
      </c>
      <c r="AZ17" t="s">
        <v>66</v>
      </c>
      <c r="BA17" t="s">
        <v>199</v>
      </c>
      <c r="BB17">
        <v>5</v>
      </c>
      <c r="BC17" t="s">
        <v>551</v>
      </c>
      <c r="BD17">
        <v>8</v>
      </c>
      <c r="BE17">
        <v>27972.859</v>
      </c>
      <c r="BF17">
        <v>0.16576832564737126</v>
      </c>
      <c r="BG17">
        <v>0.16306368454470363</v>
      </c>
      <c r="BH17">
        <v>192759.08400000003</v>
      </c>
      <c r="BI17">
        <v>2.4056007653574445E-2</v>
      </c>
      <c r="BJ17">
        <v>2.3663514897121391E-2</v>
      </c>
      <c r="BK17">
        <v>1</v>
      </c>
      <c r="BL17" t="s">
        <v>66</v>
      </c>
      <c r="BM17">
        <v>0</v>
      </c>
      <c r="BN17" t="s">
        <v>549</v>
      </c>
    </row>
    <row r="18" spans="1:66">
      <c r="A18" s="143" t="str">
        <f t="shared" si="20"/>
        <v>인천스마트</v>
      </c>
      <c r="B18" s="143" t="str">
        <f t="shared" si="1"/>
        <v>21</v>
      </c>
      <c r="C18" s="144" t="str">
        <f t="shared" si="21"/>
        <v>70바3560</v>
      </c>
      <c r="D18" s="118" t="str">
        <f t="shared" si="22"/>
        <v>대형</v>
      </c>
      <c r="E18" s="114" t="str">
        <f t="shared" si="16"/>
        <v>B</v>
      </c>
      <c r="F18" s="164">
        <f t="shared" si="17"/>
        <v>0.9375</v>
      </c>
      <c r="G18" s="165">
        <f t="shared" si="18"/>
        <v>1.875</v>
      </c>
      <c r="H18" s="166">
        <f t="shared" si="19"/>
        <v>2</v>
      </c>
      <c r="I18" s="167">
        <f t="shared" si="23"/>
        <v>3467.8130000000001</v>
      </c>
      <c r="J18" s="168">
        <f t="shared" si="24"/>
        <v>5.0861019459944923E-2</v>
      </c>
      <c r="K18" s="168">
        <f t="shared" si="25"/>
        <v>0.40498626143717087</v>
      </c>
      <c r="L18" s="168">
        <f t="shared" si="26"/>
        <v>0.17676847050287889</v>
      </c>
      <c r="M18" s="169">
        <f t="shared" si="27"/>
        <v>16.542999999999999</v>
      </c>
      <c r="N18" s="170">
        <f t="shared" si="28"/>
        <v>0.20200000000000001</v>
      </c>
      <c r="O18" s="170">
        <f t="shared" si="29"/>
        <v>9.343</v>
      </c>
      <c r="P18" s="171">
        <f t="shared" si="30"/>
        <v>8.8333333333333333E-2</v>
      </c>
      <c r="Q18" s="172">
        <f t="shared" si="31"/>
        <v>90</v>
      </c>
      <c r="R18" s="173">
        <f t="shared" si="32"/>
        <v>24.528066193588494</v>
      </c>
      <c r="S18" s="145">
        <f t="shared" si="33"/>
        <v>7</v>
      </c>
      <c r="T18" s="145">
        <f t="shared" si="34"/>
        <v>324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211</v>
      </c>
      <c r="Z18" t="s">
        <v>194</v>
      </c>
      <c r="AA18" t="s">
        <v>48</v>
      </c>
      <c r="AB18">
        <v>529</v>
      </c>
      <c r="AC18" s="1">
        <v>3467.8130000000001</v>
      </c>
      <c r="AD18" s="1">
        <v>1849.2529999999999</v>
      </c>
      <c r="AE18" s="29">
        <v>1.875</v>
      </c>
      <c r="AF18">
        <v>2</v>
      </c>
      <c r="AG18">
        <v>16.542999999999999</v>
      </c>
      <c r="AH18">
        <v>259.819389</v>
      </c>
      <c r="AI18">
        <v>13.214679</v>
      </c>
      <c r="AJ18">
        <v>105.223283</v>
      </c>
      <c r="AK18">
        <v>613</v>
      </c>
      <c r="AL18">
        <v>7</v>
      </c>
      <c r="AM18">
        <v>324</v>
      </c>
      <c r="AN18">
        <v>90</v>
      </c>
      <c r="AO18">
        <v>13.347013</v>
      </c>
      <c r="AP18">
        <v>5688</v>
      </c>
      <c r="AQ18">
        <v>5.3</v>
      </c>
      <c r="AR18">
        <v>89</v>
      </c>
      <c r="AS18">
        <v>56134</v>
      </c>
      <c r="AT18">
        <v>0.20200000000000001</v>
      </c>
      <c r="AU18">
        <v>9.343</v>
      </c>
      <c r="AV18">
        <v>24692</v>
      </c>
      <c r="AW18">
        <v>0</v>
      </c>
      <c r="AX18" s="30">
        <v>0.6</v>
      </c>
      <c r="AY18">
        <v>0.9375</v>
      </c>
      <c r="AZ18" t="s">
        <v>68</v>
      </c>
      <c r="BA18" t="s">
        <v>212</v>
      </c>
      <c r="BB18">
        <v>1</v>
      </c>
      <c r="BC18" t="s">
        <v>557</v>
      </c>
      <c r="BD18">
        <v>11</v>
      </c>
      <c r="BE18">
        <v>36855.419000000002</v>
      </c>
      <c r="BF18">
        <v>9.4092350435630648E-2</v>
      </c>
      <c r="BG18">
        <v>8.8211578533403737E-2</v>
      </c>
      <c r="BH18">
        <v>192759.08400000003</v>
      </c>
      <c r="BI18">
        <v>1.7990399871375191E-2</v>
      </c>
      <c r="BJ18">
        <v>1.6865999879414242E-2</v>
      </c>
      <c r="BK18">
        <v>1</v>
      </c>
      <c r="BL18" t="s">
        <v>69</v>
      </c>
      <c r="BM18">
        <v>1</v>
      </c>
      <c r="BN18" t="s">
        <v>632</v>
      </c>
    </row>
    <row r="19" spans="1:66">
      <c r="A19" s="146" t="str">
        <f t="shared" si="20"/>
        <v>인천스마트</v>
      </c>
      <c r="B19" s="146" t="str">
        <f t="shared" si="1"/>
        <v>21</v>
      </c>
      <c r="C19" s="147" t="str">
        <f t="shared" si="21"/>
        <v>70바3561</v>
      </c>
      <c r="D19" s="135" t="str">
        <f t="shared" si="22"/>
        <v>대형</v>
      </c>
      <c r="E19" s="131" t="str">
        <f t="shared" si="16"/>
        <v>C</v>
      </c>
      <c r="F19" s="154">
        <f t="shared" si="17"/>
        <v>0.88428571428571423</v>
      </c>
      <c r="G19" s="155">
        <f t="shared" si="18"/>
        <v>1.857</v>
      </c>
      <c r="H19" s="156">
        <f t="shared" si="19"/>
        <v>2.1</v>
      </c>
      <c r="I19" s="157">
        <f t="shared" si="23"/>
        <v>3285.5129999999999</v>
      </c>
      <c r="J19" s="158">
        <f t="shared" si="24"/>
        <v>3.4316407862867312E-2</v>
      </c>
      <c r="K19" s="158">
        <f t="shared" si="25"/>
        <v>0.38072054871228245</v>
      </c>
      <c r="L19" s="158">
        <f t="shared" si="26"/>
        <v>0.1579661988858361</v>
      </c>
      <c r="M19" s="159">
        <f t="shared" si="27"/>
        <v>15.829000000000001</v>
      </c>
      <c r="N19" s="160">
        <f t="shared" si="28"/>
        <v>0.183</v>
      </c>
      <c r="O19" s="160">
        <f t="shared" si="29"/>
        <v>11.353</v>
      </c>
      <c r="P19" s="161">
        <f t="shared" si="30"/>
        <v>1.3333333333333334E-2</v>
      </c>
      <c r="Q19" s="162">
        <f t="shared" si="31"/>
        <v>91</v>
      </c>
      <c r="R19" s="163">
        <f t="shared" si="32"/>
        <v>23.957307612369917</v>
      </c>
      <c r="S19" s="148">
        <f t="shared" si="33"/>
        <v>6</v>
      </c>
      <c r="T19" s="148">
        <f t="shared" si="34"/>
        <v>373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213</v>
      </c>
      <c r="Z19" s="4" t="s">
        <v>194</v>
      </c>
      <c r="AA19" s="4" t="s">
        <v>48</v>
      </c>
      <c r="AB19" s="4">
        <v>529</v>
      </c>
      <c r="AC19" s="4">
        <v>3285.5129999999999</v>
      </c>
      <c r="AD19" s="4">
        <v>1768.8309999999999</v>
      </c>
      <c r="AE19" s="4">
        <v>1.857</v>
      </c>
      <c r="AF19" s="4">
        <v>2.1</v>
      </c>
      <c r="AG19" s="4">
        <v>15.829000000000001</v>
      </c>
      <c r="AH19" s="4">
        <v>234.44272000000001</v>
      </c>
      <c r="AI19" s="4">
        <v>8.0452320000000004</v>
      </c>
      <c r="AJ19" s="4">
        <v>89.257160999999996</v>
      </c>
      <c r="AK19" s="4">
        <v>519</v>
      </c>
      <c r="AL19" s="4">
        <v>6</v>
      </c>
      <c r="AM19" s="4">
        <v>373</v>
      </c>
      <c r="AN19" s="4">
        <v>91</v>
      </c>
      <c r="AO19" s="4">
        <v>14.014139</v>
      </c>
      <c r="AP19" s="4">
        <v>1575.3</v>
      </c>
      <c r="AQ19" s="4">
        <v>0.8</v>
      </c>
      <c r="AR19" s="4">
        <v>56</v>
      </c>
      <c r="AS19" s="4">
        <v>24760</v>
      </c>
      <c r="AT19" s="4">
        <v>0.183</v>
      </c>
      <c r="AU19" s="4">
        <v>11.353</v>
      </c>
      <c r="AV19" s="4">
        <v>26989</v>
      </c>
      <c r="AW19" s="4">
        <v>0</v>
      </c>
      <c r="AX19" s="31">
        <v>0.59</v>
      </c>
      <c r="AY19">
        <v>0.88428571428571423</v>
      </c>
      <c r="AZ19" t="s">
        <v>69</v>
      </c>
      <c r="BA19" t="s">
        <v>212</v>
      </c>
      <c r="BB19">
        <v>2</v>
      </c>
      <c r="BC19" t="s">
        <v>529</v>
      </c>
      <c r="BD19">
        <v>14</v>
      </c>
      <c r="BE19">
        <v>36855.419000000002</v>
      </c>
      <c r="BF19">
        <v>8.9145995057063374E-2</v>
      </c>
      <c r="BG19">
        <v>7.8830529914746039E-2</v>
      </c>
      <c r="BH19">
        <v>192759.08400000003</v>
      </c>
      <c r="BI19">
        <v>1.7044659747397425E-2</v>
      </c>
      <c r="BJ19">
        <v>1.5072349119484294E-2</v>
      </c>
      <c r="BK19">
        <v>1</v>
      </c>
      <c r="BL19" t="s">
        <v>69</v>
      </c>
      <c r="BM19">
        <v>0</v>
      </c>
      <c r="BN19" t="s">
        <v>549</v>
      </c>
    </row>
    <row r="20" spans="1:66">
      <c r="A20" s="143" t="str">
        <f t="shared" si="20"/>
        <v>인천스마트</v>
      </c>
      <c r="B20" s="143" t="str">
        <f t="shared" si="1"/>
        <v>21</v>
      </c>
      <c r="C20" s="144" t="str">
        <f t="shared" si="21"/>
        <v>70바3562</v>
      </c>
      <c r="D20" s="118" t="str">
        <f t="shared" si="22"/>
        <v>대형</v>
      </c>
      <c r="E20" s="114" t="str">
        <f t="shared" si="16"/>
        <v>B</v>
      </c>
      <c r="F20" s="164">
        <f t="shared" si="17"/>
        <v>0.90900000000000003</v>
      </c>
      <c r="G20" s="165">
        <f t="shared" si="18"/>
        <v>1.8180000000000001</v>
      </c>
      <c r="H20" s="166">
        <f t="shared" si="19"/>
        <v>2</v>
      </c>
      <c r="I20" s="167">
        <f t="shared" si="23"/>
        <v>3141.489</v>
      </c>
      <c r="J20" s="168">
        <f t="shared" si="24"/>
        <v>4.2252988310897861E-2</v>
      </c>
      <c r="K20" s="168">
        <f t="shared" si="25"/>
        <v>0.3861319109222075</v>
      </c>
      <c r="L20" s="168">
        <f t="shared" si="26"/>
        <v>0.14642737886397184</v>
      </c>
      <c r="M20" s="169">
        <f t="shared" si="27"/>
        <v>16.273</v>
      </c>
      <c r="N20" s="170">
        <f t="shared" si="28"/>
        <v>0.255</v>
      </c>
      <c r="O20" s="170">
        <f t="shared" si="29"/>
        <v>9.1679999999999993</v>
      </c>
      <c r="P20" s="171">
        <f t="shared" si="30"/>
        <v>8.1666666666666679E-2</v>
      </c>
      <c r="Q20" s="172">
        <f t="shared" si="31"/>
        <v>88</v>
      </c>
      <c r="R20" s="173">
        <f t="shared" si="32"/>
        <v>24.313665540664868</v>
      </c>
      <c r="S20" s="145">
        <f t="shared" si="33"/>
        <v>8</v>
      </c>
      <c r="T20" s="145">
        <f t="shared" si="34"/>
        <v>288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214</v>
      </c>
      <c r="Z20" t="s">
        <v>194</v>
      </c>
      <c r="AA20" t="s">
        <v>48</v>
      </c>
      <c r="AB20">
        <v>529</v>
      </c>
      <c r="AC20" s="1">
        <v>3141.489</v>
      </c>
      <c r="AD20" s="1">
        <v>1728.107</v>
      </c>
      <c r="AE20" s="29">
        <v>1.8180000000000001</v>
      </c>
      <c r="AF20">
        <v>2</v>
      </c>
      <c r="AG20">
        <v>16.273</v>
      </c>
      <c r="AH20">
        <v>226.03797700000001</v>
      </c>
      <c r="AI20">
        <v>9.5507799999999996</v>
      </c>
      <c r="AJ20">
        <v>87.280475999999993</v>
      </c>
      <c r="AK20">
        <v>460</v>
      </c>
      <c r="AL20">
        <v>8</v>
      </c>
      <c r="AM20">
        <v>288</v>
      </c>
      <c r="AN20">
        <v>88</v>
      </c>
      <c r="AO20">
        <v>13.898058000000001</v>
      </c>
      <c r="AP20">
        <v>802.7</v>
      </c>
      <c r="AQ20">
        <v>4.9000000000000004</v>
      </c>
      <c r="AR20">
        <v>45</v>
      </c>
      <c r="AS20">
        <v>21531</v>
      </c>
      <c r="AT20">
        <v>0.255</v>
      </c>
      <c r="AU20">
        <v>9.1679999999999993</v>
      </c>
      <c r="AV20">
        <v>27683</v>
      </c>
      <c r="AW20">
        <v>0</v>
      </c>
      <c r="AX20" s="30">
        <v>0.57999999999999996</v>
      </c>
      <c r="AY20">
        <v>0.90900000000000003</v>
      </c>
      <c r="AZ20" t="s">
        <v>68</v>
      </c>
      <c r="BA20" t="s">
        <v>212</v>
      </c>
      <c r="BB20">
        <v>4</v>
      </c>
      <c r="BC20" t="s">
        <v>636</v>
      </c>
      <c r="BD20">
        <v>11</v>
      </c>
      <c r="BE20">
        <v>36855.419000000002</v>
      </c>
      <c r="BF20">
        <v>8.523818437663129E-2</v>
      </c>
      <c r="BG20">
        <v>7.7481509598357839E-2</v>
      </c>
      <c r="BH20">
        <v>192759.08400000003</v>
      </c>
      <c r="BI20">
        <v>1.6297488734694339E-2</v>
      </c>
      <c r="BJ20">
        <v>1.4814417259837155E-2</v>
      </c>
      <c r="BK20">
        <v>1</v>
      </c>
      <c r="BL20" t="s">
        <v>68</v>
      </c>
      <c r="BM20">
        <v>0</v>
      </c>
      <c r="BN20" t="s">
        <v>549</v>
      </c>
    </row>
    <row r="21" spans="1:66">
      <c r="A21" s="146" t="str">
        <f t="shared" si="20"/>
        <v>인천스마트</v>
      </c>
      <c r="B21" s="146" t="str">
        <f t="shared" si="1"/>
        <v>21</v>
      </c>
      <c r="C21" s="147" t="str">
        <f t="shared" si="21"/>
        <v>70바3563</v>
      </c>
      <c r="D21" s="135" t="str">
        <f t="shared" si="22"/>
        <v>대형</v>
      </c>
      <c r="E21" s="131" t="str">
        <f t="shared" si="16"/>
        <v>C</v>
      </c>
      <c r="F21" s="154">
        <f t="shared" si="17"/>
        <v>0.88190476190476186</v>
      </c>
      <c r="G21" s="155">
        <f t="shared" si="18"/>
        <v>1.8520000000000001</v>
      </c>
      <c r="H21" s="156">
        <f t="shared" si="19"/>
        <v>2.1</v>
      </c>
      <c r="I21" s="157">
        <f t="shared" si="23"/>
        <v>2714.2539999999999</v>
      </c>
      <c r="J21" s="158">
        <f t="shared" si="24"/>
        <v>5.7562114454804886E-2</v>
      </c>
      <c r="K21" s="158">
        <f t="shared" si="25"/>
        <v>0.35985020191935813</v>
      </c>
      <c r="L21" s="158">
        <f t="shared" si="26"/>
        <v>0.21110772978505329</v>
      </c>
      <c r="M21" s="159">
        <f t="shared" si="27"/>
        <v>13.205</v>
      </c>
      <c r="N21" s="160">
        <f t="shared" si="28"/>
        <v>0.111</v>
      </c>
      <c r="O21" s="160">
        <f t="shared" si="29"/>
        <v>8.7319999999999993</v>
      </c>
      <c r="P21" s="161">
        <f t="shared" si="30"/>
        <v>6.1666666666666668E-2</v>
      </c>
      <c r="Q21" s="162">
        <f t="shared" si="31"/>
        <v>87</v>
      </c>
      <c r="R21" s="163">
        <f t="shared" si="32"/>
        <v>24.942588251787615</v>
      </c>
      <c r="S21" s="148">
        <f t="shared" si="33"/>
        <v>3</v>
      </c>
      <c r="T21" s="148">
        <f t="shared" si="34"/>
        <v>237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215</v>
      </c>
      <c r="Z21" t="s">
        <v>194</v>
      </c>
      <c r="AA21" t="s">
        <v>48</v>
      </c>
      <c r="AB21">
        <v>529</v>
      </c>
      <c r="AC21" s="1">
        <v>2714.2539999999999</v>
      </c>
      <c r="AD21" s="1">
        <v>1465.644</v>
      </c>
      <c r="AE21" s="29">
        <v>1.8520000000000001</v>
      </c>
      <c r="AF21">
        <v>2.1</v>
      </c>
      <c r="AG21">
        <v>13.205</v>
      </c>
      <c r="AH21">
        <v>186.78744</v>
      </c>
      <c r="AI21">
        <v>10.75188</v>
      </c>
      <c r="AJ21">
        <v>67.215497999999997</v>
      </c>
      <c r="AK21">
        <v>573</v>
      </c>
      <c r="AL21">
        <v>3</v>
      </c>
      <c r="AM21">
        <v>237</v>
      </c>
      <c r="AN21">
        <v>87</v>
      </c>
      <c r="AO21">
        <v>14.531243999999999</v>
      </c>
      <c r="AP21">
        <v>1150.5999999999999</v>
      </c>
      <c r="AQ21">
        <v>3.7</v>
      </c>
      <c r="AR21">
        <v>27</v>
      </c>
      <c r="AS21">
        <v>11502</v>
      </c>
      <c r="AT21">
        <v>0.111</v>
      </c>
      <c r="AU21">
        <v>8.7319999999999993</v>
      </c>
      <c r="AV21">
        <v>22559</v>
      </c>
      <c r="AW21">
        <v>0</v>
      </c>
      <c r="AX21" s="30">
        <v>0.5</v>
      </c>
      <c r="AY21">
        <v>0.88190476190476186</v>
      </c>
      <c r="AZ21" t="s">
        <v>69</v>
      </c>
      <c r="BA21" t="s">
        <v>212</v>
      </c>
      <c r="BB21">
        <v>4</v>
      </c>
      <c r="BC21" t="s">
        <v>530</v>
      </c>
      <c r="BD21">
        <v>5</v>
      </c>
      <c r="BE21">
        <v>36855.419000000002</v>
      </c>
      <c r="BF21">
        <v>7.3645994907831594E-2</v>
      </c>
      <c r="BG21">
        <v>6.4948753604430531E-2</v>
      </c>
      <c r="BH21">
        <v>192759.08400000003</v>
      </c>
      <c r="BI21">
        <v>1.4081069196199331E-2</v>
      </c>
      <c r="BJ21">
        <v>1.2418161976838647E-2</v>
      </c>
      <c r="BK21">
        <v>1</v>
      </c>
      <c r="BL21" t="s">
        <v>69</v>
      </c>
      <c r="BM21">
        <v>0</v>
      </c>
      <c r="BN21" t="s">
        <v>549</v>
      </c>
    </row>
    <row r="22" spans="1:66">
      <c r="A22" s="143" t="str">
        <f t="shared" si="20"/>
        <v>인천스마트</v>
      </c>
      <c r="B22" s="143" t="str">
        <f t="shared" si="1"/>
        <v>21</v>
      </c>
      <c r="C22" s="144" t="str">
        <f t="shared" si="21"/>
        <v>70바3623</v>
      </c>
      <c r="D22" s="118" t="str">
        <f t="shared" si="22"/>
        <v>대형</v>
      </c>
      <c r="E22" s="114" t="str">
        <f t="shared" si="16"/>
        <v>D</v>
      </c>
      <c r="F22" s="164">
        <f t="shared" si="17"/>
        <v>0.81409090909090898</v>
      </c>
      <c r="G22" s="165">
        <f t="shared" si="18"/>
        <v>1.7909999999999999</v>
      </c>
      <c r="H22" s="166">
        <f t="shared" si="19"/>
        <v>2.2000000000000002</v>
      </c>
      <c r="I22" s="167">
        <f t="shared" si="23"/>
        <v>2289.2249999999999</v>
      </c>
      <c r="J22" s="168">
        <f t="shared" si="24"/>
        <v>2.5064109233576617E-2</v>
      </c>
      <c r="K22" s="168">
        <f t="shared" si="25"/>
        <v>0.40138252200696395</v>
      </c>
      <c r="L22" s="168">
        <f t="shared" si="26"/>
        <v>0.14633773438609138</v>
      </c>
      <c r="M22" s="169">
        <f t="shared" si="27"/>
        <v>11.29</v>
      </c>
      <c r="N22" s="170">
        <f t="shared" si="28"/>
        <v>0.13100000000000001</v>
      </c>
      <c r="O22" s="170">
        <f t="shared" si="29"/>
        <v>10.920999999999999</v>
      </c>
      <c r="P22" s="171">
        <f t="shared" si="30"/>
        <v>0.16999999999999998</v>
      </c>
      <c r="Q22" s="172">
        <f t="shared" si="31"/>
        <v>91</v>
      </c>
      <c r="R22" s="173">
        <f t="shared" si="32"/>
        <v>23.741939345960478</v>
      </c>
      <c r="S22" s="145">
        <f t="shared" si="33"/>
        <v>3</v>
      </c>
      <c r="T22" s="145">
        <f t="shared" si="34"/>
        <v>250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216</v>
      </c>
      <c r="Z22" s="4" t="s">
        <v>194</v>
      </c>
      <c r="AA22" s="4" t="s">
        <v>48</v>
      </c>
      <c r="AB22" s="4">
        <v>529</v>
      </c>
      <c r="AC22" s="4">
        <v>2289.2249999999999</v>
      </c>
      <c r="AD22" s="4">
        <v>1278.1030000000001</v>
      </c>
      <c r="AE22" s="4">
        <v>1.7909999999999999</v>
      </c>
      <c r="AF22" s="4">
        <v>2.2000000000000002</v>
      </c>
      <c r="AG22" s="4">
        <v>11.29</v>
      </c>
      <c r="AH22" s="4">
        <v>168.11189899999999</v>
      </c>
      <c r="AI22" s="4">
        <v>4.2135749999999996</v>
      </c>
      <c r="AJ22" s="4">
        <v>67.477177999999995</v>
      </c>
      <c r="AK22" s="4">
        <v>335</v>
      </c>
      <c r="AL22" s="4">
        <v>3</v>
      </c>
      <c r="AM22" s="4">
        <v>250</v>
      </c>
      <c r="AN22" s="4">
        <v>91</v>
      </c>
      <c r="AO22" s="4">
        <v>13.617269</v>
      </c>
      <c r="AP22" s="4">
        <v>608.20000000000005</v>
      </c>
      <c r="AQ22" s="4">
        <v>10.199999999999999</v>
      </c>
      <c r="AR22" s="4">
        <v>43</v>
      </c>
      <c r="AS22" s="4">
        <v>26347</v>
      </c>
      <c r="AT22" s="4">
        <v>0.13100000000000001</v>
      </c>
      <c r="AU22" s="4">
        <v>10.920999999999999</v>
      </c>
      <c r="AV22" s="4">
        <v>6231</v>
      </c>
      <c r="AW22" s="4">
        <v>0</v>
      </c>
      <c r="AX22" s="31">
        <v>0.46</v>
      </c>
      <c r="AY22">
        <v>0.81409090909090898</v>
      </c>
      <c r="AZ22" t="s">
        <v>67</v>
      </c>
      <c r="BA22" t="s">
        <v>212</v>
      </c>
      <c r="BB22">
        <v>1</v>
      </c>
      <c r="BC22" t="s">
        <v>576</v>
      </c>
      <c r="BD22">
        <v>6</v>
      </c>
      <c r="BE22">
        <v>36855.419000000002</v>
      </c>
      <c r="BF22">
        <v>6.211366095173141E-2</v>
      </c>
      <c r="BG22">
        <v>5.0566166711159516E-2</v>
      </c>
      <c r="BH22">
        <v>192759.08400000003</v>
      </c>
      <c r="BI22">
        <v>1.1876093995134359E-2</v>
      </c>
      <c r="BJ22">
        <v>9.6682201569480153E-3</v>
      </c>
      <c r="BK22">
        <v>1</v>
      </c>
      <c r="BL22" t="s">
        <v>67</v>
      </c>
      <c r="BM22">
        <v>0</v>
      </c>
      <c r="BN22" t="s">
        <v>549</v>
      </c>
    </row>
    <row r="23" spans="1:66">
      <c r="A23" s="146" t="str">
        <f t="shared" si="20"/>
        <v>인천스마트</v>
      </c>
      <c r="B23" s="146" t="str">
        <f t="shared" si="1"/>
        <v>21</v>
      </c>
      <c r="C23" s="147" t="str">
        <f t="shared" si="21"/>
        <v>70바3624</v>
      </c>
      <c r="D23" s="135" t="str">
        <f t="shared" si="22"/>
        <v>대형</v>
      </c>
      <c r="E23" s="131" t="str">
        <f t="shared" si="16"/>
        <v>C</v>
      </c>
      <c r="F23" s="154">
        <f t="shared" si="17"/>
        <v>0.85045454545454535</v>
      </c>
      <c r="G23" s="155">
        <f t="shared" si="18"/>
        <v>1.871</v>
      </c>
      <c r="H23" s="156">
        <f t="shared" si="19"/>
        <v>2.2000000000000002</v>
      </c>
      <c r="I23" s="157">
        <f t="shared" si="23"/>
        <v>2045.5550000000001</v>
      </c>
      <c r="J23" s="158">
        <f t="shared" si="24"/>
        <v>5.0087862076767416E-2</v>
      </c>
      <c r="K23" s="158">
        <f t="shared" si="25"/>
        <v>0.35683213176886369</v>
      </c>
      <c r="L23" s="158">
        <f t="shared" si="26"/>
        <v>0.17648022174910966</v>
      </c>
      <c r="M23" s="159">
        <f t="shared" si="27"/>
        <v>10.539</v>
      </c>
      <c r="N23" s="160">
        <f t="shared" si="28"/>
        <v>0.24399999999999999</v>
      </c>
      <c r="O23" s="160">
        <f t="shared" si="29"/>
        <v>6.9909999999999997</v>
      </c>
      <c r="P23" s="161">
        <f t="shared" si="30"/>
        <v>1.6783333333333335</v>
      </c>
      <c r="Q23" s="162">
        <f t="shared" si="31"/>
        <v>91</v>
      </c>
      <c r="R23" s="163">
        <f t="shared" si="32"/>
        <v>23.782825287866178</v>
      </c>
      <c r="S23" s="148">
        <f t="shared" si="33"/>
        <v>5</v>
      </c>
      <c r="T23" s="148">
        <f t="shared" si="34"/>
        <v>143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217</v>
      </c>
      <c r="Z23" t="s">
        <v>194</v>
      </c>
      <c r="AA23" t="s">
        <v>48</v>
      </c>
      <c r="AB23">
        <v>529</v>
      </c>
      <c r="AC23" s="1">
        <v>2045.5550000000001</v>
      </c>
      <c r="AD23" s="1">
        <v>1093.365</v>
      </c>
      <c r="AE23" s="29">
        <v>1.871</v>
      </c>
      <c r="AF23">
        <v>2.2000000000000002</v>
      </c>
      <c r="AG23">
        <v>10.539</v>
      </c>
      <c r="AH23">
        <v>145.02218099999999</v>
      </c>
      <c r="AI23">
        <v>7.2638509999999998</v>
      </c>
      <c r="AJ23">
        <v>51.748573999999998</v>
      </c>
      <c r="AK23">
        <v>361</v>
      </c>
      <c r="AL23">
        <v>5</v>
      </c>
      <c r="AM23">
        <v>143</v>
      </c>
      <c r="AN23">
        <v>91</v>
      </c>
      <c r="AO23">
        <v>14.105117999999999</v>
      </c>
      <c r="AP23">
        <v>4084.9</v>
      </c>
      <c r="AQ23">
        <v>100.7</v>
      </c>
      <c r="AR23">
        <v>25</v>
      </c>
      <c r="AS23">
        <v>12179</v>
      </c>
      <c r="AT23">
        <v>0.24399999999999999</v>
      </c>
      <c r="AU23">
        <v>6.9909999999999997</v>
      </c>
      <c r="AV23">
        <v>11405</v>
      </c>
      <c r="AW23">
        <v>0</v>
      </c>
      <c r="AX23" s="30">
        <v>0.46</v>
      </c>
      <c r="AY23">
        <v>0.85045454545454535</v>
      </c>
      <c r="AZ23" t="s">
        <v>69</v>
      </c>
      <c r="BA23" t="s">
        <v>212</v>
      </c>
      <c r="BB23">
        <v>7</v>
      </c>
      <c r="BC23" t="s">
        <v>637</v>
      </c>
      <c r="BD23">
        <v>6</v>
      </c>
      <c r="BE23">
        <v>36855.419000000002</v>
      </c>
      <c r="BF23">
        <v>5.5502150172271815E-2</v>
      </c>
      <c r="BG23">
        <v>4.7202055896509346E-2</v>
      </c>
      <c r="BH23">
        <v>192759.08400000003</v>
      </c>
      <c r="BI23">
        <v>1.0611977176650205E-2</v>
      </c>
      <c r="BJ23">
        <v>9.0250042261420596E-3</v>
      </c>
      <c r="BK23">
        <v>1</v>
      </c>
      <c r="BL23" t="s">
        <v>67</v>
      </c>
      <c r="BM23">
        <v>1</v>
      </c>
      <c r="BN23" t="s">
        <v>632</v>
      </c>
    </row>
    <row r="24" spans="1:66">
      <c r="A24" s="143" t="str">
        <f t="shared" si="20"/>
        <v>인천스마트</v>
      </c>
      <c r="B24" s="143" t="str">
        <f t="shared" si="1"/>
        <v>21</v>
      </c>
      <c r="C24" s="144" t="str">
        <f t="shared" si="21"/>
        <v>70바3625</v>
      </c>
      <c r="D24" s="118" t="str">
        <f t="shared" si="22"/>
        <v>대형</v>
      </c>
      <c r="E24" s="114" t="str">
        <f t="shared" si="16"/>
        <v>C</v>
      </c>
      <c r="F24" s="164">
        <f t="shared" si="17"/>
        <v>0.8595454545454545</v>
      </c>
      <c r="G24" s="165">
        <f t="shared" si="18"/>
        <v>1.891</v>
      </c>
      <c r="H24" s="166">
        <f t="shared" si="19"/>
        <v>2.2000000000000002</v>
      </c>
      <c r="I24" s="167">
        <f t="shared" si="23"/>
        <v>3253.0520000000001</v>
      </c>
      <c r="J24" s="168">
        <f t="shared" si="24"/>
        <v>3.7592561908002635E-2</v>
      </c>
      <c r="K24" s="168">
        <f t="shared" si="25"/>
        <v>0.38088833341164435</v>
      </c>
      <c r="L24" s="168">
        <f t="shared" si="26"/>
        <v>0.16292392497875841</v>
      </c>
      <c r="M24" s="169">
        <f t="shared" si="27"/>
        <v>15.148</v>
      </c>
      <c r="N24" s="170">
        <f t="shared" si="28"/>
        <v>0.307</v>
      </c>
      <c r="O24" s="170">
        <f t="shared" si="29"/>
        <v>12.788</v>
      </c>
      <c r="P24" s="171">
        <f t="shared" si="30"/>
        <v>2.6566666666666667</v>
      </c>
      <c r="Q24" s="172">
        <f t="shared" si="31"/>
        <v>93</v>
      </c>
      <c r="R24" s="173">
        <f t="shared" si="32"/>
        <v>23.662757687167311</v>
      </c>
      <c r="S24" s="145">
        <f t="shared" si="33"/>
        <v>10</v>
      </c>
      <c r="T24" s="145">
        <f t="shared" si="34"/>
        <v>416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218</v>
      </c>
      <c r="Z24" t="s">
        <v>194</v>
      </c>
      <c r="AA24" t="s">
        <v>48</v>
      </c>
      <c r="AB24">
        <v>529</v>
      </c>
      <c r="AC24" s="1">
        <v>3253.0520000000001</v>
      </c>
      <c r="AD24" s="1">
        <v>1719.9760000000001</v>
      </c>
      <c r="AE24" s="29">
        <v>1.891</v>
      </c>
      <c r="AF24">
        <v>2.2000000000000002</v>
      </c>
      <c r="AG24">
        <v>15.148</v>
      </c>
      <c r="AH24">
        <v>236.407724</v>
      </c>
      <c r="AI24">
        <v>8.8871719999999996</v>
      </c>
      <c r="AJ24">
        <v>90.044944000000001</v>
      </c>
      <c r="AK24">
        <v>530</v>
      </c>
      <c r="AL24">
        <v>10</v>
      </c>
      <c r="AM24">
        <v>416</v>
      </c>
      <c r="AN24">
        <v>93</v>
      </c>
      <c r="AO24">
        <v>13.760344999999999</v>
      </c>
      <c r="AP24">
        <v>2326.1</v>
      </c>
      <c r="AQ24">
        <v>159.4</v>
      </c>
      <c r="AR24">
        <v>68</v>
      </c>
      <c r="AS24">
        <v>25843</v>
      </c>
      <c r="AT24">
        <v>0.307</v>
      </c>
      <c r="AU24">
        <v>12.788</v>
      </c>
      <c r="AV24">
        <v>22211</v>
      </c>
      <c r="AW24">
        <v>0</v>
      </c>
      <c r="AX24" s="30">
        <v>0.59</v>
      </c>
      <c r="AY24">
        <v>0.8595454545454545</v>
      </c>
      <c r="AZ24" t="s">
        <v>69</v>
      </c>
      <c r="BA24" t="s">
        <v>212</v>
      </c>
      <c r="BB24">
        <v>6</v>
      </c>
      <c r="BC24" t="s">
        <v>638</v>
      </c>
      <c r="BD24">
        <v>7</v>
      </c>
      <c r="BE24">
        <v>36855.419000000002</v>
      </c>
      <c r="BF24">
        <v>8.8265229056275277E-2</v>
      </c>
      <c r="BG24">
        <v>7.5867976429734793E-2</v>
      </c>
      <c r="BH24">
        <v>192759.08400000003</v>
      </c>
      <c r="BI24">
        <v>1.6876257826583155E-2</v>
      </c>
      <c r="BJ24">
        <v>1.4505910704576701E-2</v>
      </c>
      <c r="BK24">
        <v>1</v>
      </c>
      <c r="BL24" t="s">
        <v>67</v>
      </c>
      <c r="BM24">
        <v>1</v>
      </c>
      <c r="BN24" t="s">
        <v>632</v>
      </c>
    </row>
    <row r="25" spans="1:66">
      <c r="A25" s="146" t="str">
        <f t="shared" si="20"/>
        <v>인천스마트</v>
      </c>
      <c r="B25" s="146" t="str">
        <f t="shared" si="1"/>
        <v>21</v>
      </c>
      <c r="C25" s="147" t="str">
        <f t="shared" si="21"/>
        <v>70바3626</v>
      </c>
      <c r="D25" s="135" t="str">
        <f t="shared" si="22"/>
        <v>대형</v>
      </c>
      <c r="E25" s="131" t="str">
        <f t="shared" si="16"/>
        <v>C</v>
      </c>
      <c r="F25" s="154">
        <f t="shared" si="17"/>
        <v>0.87272727272727257</v>
      </c>
      <c r="G25" s="155">
        <f t="shared" si="18"/>
        <v>1.92</v>
      </c>
      <c r="H25" s="156">
        <f t="shared" si="19"/>
        <v>2.2000000000000002</v>
      </c>
      <c r="I25" s="157">
        <f t="shared" si="23"/>
        <v>3493.33</v>
      </c>
      <c r="J25" s="158">
        <f t="shared" si="24"/>
        <v>4.6171387162044455E-2</v>
      </c>
      <c r="K25" s="158">
        <f t="shared" si="25"/>
        <v>0.37671578083681062</v>
      </c>
      <c r="L25" s="158">
        <f t="shared" si="26"/>
        <v>0.16230931518064426</v>
      </c>
      <c r="M25" s="159">
        <f t="shared" si="27"/>
        <v>13.535</v>
      </c>
      <c r="N25" s="160">
        <f t="shared" si="28"/>
        <v>0.2</v>
      </c>
      <c r="O25" s="160">
        <f t="shared" si="29"/>
        <v>7.1280000000000001</v>
      </c>
      <c r="P25" s="161">
        <f t="shared" si="30"/>
        <v>0</v>
      </c>
      <c r="Q25" s="162">
        <f t="shared" si="31"/>
        <v>78</v>
      </c>
      <c r="R25" s="163">
        <f t="shared" si="32"/>
        <v>23.893040095778712</v>
      </c>
      <c r="S25" s="148">
        <f t="shared" si="33"/>
        <v>7</v>
      </c>
      <c r="T25" s="148">
        <f t="shared" si="34"/>
        <v>249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219</v>
      </c>
      <c r="Z25" s="4" t="s">
        <v>194</v>
      </c>
      <c r="AA25" s="4" t="s">
        <v>48</v>
      </c>
      <c r="AB25" s="4">
        <v>529</v>
      </c>
      <c r="AC25" s="4">
        <v>3493.33</v>
      </c>
      <c r="AD25" s="4">
        <v>1819.4110000000001</v>
      </c>
      <c r="AE25" s="4">
        <v>1.92</v>
      </c>
      <c r="AF25" s="4">
        <v>2.2000000000000002</v>
      </c>
      <c r="AG25" s="4">
        <v>13.535</v>
      </c>
      <c r="AH25" s="4">
        <v>253.342161</v>
      </c>
      <c r="AI25" s="4">
        <v>11.697158999999999</v>
      </c>
      <c r="AJ25" s="4">
        <v>95.437989999999999</v>
      </c>
      <c r="AK25" s="4">
        <v>567</v>
      </c>
      <c r="AL25" s="4">
        <v>7</v>
      </c>
      <c r="AM25" s="4">
        <v>249</v>
      </c>
      <c r="AN25" s="4">
        <v>78</v>
      </c>
      <c r="AO25" s="4">
        <v>13.78898</v>
      </c>
      <c r="AP25" s="4">
        <v>2347.9</v>
      </c>
      <c r="AQ25" s="4">
        <v>0</v>
      </c>
      <c r="AR25" s="4">
        <v>44</v>
      </c>
      <c r="AS25" s="4">
        <v>21657</v>
      </c>
      <c r="AT25" s="4">
        <v>0.2</v>
      </c>
      <c r="AU25" s="4">
        <v>7.1280000000000001</v>
      </c>
      <c r="AV25" s="4">
        <v>29597</v>
      </c>
      <c r="AW25" s="4">
        <v>0</v>
      </c>
      <c r="AX25" s="31">
        <v>0.55000000000000004</v>
      </c>
      <c r="AY25">
        <v>0.87272727272727257</v>
      </c>
      <c r="AZ25" t="s">
        <v>69</v>
      </c>
      <c r="BA25" t="s">
        <v>212</v>
      </c>
      <c r="BB25">
        <v>5</v>
      </c>
      <c r="BC25" t="s">
        <v>528</v>
      </c>
      <c r="BD25">
        <v>11</v>
      </c>
      <c r="BE25">
        <v>36855.419000000002</v>
      </c>
      <c r="BF25">
        <v>9.4784704523370081E-2</v>
      </c>
      <c r="BG25">
        <v>8.2721196674941141E-2</v>
      </c>
      <c r="BH25">
        <v>192759.08400000003</v>
      </c>
      <c r="BI25">
        <v>1.812277754961732E-2</v>
      </c>
      <c r="BJ25">
        <v>1.5816242225120566E-2</v>
      </c>
      <c r="BK25">
        <v>1</v>
      </c>
      <c r="BL25" t="s">
        <v>67</v>
      </c>
      <c r="BM25">
        <v>1</v>
      </c>
      <c r="BN25" t="s">
        <v>632</v>
      </c>
    </row>
    <row r="26" spans="1:66">
      <c r="A26" s="143" t="str">
        <f t="shared" si="20"/>
        <v>인천스마트</v>
      </c>
      <c r="B26" s="143" t="str">
        <f t="shared" si="1"/>
        <v>21</v>
      </c>
      <c r="C26" s="144" t="str">
        <f t="shared" si="21"/>
        <v>70바3627</v>
      </c>
      <c r="D26" s="118" t="str">
        <f t="shared" si="22"/>
        <v>대형</v>
      </c>
      <c r="E26" s="114" t="str">
        <f t="shared" si="16"/>
        <v>B</v>
      </c>
      <c r="F26" s="164">
        <f t="shared" si="17"/>
        <v>0.92949999999999999</v>
      </c>
      <c r="G26" s="165">
        <f t="shared" si="18"/>
        <v>1.859</v>
      </c>
      <c r="H26" s="166">
        <f t="shared" si="19"/>
        <v>2</v>
      </c>
      <c r="I26" s="167">
        <f t="shared" si="23"/>
        <v>3170.4279999999999</v>
      </c>
      <c r="J26" s="168">
        <f t="shared" si="24"/>
        <v>2.297936208666309E-2</v>
      </c>
      <c r="K26" s="168">
        <f t="shared" si="25"/>
        <v>0.3816063987800356</v>
      </c>
      <c r="L26" s="168">
        <f t="shared" si="26"/>
        <v>0.14225208709991208</v>
      </c>
      <c r="M26" s="169">
        <f t="shared" si="27"/>
        <v>13.18</v>
      </c>
      <c r="N26" s="170">
        <f t="shared" si="28"/>
        <v>3.2000000000000001E-2</v>
      </c>
      <c r="O26" s="170">
        <f t="shared" si="29"/>
        <v>8.327</v>
      </c>
      <c r="P26" s="171">
        <f t="shared" si="30"/>
        <v>1.0649999999999999</v>
      </c>
      <c r="Q26" s="172">
        <f t="shared" si="31"/>
        <v>94</v>
      </c>
      <c r="R26" s="173">
        <f t="shared" si="32"/>
        <v>24.515714334352467</v>
      </c>
      <c r="S26" s="145">
        <f t="shared" si="33"/>
        <v>1</v>
      </c>
      <c r="T26" s="145">
        <f t="shared" si="34"/>
        <v>264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221</v>
      </c>
      <c r="Z26" t="s">
        <v>194</v>
      </c>
      <c r="AA26" t="s">
        <v>48</v>
      </c>
      <c r="AB26">
        <v>529</v>
      </c>
      <c r="AC26" s="1">
        <v>3170.4279999999999</v>
      </c>
      <c r="AD26" s="1">
        <v>1705.7380000000001</v>
      </c>
      <c r="AE26" s="29">
        <v>1.859</v>
      </c>
      <c r="AF26">
        <v>2</v>
      </c>
      <c r="AG26">
        <v>13.18</v>
      </c>
      <c r="AH26">
        <v>217.19715199999999</v>
      </c>
      <c r="AI26">
        <v>4.9910519999999998</v>
      </c>
      <c r="AJ26">
        <v>82.883823000000007</v>
      </c>
      <c r="AK26">
        <v>451</v>
      </c>
      <c r="AL26">
        <v>1</v>
      </c>
      <c r="AM26">
        <v>264</v>
      </c>
      <c r="AN26">
        <v>94</v>
      </c>
      <c r="AO26">
        <v>14.597004999999999</v>
      </c>
      <c r="AP26">
        <v>1715.9</v>
      </c>
      <c r="AQ26">
        <v>63.9</v>
      </c>
      <c r="AR26">
        <v>31</v>
      </c>
      <c r="AS26">
        <v>16664</v>
      </c>
      <c r="AT26">
        <v>3.2000000000000001E-2</v>
      </c>
      <c r="AU26">
        <v>8.327</v>
      </c>
      <c r="AV26">
        <v>25256</v>
      </c>
      <c r="AW26">
        <v>0</v>
      </c>
      <c r="AX26" s="30">
        <v>0.51</v>
      </c>
      <c r="AY26">
        <v>0.92949999999999999</v>
      </c>
      <c r="AZ26" t="s">
        <v>68</v>
      </c>
      <c r="BA26" t="s">
        <v>212</v>
      </c>
      <c r="BB26">
        <v>2</v>
      </c>
      <c r="BC26" t="s">
        <v>556</v>
      </c>
      <c r="BD26">
        <v>10</v>
      </c>
      <c r="BE26">
        <v>36855.419000000002</v>
      </c>
      <c r="BF26">
        <v>8.6023387768295337E-2</v>
      </c>
      <c r="BG26">
        <v>7.9958738930630519E-2</v>
      </c>
      <c r="BH26">
        <v>192759.08400000003</v>
      </c>
      <c r="BI26">
        <v>1.6447619143074986E-2</v>
      </c>
      <c r="BJ26">
        <v>1.52880619934882E-2</v>
      </c>
      <c r="BK26">
        <v>1</v>
      </c>
      <c r="BL26" t="s">
        <v>68</v>
      </c>
      <c r="BM26">
        <v>0</v>
      </c>
      <c r="BN26" t="s">
        <v>549</v>
      </c>
    </row>
    <row r="27" spans="1:66">
      <c r="A27" s="146" t="str">
        <f t="shared" si="20"/>
        <v>인천스마트</v>
      </c>
      <c r="B27" s="146" t="str">
        <f t="shared" si="1"/>
        <v>21</v>
      </c>
      <c r="C27" s="147" t="str">
        <f t="shared" si="21"/>
        <v>70바3628</v>
      </c>
      <c r="D27" s="135" t="str">
        <f t="shared" si="22"/>
        <v>대형</v>
      </c>
      <c r="E27" s="131" t="str">
        <f t="shared" si="16"/>
        <v>C</v>
      </c>
      <c r="F27" s="154">
        <f t="shared" si="17"/>
        <v>0.88380952380952382</v>
      </c>
      <c r="G27" s="155">
        <f t="shared" si="18"/>
        <v>1.8560000000000001</v>
      </c>
      <c r="H27" s="156">
        <f t="shared" si="19"/>
        <v>2.1</v>
      </c>
      <c r="I27" s="157">
        <f t="shared" si="23"/>
        <v>3300.0120000000002</v>
      </c>
      <c r="J27" s="158">
        <f t="shared" si="24"/>
        <v>4.6965823057590901E-2</v>
      </c>
      <c r="K27" s="158">
        <f t="shared" si="25"/>
        <v>0.38624137261089236</v>
      </c>
      <c r="L27" s="158">
        <f t="shared" si="26"/>
        <v>0.14636310413416678</v>
      </c>
      <c r="M27" s="159">
        <f t="shared" si="27"/>
        <v>16.178000000000001</v>
      </c>
      <c r="N27" s="160">
        <f t="shared" si="28"/>
        <v>0</v>
      </c>
      <c r="O27" s="160">
        <f t="shared" si="29"/>
        <v>4.242</v>
      </c>
      <c r="P27" s="161">
        <f t="shared" si="30"/>
        <v>0.83</v>
      </c>
      <c r="Q27" s="162">
        <f t="shared" si="31"/>
        <v>91</v>
      </c>
      <c r="R27" s="163">
        <f t="shared" si="32"/>
        <v>23.898160142379215</v>
      </c>
      <c r="S27" s="148">
        <f t="shared" si="33"/>
        <v>0</v>
      </c>
      <c r="T27" s="148">
        <f t="shared" si="34"/>
        <v>140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222</v>
      </c>
      <c r="Z27" s="4" t="s">
        <v>194</v>
      </c>
      <c r="AA27" s="4" t="s">
        <v>48</v>
      </c>
      <c r="AB27" s="4">
        <v>529</v>
      </c>
      <c r="AC27" s="4">
        <v>3300.0120000000002</v>
      </c>
      <c r="AD27" s="4">
        <v>1777.86</v>
      </c>
      <c r="AE27" s="4">
        <v>1.8560000000000001</v>
      </c>
      <c r="AF27" s="4">
        <v>2.1</v>
      </c>
      <c r="AG27" s="4">
        <v>16.178000000000001</v>
      </c>
      <c r="AH27" s="4">
        <v>243.62773300000001</v>
      </c>
      <c r="AI27" s="4">
        <v>11.442176999999999</v>
      </c>
      <c r="AJ27" s="4">
        <v>94.099109999999996</v>
      </c>
      <c r="AK27" s="4">
        <v>483</v>
      </c>
      <c r="AL27" s="4">
        <v>0</v>
      </c>
      <c r="AM27" s="4">
        <v>140</v>
      </c>
      <c r="AN27" s="4">
        <v>91</v>
      </c>
      <c r="AO27" s="4">
        <v>13.545305000000001</v>
      </c>
      <c r="AP27" s="4">
        <v>2373.3000000000002</v>
      </c>
      <c r="AQ27" s="4">
        <v>49.8</v>
      </c>
      <c r="AR27" s="4">
        <v>68</v>
      </c>
      <c r="AS27" s="4">
        <v>32812</v>
      </c>
      <c r="AT27" s="4">
        <v>0</v>
      </c>
      <c r="AU27" s="4">
        <v>4.242</v>
      </c>
      <c r="AV27" s="4">
        <v>27126</v>
      </c>
      <c r="AW27" s="4">
        <v>0</v>
      </c>
      <c r="AX27" s="31">
        <v>0.6</v>
      </c>
      <c r="AY27">
        <v>0.88380952380952382</v>
      </c>
      <c r="AZ27" t="s">
        <v>69</v>
      </c>
      <c r="BA27" t="s">
        <v>212</v>
      </c>
      <c r="BB27">
        <v>3</v>
      </c>
      <c r="BC27" t="s">
        <v>531</v>
      </c>
      <c r="BD27">
        <v>7</v>
      </c>
      <c r="BE27">
        <v>36855.419000000002</v>
      </c>
      <c r="BF27">
        <v>8.9539397177929247E-2</v>
      </c>
      <c r="BG27">
        <v>7.9135771982017475E-2</v>
      </c>
      <c r="BH27">
        <v>192759.08400000003</v>
      </c>
      <c r="BI27">
        <v>1.711987799236481E-2</v>
      </c>
      <c r="BJ27">
        <v>1.5130711216109091E-2</v>
      </c>
      <c r="BK27">
        <v>1</v>
      </c>
      <c r="BL27" t="s">
        <v>69</v>
      </c>
      <c r="BM27">
        <v>0</v>
      </c>
      <c r="BN27" t="s">
        <v>549</v>
      </c>
    </row>
    <row r="28" spans="1:66">
      <c r="A28" s="143" t="str">
        <f t="shared" si="20"/>
        <v>인천스마트</v>
      </c>
      <c r="B28" s="143" t="str">
        <f t="shared" si="1"/>
        <v>21</v>
      </c>
      <c r="C28" s="144" t="str">
        <f t="shared" si="21"/>
        <v>70바3649</v>
      </c>
      <c r="D28" s="118" t="str">
        <f t="shared" si="22"/>
        <v>대형</v>
      </c>
      <c r="E28" s="114" t="str">
        <f t="shared" si="16"/>
        <v>B</v>
      </c>
      <c r="F28" s="164">
        <f t="shared" si="17"/>
        <v>0.90949999999999998</v>
      </c>
      <c r="G28" s="165">
        <f t="shared" si="18"/>
        <v>1.819</v>
      </c>
      <c r="H28" s="166">
        <f t="shared" si="19"/>
        <v>2</v>
      </c>
      <c r="I28" s="167">
        <f t="shared" si="23"/>
        <v>2779.2739999999999</v>
      </c>
      <c r="J28" s="168">
        <f t="shared" si="24"/>
        <v>4.5585925525601506E-2</v>
      </c>
      <c r="K28" s="168">
        <f t="shared" si="25"/>
        <v>0.38238817896399335</v>
      </c>
      <c r="L28" s="168">
        <f t="shared" si="26"/>
        <v>0.11657720685330054</v>
      </c>
      <c r="M28" s="169">
        <f t="shared" si="27"/>
        <v>16.529</v>
      </c>
      <c r="N28" s="170">
        <f t="shared" si="28"/>
        <v>0.57599999999999996</v>
      </c>
      <c r="O28" s="170">
        <f t="shared" si="29"/>
        <v>23.638999999999999</v>
      </c>
      <c r="P28" s="171">
        <f t="shared" si="30"/>
        <v>0.10833333333333334</v>
      </c>
      <c r="Q28" s="172">
        <f t="shared" si="31"/>
        <v>92</v>
      </c>
      <c r="R28" s="173">
        <f t="shared" si="32"/>
        <v>25.475388832839087</v>
      </c>
      <c r="S28" s="145">
        <f t="shared" si="33"/>
        <v>16</v>
      </c>
      <c r="T28" s="145">
        <f t="shared" si="34"/>
        <v>657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223</v>
      </c>
      <c r="Z28" s="4" t="s">
        <v>194</v>
      </c>
      <c r="AA28" s="4" t="s">
        <v>48</v>
      </c>
      <c r="AB28" s="4">
        <v>529</v>
      </c>
      <c r="AC28" s="4">
        <v>2779.2739999999999</v>
      </c>
      <c r="AD28" s="4">
        <v>1527.7239999999999</v>
      </c>
      <c r="AE28" s="4">
        <v>1.819</v>
      </c>
      <c r="AF28" s="4">
        <v>2</v>
      </c>
      <c r="AG28" s="4">
        <v>16.529</v>
      </c>
      <c r="AH28" s="4">
        <v>190.719392</v>
      </c>
      <c r="AI28" s="4">
        <v>8.6941199999999998</v>
      </c>
      <c r="AJ28" s="4">
        <v>72.928841000000006</v>
      </c>
      <c r="AK28" s="4">
        <v>324</v>
      </c>
      <c r="AL28" s="4">
        <v>16</v>
      </c>
      <c r="AM28" s="4">
        <v>657</v>
      </c>
      <c r="AN28" s="4">
        <v>92</v>
      </c>
      <c r="AO28" s="4">
        <v>14.572582000000001</v>
      </c>
      <c r="AP28" s="4">
        <v>2209.8000000000002</v>
      </c>
      <c r="AQ28" s="4">
        <v>6.5</v>
      </c>
      <c r="AR28" s="4">
        <v>42</v>
      </c>
      <c r="AS28" s="4">
        <v>17308</v>
      </c>
      <c r="AT28" s="4">
        <v>0.57599999999999996</v>
      </c>
      <c r="AU28" s="4">
        <v>23.638999999999999</v>
      </c>
      <c r="AV28" s="4">
        <v>5753</v>
      </c>
      <c r="AW28" s="4">
        <v>0</v>
      </c>
      <c r="AX28" s="31">
        <v>0.56000000000000005</v>
      </c>
      <c r="AY28">
        <v>0.90949999999999998</v>
      </c>
      <c r="AZ28" t="s">
        <v>68</v>
      </c>
      <c r="BA28" t="s">
        <v>212</v>
      </c>
      <c r="BB28">
        <v>3</v>
      </c>
      <c r="BC28" t="s">
        <v>558</v>
      </c>
      <c r="BD28">
        <v>4</v>
      </c>
      <c r="BE28">
        <v>36855.419000000002</v>
      </c>
      <c r="BF28">
        <v>7.5410185948503253E-2</v>
      </c>
      <c r="BG28">
        <v>6.85855641201637E-2</v>
      </c>
      <c r="BH28">
        <v>192759.08400000003</v>
      </c>
      <c r="BI28">
        <v>1.4418381444477083E-2</v>
      </c>
      <c r="BJ28">
        <v>1.3113517923751906E-2</v>
      </c>
      <c r="BK28">
        <v>1</v>
      </c>
      <c r="BL28" t="s">
        <v>69</v>
      </c>
      <c r="BM28">
        <v>1</v>
      </c>
      <c r="BN28" t="s">
        <v>632</v>
      </c>
    </row>
    <row r="29" spans="1:66">
      <c r="A29" s="146" t="str">
        <f t="shared" si="20"/>
        <v>인천스마트</v>
      </c>
      <c r="B29" s="146" t="str">
        <f t="shared" si="1"/>
        <v>21</v>
      </c>
      <c r="C29" s="147" t="str">
        <f t="shared" si="21"/>
        <v>71바7126</v>
      </c>
      <c r="D29" s="135" t="str">
        <f t="shared" si="22"/>
        <v>대형</v>
      </c>
      <c r="E29" s="131" t="str">
        <f t="shared" si="16"/>
        <v>C</v>
      </c>
      <c r="F29" s="154">
        <f t="shared" si="17"/>
        <v>0.89666666666666661</v>
      </c>
      <c r="G29" s="155">
        <f t="shared" si="18"/>
        <v>1.883</v>
      </c>
      <c r="H29" s="156">
        <f t="shared" si="19"/>
        <v>2.1</v>
      </c>
      <c r="I29" s="157">
        <f t="shared" si="23"/>
        <v>3915.4740000000002</v>
      </c>
      <c r="J29" s="158">
        <f t="shared" si="24"/>
        <v>3.1483542140468182E-2</v>
      </c>
      <c r="K29" s="158">
        <f t="shared" si="25"/>
        <v>0.38923491536101151</v>
      </c>
      <c r="L29" s="158">
        <f t="shared" si="26"/>
        <v>0.15706910580941158</v>
      </c>
      <c r="M29" s="159">
        <f t="shared" si="27"/>
        <v>14.256</v>
      </c>
      <c r="N29" s="160">
        <f t="shared" si="28"/>
        <v>2.5999999999999999E-2</v>
      </c>
      <c r="O29" s="160">
        <f t="shared" si="29"/>
        <v>11.186</v>
      </c>
      <c r="P29" s="161">
        <f t="shared" si="30"/>
        <v>0.55000000000000004</v>
      </c>
      <c r="Q29" s="162">
        <f t="shared" si="31"/>
        <v>92</v>
      </c>
      <c r="R29" s="163">
        <f t="shared" si="32"/>
        <v>23.822176731462733</v>
      </c>
      <c r="S29" s="148">
        <f t="shared" si="33"/>
        <v>1</v>
      </c>
      <c r="T29" s="148">
        <f t="shared" si="34"/>
        <v>438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224</v>
      </c>
      <c r="Z29" t="s">
        <v>194</v>
      </c>
      <c r="AA29" t="s">
        <v>48</v>
      </c>
      <c r="AB29">
        <v>529</v>
      </c>
      <c r="AC29" s="1">
        <v>3915.4740000000002</v>
      </c>
      <c r="AD29" s="1">
        <v>2079.5120000000002</v>
      </c>
      <c r="AE29" s="29">
        <v>1.883</v>
      </c>
      <c r="AF29">
        <v>2.1</v>
      </c>
      <c r="AG29">
        <v>14.256</v>
      </c>
      <c r="AH29">
        <v>283.73519599999997</v>
      </c>
      <c r="AI29">
        <v>8.9329889999999992</v>
      </c>
      <c r="AJ29">
        <v>110.439645</v>
      </c>
      <c r="AK29">
        <v>615</v>
      </c>
      <c r="AL29">
        <v>1</v>
      </c>
      <c r="AM29">
        <v>438</v>
      </c>
      <c r="AN29">
        <v>92</v>
      </c>
      <c r="AO29">
        <v>13.799747</v>
      </c>
      <c r="AP29">
        <v>2077</v>
      </c>
      <c r="AQ29">
        <v>33</v>
      </c>
      <c r="AR29">
        <v>40</v>
      </c>
      <c r="AS29">
        <v>13789</v>
      </c>
      <c r="AT29">
        <v>2.5999999999999999E-2</v>
      </c>
      <c r="AU29">
        <v>11.186</v>
      </c>
      <c r="AV29">
        <v>34260</v>
      </c>
      <c r="AW29">
        <v>0</v>
      </c>
      <c r="AX29" s="30">
        <v>0.56000000000000005</v>
      </c>
      <c r="AY29">
        <v>0.89666666666666661</v>
      </c>
      <c r="AZ29" t="s">
        <v>69</v>
      </c>
      <c r="BA29" t="s">
        <v>212</v>
      </c>
      <c r="BB29">
        <v>1</v>
      </c>
      <c r="BC29" t="s">
        <v>220</v>
      </c>
      <c r="BD29">
        <v>9</v>
      </c>
      <c r="BE29">
        <v>36855.419000000002</v>
      </c>
      <c r="BF29">
        <v>0.10623875962446662</v>
      </c>
      <c r="BG29">
        <v>9.526075446327173E-2</v>
      </c>
      <c r="BH29">
        <v>192759.08400000003</v>
      </c>
      <c r="BI29">
        <v>2.0312785881468495E-2</v>
      </c>
      <c r="BJ29">
        <v>1.8213798007050083E-2</v>
      </c>
      <c r="BK29">
        <v>1</v>
      </c>
      <c r="BL29" t="s">
        <v>69</v>
      </c>
      <c r="BM29">
        <v>0</v>
      </c>
      <c r="BN29" t="s">
        <v>549</v>
      </c>
    </row>
    <row r="30" spans="1:66">
      <c r="A30" s="143" t="str">
        <f t="shared" si="20"/>
        <v>인천스마트</v>
      </c>
      <c r="B30" s="143" t="str">
        <f t="shared" si="1"/>
        <v>27</v>
      </c>
      <c r="C30" s="144" t="str">
        <f t="shared" si="21"/>
        <v>70바3633</v>
      </c>
      <c r="D30" s="118" t="str">
        <f t="shared" si="22"/>
        <v>대형</v>
      </c>
      <c r="E30" s="114" t="str">
        <f t="shared" si="16"/>
        <v>A</v>
      </c>
      <c r="F30" s="164">
        <f t="shared" si="17"/>
        <v>0.97526315789473683</v>
      </c>
      <c r="G30" s="165">
        <f t="shared" si="18"/>
        <v>1.853</v>
      </c>
      <c r="H30" s="166">
        <f t="shared" si="19"/>
        <v>1.9</v>
      </c>
      <c r="I30" s="167">
        <f t="shared" si="23"/>
        <v>3977.0239999999999</v>
      </c>
      <c r="J30" s="168">
        <f t="shared" si="24"/>
        <v>1.7775825494126197E-2</v>
      </c>
      <c r="K30" s="168">
        <f t="shared" si="25"/>
        <v>0.35927747634135709</v>
      </c>
      <c r="L30" s="168">
        <f t="shared" si="26"/>
        <v>0.10636093722341128</v>
      </c>
      <c r="M30" s="169">
        <f t="shared" si="27"/>
        <v>14.186999999999999</v>
      </c>
      <c r="N30" s="170">
        <f t="shared" si="28"/>
        <v>0.151</v>
      </c>
      <c r="O30" s="170">
        <f t="shared" si="29"/>
        <v>11.768000000000001</v>
      </c>
      <c r="P30" s="171">
        <f t="shared" si="30"/>
        <v>0</v>
      </c>
      <c r="Q30" s="172">
        <f t="shared" si="31"/>
        <v>72</v>
      </c>
      <c r="R30" s="173">
        <f t="shared" si="32"/>
        <v>25.649887609410591</v>
      </c>
      <c r="S30" s="145">
        <f t="shared" si="33"/>
        <v>6</v>
      </c>
      <c r="T30" s="145">
        <f t="shared" si="34"/>
        <v>468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225</v>
      </c>
      <c r="Z30" s="4" t="s">
        <v>194</v>
      </c>
      <c r="AA30" s="4" t="s">
        <v>48</v>
      </c>
      <c r="AB30" s="4">
        <v>529</v>
      </c>
      <c r="AC30" s="4">
        <v>3977.0239999999999</v>
      </c>
      <c r="AD30" s="4">
        <v>2146.8290000000002</v>
      </c>
      <c r="AE30" s="4">
        <v>1.853</v>
      </c>
      <c r="AF30" s="4">
        <v>1.9</v>
      </c>
      <c r="AG30" s="4">
        <v>14.186999999999999</v>
      </c>
      <c r="AH30" s="4">
        <v>248.898258</v>
      </c>
      <c r="AI30" s="4">
        <v>4.424372</v>
      </c>
      <c r="AJ30" s="4">
        <v>89.423537999999994</v>
      </c>
      <c r="AK30" s="4">
        <v>423</v>
      </c>
      <c r="AL30" s="4">
        <v>6</v>
      </c>
      <c r="AM30" s="4">
        <v>468</v>
      </c>
      <c r="AN30" s="4">
        <v>72</v>
      </c>
      <c r="AO30" s="4">
        <v>15.978512</v>
      </c>
      <c r="AP30" s="4">
        <v>1504.1</v>
      </c>
      <c r="AQ30" s="4">
        <v>0</v>
      </c>
      <c r="AR30" s="4">
        <v>6</v>
      </c>
      <c r="AS30" s="4">
        <v>286</v>
      </c>
      <c r="AT30" s="4">
        <v>0.151</v>
      </c>
      <c r="AU30" s="4">
        <v>11.768000000000001</v>
      </c>
      <c r="AV30" s="4">
        <v>34857</v>
      </c>
      <c r="AW30" s="4">
        <v>0</v>
      </c>
      <c r="AX30" s="31">
        <v>0.51</v>
      </c>
      <c r="AY30">
        <v>0.97526315789473683</v>
      </c>
      <c r="AZ30" t="s">
        <v>66</v>
      </c>
      <c r="BA30" t="s">
        <v>226</v>
      </c>
      <c r="BB30">
        <v>3</v>
      </c>
      <c r="BC30" t="s">
        <v>566</v>
      </c>
      <c r="BD30">
        <v>8</v>
      </c>
      <c r="BE30">
        <v>35696.521999999997</v>
      </c>
      <c r="BF30">
        <v>0.11141208658927612</v>
      </c>
      <c r="BG30">
        <v>0.10865610339469929</v>
      </c>
      <c r="BH30">
        <v>192759.08400000003</v>
      </c>
      <c r="BI30">
        <v>2.0632096384106076E-2</v>
      </c>
      <c r="BJ30">
        <v>2.0121723473551872E-2</v>
      </c>
      <c r="BK30">
        <v>1</v>
      </c>
      <c r="BL30" t="s">
        <v>66</v>
      </c>
      <c r="BM30">
        <v>0</v>
      </c>
      <c r="BN30" t="s">
        <v>549</v>
      </c>
    </row>
    <row r="31" spans="1:66">
      <c r="A31" s="146" t="str">
        <f t="shared" si="20"/>
        <v>인천스마트</v>
      </c>
      <c r="B31" s="146" t="str">
        <f t="shared" si="1"/>
        <v>27</v>
      </c>
      <c r="C31" s="147" t="str">
        <f t="shared" si="21"/>
        <v>70바3634</v>
      </c>
      <c r="D31" s="135" t="str">
        <f t="shared" si="22"/>
        <v>대형</v>
      </c>
      <c r="E31" s="131" t="str">
        <f t="shared" si="16"/>
        <v>B</v>
      </c>
      <c r="F31" s="154">
        <f t="shared" si="17"/>
        <v>0.94684210526315793</v>
      </c>
      <c r="G31" s="155">
        <f t="shared" si="18"/>
        <v>1.7989999999999999</v>
      </c>
      <c r="H31" s="156">
        <f t="shared" si="19"/>
        <v>1.9</v>
      </c>
      <c r="I31" s="157">
        <f t="shared" si="23"/>
        <v>2409.623</v>
      </c>
      <c r="J31" s="158">
        <f t="shared" si="24"/>
        <v>2.5823701652423387E-2</v>
      </c>
      <c r="K31" s="158">
        <f t="shared" si="25"/>
        <v>0.3445076731282618</v>
      </c>
      <c r="L31" s="158">
        <f t="shared" si="26"/>
        <v>0.13944090009101009</v>
      </c>
      <c r="M31" s="159">
        <f t="shared" si="27"/>
        <v>11.509</v>
      </c>
      <c r="N31" s="160">
        <f t="shared" si="28"/>
        <v>0.125</v>
      </c>
      <c r="O31" s="160">
        <f t="shared" si="29"/>
        <v>10.085000000000001</v>
      </c>
      <c r="P31" s="161">
        <f t="shared" si="30"/>
        <v>0</v>
      </c>
      <c r="Q31" s="162">
        <f t="shared" si="31"/>
        <v>73</v>
      </c>
      <c r="R31" s="163">
        <f t="shared" si="32"/>
        <v>26.419444165681188</v>
      </c>
      <c r="S31" s="148">
        <f t="shared" si="33"/>
        <v>3</v>
      </c>
      <c r="T31" s="148">
        <f t="shared" si="34"/>
        <v>243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227</v>
      </c>
      <c r="Z31" s="4" t="s">
        <v>194</v>
      </c>
      <c r="AA31" s="4" t="s">
        <v>48</v>
      </c>
      <c r="AB31" s="4">
        <v>529</v>
      </c>
      <c r="AC31" s="4">
        <v>2409.623</v>
      </c>
      <c r="AD31" s="4">
        <v>1339.77</v>
      </c>
      <c r="AE31" s="4">
        <v>1.7989999999999999</v>
      </c>
      <c r="AF31" s="4">
        <v>1.9</v>
      </c>
      <c r="AG31" s="4">
        <v>11.509</v>
      </c>
      <c r="AH31" s="4">
        <v>144.84828899999999</v>
      </c>
      <c r="AI31" s="4">
        <v>3.7405189999999999</v>
      </c>
      <c r="AJ31" s="4">
        <v>49.901347000000001</v>
      </c>
      <c r="AK31" s="4">
        <v>336</v>
      </c>
      <c r="AL31" s="4">
        <v>3</v>
      </c>
      <c r="AM31" s="4">
        <v>243</v>
      </c>
      <c r="AN31" s="4">
        <v>73</v>
      </c>
      <c r="AO31" s="4">
        <v>16.635494999999999</v>
      </c>
      <c r="AP31" s="4">
        <v>3524.2</v>
      </c>
      <c r="AQ31" s="4">
        <v>0</v>
      </c>
      <c r="AR31" s="4">
        <v>10</v>
      </c>
      <c r="AS31" s="4">
        <v>1476</v>
      </c>
      <c r="AT31" s="4">
        <v>0.125</v>
      </c>
      <c r="AU31" s="4">
        <v>10.085000000000001</v>
      </c>
      <c r="AV31" s="4">
        <v>19552</v>
      </c>
      <c r="AW31" s="4">
        <v>0</v>
      </c>
      <c r="AX31" s="4">
        <v>0.42</v>
      </c>
      <c r="AY31">
        <v>0.94684210526315793</v>
      </c>
      <c r="AZ31" t="s">
        <v>68</v>
      </c>
      <c r="BA31" t="s">
        <v>226</v>
      </c>
      <c r="BB31">
        <v>1</v>
      </c>
      <c r="BC31" t="s">
        <v>231</v>
      </c>
      <c r="BD31">
        <v>9</v>
      </c>
      <c r="BE31">
        <v>35696.521999999997</v>
      </c>
      <c r="BF31">
        <v>6.7503018921563296E-2</v>
      </c>
      <c r="BG31">
        <v>6.391470054731177E-2</v>
      </c>
      <c r="BH31">
        <v>192759.08400000003</v>
      </c>
      <c r="BI31">
        <v>1.2500697502795768E-2</v>
      </c>
      <c r="BJ31">
        <v>1.1836186740805046E-2</v>
      </c>
      <c r="BK31">
        <v>1</v>
      </c>
      <c r="BL31" t="s">
        <v>68</v>
      </c>
      <c r="BM31">
        <v>0</v>
      </c>
      <c r="BN31" t="s">
        <v>549</v>
      </c>
    </row>
    <row r="32" spans="1:66">
      <c r="A32" s="143" t="str">
        <f t="shared" si="20"/>
        <v>인천스마트</v>
      </c>
      <c r="B32" s="143" t="str">
        <f t="shared" si="1"/>
        <v>27</v>
      </c>
      <c r="C32" s="144" t="str">
        <f t="shared" si="21"/>
        <v>70바3635</v>
      </c>
      <c r="D32" s="118" t="str">
        <f t="shared" si="22"/>
        <v>대형</v>
      </c>
      <c r="E32" s="114" t="str">
        <f t="shared" si="16"/>
        <v>S</v>
      </c>
      <c r="F32" s="164">
        <f t="shared" si="17"/>
        <v>1.016111111111111</v>
      </c>
      <c r="G32" s="165">
        <f t="shared" si="18"/>
        <v>1.829</v>
      </c>
      <c r="H32" s="166">
        <f t="shared" si="19"/>
        <v>1.8</v>
      </c>
      <c r="I32" s="167">
        <f t="shared" si="23"/>
        <v>941.47299999999996</v>
      </c>
      <c r="J32" s="168">
        <f t="shared" si="24"/>
        <v>2.7684157254425926E-2</v>
      </c>
      <c r="K32" s="168">
        <f t="shared" si="25"/>
        <v>0.30410903610858464</v>
      </c>
      <c r="L32" s="168">
        <f t="shared" si="26"/>
        <v>9.0284054879959386E-2</v>
      </c>
      <c r="M32" s="169">
        <f t="shared" si="27"/>
        <v>14.709</v>
      </c>
      <c r="N32" s="170">
        <f t="shared" si="28"/>
        <v>0.31900000000000001</v>
      </c>
      <c r="O32" s="170">
        <f t="shared" si="29"/>
        <v>8.7100000000000009</v>
      </c>
      <c r="P32" s="171">
        <f t="shared" si="30"/>
        <v>0.11666666666666667</v>
      </c>
      <c r="Q32" s="172">
        <f t="shared" si="31"/>
        <v>90</v>
      </c>
      <c r="R32" s="173">
        <f t="shared" si="32"/>
        <v>28.780943075989981</v>
      </c>
      <c r="S32" s="145">
        <f t="shared" si="33"/>
        <v>3</v>
      </c>
      <c r="T32" s="145">
        <f t="shared" si="34"/>
        <v>82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228</v>
      </c>
      <c r="Z32" t="s">
        <v>194</v>
      </c>
      <c r="AA32" t="s">
        <v>48</v>
      </c>
      <c r="AB32">
        <v>529</v>
      </c>
      <c r="AC32" s="1">
        <v>941.47299999999996</v>
      </c>
      <c r="AD32" s="1">
        <v>514.61800000000005</v>
      </c>
      <c r="AE32" s="29">
        <v>1.829</v>
      </c>
      <c r="AF32">
        <v>1.8</v>
      </c>
      <c r="AG32">
        <v>14.709</v>
      </c>
      <c r="AH32">
        <v>48.954425000000001</v>
      </c>
      <c r="AI32">
        <v>1.355262</v>
      </c>
      <c r="AJ32">
        <v>14.887483</v>
      </c>
      <c r="AK32">
        <v>85</v>
      </c>
      <c r="AL32">
        <v>3</v>
      </c>
      <c r="AM32">
        <v>82</v>
      </c>
      <c r="AN32">
        <v>90</v>
      </c>
      <c r="AO32">
        <v>19.231622000000002</v>
      </c>
      <c r="AP32">
        <v>531</v>
      </c>
      <c r="AQ32">
        <v>7</v>
      </c>
      <c r="AR32">
        <v>6</v>
      </c>
      <c r="AS32">
        <v>2480</v>
      </c>
      <c r="AT32">
        <v>0.31900000000000001</v>
      </c>
      <c r="AU32">
        <v>8.7100000000000009</v>
      </c>
      <c r="AV32">
        <v>3776</v>
      </c>
      <c r="AW32">
        <v>0</v>
      </c>
      <c r="AX32">
        <v>0.46</v>
      </c>
      <c r="AY32">
        <v>1.016111111111111</v>
      </c>
      <c r="AZ32" t="s">
        <v>71</v>
      </c>
      <c r="BA32" t="s">
        <v>226</v>
      </c>
      <c r="BB32">
        <v>1</v>
      </c>
      <c r="BC32" t="s">
        <v>639</v>
      </c>
      <c r="BD32">
        <v>6</v>
      </c>
      <c r="BE32">
        <v>35696.521999999997</v>
      </c>
      <c r="BF32">
        <v>2.6374362185761405E-2</v>
      </c>
      <c r="BG32">
        <v>2.679928246542089E-2</v>
      </c>
      <c r="BH32">
        <v>192759.08400000003</v>
      </c>
      <c r="BI32">
        <v>4.8841952372008562E-3</v>
      </c>
      <c r="BJ32">
        <v>4.9628850493557584E-3</v>
      </c>
      <c r="BK32">
        <v>1</v>
      </c>
      <c r="BL32" t="s">
        <v>66</v>
      </c>
      <c r="BM32">
        <v>1</v>
      </c>
      <c r="BN32" t="s">
        <v>632</v>
      </c>
    </row>
    <row r="33" spans="1:66">
      <c r="A33" s="146" t="str">
        <f t="shared" si="20"/>
        <v>인천스마트</v>
      </c>
      <c r="B33" s="146" t="str">
        <f t="shared" si="1"/>
        <v>27</v>
      </c>
      <c r="C33" s="147" t="str">
        <f t="shared" si="21"/>
        <v>70바3636</v>
      </c>
      <c r="D33" s="135" t="str">
        <f t="shared" si="22"/>
        <v>대형</v>
      </c>
      <c r="E33" s="131" t="str">
        <f t="shared" si="16"/>
        <v>B</v>
      </c>
      <c r="F33" s="154">
        <f t="shared" si="17"/>
        <v>0.93368421052631589</v>
      </c>
      <c r="G33" s="155">
        <f t="shared" si="18"/>
        <v>1.774</v>
      </c>
      <c r="H33" s="156">
        <f t="shared" si="19"/>
        <v>1.9</v>
      </c>
      <c r="I33" s="157">
        <f t="shared" si="23"/>
        <v>2983.5050000000001</v>
      </c>
      <c r="J33" s="158">
        <f t="shared" si="24"/>
        <v>3.7118907843352748E-2</v>
      </c>
      <c r="K33" s="158">
        <f t="shared" si="25"/>
        <v>0.3297077001762278</v>
      </c>
      <c r="L33" s="158">
        <f t="shared" si="26"/>
        <v>0.1327297926432166</v>
      </c>
      <c r="M33" s="159">
        <f t="shared" si="27"/>
        <v>11.246</v>
      </c>
      <c r="N33" s="160">
        <f t="shared" si="28"/>
        <v>0.23499999999999999</v>
      </c>
      <c r="O33" s="160">
        <f t="shared" si="29"/>
        <v>6.3010000000000002</v>
      </c>
      <c r="P33" s="161">
        <f t="shared" si="30"/>
        <v>2.3333333333333331E-2</v>
      </c>
      <c r="Q33" s="162">
        <f t="shared" si="31"/>
        <v>92</v>
      </c>
      <c r="R33" s="163">
        <f t="shared" si="32"/>
        <v>26.311424086355299</v>
      </c>
      <c r="S33" s="148">
        <f t="shared" si="33"/>
        <v>7</v>
      </c>
      <c r="T33" s="148">
        <f t="shared" si="34"/>
        <v>188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229</v>
      </c>
      <c r="Z33" s="4" t="s">
        <v>194</v>
      </c>
      <c r="AA33" s="4" t="s">
        <v>48</v>
      </c>
      <c r="AB33" s="4">
        <v>529</v>
      </c>
      <c r="AC33" s="4">
        <v>2983.5050000000001</v>
      </c>
      <c r="AD33" s="4">
        <v>1681.8009999999999</v>
      </c>
      <c r="AE33" s="4">
        <v>1.774</v>
      </c>
      <c r="AF33" s="4">
        <v>1.9</v>
      </c>
      <c r="AG33" s="4">
        <v>11.246</v>
      </c>
      <c r="AH33" s="4">
        <v>179.08522600000001</v>
      </c>
      <c r="AI33" s="4">
        <v>6.6474479999999998</v>
      </c>
      <c r="AJ33" s="4">
        <v>59.045777999999999</v>
      </c>
      <c r="AK33" s="4">
        <v>396</v>
      </c>
      <c r="AL33" s="4">
        <v>7</v>
      </c>
      <c r="AM33" s="4">
        <v>188</v>
      </c>
      <c r="AN33" s="4">
        <v>92</v>
      </c>
      <c r="AO33" s="4">
        <v>16.659693000000001</v>
      </c>
      <c r="AP33" s="4">
        <v>1318.1</v>
      </c>
      <c r="AQ33" s="4">
        <v>1.4</v>
      </c>
      <c r="AR33" s="4">
        <v>13</v>
      </c>
      <c r="AS33" s="4">
        <v>1980</v>
      </c>
      <c r="AT33" s="4">
        <v>0.23499999999999999</v>
      </c>
      <c r="AU33" s="4">
        <v>6.3010000000000002</v>
      </c>
      <c r="AV33" s="4">
        <v>25183</v>
      </c>
      <c r="AW33" s="4">
        <v>0</v>
      </c>
      <c r="AX33" s="4">
        <v>0.41</v>
      </c>
      <c r="AY33">
        <v>0.93368421052631589</v>
      </c>
      <c r="AZ33" t="s">
        <v>68</v>
      </c>
      <c r="BA33" t="s">
        <v>226</v>
      </c>
      <c r="BB33">
        <v>6</v>
      </c>
      <c r="BC33" t="s">
        <v>564</v>
      </c>
      <c r="BD33">
        <v>7</v>
      </c>
      <c r="BE33">
        <v>35696.521999999997</v>
      </c>
      <c r="BF33">
        <v>8.3579711211081029E-2</v>
      </c>
      <c r="BG33">
        <v>7.8037056678135666E-2</v>
      </c>
      <c r="BH33">
        <v>192759.08400000003</v>
      </c>
      <c r="BI33">
        <v>1.5477895713594488E-2</v>
      </c>
      <c r="BJ33">
        <v>1.4451466839956118E-2</v>
      </c>
      <c r="BK33">
        <v>1</v>
      </c>
      <c r="BL33" t="s">
        <v>68</v>
      </c>
      <c r="BM33">
        <v>0</v>
      </c>
      <c r="BN33" t="s">
        <v>549</v>
      </c>
    </row>
    <row r="34" spans="1:66">
      <c r="A34" s="143" t="str">
        <f t="shared" si="20"/>
        <v>인천스마트</v>
      </c>
      <c r="B34" s="143" t="str">
        <f t="shared" si="1"/>
        <v>27</v>
      </c>
      <c r="C34" s="144" t="str">
        <f t="shared" si="21"/>
        <v>70바3637</v>
      </c>
      <c r="D34" s="118" t="str">
        <f t="shared" si="22"/>
        <v>대형</v>
      </c>
      <c r="E34" s="114" t="str">
        <f t="shared" si="16"/>
        <v>B</v>
      </c>
      <c r="F34" s="164">
        <f t="shared" si="17"/>
        <v>0.93578947368421062</v>
      </c>
      <c r="G34" s="165">
        <f t="shared" si="18"/>
        <v>1.778</v>
      </c>
      <c r="H34" s="166">
        <f t="shared" si="19"/>
        <v>1.9</v>
      </c>
      <c r="I34" s="167">
        <f t="shared" si="23"/>
        <v>2413.6120000000001</v>
      </c>
      <c r="J34" s="168">
        <f t="shared" si="24"/>
        <v>2.4718267992736243E-2</v>
      </c>
      <c r="K34" s="168">
        <f t="shared" si="25"/>
        <v>0.34878130349811914</v>
      </c>
      <c r="L34" s="168">
        <f t="shared" si="26"/>
        <v>0.15909765115519808</v>
      </c>
      <c r="M34" s="169">
        <f t="shared" si="27"/>
        <v>14.355</v>
      </c>
      <c r="N34" s="170">
        <f t="shared" si="28"/>
        <v>0.16600000000000001</v>
      </c>
      <c r="O34" s="170">
        <f t="shared" si="29"/>
        <v>17.318000000000001</v>
      </c>
      <c r="P34" s="171">
        <f t="shared" si="30"/>
        <v>0.64666666666666661</v>
      </c>
      <c r="Q34" s="172">
        <f t="shared" si="31"/>
        <v>93</v>
      </c>
      <c r="R34" s="173">
        <f t="shared" si="32"/>
        <v>26.926187293816728</v>
      </c>
      <c r="S34" s="145">
        <f t="shared" si="33"/>
        <v>4</v>
      </c>
      <c r="T34" s="145">
        <f t="shared" si="34"/>
        <v>418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230</v>
      </c>
      <c r="Z34" s="4" t="s">
        <v>194</v>
      </c>
      <c r="AA34" s="4" t="s">
        <v>48</v>
      </c>
      <c r="AB34" s="4">
        <v>529</v>
      </c>
      <c r="AC34" s="4">
        <v>2413.6120000000001</v>
      </c>
      <c r="AD34" s="4">
        <v>1357.5139999999999</v>
      </c>
      <c r="AE34" s="4">
        <v>1.778</v>
      </c>
      <c r="AF34" s="4">
        <v>1.9</v>
      </c>
      <c r="AG34" s="4">
        <v>14.355</v>
      </c>
      <c r="AH34" s="4">
        <v>143.07746</v>
      </c>
      <c r="AI34" s="4">
        <v>3.5366270000000002</v>
      </c>
      <c r="AJ34" s="4">
        <v>49.902743000000001</v>
      </c>
      <c r="AK34" s="4">
        <v>384</v>
      </c>
      <c r="AL34" s="4">
        <v>4</v>
      </c>
      <c r="AM34" s="4">
        <v>418</v>
      </c>
      <c r="AN34" s="4">
        <v>93</v>
      </c>
      <c r="AO34" s="4">
        <v>16.869267000000001</v>
      </c>
      <c r="AP34" s="4">
        <v>3039.1</v>
      </c>
      <c r="AQ34" s="4">
        <v>38.799999999999997</v>
      </c>
      <c r="AR34" s="4">
        <v>27</v>
      </c>
      <c r="AS34" s="4">
        <v>4642</v>
      </c>
      <c r="AT34" s="4">
        <v>0.16600000000000001</v>
      </c>
      <c r="AU34" s="4">
        <v>17.318000000000001</v>
      </c>
      <c r="AV34" s="4">
        <v>19853</v>
      </c>
      <c r="AW34" s="4">
        <v>0</v>
      </c>
      <c r="AX34" s="4">
        <v>0.47</v>
      </c>
      <c r="AY34">
        <v>0.93578947368421062</v>
      </c>
      <c r="AZ34" t="s">
        <v>68</v>
      </c>
      <c r="BA34" t="s">
        <v>226</v>
      </c>
      <c r="BB34">
        <v>5</v>
      </c>
      <c r="BC34" t="s">
        <v>562</v>
      </c>
      <c r="BD34">
        <v>8</v>
      </c>
      <c r="BE34">
        <v>35696.521999999997</v>
      </c>
      <c r="BF34">
        <v>6.7614766503022353E-2</v>
      </c>
      <c r="BG34">
        <v>6.3273186759144076E-2</v>
      </c>
      <c r="BH34">
        <v>192759.08400000003</v>
      </c>
      <c r="BI34">
        <v>1.2521391728547536E-2</v>
      </c>
      <c r="BJ34">
        <v>1.1717386575451327E-2</v>
      </c>
      <c r="BK34">
        <v>1</v>
      </c>
      <c r="BL34" t="s">
        <v>68</v>
      </c>
      <c r="BM34">
        <v>0</v>
      </c>
      <c r="BN34" t="s">
        <v>549</v>
      </c>
    </row>
    <row r="35" spans="1:66">
      <c r="A35" s="146" t="str">
        <f t="shared" si="20"/>
        <v>인천스마트</v>
      </c>
      <c r="B35" s="146" t="str">
        <f t="shared" si="1"/>
        <v>27</v>
      </c>
      <c r="C35" s="147" t="str">
        <f t="shared" si="21"/>
        <v>70바3638</v>
      </c>
      <c r="D35" s="135" t="str">
        <f t="shared" si="22"/>
        <v>대형</v>
      </c>
      <c r="E35" s="131" t="str">
        <f t="shared" si="16"/>
        <v>A</v>
      </c>
      <c r="F35" s="154">
        <f t="shared" si="17"/>
        <v>0.96315789473684221</v>
      </c>
      <c r="G35" s="155">
        <f t="shared" si="18"/>
        <v>1.83</v>
      </c>
      <c r="H35" s="156">
        <f t="shared" si="19"/>
        <v>1.9</v>
      </c>
      <c r="I35" s="157">
        <f t="shared" si="23"/>
        <v>3298.8879999999999</v>
      </c>
      <c r="J35" s="158">
        <f t="shared" si="24"/>
        <v>1.1129220376281555E-2</v>
      </c>
      <c r="K35" s="158">
        <f t="shared" si="25"/>
        <v>0.32886565610665114</v>
      </c>
      <c r="L35" s="158">
        <f t="shared" si="26"/>
        <v>0.18824525112704646</v>
      </c>
      <c r="M35" s="159">
        <f t="shared" si="27"/>
        <v>9.7170000000000005</v>
      </c>
      <c r="N35" s="160">
        <f t="shared" si="28"/>
        <v>9.0999999999999998E-2</v>
      </c>
      <c r="O35" s="160">
        <f t="shared" si="29"/>
        <v>7.609</v>
      </c>
      <c r="P35" s="161">
        <f t="shared" si="30"/>
        <v>0.27500000000000002</v>
      </c>
      <c r="Q35" s="162">
        <f t="shared" si="31"/>
        <v>93</v>
      </c>
      <c r="R35" s="163">
        <f t="shared" si="32"/>
        <v>25.498092466920628</v>
      </c>
      <c r="S35" s="148">
        <f t="shared" si="33"/>
        <v>3</v>
      </c>
      <c r="T35" s="148">
        <f t="shared" si="34"/>
        <v>251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232</v>
      </c>
      <c r="Z35" s="4" t="s">
        <v>194</v>
      </c>
      <c r="AA35" s="4" t="s">
        <v>48</v>
      </c>
      <c r="AB35" s="4">
        <v>529</v>
      </c>
      <c r="AC35" s="4">
        <v>3298.8879999999999</v>
      </c>
      <c r="AD35" s="4">
        <v>1802.231</v>
      </c>
      <c r="AE35" s="4">
        <v>1.83</v>
      </c>
      <c r="AF35" s="4">
        <v>1.9</v>
      </c>
      <c r="AG35" s="4">
        <v>9.7170000000000005</v>
      </c>
      <c r="AH35" s="4">
        <v>196.02550099999999</v>
      </c>
      <c r="AI35" s="4">
        <v>2.1816110000000002</v>
      </c>
      <c r="AJ35" s="4">
        <v>64.466054999999997</v>
      </c>
      <c r="AK35" s="4">
        <v>621</v>
      </c>
      <c r="AL35" s="4">
        <v>3</v>
      </c>
      <c r="AM35" s="4">
        <v>251</v>
      </c>
      <c r="AN35" s="4">
        <v>93</v>
      </c>
      <c r="AO35" s="4">
        <v>16.828870999999999</v>
      </c>
      <c r="AP35" s="4">
        <v>2683.6</v>
      </c>
      <c r="AQ35" s="4">
        <v>16.5</v>
      </c>
      <c r="AR35" s="4">
        <v>6</v>
      </c>
      <c r="AS35" s="4">
        <v>509</v>
      </c>
      <c r="AT35" s="4">
        <v>9.0999999999999998E-2</v>
      </c>
      <c r="AU35" s="4">
        <v>7.609</v>
      </c>
      <c r="AV35" s="4">
        <v>29339</v>
      </c>
      <c r="AW35" s="4">
        <v>0</v>
      </c>
      <c r="AX35" s="4">
        <v>0.4</v>
      </c>
      <c r="AY35">
        <v>0.96315789473684221</v>
      </c>
      <c r="AZ35" t="s">
        <v>66</v>
      </c>
      <c r="BA35" t="s">
        <v>226</v>
      </c>
      <c r="BB35">
        <v>4</v>
      </c>
      <c r="BC35" t="s">
        <v>640</v>
      </c>
      <c r="BD35">
        <v>6</v>
      </c>
      <c r="BE35">
        <v>35696.521999999997</v>
      </c>
      <c r="BF35">
        <v>9.2414829657634437E-2</v>
      </c>
      <c r="BG35">
        <v>8.9010072775511068E-2</v>
      </c>
      <c r="BH35">
        <v>192759.08400000003</v>
      </c>
      <c r="BI35">
        <v>1.7114046879367819E-2</v>
      </c>
      <c r="BJ35">
        <v>1.6483529362759534E-2</v>
      </c>
      <c r="BK35">
        <v>1</v>
      </c>
      <c r="BL35" t="s">
        <v>68</v>
      </c>
      <c r="BM35">
        <v>1</v>
      </c>
      <c r="BN35" t="s">
        <v>632</v>
      </c>
    </row>
    <row r="36" spans="1:66">
      <c r="A36" s="143" t="str">
        <f t="shared" si="20"/>
        <v>인천스마트</v>
      </c>
      <c r="B36" s="143" t="str">
        <f t="shared" si="1"/>
        <v>27</v>
      </c>
      <c r="C36" s="144" t="str">
        <f t="shared" si="21"/>
        <v>70바3639</v>
      </c>
      <c r="D36" s="118" t="str">
        <f t="shared" si="22"/>
        <v>대형</v>
      </c>
      <c r="E36" s="114" t="str">
        <f t="shared" si="16"/>
        <v>B</v>
      </c>
      <c r="F36" s="164">
        <f t="shared" si="17"/>
        <v>0.94000000000000006</v>
      </c>
      <c r="G36" s="165">
        <f t="shared" si="18"/>
        <v>1.786</v>
      </c>
      <c r="H36" s="166">
        <f t="shared" si="19"/>
        <v>1.9</v>
      </c>
      <c r="I36" s="167">
        <f t="shared" si="23"/>
        <v>1905.9069999999999</v>
      </c>
      <c r="J36" s="168">
        <f t="shared" si="24"/>
        <v>2.9862783266874353E-2</v>
      </c>
      <c r="K36" s="168">
        <f t="shared" si="25"/>
        <v>0.34003802393081489</v>
      </c>
      <c r="L36" s="168">
        <f t="shared" si="26"/>
        <v>0.14376357293404138</v>
      </c>
      <c r="M36" s="169">
        <f t="shared" si="27"/>
        <v>12.064</v>
      </c>
      <c r="N36" s="170">
        <f t="shared" si="28"/>
        <v>5.1999999999999998E-2</v>
      </c>
      <c r="O36" s="170">
        <f t="shared" si="29"/>
        <v>11.91</v>
      </c>
      <c r="P36" s="171">
        <f t="shared" si="30"/>
        <v>2.3333333333333331E-2</v>
      </c>
      <c r="Q36" s="172">
        <f t="shared" si="31"/>
        <v>88</v>
      </c>
      <c r="R36" s="173">
        <f t="shared" si="32"/>
        <v>26.386322446155258</v>
      </c>
      <c r="S36" s="145">
        <f t="shared" si="33"/>
        <v>1</v>
      </c>
      <c r="T36" s="145">
        <f t="shared" si="34"/>
        <v>227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233</v>
      </c>
      <c r="Z36" t="s">
        <v>194</v>
      </c>
      <c r="AA36" t="s">
        <v>48</v>
      </c>
      <c r="AB36">
        <v>529</v>
      </c>
      <c r="AC36" s="1">
        <v>1905.9069999999999</v>
      </c>
      <c r="AD36" s="1">
        <v>1067.269</v>
      </c>
      <c r="AE36" s="29">
        <v>1.786</v>
      </c>
      <c r="AF36">
        <v>1.9</v>
      </c>
      <c r="AG36">
        <v>12.064</v>
      </c>
      <c r="AH36">
        <v>114.634124</v>
      </c>
      <c r="AI36">
        <v>3.4232939999999998</v>
      </c>
      <c r="AJ36">
        <v>38.979961000000003</v>
      </c>
      <c r="AK36">
        <v>274</v>
      </c>
      <c r="AL36">
        <v>1</v>
      </c>
      <c r="AM36">
        <v>227</v>
      </c>
      <c r="AN36">
        <v>88</v>
      </c>
      <c r="AO36">
        <v>16.626000000000001</v>
      </c>
      <c r="AP36">
        <v>756.4</v>
      </c>
      <c r="AQ36">
        <v>1.4</v>
      </c>
      <c r="AR36">
        <v>7</v>
      </c>
      <c r="AS36">
        <v>1331</v>
      </c>
      <c r="AT36">
        <v>5.1999999999999998E-2</v>
      </c>
      <c r="AU36">
        <v>11.91</v>
      </c>
      <c r="AV36">
        <v>16015</v>
      </c>
      <c r="AW36">
        <v>0</v>
      </c>
      <c r="AX36">
        <v>0.43</v>
      </c>
      <c r="AY36">
        <v>0.94000000000000006</v>
      </c>
      <c r="AZ36" t="s">
        <v>68</v>
      </c>
      <c r="BA36" t="s">
        <v>226</v>
      </c>
      <c r="BB36">
        <v>4</v>
      </c>
      <c r="BC36" t="s">
        <v>560</v>
      </c>
      <c r="BD36">
        <v>4</v>
      </c>
      <c r="BE36">
        <v>35696.521999999997</v>
      </c>
      <c r="BF36">
        <v>5.3391952302804177E-2</v>
      </c>
      <c r="BG36">
        <v>5.0188435164635926E-2</v>
      </c>
      <c r="BH36">
        <v>192759.08400000003</v>
      </c>
      <c r="BI36">
        <v>9.8875080771809419E-3</v>
      </c>
      <c r="BJ36">
        <v>9.2942575925500856E-3</v>
      </c>
      <c r="BK36">
        <v>1</v>
      </c>
      <c r="BL36" t="s">
        <v>68</v>
      </c>
      <c r="BM36">
        <v>0</v>
      </c>
      <c r="BN36" t="s">
        <v>549</v>
      </c>
    </row>
    <row r="37" spans="1:66">
      <c r="A37" s="146" t="str">
        <f t="shared" si="20"/>
        <v>인천스마트</v>
      </c>
      <c r="B37" s="146" t="str">
        <f t="shared" si="1"/>
        <v>27</v>
      </c>
      <c r="C37" s="147" t="str">
        <f t="shared" si="21"/>
        <v>70바3640</v>
      </c>
      <c r="D37" s="135" t="str">
        <f t="shared" si="22"/>
        <v>대형</v>
      </c>
      <c r="E37" s="131" t="str">
        <f t="shared" si="16"/>
        <v>A</v>
      </c>
      <c r="F37" s="154">
        <f t="shared" si="17"/>
        <v>0.97684210526315796</v>
      </c>
      <c r="G37" s="155">
        <f t="shared" si="18"/>
        <v>1.8560000000000001</v>
      </c>
      <c r="H37" s="156">
        <f t="shared" si="19"/>
        <v>1.9</v>
      </c>
      <c r="I37" s="157">
        <f t="shared" si="23"/>
        <v>3481.721</v>
      </c>
      <c r="J37" s="158">
        <f t="shared" si="24"/>
        <v>2.2824180304299335E-2</v>
      </c>
      <c r="K37" s="158">
        <f t="shared" si="25"/>
        <v>0.34120680507112533</v>
      </c>
      <c r="L37" s="158">
        <f t="shared" si="26"/>
        <v>6.1176642241006676E-2</v>
      </c>
      <c r="M37" s="159">
        <f t="shared" si="27"/>
        <v>11.612</v>
      </c>
      <c r="N37" s="160">
        <f t="shared" si="28"/>
        <v>8.5999999999999993E-2</v>
      </c>
      <c r="O37" s="160">
        <f t="shared" si="29"/>
        <v>7.9850000000000003</v>
      </c>
      <c r="P37" s="161">
        <f t="shared" si="30"/>
        <v>0.115</v>
      </c>
      <c r="Q37" s="162">
        <f t="shared" si="31"/>
        <v>92</v>
      </c>
      <c r="R37" s="163">
        <f t="shared" si="32"/>
        <v>26.167409110532461</v>
      </c>
      <c r="S37" s="148">
        <f t="shared" si="33"/>
        <v>3</v>
      </c>
      <c r="T37" s="148">
        <f t="shared" si="34"/>
        <v>278</v>
      </c>
      <c r="U37" t="s">
        <v>118</v>
      </c>
      <c r="V37" t="s">
        <v>121</v>
      </c>
      <c r="W37" s="4" t="s">
        <v>118</v>
      </c>
      <c r="X37" s="4" t="s">
        <v>121</v>
      </c>
      <c r="Y37" s="4" t="s">
        <v>234</v>
      </c>
      <c r="Z37" s="4" t="s">
        <v>194</v>
      </c>
      <c r="AA37" s="4" t="s">
        <v>48</v>
      </c>
      <c r="AB37" s="4">
        <v>529</v>
      </c>
      <c r="AC37" s="4">
        <v>3481.721</v>
      </c>
      <c r="AD37" s="4">
        <v>1876.2919999999999</v>
      </c>
      <c r="AE37" s="4">
        <v>1.8560000000000001</v>
      </c>
      <c r="AF37" s="4">
        <v>1.9</v>
      </c>
      <c r="AG37" s="4">
        <v>11.612</v>
      </c>
      <c r="AH37" s="4">
        <v>209.217152</v>
      </c>
      <c r="AI37" s="4">
        <v>4.7752100000000004</v>
      </c>
      <c r="AJ37" s="4">
        <v>71.386315999999994</v>
      </c>
      <c r="AK37" s="4">
        <v>213</v>
      </c>
      <c r="AL37" s="4">
        <v>3</v>
      </c>
      <c r="AM37" s="4">
        <v>278</v>
      </c>
      <c r="AN37" s="4">
        <v>92</v>
      </c>
      <c r="AO37" s="4">
        <v>16.641660999999999</v>
      </c>
      <c r="AP37" s="4">
        <v>1143.5</v>
      </c>
      <c r="AQ37" s="4">
        <v>6.9</v>
      </c>
      <c r="AR37" s="4">
        <v>9</v>
      </c>
      <c r="AS37" s="4">
        <v>1764</v>
      </c>
      <c r="AT37" s="4">
        <v>8.5999999999999993E-2</v>
      </c>
      <c r="AU37" s="4">
        <v>7.9850000000000003</v>
      </c>
      <c r="AV37" s="4">
        <v>30264</v>
      </c>
      <c r="AW37" s="4">
        <v>0</v>
      </c>
      <c r="AX37" s="4">
        <v>0.44</v>
      </c>
      <c r="AY37">
        <v>0.97684210526315796</v>
      </c>
      <c r="AZ37" t="s">
        <v>66</v>
      </c>
      <c r="BA37" t="s">
        <v>226</v>
      </c>
      <c r="BB37">
        <v>2</v>
      </c>
      <c r="BC37" t="s">
        <v>563</v>
      </c>
      <c r="BD37">
        <v>10</v>
      </c>
      <c r="BE37">
        <v>35696.521999999997</v>
      </c>
      <c r="BF37">
        <v>9.7536701194586975E-2</v>
      </c>
      <c r="BG37">
        <v>9.5277956535343919E-2</v>
      </c>
      <c r="BH37">
        <v>192759.08400000003</v>
      </c>
      <c r="BI37">
        <v>1.8062552112978497E-2</v>
      </c>
      <c r="BJ37">
        <v>1.7644261432467417E-2</v>
      </c>
      <c r="BK37">
        <v>1</v>
      </c>
      <c r="BL37" t="s">
        <v>68</v>
      </c>
      <c r="BM37">
        <v>1</v>
      </c>
      <c r="BN37" t="s">
        <v>632</v>
      </c>
    </row>
    <row r="38" spans="1:66">
      <c r="A38" s="143" t="str">
        <f t="shared" si="20"/>
        <v>인천스마트</v>
      </c>
      <c r="B38" s="143" t="str">
        <f t="shared" si="1"/>
        <v>27</v>
      </c>
      <c r="C38" s="144" t="str">
        <f t="shared" si="21"/>
        <v>70바3641</v>
      </c>
      <c r="D38" s="118" t="str">
        <f t="shared" si="22"/>
        <v>대형</v>
      </c>
      <c r="E38" s="114" t="str">
        <f t="shared" si="16"/>
        <v>B</v>
      </c>
      <c r="F38" s="164">
        <f t="shared" si="17"/>
        <v>0.94526315789473692</v>
      </c>
      <c r="G38" s="165">
        <f t="shared" si="18"/>
        <v>1.796</v>
      </c>
      <c r="H38" s="166">
        <f t="shared" si="19"/>
        <v>1.9</v>
      </c>
      <c r="I38" s="167">
        <f t="shared" si="23"/>
        <v>1678.223</v>
      </c>
      <c r="J38" s="168">
        <f t="shared" si="24"/>
        <v>5.3330281328161602E-2</v>
      </c>
      <c r="K38" s="168">
        <f t="shared" si="25"/>
        <v>0.29694496231780843</v>
      </c>
      <c r="L38" s="168">
        <f t="shared" si="26"/>
        <v>0.16445966954332053</v>
      </c>
      <c r="M38" s="169">
        <f t="shared" si="27"/>
        <v>14.497</v>
      </c>
      <c r="N38" s="170">
        <f t="shared" si="28"/>
        <v>0</v>
      </c>
      <c r="O38" s="170">
        <f t="shared" si="29"/>
        <v>12.156000000000001</v>
      </c>
      <c r="P38" s="171">
        <f t="shared" si="30"/>
        <v>0</v>
      </c>
      <c r="Q38" s="172">
        <f t="shared" si="31"/>
        <v>81</v>
      </c>
      <c r="R38" s="173">
        <f t="shared" si="32"/>
        <v>27.974641540019753</v>
      </c>
      <c r="S38" s="145">
        <f t="shared" si="33"/>
        <v>0</v>
      </c>
      <c r="T38" s="145">
        <f t="shared" si="34"/>
        <v>204</v>
      </c>
      <c r="U38" t="s">
        <v>118</v>
      </c>
      <c r="V38" t="s">
        <v>121</v>
      </c>
      <c r="W38" t="s">
        <v>118</v>
      </c>
      <c r="X38" s="4" t="s">
        <v>121</v>
      </c>
      <c r="Y38" s="4" t="s">
        <v>235</v>
      </c>
      <c r="Z38" s="4" t="s">
        <v>194</v>
      </c>
      <c r="AA38" s="4" t="s">
        <v>48</v>
      </c>
      <c r="AB38" s="4">
        <v>529</v>
      </c>
      <c r="AC38" s="4">
        <v>1678.223</v>
      </c>
      <c r="AD38" s="4">
        <v>934.53800000000001</v>
      </c>
      <c r="AE38" s="4">
        <v>1.796</v>
      </c>
      <c r="AF38" s="4">
        <v>1.9</v>
      </c>
      <c r="AG38" s="4">
        <v>14.497</v>
      </c>
      <c r="AH38" s="4">
        <v>92.332740000000001</v>
      </c>
      <c r="AI38" s="4">
        <v>4.924131</v>
      </c>
      <c r="AJ38" s="4">
        <v>27.417742000000001</v>
      </c>
      <c r="AK38" s="4">
        <v>276</v>
      </c>
      <c r="AL38" s="4">
        <v>0</v>
      </c>
      <c r="AM38" s="4">
        <v>204</v>
      </c>
      <c r="AN38" s="4">
        <v>81</v>
      </c>
      <c r="AO38" s="4">
        <v>18.175816999999999</v>
      </c>
      <c r="AP38" s="4">
        <v>1883.1</v>
      </c>
      <c r="AQ38" s="4">
        <v>0</v>
      </c>
      <c r="AR38" s="4">
        <v>13</v>
      </c>
      <c r="AS38" s="4">
        <v>3047</v>
      </c>
      <c r="AT38" s="4">
        <v>0</v>
      </c>
      <c r="AU38" s="4">
        <v>12.156000000000001</v>
      </c>
      <c r="AV38" s="4">
        <v>13371</v>
      </c>
      <c r="AW38" s="4">
        <v>0</v>
      </c>
      <c r="AX38" s="4">
        <v>0.46</v>
      </c>
      <c r="AY38">
        <v>0.94526315789473692</v>
      </c>
      <c r="AZ38" t="s">
        <v>68</v>
      </c>
      <c r="BA38" t="s">
        <v>226</v>
      </c>
      <c r="BB38">
        <v>2</v>
      </c>
      <c r="BC38" t="s">
        <v>559</v>
      </c>
      <c r="BD38">
        <v>7</v>
      </c>
      <c r="BE38">
        <v>35696.521999999997</v>
      </c>
      <c r="BF38">
        <v>4.7013627826262741E-2</v>
      </c>
      <c r="BG38">
        <v>4.4440250303140992E-2</v>
      </c>
      <c r="BH38">
        <v>192759.08400000003</v>
      </c>
      <c r="BI38">
        <v>8.7063237963923897E-3</v>
      </c>
      <c r="BJ38">
        <v>8.2297671254319641E-3</v>
      </c>
      <c r="BK38">
        <v>1</v>
      </c>
      <c r="BL38" t="s">
        <v>68</v>
      </c>
      <c r="BM38">
        <v>0</v>
      </c>
      <c r="BN38" t="s">
        <v>549</v>
      </c>
    </row>
    <row r="39" spans="1:66">
      <c r="A39" s="146" t="str">
        <f t="shared" si="20"/>
        <v>인천스마트</v>
      </c>
      <c r="B39" s="146" t="str">
        <f t="shared" si="1"/>
        <v>27</v>
      </c>
      <c r="C39" s="147" t="str">
        <f t="shared" si="21"/>
        <v>70바3642</v>
      </c>
      <c r="D39" s="135" t="str">
        <f t="shared" si="22"/>
        <v>대형</v>
      </c>
      <c r="E39" s="131" t="str">
        <f t="shared" si="16"/>
        <v>B</v>
      </c>
      <c r="F39" s="154">
        <f t="shared" si="17"/>
        <v>0.92210526315789476</v>
      </c>
      <c r="G39" s="155">
        <f t="shared" si="18"/>
        <v>1.752</v>
      </c>
      <c r="H39" s="156">
        <f t="shared" si="19"/>
        <v>1.9</v>
      </c>
      <c r="I39" s="157">
        <f t="shared" si="23"/>
        <v>2330.8919999999998</v>
      </c>
      <c r="J39" s="158">
        <f t="shared" si="24"/>
        <v>4.5239522946676297E-2</v>
      </c>
      <c r="K39" s="158">
        <f t="shared" si="25"/>
        <v>0.35386299433441221</v>
      </c>
      <c r="L39" s="158">
        <f t="shared" si="26"/>
        <v>0.16903400071732197</v>
      </c>
      <c r="M39" s="159">
        <f t="shared" si="27"/>
        <v>13.507999999999999</v>
      </c>
      <c r="N39" s="160">
        <f t="shared" si="28"/>
        <v>0.90100000000000002</v>
      </c>
      <c r="O39" s="160">
        <f t="shared" si="29"/>
        <v>19.821000000000002</v>
      </c>
      <c r="P39" s="161">
        <f t="shared" si="30"/>
        <v>0.2</v>
      </c>
      <c r="Q39" s="162">
        <f t="shared" si="31"/>
        <v>91</v>
      </c>
      <c r="R39" s="163">
        <f t="shared" si="32"/>
        <v>27.850009078854534</v>
      </c>
      <c r="S39" s="148">
        <f t="shared" si="33"/>
        <v>21</v>
      </c>
      <c r="T39" s="148">
        <f t="shared" si="34"/>
        <v>462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236</v>
      </c>
      <c r="Z39" t="s">
        <v>194</v>
      </c>
      <c r="AA39" t="s">
        <v>48</v>
      </c>
      <c r="AB39">
        <v>529</v>
      </c>
      <c r="AC39" s="1">
        <v>2330.8919999999998</v>
      </c>
      <c r="AD39" s="1">
        <v>1330.5250000000001</v>
      </c>
      <c r="AE39" s="29">
        <v>1.752</v>
      </c>
      <c r="AF39">
        <v>1.9</v>
      </c>
      <c r="AG39">
        <v>13.507999999999999</v>
      </c>
      <c r="AH39">
        <v>139.28245899999999</v>
      </c>
      <c r="AI39">
        <v>6.3010719999999996</v>
      </c>
      <c r="AJ39">
        <v>49.286907999999997</v>
      </c>
      <c r="AK39">
        <v>394</v>
      </c>
      <c r="AL39">
        <v>21</v>
      </c>
      <c r="AM39">
        <v>462</v>
      </c>
      <c r="AN39">
        <v>91</v>
      </c>
      <c r="AO39">
        <v>16.734999999999999</v>
      </c>
      <c r="AP39">
        <v>1701.7</v>
      </c>
      <c r="AQ39">
        <v>12</v>
      </c>
      <c r="AR39">
        <v>33</v>
      </c>
      <c r="AS39">
        <v>12468</v>
      </c>
      <c r="AT39">
        <v>0.90100000000000002</v>
      </c>
      <c r="AU39">
        <v>19.821000000000002</v>
      </c>
      <c r="AV39">
        <v>0</v>
      </c>
      <c r="AW39">
        <v>0</v>
      </c>
      <c r="AX39">
        <v>0.43</v>
      </c>
      <c r="AY39">
        <v>0.92210526315789476</v>
      </c>
      <c r="AZ39" t="s">
        <v>68</v>
      </c>
      <c r="BA39" t="s">
        <v>226</v>
      </c>
      <c r="BB39">
        <v>7</v>
      </c>
      <c r="BC39" t="s">
        <v>565</v>
      </c>
      <c r="BD39">
        <v>1</v>
      </c>
      <c r="BE39">
        <v>35696.521999999997</v>
      </c>
      <c r="BF39">
        <v>6.5297453908814987E-2</v>
      </c>
      <c r="BG39">
        <v>6.0211125920128346E-2</v>
      </c>
      <c r="BH39">
        <v>192759.08400000003</v>
      </c>
      <c r="BI39">
        <v>1.2092255014036067E-2</v>
      </c>
      <c r="BJ39">
        <v>1.1150331991890101E-2</v>
      </c>
      <c r="BK39">
        <v>1</v>
      </c>
      <c r="BL39" t="s">
        <v>68</v>
      </c>
      <c r="BM39">
        <v>0</v>
      </c>
      <c r="BN39" t="s">
        <v>549</v>
      </c>
    </row>
    <row r="40" spans="1:66">
      <c r="A40" s="143" t="str">
        <f t="shared" si="20"/>
        <v>인천스마트</v>
      </c>
      <c r="B40" s="143" t="str">
        <f t="shared" si="1"/>
        <v>27</v>
      </c>
      <c r="C40" s="144" t="str">
        <f t="shared" si="21"/>
        <v>70바3659</v>
      </c>
      <c r="D40" s="118" t="str">
        <f t="shared" si="22"/>
        <v>대형</v>
      </c>
      <c r="E40" s="114" t="str">
        <f t="shared" si="16"/>
        <v>A</v>
      </c>
      <c r="F40" s="164">
        <f t="shared" si="17"/>
        <v>0.98111111111111104</v>
      </c>
      <c r="G40" s="165">
        <f t="shared" si="18"/>
        <v>1.766</v>
      </c>
      <c r="H40" s="166">
        <f t="shared" si="19"/>
        <v>1.8</v>
      </c>
      <c r="I40" s="167">
        <f t="shared" si="23"/>
        <v>2324.5329999999999</v>
      </c>
      <c r="J40" s="168">
        <f t="shared" si="24"/>
        <v>5.0605696766391345E-2</v>
      </c>
      <c r="K40" s="168">
        <f t="shared" si="25"/>
        <v>0.35795560606123611</v>
      </c>
      <c r="L40" s="168">
        <f t="shared" si="26"/>
        <v>0.14110361091883833</v>
      </c>
      <c r="M40" s="169">
        <f t="shared" si="27"/>
        <v>14.83</v>
      </c>
      <c r="N40" s="170">
        <f t="shared" si="28"/>
        <v>8.5999999999999993E-2</v>
      </c>
      <c r="O40" s="170">
        <f t="shared" si="29"/>
        <v>21.811</v>
      </c>
      <c r="P40" s="171">
        <f t="shared" si="30"/>
        <v>0.31333333333333335</v>
      </c>
      <c r="Q40" s="172">
        <f t="shared" si="31"/>
        <v>92</v>
      </c>
      <c r="R40" s="173">
        <f t="shared" si="32"/>
        <v>27.937127512758416</v>
      </c>
      <c r="S40" s="145">
        <f t="shared" si="33"/>
        <v>2</v>
      </c>
      <c r="T40" s="145">
        <f t="shared" si="34"/>
        <v>507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237</v>
      </c>
      <c r="Z40" s="4" t="s">
        <v>194</v>
      </c>
      <c r="AA40" s="4" t="s">
        <v>48</v>
      </c>
      <c r="AB40" s="4">
        <v>529</v>
      </c>
      <c r="AC40" s="4">
        <v>2324.5329999999999</v>
      </c>
      <c r="AD40" s="4">
        <v>1316.2449999999999</v>
      </c>
      <c r="AE40" s="4">
        <v>1.766</v>
      </c>
      <c r="AF40" s="4">
        <v>1.8</v>
      </c>
      <c r="AG40" s="4">
        <v>14.83</v>
      </c>
      <c r="AH40" s="4">
        <v>140.68384499999999</v>
      </c>
      <c r="AI40" s="4">
        <v>7.1194040000000003</v>
      </c>
      <c r="AJ40" s="4">
        <v>50.358570999999998</v>
      </c>
      <c r="AK40" s="4">
        <v>328</v>
      </c>
      <c r="AL40" s="4">
        <v>2</v>
      </c>
      <c r="AM40" s="4">
        <v>507</v>
      </c>
      <c r="AN40" s="4">
        <v>92</v>
      </c>
      <c r="AO40" s="4">
        <v>16.523098000000001</v>
      </c>
      <c r="AP40" s="4">
        <v>2749</v>
      </c>
      <c r="AQ40" s="4">
        <v>18.8</v>
      </c>
      <c r="AR40" s="4">
        <v>34</v>
      </c>
      <c r="AS40" s="4">
        <v>10714</v>
      </c>
      <c r="AT40" s="4">
        <v>8.5999999999999993E-2</v>
      </c>
      <c r="AU40" s="4">
        <v>21.811</v>
      </c>
      <c r="AV40" s="4">
        <v>17919</v>
      </c>
      <c r="AW40" s="4">
        <v>0</v>
      </c>
      <c r="AX40" s="4">
        <v>0.46</v>
      </c>
      <c r="AY40">
        <v>0.98111111111111104</v>
      </c>
      <c r="AZ40" t="s">
        <v>66</v>
      </c>
      <c r="BA40" t="s">
        <v>226</v>
      </c>
      <c r="BB40">
        <v>1</v>
      </c>
      <c r="BC40" t="s">
        <v>512</v>
      </c>
      <c r="BD40">
        <v>11</v>
      </c>
      <c r="BE40">
        <v>35696.521999999997</v>
      </c>
      <c r="BF40">
        <v>6.5119313304528664E-2</v>
      </c>
      <c r="BG40">
        <v>6.3889281830998679E-2</v>
      </c>
      <c r="BH40">
        <v>192759.08400000003</v>
      </c>
      <c r="BI40">
        <v>1.2059265647890293E-2</v>
      </c>
      <c r="BJ40">
        <v>1.1831479518985697E-2</v>
      </c>
      <c r="BK40">
        <v>1</v>
      </c>
      <c r="BL40" t="s">
        <v>66</v>
      </c>
      <c r="BM40">
        <v>0</v>
      </c>
      <c r="BN40" t="s">
        <v>549</v>
      </c>
    </row>
    <row r="41" spans="1:66">
      <c r="A41" s="146" t="str">
        <f t="shared" si="20"/>
        <v>인천스마트</v>
      </c>
      <c r="B41" s="146" t="str">
        <f t="shared" si="1"/>
        <v>27</v>
      </c>
      <c r="C41" s="147" t="str">
        <f t="shared" si="21"/>
        <v>70바3676</v>
      </c>
      <c r="D41" s="135" t="str">
        <f t="shared" si="22"/>
        <v>대형</v>
      </c>
      <c r="E41" s="131" t="str">
        <f t="shared" si="16"/>
        <v>C</v>
      </c>
      <c r="F41" s="154">
        <f t="shared" si="17"/>
        <v>0.88100000000000001</v>
      </c>
      <c r="G41" s="155">
        <f t="shared" si="18"/>
        <v>1.762</v>
      </c>
      <c r="H41" s="156">
        <f t="shared" si="19"/>
        <v>2</v>
      </c>
      <c r="I41" s="157">
        <f t="shared" si="23"/>
        <v>4643.0630000000001</v>
      </c>
      <c r="J41" s="158">
        <f t="shared" si="24"/>
        <v>3.2737448164707778E-2</v>
      </c>
      <c r="K41" s="158">
        <f t="shared" si="25"/>
        <v>0.38588620602829254</v>
      </c>
      <c r="L41" s="158">
        <f t="shared" si="26"/>
        <v>0.17079242732652991</v>
      </c>
      <c r="M41" s="159">
        <f t="shared" si="27"/>
        <v>16.655000000000001</v>
      </c>
      <c r="N41" s="160">
        <f t="shared" si="28"/>
        <v>0.43099999999999999</v>
      </c>
      <c r="O41" s="160">
        <f t="shared" si="29"/>
        <v>39.371000000000002</v>
      </c>
      <c r="P41" s="161">
        <f t="shared" si="30"/>
        <v>0.43333333333333335</v>
      </c>
      <c r="Q41" s="162">
        <f t="shared" si="31"/>
        <v>91</v>
      </c>
      <c r="R41" s="163">
        <f t="shared" si="32"/>
        <v>27.237890572441056</v>
      </c>
      <c r="S41" s="148">
        <f t="shared" si="33"/>
        <v>20</v>
      </c>
      <c r="T41" s="148">
        <f t="shared" si="34"/>
        <v>1828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238</v>
      </c>
      <c r="Z41" s="4" t="s">
        <v>194</v>
      </c>
      <c r="AA41" s="4" t="s">
        <v>48</v>
      </c>
      <c r="AB41" s="4">
        <v>529</v>
      </c>
      <c r="AC41" s="4">
        <v>4643.0630000000001</v>
      </c>
      <c r="AD41" s="4">
        <v>2635.09</v>
      </c>
      <c r="AE41" s="4">
        <v>1.762</v>
      </c>
      <c r="AF41" s="4">
        <v>2</v>
      </c>
      <c r="AG41" s="4">
        <v>16.655000000000001</v>
      </c>
      <c r="AH41" s="4">
        <v>293.20660400000003</v>
      </c>
      <c r="AI41" s="4">
        <v>9.5988360000000004</v>
      </c>
      <c r="AJ41" s="4">
        <v>113.144384</v>
      </c>
      <c r="AK41" s="4">
        <v>793</v>
      </c>
      <c r="AL41" s="4">
        <v>20</v>
      </c>
      <c r="AM41" s="4">
        <v>1828</v>
      </c>
      <c r="AN41" s="4">
        <v>91</v>
      </c>
      <c r="AO41" s="4">
        <v>15.835464999999999</v>
      </c>
      <c r="AP41" s="4">
        <v>6885.3</v>
      </c>
      <c r="AQ41" s="4">
        <v>26</v>
      </c>
      <c r="AR41" s="4">
        <v>63</v>
      </c>
      <c r="AS41" s="4">
        <v>20219</v>
      </c>
      <c r="AT41" s="4">
        <v>0.43099999999999999</v>
      </c>
      <c r="AU41" s="4">
        <v>39.371000000000002</v>
      </c>
      <c r="AV41" s="4">
        <v>29408</v>
      </c>
      <c r="AW41" s="4">
        <v>0</v>
      </c>
      <c r="AX41" s="4">
        <v>0.51</v>
      </c>
      <c r="AY41">
        <v>0.88100000000000001</v>
      </c>
      <c r="AZ41" t="s">
        <v>69</v>
      </c>
      <c r="BA41" t="s">
        <v>226</v>
      </c>
      <c r="BB41">
        <v>1</v>
      </c>
      <c r="BC41" t="s">
        <v>577</v>
      </c>
      <c r="BD41">
        <v>9</v>
      </c>
      <c r="BE41">
        <v>35696.521999999997</v>
      </c>
      <c r="BF41">
        <v>0.13007045896516195</v>
      </c>
      <c r="BG41">
        <v>0.11459207434830768</v>
      </c>
      <c r="BH41">
        <v>192759.08400000003</v>
      </c>
      <c r="BI41">
        <v>2.408738879460539E-2</v>
      </c>
      <c r="BJ41">
        <v>2.1220989528047348E-2</v>
      </c>
      <c r="BK41">
        <v>1</v>
      </c>
      <c r="BL41" t="s">
        <v>69</v>
      </c>
      <c r="BM41">
        <v>0</v>
      </c>
      <c r="BN41" t="s">
        <v>549</v>
      </c>
    </row>
    <row r="42" spans="1:66">
      <c r="A42" s="143" t="str">
        <f t="shared" si="20"/>
        <v>인천스마트</v>
      </c>
      <c r="B42" s="143" t="str">
        <f t="shared" si="1"/>
        <v>27</v>
      </c>
      <c r="C42" s="144" t="str">
        <f t="shared" si="21"/>
        <v>71바7125</v>
      </c>
      <c r="D42" s="118" t="str">
        <f t="shared" si="22"/>
        <v>대형</v>
      </c>
      <c r="E42" s="114" t="str">
        <f t="shared" si="16"/>
        <v>B</v>
      </c>
      <c r="F42" s="164">
        <f t="shared" si="17"/>
        <v>0.94473684210526321</v>
      </c>
      <c r="G42" s="165">
        <f t="shared" si="18"/>
        <v>1.7949999999999999</v>
      </c>
      <c r="H42" s="166">
        <f t="shared" si="19"/>
        <v>1.9</v>
      </c>
      <c r="I42" s="167">
        <f t="shared" si="23"/>
        <v>3308.058</v>
      </c>
      <c r="J42" s="168">
        <f t="shared" si="24"/>
        <v>2.5368412640914273E-2</v>
      </c>
      <c r="K42" s="168">
        <f t="shared" si="25"/>
        <v>0.35048015406803218</v>
      </c>
      <c r="L42" s="168">
        <f t="shared" si="26"/>
        <v>0.11245268371957202</v>
      </c>
      <c r="M42" s="169">
        <f t="shared" si="27"/>
        <v>12.574</v>
      </c>
      <c r="N42" s="170">
        <f t="shared" si="28"/>
        <v>0.03</v>
      </c>
      <c r="O42" s="170">
        <f t="shared" si="29"/>
        <v>7.1040000000000001</v>
      </c>
      <c r="P42" s="171">
        <f t="shared" si="30"/>
        <v>0</v>
      </c>
      <c r="Q42" s="172">
        <f t="shared" si="31"/>
        <v>69</v>
      </c>
      <c r="R42" s="173">
        <f t="shared" si="32"/>
        <v>26.023782472369394</v>
      </c>
      <c r="S42" s="145">
        <f t="shared" si="33"/>
        <v>1</v>
      </c>
      <c r="T42" s="145">
        <f t="shared" si="34"/>
        <v>235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239</v>
      </c>
      <c r="Z42" s="4" t="s">
        <v>194</v>
      </c>
      <c r="AA42" s="4" t="s">
        <v>48</v>
      </c>
      <c r="AB42" s="4">
        <v>529</v>
      </c>
      <c r="AC42" s="4">
        <v>3308.058</v>
      </c>
      <c r="AD42" s="4">
        <v>1842.8620000000001</v>
      </c>
      <c r="AE42" s="4">
        <v>1.7949999999999999</v>
      </c>
      <c r="AF42" s="4">
        <v>1.9</v>
      </c>
      <c r="AG42" s="4">
        <v>12.574</v>
      </c>
      <c r="AH42" s="4">
        <v>203.663275</v>
      </c>
      <c r="AI42" s="4">
        <v>5.166614</v>
      </c>
      <c r="AJ42" s="4">
        <v>71.379936000000001</v>
      </c>
      <c r="AK42" s="4">
        <v>372</v>
      </c>
      <c r="AL42" s="4">
        <v>1</v>
      </c>
      <c r="AM42" s="4">
        <v>235</v>
      </c>
      <c r="AN42" s="4">
        <v>69</v>
      </c>
      <c r="AO42" s="4">
        <v>16.242781000000001</v>
      </c>
      <c r="AP42" s="4">
        <v>1315.7</v>
      </c>
      <c r="AQ42" s="4">
        <v>0</v>
      </c>
      <c r="AR42" s="4">
        <v>16</v>
      </c>
      <c r="AS42" s="4">
        <v>3267</v>
      </c>
      <c r="AT42" s="4">
        <v>0.03</v>
      </c>
      <c r="AU42" s="4">
        <v>7.1040000000000001</v>
      </c>
      <c r="AV42" s="4">
        <v>30277</v>
      </c>
      <c r="AW42" s="4">
        <v>0</v>
      </c>
      <c r="AX42" s="4">
        <v>0.45</v>
      </c>
      <c r="AY42">
        <v>0.94473684210526321</v>
      </c>
      <c r="AZ42" t="s">
        <v>68</v>
      </c>
      <c r="BA42" t="s">
        <v>226</v>
      </c>
      <c r="BB42">
        <v>3</v>
      </c>
      <c r="BC42" t="s">
        <v>561</v>
      </c>
      <c r="BD42">
        <v>8</v>
      </c>
      <c r="BE42">
        <v>35696.521999999997</v>
      </c>
      <c r="BF42">
        <v>9.2671717429501962E-2</v>
      </c>
      <c r="BG42">
        <v>8.755038567681897E-2</v>
      </c>
      <c r="BH42">
        <v>192759.08400000003</v>
      </c>
      <c r="BI42">
        <v>1.7161619215829017E-2</v>
      </c>
      <c r="BJ42">
        <v>1.6213213943375309E-2</v>
      </c>
      <c r="BK42">
        <v>1</v>
      </c>
      <c r="BL42" t="s">
        <v>68</v>
      </c>
      <c r="BM42">
        <v>0</v>
      </c>
      <c r="BN42" t="s">
        <v>549</v>
      </c>
    </row>
    <row r="43" spans="1:66">
      <c r="A43" s="146" t="str">
        <f t="shared" si="20"/>
        <v>인천스마트</v>
      </c>
      <c r="B43" s="146" t="str">
        <f t="shared" si="1"/>
        <v>38</v>
      </c>
      <c r="C43" s="147" t="str">
        <f t="shared" si="21"/>
        <v>70바3545</v>
      </c>
      <c r="D43" s="135" t="str">
        <f t="shared" si="22"/>
        <v>대형</v>
      </c>
      <c r="E43" s="131" t="str">
        <f t="shared" si="16"/>
        <v>D</v>
      </c>
      <c r="F43" s="154">
        <f t="shared" si="17"/>
        <v>0.84</v>
      </c>
      <c r="G43" s="155">
        <f t="shared" si="18"/>
        <v>1.8480000000000001</v>
      </c>
      <c r="H43" s="156">
        <f t="shared" si="19"/>
        <v>2.2000000000000002</v>
      </c>
      <c r="I43" s="157">
        <f t="shared" si="23"/>
        <v>3693.8530000000001</v>
      </c>
      <c r="J43" s="158">
        <f t="shared" si="24"/>
        <v>2.9057229221171734E-2</v>
      </c>
      <c r="K43" s="158">
        <f t="shared" si="25"/>
        <v>0.37498131595662765</v>
      </c>
      <c r="L43" s="158">
        <f t="shared" si="26"/>
        <v>0.14943745731083505</v>
      </c>
      <c r="M43" s="159">
        <f t="shared" si="27"/>
        <v>14.141</v>
      </c>
      <c r="N43" s="160">
        <f t="shared" si="28"/>
        <v>5.3999999999999999E-2</v>
      </c>
      <c r="O43" s="160">
        <f t="shared" si="29"/>
        <v>10.91</v>
      </c>
      <c r="P43" s="161">
        <f t="shared" si="30"/>
        <v>0.18166666666666667</v>
      </c>
      <c r="Q43" s="162">
        <f t="shared" si="31"/>
        <v>91</v>
      </c>
      <c r="R43" s="163">
        <f t="shared" si="32"/>
        <v>26.052435257315945</v>
      </c>
      <c r="S43" s="148">
        <f t="shared" si="33"/>
        <v>2</v>
      </c>
      <c r="T43" s="148">
        <f t="shared" si="34"/>
        <v>403</v>
      </c>
      <c r="U43" t="s">
        <v>118</v>
      </c>
      <c r="V43" t="s">
        <v>122</v>
      </c>
      <c r="W43" s="4" t="s">
        <v>118</v>
      </c>
      <c r="X43" s="4" t="s">
        <v>122</v>
      </c>
      <c r="Y43" s="4" t="s">
        <v>240</v>
      </c>
      <c r="Z43" s="4" t="s">
        <v>194</v>
      </c>
      <c r="AA43" s="4" t="s">
        <v>48</v>
      </c>
      <c r="AB43" s="4">
        <v>529</v>
      </c>
      <c r="AC43" s="4">
        <v>3693.8530000000001</v>
      </c>
      <c r="AD43" s="4">
        <v>1998.528</v>
      </c>
      <c r="AE43" s="4">
        <v>1.8480000000000001</v>
      </c>
      <c r="AF43" s="4">
        <v>2.2000000000000002</v>
      </c>
      <c r="AG43" s="4">
        <v>14.141</v>
      </c>
      <c r="AH43" s="4">
        <v>237.91022699999999</v>
      </c>
      <c r="AI43" s="4">
        <v>6.9130120000000002</v>
      </c>
      <c r="AJ43" s="4">
        <v>89.211889999999997</v>
      </c>
      <c r="AK43" s="4">
        <v>552</v>
      </c>
      <c r="AL43" s="4">
        <v>2</v>
      </c>
      <c r="AM43" s="4">
        <v>403</v>
      </c>
      <c r="AN43" s="4">
        <v>91</v>
      </c>
      <c r="AO43" s="4">
        <v>15.526247</v>
      </c>
      <c r="AP43" s="4">
        <v>738.7</v>
      </c>
      <c r="AQ43" s="4">
        <v>10.9</v>
      </c>
      <c r="AR43" s="4">
        <v>28</v>
      </c>
      <c r="AS43" s="4">
        <v>8116</v>
      </c>
      <c r="AT43" s="4">
        <v>5.3999999999999999E-2</v>
      </c>
      <c r="AU43" s="4">
        <v>10.91</v>
      </c>
      <c r="AV43" s="4">
        <v>31828</v>
      </c>
      <c r="AW43" s="4">
        <v>0</v>
      </c>
      <c r="AX43" s="4">
        <v>0.5</v>
      </c>
      <c r="AY43">
        <v>0.84</v>
      </c>
      <c r="AZ43" t="s">
        <v>67</v>
      </c>
      <c r="BA43" t="s">
        <v>241</v>
      </c>
      <c r="BB43">
        <v>1</v>
      </c>
      <c r="BC43" t="s">
        <v>532</v>
      </c>
      <c r="BD43">
        <v>10</v>
      </c>
      <c r="BE43">
        <v>44068.006000000008</v>
      </c>
      <c r="BF43">
        <v>8.3821650564357267E-2</v>
      </c>
      <c r="BG43">
        <v>7.0410186474060096E-2</v>
      </c>
      <c r="BH43">
        <v>192759.08400000003</v>
      </c>
      <c r="BI43">
        <v>1.9163055371232203E-2</v>
      </c>
      <c r="BJ43">
        <v>1.6096966511835051E-2</v>
      </c>
      <c r="BK43">
        <v>2</v>
      </c>
      <c r="BL43" t="s">
        <v>67</v>
      </c>
      <c r="BM43">
        <v>0</v>
      </c>
      <c r="BN43" t="s">
        <v>549</v>
      </c>
    </row>
    <row r="44" spans="1:66">
      <c r="A44" s="143" t="str">
        <f t="shared" si="20"/>
        <v>인천스마트</v>
      </c>
      <c r="B44" s="143" t="str">
        <f t="shared" si="1"/>
        <v>38</v>
      </c>
      <c r="C44" s="144" t="str">
        <f t="shared" si="21"/>
        <v>70바3546</v>
      </c>
      <c r="D44" s="118" t="str">
        <f t="shared" si="22"/>
        <v>대형</v>
      </c>
      <c r="E44" s="114" t="str">
        <f t="shared" si="16"/>
        <v>D</v>
      </c>
      <c r="F44" s="164">
        <f t="shared" si="17"/>
        <v>0.80727272727272725</v>
      </c>
      <c r="G44" s="165">
        <f t="shared" si="18"/>
        <v>1.776</v>
      </c>
      <c r="H44" s="166">
        <f t="shared" si="19"/>
        <v>2.2000000000000002</v>
      </c>
      <c r="I44" s="167">
        <f t="shared" si="23"/>
        <v>2792.54</v>
      </c>
      <c r="J44" s="168">
        <f t="shared" si="24"/>
        <v>3.8675878526446598E-2</v>
      </c>
      <c r="K44" s="168">
        <f t="shared" si="25"/>
        <v>0.38576239869172135</v>
      </c>
      <c r="L44" s="168">
        <f t="shared" si="26"/>
        <v>8.5227069263108135E-2</v>
      </c>
      <c r="M44" s="169">
        <f t="shared" si="27"/>
        <v>14.659000000000001</v>
      </c>
      <c r="N44" s="170">
        <f t="shared" si="28"/>
        <v>7.1999999999999995E-2</v>
      </c>
      <c r="O44" s="170">
        <f t="shared" si="29"/>
        <v>16.114000000000001</v>
      </c>
      <c r="P44" s="171">
        <f t="shared" si="30"/>
        <v>1.5416666666666667</v>
      </c>
      <c r="Q44" s="172">
        <f t="shared" si="31"/>
        <v>90</v>
      </c>
      <c r="R44" s="173">
        <f t="shared" si="32"/>
        <v>26.1726265296451</v>
      </c>
      <c r="S44" s="145">
        <f t="shared" si="33"/>
        <v>2</v>
      </c>
      <c r="T44" s="145">
        <f t="shared" si="34"/>
        <v>450</v>
      </c>
      <c r="U44" t="s">
        <v>118</v>
      </c>
      <c r="V44" t="s">
        <v>122</v>
      </c>
      <c r="W44" t="s">
        <v>118</v>
      </c>
      <c r="X44" s="4" t="s">
        <v>122</v>
      </c>
      <c r="Y44" s="4" t="s">
        <v>242</v>
      </c>
      <c r="Z44" s="4" t="s">
        <v>194</v>
      </c>
      <c r="AA44" s="4" t="s">
        <v>48</v>
      </c>
      <c r="AB44" s="4">
        <v>529</v>
      </c>
      <c r="AC44" s="4">
        <v>2792.54</v>
      </c>
      <c r="AD44" s="4">
        <v>1572.4649999999999</v>
      </c>
      <c r="AE44" s="4">
        <v>1.776</v>
      </c>
      <c r="AF44" s="4">
        <v>2.2000000000000002</v>
      </c>
      <c r="AG44" s="4">
        <v>14.659000000000001</v>
      </c>
      <c r="AH44" s="4">
        <v>185.37885299999999</v>
      </c>
      <c r="AI44" s="4">
        <v>7.1696900000000001</v>
      </c>
      <c r="AJ44" s="4">
        <v>71.512191000000001</v>
      </c>
      <c r="AK44" s="4">
        <v>238</v>
      </c>
      <c r="AL44" s="4">
        <v>2</v>
      </c>
      <c r="AM44" s="4">
        <v>450</v>
      </c>
      <c r="AN44" s="4">
        <v>90</v>
      </c>
      <c r="AO44" s="4">
        <v>15.063962</v>
      </c>
      <c r="AP44" s="4">
        <v>2087.5</v>
      </c>
      <c r="AQ44" s="4">
        <v>92.5</v>
      </c>
      <c r="AR44" s="4">
        <v>36</v>
      </c>
      <c r="AS44" s="4">
        <v>15425</v>
      </c>
      <c r="AT44" s="4">
        <v>7.1999999999999995E-2</v>
      </c>
      <c r="AU44" s="4">
        <v>16.114000000000001</v>
      </c>
      <c r="AV44" s="4">
        <v>10880</v>
      </c>
      <c r="AW44" s="4">
        <v>0</v>
      </c>
      <c r="AX44" s="4">
        <v>0.49</v>
      </c>
      <c r="AY44">
        <v>0.80727272727272725</v>
      </c>
      <c r="AZ44" t="s">
        <v>67</v>
      </c>
      <c r="BA44" t="s">
        <v>241</v>
      </c>
      <c r="BB44">
        <v>11</v>
      </c>
      <c r="BC44" t="s">
        <v>641</v>
      </c>
      <c r="BD44">
        <v>6</v>
      </c>
      <c r="BE44">
        <v>44068.006000000008</v>
      </c>
      <c r="BF44">
        <v>6.3368875823426166E-2</v>
      </c>
      <c r="BG44">
        <v>5.1155965210184028E-2</v>
      </c>
      <c r="BH44">
        <v>192759.08400000003</v>
      </c>
      <c r="BI44">
        <v>1.4487203103745811E-2</v>
      </c>
      <c r="BJ44">
        <v>1.16951239601148E-2</v>
      </c>
      <c r="BK44">
        <v>1</v>
      </c>
      <c r="BL44" t="s">
        <v>70</v>
      </c>
      <c r="BM44">
        <v>1</v>
      </c>
      <c r="BN44" t="s">
        <v>632</v>
      </c>
    </row>
    <row r="45" spans="1:66">
      <c r="A45" s="146" t="str">
        <f t="shared" si="20"/>
        <v>인천스마트</v>
      </c>
      <c r="B45" s="146" t="str">
        <f t="shared" si="1"/>
        <v>38</v>
      </c>
      <c r="C45" s="147" t="str">
        <f t="shared" si="21"/>
        <v>70바3547</v>
      </c>
      <c r="D45" s="135" t="str">
        <f t="shared" si="22"/>
        <v>대형</v>
      </c>
      <c r="E45" s="131" t="str">
        <f t="shared" si="16"/>
        <v>D</v>
      </c>
      <c r="F45" s="154">
        <f t="shared" si="17"/>
        <v>0.80999999999999994</v>
      </c>
      <c r="G45" s="155">
        <f t="shared" si="18"/>
        <v>1.782</v>
      </c>
      <c r="H45" s="156">
        <f t="shared" si="19"/>
        <v>2.2000000000000002</v>
      </c>
      <c r="I45" s="157">
        <f t="shared" si="23"/>
        <v>4496.7820000000002</v>
      </c>
      <c r="J45" s="158">
        <f t="shared" si="24"/>
        <v>1.9492715016600128E-2</v>
      </c>
      <c r="K45" s="158">
        <f t="shared" si="25"/>
        <v>0.38491587196177246</v>
      </c>
      <c r="L45" s="158">
        <f t="shared" si="26"/>
        <v>0.16033688090727991</v>
      </c>
      <c r="M45" s="159">
        <f t="shared" si="27"/>
        <v>16.587</v>
      </c>
      <c r="N45" s="160">
        <f t="shared" si="28"/>
        <v>0</v>
      </c>
      <c r="O45" s="160">
        <f t="shared" si="29"/>
        <v>25.329000000000001</v>
      </c>
      <c r="P45" s="161">
        <f t="shared" si="30"/>
        <v>0.22666666666666666</v>
      </c>
      <c r="Q45" s="162">
        <f t="shared" si="31"/>
        <v>91</v>
      </c>
      <c r="R45" s="163">
        <f t="shared" si="32"/>
        <v>25.4759882665631</v>
      </c>
      <c r="S45" s="148">
        <f t="shared" si="33"/>
        <v>0</v>
      </c>
      <c r="T45" s="148">
        <f t="shared" si="34"/>
        <v>1139</v>
      </c>
      <c r="U45" t="s">
        <v>118</v>
      </c>
      <c r="V45" t="s">
        <v>122</v>
      </c>
      <c r="W45" t="s">
        <v>118</v>
      </c>
      <c r="X45" s="4" t="s">
        <v>122</v>
      </c>
      <c r="Y45" s="4" t="s">
        <v>243</v>
      </c>
      <c r="Z45" s="4" t="s">
        <v>194</v>
      </c>
      <c r="AA45" s="4" t="s">
        <v>48</v>
      </c>
      <c r="AB45" s="4">
        <v>529</v>
      </c>
      <c r="AC45" s="4">
        <v>4496.7820000000002</v>
      </c>
      <c r="AD45" s="4">
        <v>2522.9459999999999</v>
      </c>
      <c r="AE45" s="4">
        <v>1.782</v>
      </c>
      <c r="AF45" s="4">
        <v>2.2000000000000002</v>
      </c>
      <c r="AG45" s="4">
        <v>16.587</v>
      </c>
      <c r="AH45" s="4">
        <v>296.361897</v>
      </c>
      <c r="AI45" s="4">
        <v>5.7768980000000001</v>
      </c>
      <c r="AJ45" s="4">
        <v>114.074398</v>
      </c>
      <c r="AK45" s="4">
        <v>721</v>
      </c>
      <c r="AL45" s="4">
        <v>0</v>
      </c>
      <c r="AM45" s="4">
        <v>1139</v>
      </c>
      <c r="AN45" s="4">
        <v>91</v>
      </c>
      <c r="AO45" s="4">
        <v>15.173279000000001</v>
      </c>
      <c r="AP45" s="4">
        <v>3698</v>
      </c>
      <c r="AQ45" s="4">
        <v>13.6</v>
      </c>
      <c r="AR45" s="4">
        <v>43</v>
      </c>
      <c r="AS45" s="4">
        <v>18426</v>
      </c>
      <c r="AT45" s="4">
        <v>0</v>
      </c>
      <c r="AU45" s="4">
        <v>25.329000000000001</v>
      </c>
      <c r="AV45" s="4">
        <v>35562</v>
      </c>
      <c r="AW45" s="4">
        <v>0</v>
      </c>
      <c r="AX45" s="4">
        <v>0.55000000000000004</v>
      </c>
      <c r="AY45">
        <v>0.80999999999999994</v>
      </c>
      <c r="AZ45" t="s">
        <v>67</v>
      </c>
      <c r="BA45" t="s">
        <v>241</v>
      </c>
      <c r="BB45">
        <v>9</v>
      </c>
      <c r="BC45" t="s">
        <v>642</v>
      </c>
      <c r="BD45">
        <v>8</v>
      </c>
      <c r="BE45">
        <v>44068.006000000008</v>
      </c>
      <c r="BF45">
        <v>0.10204187591333266</v>
      </c>
      <c r="BG45">
        <v>8.2653919489799457E-2</v>
      </c>
      <c r="BH45">
        <v>192759.08400000003</v>
      </c>
      <c r="BI45">
        <v>2.3328508865501765E-2</v>
      </c>
      <c r="BJ45">
        <v>1.889609218105643E-2</v>
      </c>
      <c r="BK45">
        <v>1</v>
      </c>
      <c r="BL45" t="s">
        <v>70</v>
      </c>
      <c r="BM45">
        <v>1</v>
      </c>
      <c r="BN45" t="s">
        <v>632</v>
      </c>
    </row>
    <row r="46" spans="1:66">
      <c r="A46" s="143" t="str">
        <f t="shared" ref="A46:A51" si="35">W46</f>
        <v>인천스마트</v>
      </c>
      <c r="B46" s="143" t="str">
        <f t="shared" si="1"/>
        <v>38</v>
      </c>
      <c r="C46" s="144" t="str">
        <f t="shared" ref="C46:C51" si="36">Y46</f>
        <v>70바3548</v>
      </c>
      <c r="D46" s="118" t="str">
        <f t="shared" ref="D46:D51" si="37">Z46</f>
        <v>대형</v>
      </c>
      <c r="E46" s="114" t="str">
        <f t="shared" ref="E46:E51" si="38">AZ46</f>
        <v>D</v>
      </c>
      <c r="F46" s="164">
        <f t="shared" ref="F46:F51" si="39">G46/H46</f>
        <v>0.8059090909090908</v>
      </c>
      <c r="G46" s="165">
        <f t="shared" ref="G46:G51" si="40">AE46</f>
        <v>1.7729999999999999</v>
      </c>
      <c r="H46" s="166">
        <f t="shared" ref="H46:H51" si="41">AF46</f>
        <v>2.2000000000000002</v>
      </c>
      <c r="I46" s="167">
        <f t="shared" ref="I46:I51" si="42">AC46</f>
        <v>3178.6219999999998</v>
      </c>
      <c r="J46" s="168">
        <f t="shared" ref="J46:J51" si="43">AI46/AH46</f>
        <v>3.4274974968613751E-2</v>
      </c>
      <c r="K46" s="168">
        <f t="shared" ref="K46:K51" si="44">AJ46/AH46</f>
        <v>0.3834338980275131</v>
      </c>
      <c r="L46" s="168">
        <f t="shared" ref="L46:L51" si="45">AK46/AC46</f>
        <v>0.16768272540742499</v>
      </c>
      <c r="M46" s="169">
        <f t="shared" ref="M46:M51" si="46">AG46</f>
        <v>16.146000000000001</v>
      </c>
      <c r="N46" s="170">
        <f t="shared" ref="N46:N51" si="47">IF(AW46=0,AT46,"속도계이상")</f>
        <v>0</v>
      </c>
      <c r="O46" s="170">
        <f t="shared" ref="O46:O51" si="48">IF(AW46=0,AU46,"속도계이상")</f>
        <v>18.058</v>
      </c>
      <c r="P46" s="171">
        <f t="shared" ref="P46:P51" si="49">AQ46/60</f>
        <v>0.13166666666666668</v>
      </c>
      <c r="Q46" s="172">
        <f t="shared" ref="Q46:Q51" si="50">AN46</f>
        <v>93</v>
      </c>
      <c r="R46" s="173">
        <f t="shared" ref="R46:R51" si="51">AC46/(AH46-AI46-AJ46)</f>
        <v>25.809109285865038</v>
      </c>
      <c r="S46" s="145">
        <f t="shared" ref="S46:S51" si="52">IF(AW46=0,AL46,"속도계이상")</f>
        <v>0</v>
      </c>
      <c r="T46" s="145">
        <f t="shared" ref="T46:T51" si="53">IF(AW46=0,AM46,"속도계이상")</f>
        <v>574</v>
      </c>
      <c r="U46" t="s">
        <v>118</v>
      </c>
      <c r="V46" t="s">
        <v>122</v>
      </c>
      <c r="W46" t="s">
        <v>118</v>
      </c>
      <c r="X46" s="4" t="s">
        <v>122</v>
      </c>
      <c r="Y46" s="4" t="s">
        <v>244</v>
      </c>
      <c r="Z46" s="4" t="s">
        <v>194</v>
      </c>
      <c r="AA46" s="4" t="s">
        <v>48</v>
      </c>
      <c r="AB46" s="4">
        <v>529</v>
      </c>
      <c r="AC46" s="4">
        <v>3178.6219999999998</v>
      </c>
      <c r="AD46" s="4">
        <v>1792.93</v>
      </c>
      <c r="AE46" s="4">
        <v>1.7729999999999999</v>
      </c>
      <c r="AF46" s="4">
        <v>2.2000000000000002</v>
      </c>
      <c r="AG46" s="4">
        <v>16.146000000000001</v>
      </c>
      <c r="AH46" s="4">
        <v>211.507463</v>
      </c>
      <c r="AI46" s="4">
        <v>7.2494129999999997</v>
      </c>
      <c r="AJ46" s="4">
        <v>81.099131</v>
      </c>
      <c r="AK46" s="4">
        <v>533</v>
      </c>
      <c r="AL46" s="4">
        <v>0</v>
      </c>
      <c r="AM46" s="4">
        <v>574</v>
      </c>
      <c r="AN46" s="4">
        <v>93</v>
      </c>
      <c r="AO46" s="4">
        <v>15.028415000000001</v>
      </c>
      <c r="AP46" s="4">
        <v>2305.1999999999998</v>
      </c>
      <c r="AQ46" s="4">
        <v>7.9</v>
      </c>
      <c r="AR46" s="4">
        <v>52</v>
      </c>
      <c r="AS46" s="4">
        <v>24160</v>
      </c>
      <c r="AT46" s="4">
        <v>0</v>
      </c>
      <c r="AU46" s="4">
        <v>18.058</v>
      </c>
      <c r="AV46" s="4">
        <v>26498</v>
      </c>
      <c r="AW46" s="4">
        <v>0</v>
      </c>
      <c r="AX46" s="4">
        <v>0.53</v>
      </c>
      <c r="AY46">
        <v>0.8059090909090908</v>
      </c>
      <c r="AZ46" t="s">
        <v>67</v>
      </c>
      <c r="BA46" t="s">
        <v>241</v>
      </c>
      <c r="BB46">
        <v>12</v>
      </c>
      <c r="BC46" t="s">
        <v>643</v>
      </c>
      <c r="BD46">
        <v>11</v>
      </c>
      <c r="BE46">
        <v>44068.006000000008</v>
      </c>
      <c r="BF46">
        <v>7.2129925733422098E-2</v>
      </c>
      <c r="BG46">
        <v>5.8130162875162435E-2</v>
      </c>
      <c r="BH46">
        <v>192759.08400000003</v>
      </c>
      <c r="BI46">
        <v>1.6490128164335951E-2</v>
      </c>
      <c r="BJ46">
        <v>1.328954419789438E-2</v>
      </c>
      <c r="BK46">
        <v>1</v>
      </c>
      <c r="BL46" t="s">
        <v>70</v>
      </c>
      <c r="BM46">
        <v>1</v>
      </c>
      <c r="BN46" t="s">
        <v>632</v>
      </c>
    </row>
    <row r="47" spans="1:66">
      <c r="A47" s="146" t="str">
        <f t="shared" si="35"/>
        <v>인천스마트</v>
      </c>
      <c r="B47" s="146" t="str">
        <f t="shared" si="1"/>
        <v>38</v>
      </c>
      <c r="C47" s="147" t="str">
        <f t="shared" si="36"/>
        <v>70바3549</v>
      </c>
      <c r="D47" s="135" t="str">
        <f t="shared" si="37"/>
        <v>대형</v>
      </c>
      <c r="E47" s="131" t="str">
        <f t="shared" si="38"/>
        <v>D</v>
      </c>
      <c r="F47" s="154">
        <f t="shared" si="39"/>
        <v>0.82727272727272727</v>
      </c>
      <c r="G47" s="155">
        <f t="shared" si="40"/>
        <v>1.82</v>
      </c>
      <c r="H47" s="156">
        <f t="shared" si="41"/>
        <v>2.2000000000000002</v>
      </c>
      <c r="I47" s="157">
        <f t="shared" si="42"/>
        <v>5308.7430000000004</v>
      </c>
      <c r="J47" s="158">
        <f t="shared" si="43"/>
        <v>2.1947470578667819E-2</v>
      </c>
      <c r="K47" s="158">
        <f t="shared" si="44"/>
        <v>0.39527910609266736</v>
      </c>
      <c r="L47" s="158">
        <f t="shared" si="45"/>
        <v>0.17235718511896317</v>
      </c>
      <c r="M47" s="159">
        <f t="shared" si="46"/>
        <v>16.744</v>
      </c>
      <c r="N47" s="160">
        <f t="shared" si="47"/>
        <v>5.7000000000000002E-2</v>
      </c>
      <c r="O47" s="160">
        <f t="shared" si="48"/>
        <v>13.073</v>
      </c>
      <c r="P47" s="161">
        <f t="shared" si="49"/>
        <v>0.56166666666666676</v>
      </c>
      <c r="Q47" s="162">
        <f t="shared" si="50"/>
        <v>84</v>
      </c>
      <c r="R47" s="163">
        <f t="shared" si="51"/>
        <v>24.838640446011098</v>
      </c>
      <c r="S47" s="148">
        <f t="shared" si="52"/>
        <v>3</v>
      </c>
      <c r="T47" s="148">
        <f t="shared" si="53"/>
        <v>694</v>
      </c>
      <c r="U47" t="s">
        <v>118</v>
      </c>
      <c r="V47" t="s">
        <v>122</v>
      </c>
      <c r="W47" t="s">
        <v>118</v>
      </c>
      <c r="X47" s="4" t="s">
        <v>122</v>
      </c>
      <c r="Y47" s="4" t="s">
        <v>245</v>
      </c>
      <c r="Z47" s="4" t="s">
        <v>194</v>
      </c>
      <c r="AA47" s="4" t="s">
        <v>48</v>
      </c>
      <c r="AB47" s="4">
        <v>529</v>
      </c>
      <c r="AC47" s="4">
        <v>5308.7430000000004</v>
      </c>
      <c r="AD47" s="4">
        <v>2917.1289999999999</v>
      </c>
      <c r="AE47" s="4">
        <v>1.82</v>
      </c>
      <c r="AF47" s="4">
        <v>2.2000000000000002</v>
      </c>
      <c r="AG47" s="4">
        <v>16.744</v>
      </c>
      <c r="AH47" s="4">
        <v>366.74495000000002</v>
      </c>
      <c r="AI47" s="4">
        <v>8.0491240000000008</v>
      </c>
      <c r="AJ47" s="4">
        <v>144.96661599999999</v>
      </c>
      <c r="AK47" s="4">
        <v>915</v>
      </c>
      <c r="AL47" s="4">
        <v>3</v>
      </c>
      <c r="AM47" s="4">
        <v>694</v>
      </c>
      <c r="AN47" s="4">
        <v>84</v>
      </c>
      <c r="AO47" s="4">
        <v>14.475299</v>
      </c>
      <c r="AP47" s="4">
        <v>3586.5</v>
      </c>
      <c r="AQ47" s="4">
        <v>33.700000000000003</v>
      </c>
      <c r="AR47" s="4">
        <v>63</v>
      </c>
      <c r="AS47" s="4">
        <v>28621</v>
      </c>
      <c r="AT47" s="4">
        <v>5.7000000000000002E-2</v>
      </c>
      <c r="AU47" s="4">
        <v>13.073</v>
      </c>
      <c r="AV47" s="4">
        <v>45564</v>
      </c>
      <c r="AW47" s="4">
        <v>0</v>
      </c>
      <c r="AX47" s="4">
        <v>0.57999999999999996</v>
      </c>
      <c r="AY47">
        <v>0.82727272727272727</v>
      </c>
      <c r="AZ47" t="s">
        <v>67</v>
      </c>
      <c r="BA47" t="s">
        <v>241</v>
      </c>
      <c r="BB47">
        <v>4</v>
      </c>
      <c r="BC47" t="s">
        <v>582</v>
      </c>
      <c r="BD47">
        <v>11</v>
      </c>
      <c r="BE47">
        <v>44068.006000000008</v>
      </c>
      <c r="BF47">
        <v>0.12046705721152891</v>
      </c>
      <c r="BG47">
        <v>9.9659110965901188E-2</v>
      </c>
      <c r="BH47">
        <v>192759.08400000003</v>
      </c>
      <c r="BI47">
        <v>2.7540818776665279E-2</v>
      </c>
      <c r="BJ47">
        <v>2.2783768260695822E-2</v>
      </c>
      <c r="BK47">
        <v>1</v>
      </c>
      <c r="BL47" t="s">
        <v>67</v>
      </c>
      <c r="BM47">
        <v>0</v>
      </c>
      <c r="BN47" t="s">
        <v>549</v>
      </c>
    </row>
    <row r="48" spans="1:66">
      <c r="A48" s="143" t="str">
        <f t="shared" si="35"/>
        <v>인천스마트</v>
      </c>
      <c r="B48" s="143" t="str">
        <f t="shared" si="1"/>
        <v>38</v>
      </c>
      <c r="C48" s="144" t="str">
        <f t="shared" si="36"/>
        <v>70바3550</v>
      </c>
      <c r="D48" s="118" t="str">
        <f t="shared" si="37"/>
        <v>대형</v>
      </c>
      <c r="E48" s="114" t="str">
        <f t="shared" si="38"/>
        <v>D</v>
      </c>
      <c r="F48" s="164">
        <f t="shared" si="39"/>
        <v>0.81545454545454543</v>
      </c>
      <c r="G48" s="165">
        <f t="shared" si="40"/>
        <v>1.794</v>
      </c>
      <c r="H48" s="166">
        <f t="shared" si="41"/>
        <v>2.2000000000000002</v>
      </c>
      <c r="I48" s="167">
        <f t="shared" si="42"/>
        <v>3570.0360000000001</v>
      </c>
      <c r="J48" s="168">
        <f t="shared" si="43"/>
        <v>2.9114082266782051E-2</v>
      </c>
      <c r="K48" s="168">
        <f t="shared" si="44"/>
        <v>0.37720000166836587</v>
      </c>
      <c r="L48" s="168">
        <f t="shared" si="45"/>
        <v>0.1568611633047958</v>
      </c>
      <c r="M48" s="169">
        <f t="shared" si="46"/>
        <v>13.404</v>
      </c>
      <c r="N48" s="170">
        <f t="shared" si="47"/>
        <v>0</v>
      </c>
      <c r="O48" s="170">
        <f t="shared" si="48"/>
        <v>21.372</v>
      </c>
      <c r="P48" s="171">
        <f t="shared" si="49"/>
        <v>9.5000000000000001E-2</v>
      </c>
      <c r="Q48" s="172">
        <f t="shared" si="50"/>
        <v>89</v>
      </c>
      <c r="R48" s="173">
        <f t="shared" si="51"/>
        <v>24.906785898411183</v>
      </c>
      <c r="S48" s="145">
        <f t="shared" si="52"/>
        <v>0</v>
      </c>
      <c r="T48" s="145">
        <f t="shared" si="53"/>
        <v>763</v>
      </c>
      <c r="U48" t="s">
        <v>118</v>
      </c>
      <c r="V48" t="s">
        <v>122</v>
      </c>
      <c r="W48" t="s">
        <v>118</v>
      </c>
      <c r="X48" s="4" t="s">
        <v>122</v>
      </c>
      <c r="Y48" s="4" t="s">
        <v>246</v>
      </c>
      <c r="Z48" s="4" t="s">
        <v>194</v>
      </c>
      <c r="AA48" s="4" t="s">
        <v>48</v>
      </c>
      <c r="AB48" s="4">
        <v>529</v>
      </c>
      <c r="AC48" s="4">
        <v>3570.0360000000001</v>
      </c>
      <c r="AD48" s="4">
        <v>1989.519</v>
      </c>
      <c r="AE48" s="4">
        <v>1.794</v>
      </c>
      <c r="AF48" s="4">
        <v>2.2000000000000002</v>
      </c>
      <c r="AG48" s="4">
        <v>13.404</v>
      </c>
      <c r="AH48" s="4">
        <v>241.433851</v>
      </c>
      <c r="AI48" s="4">
        <v>7.0291249999999996</v>
      </c>
      <c r="AJ48" s="4">
        <v>91.068849</v>
      </c>
      <c r="AK48" s="4">
        <v>560</v>
      </c>
      <c r="AL48" s="4">
        <v>0</v>
      </c>
      <c r="AM48" s="4">
        <v>763</v>
      </c>
      <c r="AN48" s="4">
        <v>89</v>
      </c>
      <c r="AO48" s="4">
        <v>14.786808000000001</v>
      </c>
      <c r="AP48" s="4">
        <v>1097.9000000000001</v>
      </c>
      <c r="AQ48" s="4">
        <v>5.7</v>
      </c>
      <c r="AR48" s="4">
        <v>33</v>
      </c>
      <c r="AS48" s="4">
        <v>14378</v>
      </c>
      <c r="AT48" s="4">
        <v>0</v>
      </c>
      <c r="AU48" s="4">
        <v>21.372</v>
      </c>
      <c r="AV48" s="4">
        <v>31289</v>
      </c>
      <c r="AW48" s="4">
        <v>0</v>
      </c>
      <c r="AX48" s="4">
        <v>0.49</v>
      </c>
      <c r="AY48">
        <v>0.81545454545454543</v>
      </c>
      <c r="AZ48" t="s">
        <v>67</v>
      </c>
      <c r="BA48" t="s">
        <v>241</v>
      </c>
      <c r="BB48">
        <v>8</v>
      </c>
      <c r="BC48" t="s">
        <v>583</v>
      </c>
      <c r="BD48">
        <v>8</v>
      </c>
      <c r="BE48">
        <v>44068.006000000008</v>
      </c>
      <c r="BF48">
        <v>8.1011970453121918E-2</v>
      </c>
      <c r="BG48">
        <v>6.6061579542227591E-2</v>
      </c>
      <c r="BH48">
        <v>192759.08400000003</v>
      </c>
      <c r="BI48">
        <v>1.8520714696901131E-2</v>
      </c>
      <c r="BJ48">
        <v>1.5102800984654831E-2</v>
      </c>
      <c r="BK48">
        <v>1</v>
      </c>
      <c r="BL48" t="s">
        <v>67</v>
      </c>
      <c r="BM48">
        <v>0</v>
      </c>
      <c r="BN48" t="s">
        <v>549</v>
      </c>
    </row>
    <row r="49" spans="1:66">
      <c r="A49" s="146" t="str">
        <f t="shared" si="35"/>
        <v>인천스마트</v>
      </c>
      <c r="B49" s="146" t="str">
        <f t="shared" si="1"/>
        <v>38</v>
      </c>
      <c r="C49" s="147" t="str">
        <f t="shared" si="36"/>
        <v>70바3551</v>
      </c>
      <c r="D49" s="135" t="str">
        <f t="shared" si="37"/>
        <v>대형</v>
      </c>
      <c r="E49" s="131" t="str">
        <f t="shared" si="38"/>
        <v>D</v>
      </c>
      <c r="F49" s="154">
        <f t="shared" si="39"/>
        <v>0.82272727272727264</v>
      </c>
      <c r="G49" s="155">
        <f t="shared" si="40"/>
        <v>1.81</v>
      </c>
      <c r="H49" s="156">
        <f t="shared" si="41"/>
        <v>2.2000000000000002</v>
      </c>
      <c r="I49" s="157">
        <f t="shared" si="42"/>
        <v>3687.1419999999998</v>
      </c>
      <c r="J49" s="158">
        <f t="shared" si="43"/>
        <v>1.2429325307020704E-2</v>
      </c>
      <c r="K49" s="158">
        <f t="shared" si="44"/>
        <v>0.37987171946263443</v>
      </c>
      <c r="L49" s="158">
        <f t="shared" si="45"/>
        <v>0.1771019396594978</v>
      </c>
      <c r="M49" s="159">
        <f t="shared" si="46"/>
        <v>11.359</v>
      </c>
      <c r="N49" s="160">
        <f t="shared" si="47"/>
        <v>5.3999999999999999E-2</v>
      </c>
      <c r="O49" s="160">
        <f t="shared" si="48"/>
        <v>15.648999999999999</v>
      </c>
      <c r="P49" s="161">
        <f t="shared" si="49"/>
        <v>0.13499999999999998</v>
      </c>
      <c r="Q49" s="162">
        <f t="shared" si="50"/>
        <v>88</v>
      </c>
      <c r="R49" s="163">
        <f t="shared" si="51"/>
        <v>25.177839555380977</v>
      </c>
      <c r="S49" s="148">
        <f t="shared" si="52"/>
        <v>2</v>
      </c>
      <c r="T49" s="148">
        <f t="shared" si="53"/>
        <v>577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247</v>
      </c>
      <c r="Z49" s="4" t="s">
        <v>194</v>
      </c>
      <c r="AA49" s="4" t="s">
        <v>48</v>
      </c>
      <c r="AB49" s="4">
        <v>529</v>
      </c>
      <c r="AC49" s="4">
        <v>3687.1419999999998</v>
      </c>
      <c r="AD49" s="4">
        <v>2036.74</v>
      </c>
      <c r="AE49" s="4">
        <v>1.81</v>
      </c>
      <c r="AF49" s="4">
        <v>2.2000000000000002</v>
      </c>
      <c r="AG49" s="4">
        <v>11.359</v>
      </c>
      <c r="AH49" s="4">
        <v>240.98106100000001</v>
      </c>
      <c r="AI49" s="4">
        <v>2.9952320000000001</v>
      </c>
      <c r="AJ49" s="4">
        <v>91.541889999999995</v>
      </c>
      <c r="AK49" s="4">
        <v>653</v>
      </c>
      <c r="AL49" s="4">
        <v>2</v>
      </c>
      <c r="AM49" s="4">
        <v>577</v>
      </c>
      <c r="AN49" s="4">
        <v>88</v>
      </c>
      <c r="AO49" s="4">
        <v>15.300546000000001</v>
      </c>
      <c r="AP49" s="4">
        <v>543.70000000000005</v>
      </c>
      <c r="AQ49" s="4">
        <v>8.1</v>
      </c>
      <c r="AR49" s="4">
        <v>26</v>
      </c>
      <c r="AS49" s="4">
        <v>8618</v>
      </c>
      <c r="AT49" s="4">
        <v>5.3999999999999999E-2</v>
      </c>
      <c r="AU49" s="4">
        <v>15.648999999999999</v>
      </c>
      <c r="AV49" s="4">
        <v>29458</v>
      </c>
      <c r="AW49" s="4">
        <v>0</v>
      </c>
      <c r="AX49" s="4">
        <v>0.44</v>
      </c>
      <c r="AY49">
        <v>0.82272727272727264</v>
      </c>
      <c r="AZ49" t="s">
        <v>67</v>
      </c>
      <c r="BA49" t="s">
        <v>241</v>
      </c>
      <c r="BB49">
        <v>6</v>
      </c>
      <c r="BC49" t="s">
        <v>580</v>
      </c>
      <c r="BD49">
        <v>11</v>
      </c>
      <c r="BE49">
        <v>44068.006000000008</v>
      </c>
      <c r="BF49">
        <v>8.3669363211033396E-2</v>
      </c>
      <c r="BG49">
        <v>6.8837067005441108E-2</v>
      </c>
      <c r="BH49">
        <v>192759.08400000003</v>
      </c>
      <c r="BI49">
        <v>1.9128239891407654E-2</v>
      </c>
      <c r="BJ49">
        <v>1.5737324637930841E-2</v>
      </c>
      <c r="BK49">
        <v>1</v>
      </c>
      <c r="BL49" t="s">
        <v>67</v>
      </c>
      <c r="BM49">
        <v>0</v>
      </c>
      <c r="BN49" t="s">
        <v>549</v>
      </c>
    </row>
    <row r="50" spans="1:66">
      <c r="A50" s="143" t="str">
        <f t="shared" si="35"/>
        <v>인천스마트</v>
      </c>
      <c r="B50" s="143" t="str">
        <f t="shared" si="1"/>
        <v>38</v>
      </c>
      <c r="C50" s="144" t="str">
        <f t="shared" si="36"/>
        <v>70바3552</v>
      </c>
      <c r="D50" s="118" t="str">
        <f t="shared" si="37"/>
        <v>대형</v>
      </c>
      <c r="E50" s="114" t="str">
        <f t="shared" si="38"/>
        <v>D</v>
      </c>
      <c r="F50" s="164">
        <f t="shared" si="39"/>
        <v>0.8263636363636363</v>
      </c>
      <c r="G50" s="165">
        <f t="shared" si="40"/>
        <v>1.8180000000000001</v>
      </c>
      <c r="H50" s="166">
        <f t="shared" si="41"/>
        <v>2.2000000000000002</v>
      </c>
      <c r="I50" s="167">
        <f t="shared" si="42"/>
        <v>4238.21</v>
      </c>
      <c r="J50" s="168">
        <f t="shared" si="43"/>
        <v>1.988650930487099E-2</v>
      </c>
      <c r="K50" s="168">
        <f t="shared" si="44"/>
        <v>0.36384127960165269</v>
      </c>
      <c r="L50" s="168">
        <f t="shared" si="45"/>
        <v>0.18356806293222847</v>
      </c>
      <c r="M50" s="169">
        <f t="shared" si="46"/>
        <v>11.97</v>
      </c>
      <c r="N50" s="170">
        <f t="shared" si="47"/>
        <v>0</v>
      </c>
      <c r="O50" s="170">
        <f t="shared" si="48"/>
        <v>12.057</v>
      </c>
      <c r="P50" s="171">
        <f t="shared" si="49"/>
        <v>1.53</v>
      </c>
      <c r="Q50" s="172">
        <f t="shared" si="50"/>
        <v>91</v>
      </c>
      <c r="R50" s="173">
        <f t="shared" si="51"/>
        <v>24.986123307471516</v>
      </c>
      <c r="S50" s="145">
        <f t="shared" si="52"/>
        <v>0</v>
      </c>
      <c r="T50" s="145">
        <f t="shared" si="53"/>
        <v>511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248</v>
      </c>
      <c r="Z50" s="4" t="s">
        <v>194</v>
      </c>
      <c r="AA50" s="4" t="s">
        <v>48</v>
      </c>
      <c r="AB50" s="4">
        <v>529</v>
      </c>
      <c r="AC50" s="4">
        <v>4238.21</v>
      </c>
      <c r="AD50" s="4">
        <v>2331.808</v>
      </c>
      <c r="AE50" s="4">
        <v>1.8180000000000001</v>
      </c>
      <c r="AF50" s="4">
        <v>2.2000000000000002</v>
      </c>
      <c r="AG50" s="4">
        <v>11.97</v>
      </c>
      <c r="AH50" s="4">
        <v>275.23965700000002</v>
      </c>
      <c r="AI50" s="4">
        <v>5.4735560000000003</v>
      </c>
      <c r="AJ50" s="4">
        <v>100.14354899999999</v>
      </c>
      <c r="AK50" s="4">
        <v>778</v>
      </c>
      <c r="AL50" s="4">
        <v>0</v>
      </c>
      <c r="AM50" s="4">
        <v>511</v>
      </c>
      <c r="AN50" s="4">
        <v>91</v>
      </c>
      <c r="AO50" s="4">
        <v>15.398253</v>
      </c>
      <c r="AP50" s="4">
        <v>1482.8</v>
      </c>
      <c r="AQ50" s="4">
        <v>91.8</v>
      </c>
      <c r="AR50" s="4">
        <v>24</v>
      </c>
      <c r="AS50" s="4">
        <v>6481</v>
      </c>
      <c r="AT50" s="4">
        <v>0</v>
      </c>
      <c r="AU50" s="4">
        <v>12.057</v>
      </c>
      <c r="AV50" s="4">
        <v>35600</v>
      </c>
      <c r="AW50" s="4">
        <v>0</v>
      </c>
      <c r="AX50" s="4">
        <v>0.46</v>
      </c>
      <c r="AY50">
        <v>0.8263636363636363</v>
      </c>
      <c r="AZ50" t="s">
        <v>67</v>
      </c>
      <c r="BA50" t="s">
        <v>241</v>
      </c>
      <c r="BB50">
        <v>5</v>
      </c>
      <c r="BC50" t="s">
        <v>578</v>
      </c>
      <c r="BD50">
        <v>8</v>
      </c>
      <c r="BE50">
        <v>44068.006000000008</v>
      </c>
      <c r="BF50">
        <v>9.6174308408689957E-2</v>
      </c>
      <c r="BG50">
        <v>7.9474951221362874E-2</v>
      </c>
      <c r="BH50">
        <v>192759.08400000003</v>
      </c>
      <c r="BI50">
        <v>2.1987083109400951E-2</v>
      </c>
      <c r="BJ50">
        <v>1.8169325951314059E-2</v>
      </c>
      <c r="BK50">
        <v>1</v>
      </c>
      <c r="BL50" t="s">
        <v>67</v>
      </c>
      <c r="BM50">
        <v>0</v>
      </c>
      <c r="BN50" t="s">
        <v>549</v>
      </c>
    </row>
    <row r="51" spans="1:66">
      <c r="A51" s="146" t="str">
        <f t="shared" si="35"/>
        <v>인천스마트</v>
      </c>
      <c r="B51" s="146" t="str">
        <f t="shared" si="1"/>
        <v>38</v>
      </c>
      <c r="C51" s="147" t="str">
        <f t="shared" si="36"/>
        <v>70바3553</v>
      </c>
      <c r="D51" s="135" t="str">
        <f t="shared" si="37"/>
        <v>대형</v>
      </c>
      <c r="E51" s="131" t="str">
        <f t="shared" si="38"/>
        <v>D</v>
      </c>
      <c r="F51" s="154">
        <f t="shared" si="39"/>
        <v>0.84</v>
      </c>
      <c r="G51" s="155">
        <f t="shared" si="40"/>
        <v>1.8480000000000001</v>
      </c>
      <c r="H51" s="156">
        <f t="shared" si="41"/>
        <v>2.2000000000000002</v>
      </c>
      <c r="I51" s="157">
        <f t="shared" si="42"/>
        <v>4825.6729999999998</v>
      </c>
      <c r="J51" s="158">
        <f t="shared" si="43"/>
        <v>1.4570479316178993E-2</v>
      </c>
      <c r="K51" s="158">
        <f t="shared" si="44"/>
        <v>0.38535078943909867</v>
      </c>
      <c r="L51" s="158">
        <f t="shared" si="45"/>
        <v>0.19230478318775435</v>
      </c>
      <c r="M51" s="159">
        <f t="shared" si="46"/>
        <v>14.433999999999999</v>
      </c>
      <c r="N51" s="160">
        <f t="shared" si="47"/>
        <v>6.2E-2</v>
      </c>
      <c r="O51" s="160">
        <f t="shared" si="48"/>
        <v>16.599</v>
      </c>
      <c r="P51" s="161">
        <f t="shared" si="49"/>
        <v>0</v>
      </c>
      <c r="Q51" s="162">
        <f t="shared" si="50"/>
        <v>69</v>
      </c>
      <c r="R51" s="163">
        <f t="shared" si="51"/>
        <v>25.385132121048883</v>
      </c>
      <c r="S51" s="148">
        <f t="shared" si="52"/>
        <v>3</v>
      </c>
      <c r="T51" s="148">
        <f t="shared" si="53"/>
        <v>801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249</v>
      </c>
      <c r="Z51" s="4" t="s">
        <v>194</v>
      </c>
      <c r="AA51" s="4" t="s">
        <v>48</v>
      </c>
      <c r="AB51" s="4">
        <v>529</v>
      </c>
      <c r="AC51" s="4">
        <v>4825.6729999999998</v>
      </c>
      <c r="AD51" s="4">
        <v>2611.6729999999998</v>
      </c>
      <c r="AE51" s="4">
        <v>1.8480000000000001</v>
      </c>
      <c r="AF51" s="4">
        <v>2.2000000000000002</v>
      </c>
      <c r="AG51" s="4">
        <v>14.433999999999999</v>
      </c>
      <c r="AH51" s="4">
        <v>316.78909800000002</v>
      </c>
      <c r="AI51" s="4">
        <v>4.6157690000000002</v>
      </c>
      <c r="AJ51" s="4">
        <v>122.074929</v>
      </c>
      <c r="AK51" s="4">
        <v>928</v>
      </c>
      <c r="AL51" s="4">
        <v>3</v>
      </c>
      <c r="AM51" s="4">
        <v>801</v>
      </c>
      <c r="AN51" s="4">
        <v>69</v>
      </c>
      <c r="AO51" s="4">
        <v>15.233077</v>
      </c>
      <c r="AP51" s="4">
        <v>2193.9</v>
      </c>
      <c r="AQ51" s="4">
        <v>0</v>
      </c>
      <c r="AR51" s="4">
        <v>23</v>
      </c>
      <c r="AS51" s="4">
        <v>7493</v>
      </c>
      <c r="AT51" s="4">
        <v>6.2E-2</v>
      </c>
      <c r="AU51" s="4">
        <v>16.599</v>
      </c>
      <c r="AV51" s="4">
        <v>40615</v>
      </c>
      <c r="AW51" s="4">
        <v>0</v>
      </c>
      <c r="AX51" s="4">
        <v>0.52</v>
      </c>
      <c r="AY51">
        <v>0.84</v>
      </c>
      <c r="AZ51" t="s">
        <v>67</v>
      </c>
      <c r="BA51" t="s">
        <v>241</v>
      </c>
      <c r="BB51">
        <v>1</v>
      </c>
      <c r="BC51" t="s">
        <v>532</v>
      </c>
      <c r="BD51">
        <v>9</v>
      </c>
      <c r="BE51">
        <v>44068.006000000008</v>
      </c>
      <c r="BF51">
        <v>0.10950513622059502</v>
      </c>
      <c r="BG51">
        <v>9.1984314425299807E-2</v>
      </c>
      <c r="BH51">
        <v>192759.08400000003</v>
      </c>
      <c r="BI51">
        <v>2.5034737143697978E-2</v>
      </c>
      <c r="BJ51">
        <v>2.1029179200706301E-2</v>
      </c>
      <c r="BK51">
        <v>2</v>
      </c>
      <c r="BL51" t="s">
        <v>67</v>
      </c>
      <c r="BM51">
        <v>0</v>
      </c>
      <c r="BN51" t="s">
        <v>549</v>
      </c>
    </row>
    <row r="52" spans="1:66">
      <c r="A52" s="143" t="str">
        <f t="shared" ref="A52:A53" si="54">W52</f>
        <v>인천스마트</v>
      </c>
      <c r="B52" s="143" t="str">
        <f t="shared" si="1"/>
        <v>38</v>
      </c>
      <c r="C52" s="144" t="str">
        <f t="shared" ref="C52:C53" si="55">Y52</f>
        <v>70바3554</v>
      </c>
      <c r="D52" s="118" t="str">
        <f t="shared" ref="D52:D53" si="56">Z52</f>
        <v>대형</v>
      </c>
      <c r="E52" s="114" t="str">
        <f t="shared" ref="E52:E53" si="57">AZ52</f>
        <v>D</v>
      </c>
      <c r="F52" s="164">
        <f t="shared" ref="F52:F53" si="58">G52/H52</f>
        <v>0.83454545454545448</v>
      </c>
      <c r="G52" s="165">
        <f t="shared" ref="G52:G53" si="59">AE52</f>
        <v>1.8360000000000001</v>
      </c>
      <c r="H52" s="166">
        <f t="shared" ref="H52:H53" si="60">AF52</f>
        <v>2.2000000000000002</v>
      </c>
      <c r="I52" s="167">
        <f t="shared" ref="I52:I53" si="61">AC52</f>
        <v>2393.5059999999999</v>
      </c>
      <c r="J52" s="168">
        <f t="shared" ref="J52:J53" si="62">AI52/AH52</f>
        <v>2.9424013544833726E-2</v>
      </c>
      <c r="K52" s="168">
        <f t="shared" ref="K52:K53" si="63">AJ52/AH52</f>
        <v>0.37190979616129283</v>
      </c>
      <c r="L52" s="168">
        <f t="shared" ref="L52:L53" si="64">AK52/AC52</f>
        <v>0.12157897243625043</v>
      </c>
      <c r="M52" s="169">
        <f t="shared" ref="M52:M53" si="65">AG52</f>
        <v>13.885</v>
      </c>
      <c r="N52" s="170">
        <f t="shared" ref="N52:N53" si="66">IF(AW52=0,AT52,"속도계이상")</f>
        <v>0.20899999999999999</v>
      </c>
      <c r="O52" s="170">
        <f t="shared" ref="O52:O53" si="67">IF(AW52=0,AU52,"속도계이상")</f>
        <v>14.247</v>
      </c>
      <c r="P52" s="171">
        <f t="shared" ref="P52:P53" si="68">AQ52/60</f>
        <v>0.54666666666666663</v>
      </c>
      <c r="Q52" s="172">
        <f t="shared" ref="Q52:Q53" si="69">AN52</f>
        <v>88</v>
      </c>
      <c r="R52" s="173">
        <f t="shared" ref="R52:R53" si="70">AC52/(AH52-AI52-AJ52)</f>
        <v>25.573840113863614</v>
      </c>
      <c r="S52" s="145">
        <f t="shared" ref="S52:S53" si="71">IF(AW52=0,AL52,"속도계이상")</f>
        <v>5</v>
      </c>
      <c r="T52" s="145">
        <f t="shared" ref="T52:T53" si="72">IF(AW52=0,AM52,"속도계이상")</f>
        <v>341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250</v>
      </c>
      <c r="Z52" s="4" t="s">
        <v>194</v>
      </c>
      <c r="AA52" s="4" t="s">
        <v>48</v>
      </c>
      <c r="AB52" s="4">
        <v>529</v>
      </c>
      <c r="AC52" s="4">
        <v>2393.5059999999999</v>
      </c>
      <c r="AD52" s="4">
        <v>1303.3579999999999</v>
      </c>
      <c r="AE52" s="4">
        <v>1.8360000000000001</v>
      </c>
      <c r="AF52" s="4">
        <v>2.2000000000000002</v>
      </c>
      <c r="AG52" s="4">
        <v>13.885</v>
      </c>
      <c r="AH52" s="4">
        <v>156.33414500000001</v>
      </c>
      <c r="AI52" s="4">
        <v>4.5999780000000001</v>
      </c>
      <c r="AJ52" s="4">
        <v>58.142200000000003</v>
      </c>
      <c r="AK52" s="4">
        <v>291</v>
      </c>
      <c r="AL52" s="4">
        <v>5</v>
      </c>
      <c r="AM52" s="4">
        <v>341</v>
      </c>
      <c r="AN52" s="4">
        <v>88</v>
      </c>
      <c r="AO52" s="4">
        <v>15.310193</v>
      </c>
      <c r="AP52" s="4">
        <v>1880.1</v>
      </c>
      <c r="AQ52" s="4">
        <v>32.799999999999997</v>
      </c>
      <c r="AR52" s="4">
        <v>29</v>
      </c>
      <c r="AS52" s="4">
        <v>11105</v>
      </c>
      <c r="AT52" s="4">
        <v>0.20899999999999999</v>
      </c>
      <c r="AU52" s="4">
        <v>14.247</v>
      </c>
      <c r="AV52" s="4">
        <v>0</v>
      </c>
      <c r="AW52" s="4">
        <v>0</v>
      </c>
      <c r="AX52" s="4">
        <v>0.5</v>
      </c>
      <c r="AY52">
        <v>0.83454545454545448</v>
      </c>
      <c r="AZ52" t="s">
        <v>67</v>
      </c>
      <c r="BA52" t="s">
        <v>241</v>
      </c>
      <c r="BB52">
        <v>3</v>
      </c>
      <c r="BC52" t="s">
        <v>581</v>
      </c>
      <c r="BD52">
        <v>1</v>
      </c>
      <c r="BE52">
        <v>44068.006000000008</v>
      </c>
      <c r="BF52">
        <v>5.4313916540721159E-2</v>
      </c>
      <c r="BG52">
        <v>4.5327432167620016E-2</v>
      </c>
      <c r="BH52">
        <v>192759.08400000003</v>
      </c>
      <c r="BI52">
        <v>1.2417085360293574E-2</v>
      </c>
      <c r="BJ52">
        <v>1.0362622146135909E-2</v>
      </c>
      <c r="BK52">
        <v>1</v>
      </c>
      <c r="BL52" t="s">
        <v>67</v>
      </c>
      <c r="BM52">
        <v>0</v>
      </c>
      <c r="BN52" t="s">
        <v>549</v>
      </c>
    </row>
    <row r="53" spans="1:66">
      <c r="A53" s="146" t="str">
        <f t="shared" si="54"/>
        <v>인천스마트</v>
      </c>
      <c r="B53" s="146" t="str">
        <f t="shared" si="1"/>
        <v>38</v>
      </c>
      <c r="C53" s="147" t="str">
        <f t="shared" si="55"/>
        <v>70바3575</v>
      </c>
      <c r="D53" s="135" t="str">
        <f t="shared" si="56"/>
        <v>대형</v>
      </c>
      <c r="E53" s="131" t="str">
        <f t="shared" si="57"/>
        <v>D</v>
      </c>
      <c r="F53" s="154">
        <f t="shared" si="58"/>
        <v>0.82090909090909081</v>
      </c>
      <c r="G53" s="155">
        <f t="shared" si="59"/>
        <v>1.806</v>
      </c>
      <c r="H53" s="156">
        <f t="shared" si="60"/>
        <v>2.2000000000000002</v>
      </c>
      <c r="I53" s="157">
        <f t="shared" si="61"/>
        <v>2181.6840000000002</v>
      </c>
      <c r="J53" s="158">
        <f t="shared" si="62"/>
        <v>1.9623476096565413E-2</v>
      </c>
      <c r="K53" s="158">
        <f t="shared" si="63"/>
        <v>0.36926730517129469</v>
      </c>
      <c r="L53" s="158">
        <f t="shared" si="64"/>
        <v>0.12009071891254644</v>
      </c>
      <c r="M53" s="159">
        <f t="shared" si="65"/>
        <v>17.760999999999999</v>
      </c>
      <c r="N53" s="160">
        <f t="shared" si="66"/>
        <v>0</v>
      </c>
      <c r="O53" s="160">
        <f t="shared" si="67"/>
        <v>14.712999999999999</v>
      </c>
      <c r="P53" s="161">
        <f t="shared" si="68"/>
        <v>0</v>
      </c>
      <c r="Q53" s="162">
        <f t="shared" si="69"/>
        <v>81</v>
      </c>
      <c r="R53" s="163">
        <f t="shared" si="70"/>
        <v>25.266074257788134</v>
      </c>
      <c r="S53" s="148">
        <f t="shared" si="71"/>
        <v>0</v>
      </c>
      <c r="T53" s="148">
        <f t="shared" si="72"/>
        <v>321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251</v>
      </c>
      <c r="Z53" s="4" t="s">
        <v>194</v>
      </c>
      <c r="AA53" s="4" t="s">
        <v>48</v>
      </c>
      <c r="AB53" s="4">
        <v>529</v>
      </c>
      <c r="AC53" s="4">
        <v>2181.6840000000002</v>
      </c>
      <c r="AD53" s="4">
        <v>1207.9159999999999</v>
      </c>
      <c r="AE53" s="4">
        <v>1.806</v>
      </c>
      <c r="AF53" s="4">
        <v>2.2000000000000002</v>
      </c>
      <c r="AG53" s="4">
        <v>17.760999999999999</v>
      </c>
      <c r="AH53" s="4">
        <v>141.29774900000001</v>
      </c>
      <c r="AI53" s="4">
        <v>2.7727529999999998</v>
      </c>
      <c r="AJ53" s="4">
        <v>52.176639000000002</v>
      </c>
      <c r="AK53" s="4">
        <v>262</v>
      </c>
      <c r="AL53" s="4">
        <v>0</v>
      </c>
      <c r="AM53" s="4">
        <v>321</v>
      </c>
      <c r="AN53" s="4">
        <v>81</v>
      </c>
      <c r="AO53" s="4">
        <v>15.440329999999999</v>
      </c>
      <c r="AP53" s="4">
        <v>2365.3000000000002</v>
      </c>
      <c r="AQ53" s="4">
        <v>0</v>
      </c>
      <c r="AR53" s="4">
        <v>19</v>
      </c>
      <c r="AS53" s="4">
        <v>4336</v>
      </c>
      <c r="AT53" s="4">
        <v>0</v>
      </c>
      <c r="AU53" s="4">
        <v>14.712999999999999</v>
      </c>
      <c r="AV53" s="4">
        <v>19039</v>
      </c>
      <c r="AW53" s="4">
        <v>0</v>
      </c>
      <c r="AX53" s="4">
        <v>0.59</v>
      </c>
      <c r="AY53">
        <v>0.82090909090909081</v>
      </c>
      <c r="AZ53" t="s">
        <v>67</v>
      </c>
      <c r="BA53" t="s">
        <v>241</v>
      </c>
      <c r="BB53">
        <v>7</v>
      </c>
      <c r="BC53" t="s">
        <v>579</v>
      </c>
      <c r="BD53">
        <v>9</v>
      </c>
      <c r="BE53">
        <v>44068.006000000008</v>
      </c>
      <c r="BF53">
        <v>4.9507209379975117E-2</v>
      </c>
      <c r="BG53">
        <v>4.0640918245561389E-2</v>
      </c>
      <c r="BH53">
        <v>192759.08400000003</v>
      </c>
      <c r="BI53">
        <v>1.1318190327154698E-2</v>
      </c>
      <c r="BJ53">
        <v>9.2912053322006284E-3</v>
      </c>
      <c r="BK53">
        <v>1</v>
      </c>
      <c r="BL53" t="s">
        <v>70</v>
      </c>
      <c r="BM53">
        <v>1</v>
      </c>
      <c r="BN53" t="s">
        <v>632</v>
      </c>
    </row>
    <row r="54" spans="1:66">
      <c r="A54" s="143" t="str">
        <f t="shared" ref="A54:A64" si="73">W54</f>
        <v>인천스마트</v>
      </c>
      <c r="B54" s="143" t="str">
        <f t="shared" si="1"/>
        <v>38</v>
      </c>
      <c r="C54" s="144" t="str">
        <f t="shared" ref="C54:C64" si="74">Y54</f>
        <v>70바3660</v>
      </c>
      <c r="D54" s="118" t="str">
        <f t="shared" ref="D54:D64" si="75">Z54</f>
        <v>대형</v>
      </c>
      <c r="E54" s="114" t="str">
        <f t="shared" ref="E54:E64" si="76">AZ54</f>
        <v>D</v>
      </c>
      <c r="F54" s="164">
        <f t="shared" ref="F54:F64" si="77">G54/H54</f>
        <v>0.80863636363636349</v>
      </c>
      <c r="G54" s="165">
        <f t="shared" ref="G54:G64" si="78">AE54</f>
        <v>1.7789999999999999</v>
      </c>
      <c r="H54" s="166">
        <f t="shared" ref="H54:H64" si="79">AF54</f>
        <v>2.2000000000000002</v>
      </c>
      <c r="I54" s="167">
        <f t="shared" ref="I54:I64" si="80">AC54</f>
        <v>3701.2150000000001</v>
      </c>
      <c r="J54" s="168">
        <f t="shared" ref="J54:J64" si="81">AI54/AH54</f>
        <v>2.860617091336792E-2</v>
      </c>
      <c r="K54" s="168">
        <f t="shared" ref="K54:K64" si="82">AJ54/AH54</f>
        <v>0.37283953923004737</v>
      </c>
      <c r="L54" s="168">
        <f t="shared" ref="L54:L64" si="83">AK54/AC54</f>
        <v>0.19128853633198828</v>
      </c>
      <c r="M54" s="169">
        <f t="shared" ref="M54:M64" si="84">AG54</f>
        <v>13.452</v>
      </c>
      <c r="N54" s="170">
        <f t="shared" ref="N54:N64" si="85">IF(AW54=0,AT54,"속도계이상")</f>
        <v>0</v>
      </c>
      <c r="O54" s="170">
        <f t="shared" ref="O54:O64" si="86">IF(AW54=0,AU54,"속도계이상")</f>
        <v>11.429</v>
      </c>
      <c r="P54" s="171">
        <f t="shared" ref="P54:P64" si="87">AQ54/60</f>
        <v>0</v>
      </c>
      <c r="Q54" s="172">
        <f t="shared" ref="Q54:Q64" si="88">AN54</f>
        <v>77</v>
      </c>
      <c r="R54" s="173">
        <f t="shared" ref="R54:R64" si="89">AC54/(AH54-AI54-AJ54)</f>
        <v>24.749466165432942</v>
      </c>
      <c r="S54" s="145">
        <f t="shared" ref="S54:S64" si="90">IF(AW54=0,AL54,"속도계이상")</f>
        <v>0</v>
      </c>
      <c r="T54" s="145">
        <f t="shared" ref="T54:T64" si="91">IF(AW54=0,AM54,"속도계이상")</f>
        <v>423</v>
      </c>
      <c r="U54" t="s">
        <v>118</v>
      </c>
      <c r="V54" t="s">
        <v>122</v>
      </c>
      <c r="W54" t="s">
        <v>118</v>
      </c>
      <c r="X54" s="4" t="s">
        <v>122</v>
      </c>
      <c r="Y54" s="4" t="s">
        <v>252</v>
      </c>
      <c r="Z54" s="4" t="s">
        <v>194</v>
      </c>
      <c r="AA54" s="4" t="s">
        <v>48</v>
      </c>
      <c r="AB54" s="4">
        <v>529</v>
      </c>
      <c r="AC54" s="4">
        <v>3701.2150000000001</v>
      </c>
      <c r="AD54" s="4">
        <v>2080.5050000000001</v>
      </c>
      <c r="AE54" s="4">
        <v>1.7789999999999999</v>
      </c>
      <c r="AF54" s="4">
        <v>2.2000000000000002</v>
      </c>
      <c r="AG54" s="4">
        <v>13.452</v>
      </c>
      <c r="AH54" s="4">
        <v>249.847455</v>
      </c>
      <c r="AI54" s="4">
        <v>7.1471790000000004</v>
      </c>
      <c r="AJ54" s="4">
        <v>93.153009999999995</v>
      </c>
      <c r="AK54" s="4">
        <v>708</v>
      </c>
      <c r="AL54" s="4">
        <v>0</v>
      </c>
      <c r="AM54" s="4">
        <v>423</v>
      </c>
      <c r="AN54" s="4">
        <v>77</v>
      </c>
      <c r="AO54" s="4">
        <v>14.813898999999999</v>
      </c>
      <c r="AP54" s="4">
        <v>991.1</v>
      </c>
      <c r="AQ54" s="4">
        <v>0</v>
      </c>
      <c r="AR54" s="4">
        <v>38</v>
      </c>
      <c r="AS54" s="4">
        <v>8929</v>
      </c>
      <c r="AT54" s="4">
        <v>0</v>
      </c>
      <c r="AU54" s="4">
        <v>11.429</v>
      </c>
      <c r="AV54" s="4">
        <v>31814</v>
      </c>
      <c r="AW54" s="4">
        <v>0</v>
      </c>
      <c r="AX54" s="4">
        <v>0.49</v>
      </c>
      <c r="AY54">
        <v>0.80863636363636349</v>
      </c>
      <c r="AZ54" t="s">
        <v>67</v>
      </c>
      <c r="BA54" t="s">
        <v>241</v>
      </c>
      <c r="BB54">
        <v>10</v>
      </c>
      <c r="BC54" t="s">
        <v>644</v>
      </c>
      <c r="BD54">
        <v>6</v>
      </c>
      <c r="BE54">
        <v>44068.006000000008</v>
      </c>
      <c r="BF54">
        <v>8.3988710539796133E-2</v>
      </c>
      <c r="BG54">
        <v>6.7916325477407863E-2</v>
      </c>
      <c r="BH54">
        <v>192759.08400000003</v>
      </c>
      <c r="BI54">
        <v>1.9201248123797889E-2</v>
      </c>
      <c r="BJ54">
        <v>1.5526827460107473E-2</v>
      </c>
      <c r="BK54">
        <v>1</v>
      </c>
      <c r="BL54" t="s">
        <v>70</v>
      </c>
      <c r="BM54">
        <v>1</v>
      </c>
      <c r="BN54" t="s">
        <v>632</v>
      </c>
    </row>
    <row r="55" spans="1:66">
      <c r="A55" s="146" t="str">
        <f t="shared" si="73"/>
        <v>인천스마트</v>
      </c>
      <c r="B55" s="146" t="str">
        <f t="shared" si="1"/>
        <v>5</v>
      </c>
      <c r="C55" s="147" t="str">
        <f t="shared" si="74"/>
        <v>70바3509</v>
      </c>
      <c r="D55" s="135" t="str">
        <f t="shared" si="75"/>
        <v>대형</v>
      </c>
      <c r="E55" s="131" t="str">
        <f t="shared" si="76"/>
        <v>B</v>
      </c>
      <c r="F55" s="154">
        <f t="shared" si="77"/>
        <v>0.93799999999999994</v>
      </c>
      <c r="G55" s="155">
        <f t="shared" si="78"/>
        <v>1.8759999999999999</v>
      </c>
      <c r="H55" s="156">
        <f t="shared" si="79"/>
        <v>2</v>
      </c>
      <c r="I55" s="157">
        <f t="shared" si="80"/>
        <v>4640.8639999999996</v>
      </c>
      <c r="J55" s="158">
        <f t="shared" si="81"/>
        <v>2.3592109300144173E-2</v>
      </c>
      <c r="K55" s="158">
        <f t="shared" si="82"/>
        <v>0.33303262843974957</v>
      </c>
      <c r="L55" s="158">
        <f t="shared" si="83"/>
        <v>0.13316485895729763</v>
      </c>
      <c r="M55" s="159">
        <f t="shared" si="84"/>
        <v>12.766999999999999</v>
      </c>
      <c r="N55" s="160">
        <f t="shared" si="85"/>
        <v>0.129</v>
      </c>
      <c r="O55" s="160">
        <f t="shared" si="86"/>
        <v>6.0979999999999999</v>
      </c>
      <c r="P55" s="161">
        <f t="shared" si="87"/>
        <v>0.24666666666666667</v>
      </c>
      <c r="Q55" s="162">
        <f t="shared" si="88"/>
        <v>84</v>
      </c>
      <c r="R55" s="163">
        <f t="shared" si="89"/>
        <v>25.752242494527302</v>
      </c>
      <c r="S55" s="148">
        <f t="shared" si="90"/>
        <v>6</v>
      </c>
      <c r="T55" s="148">
        <f t="shared" si="91"/>
        <v>283</v>
      </c>
      <c r="U55" t="s">
        <v>118</v>
      </c>
      <c r="V55" t="s">
        <v>123</v>
      </c>
      <c r="W55" t="s">
        <v>118</v>
      </c>
      <c r="X55" s="4" t="s">
        <v>123</v>
      </c>
      <c r="Y55" s="4" t="s">
        <v>253</v>
      </c>
      <c r="Z55" s="4" t="s">
        <v>194</v>
      </c>
      <c r="AA55" s="4" t="s">
        <v>48</v>
      </c>
      <c r="AB55" s="4">
        <v>529</v>
      </c>
      <c r="AC55" s="4">
        <v>4640.8639999999996</v>
      </c>
      <c r="AD55" s="4">
        <v>2474.0509999999999</v>
      </c>
      <c r="AE55" s="4">
        <v>1.8759999999999999</v>
      </c>
      <c r="AF55" s="4">
        <v>2</v>
      </c>
      <c r="AG55" s="4">
        <v>12.766999999999999</v>
      </c>
      <c r="AH55" s="4">
        <v>280.10407700000002</v>
      </c>
      <c r="AI55" s="4">
        <v>6.6082460000000003</v>
      </c>
      <c r="AJ55" s="4">
        <v>93.283797000000007</v>
      </c>
      <c r="AK55" s="4">
        <v>618</v>
      </c>
      <c r="AL55" s="4">
        <v>6</v>
      </c>
      <c r="AM55" s="4">
        <v>283</v>
      </c>
      <c r="AN55" s="4">
        <v>84</v>
      </c>
      <c r="AO55" s="4">
        <v>16.568355</v>
      </c>
      <c r="AP55" s="4">
        <v>3624.4</v>
      </c>
      <c r="AQ55" s="4">
        <v>14.8</v>
      </c>
      <c r="AR55" s="4">
        <v>31</v>
      </c>
      <c r="AS55" s="4">
        <v>9901</v>
      </c>
      <c r="AT55" s="4">
        <v>0.129</v>
      </c>
      <c r="AU55" s="4">
        <v>6.0979999999999999</v>
      </c>
      <c r="AV55" s="4">
        <v>42458</v>
      </c>
      <c r="AW55" s="4">
        <v>0</v>
      </c>
      <c r="AX55" s="4">
        <v>0.48</v>
      </c>
      <c r="AY55">
        <v>0.93799999999999994</v>
      </c>
      <c r="AZ55" t="s">
        <v>68</v>
      </c>
      <c r="BA55" t="s">
        <v>584</v>
      </c>
      <c r="BB55">
        <v>1</v>
      </c>
      <c r="BC55" t="s">
        <v>586</v>
      </c>
      <c r="BD55">
        <v>13</v>
      </c>
      <c r="BE55">
        <v>37499.690999999999</v>
      </c>
      <c r="BF55">
        <v>0.12375739309425242</v>
      </c>
      <c r="BG55">
        <v>0.11608443472240876</v>
      </c>
      <c r="BH55">
        <v>192759.08400000003</v>
      </c>
      <c r="BI55">
        <v>2.4075980771936012E-2</v>
      </c>
      <c r="BJ55">
        <v>2.2583269964075978E-2</v>
      </c>
      <c r="BK55">
        <v>2</v>
      </c>
      <c r="BL55" t="s">
        <v>68</v>
      </c>
      <c r="BM55">
        <v>0</v>
      </c>
      <c r="BN55" t="s">
        <v>549</v>
      </c>
    </row>
    <row r="56" spans="1:66">
      <c r="A56" s="143" t="str">
        <f t="shared" si="73"/>
        <v>인천스마트</v>
      </c>
      <c r="B56" s="143" t="str">
        <f t="shared" si="1"/>
        <v>5</v>
      </c>
      <c r="C56" s="144" t="str">
        <f t="shared" si="74"/>
        <v>70바3619</v>
      </c>
      <c r="D56" s="118" t="str">
        <f t="shared" si="75"/>
        <v>대형</v>
      </c>
      <c r="E56" s="114" t="str">
        <f t="shared" si="76"/>
        <v>B</v>
      </c>
      <c r="F56" s="164">
        <f t="shared" si="77"/>
        <v>0.90400000000000003</v>
      </c>
      <c r="G56" s="165">
        <f t="shared" si="78"/>
        <v>1.8080000000000001</v>
      </c>
      <c r="H56" s="166">
        <f t="shared" si="79"/>
        <v>2</v>
      </c>
      <c r="I56" s="167">
        <f t="shared" si="80"/>
        <v>2895.9769999999999</v>
      </c>
      <c r="J56" s="168">
        <f t="shared" si="81"/>
        <v>5.2125234719554776E-2</v>
      </c>
      <c r="K56" s="168">
        <f t="shared" si="82"/>
        <v>0.33658009719315352</v>
      </c>
      <c r="L56" s="168">
        <f t="shared" si="83"/>
        <v>0.13501488444141649</v>
      </c>
      <c r="M56" s="169">
        <f t="shared" si="84"/>
        <v>15.509</v>
      </c>
      <c r="N56" s="170">
        <f t="shared" si="85"/>
        <v>6.9000000000000006E-2</v>
      </c>
      <c r="O56" s="170">
        <f t="shared" si="86"/>
        <v>10.256</v>
      </c>
      <c r="P56" s="171">
        <f t="shared" si="87"/>
        <v>0</v>
      </c>
      <c r="Q56" s="172">
        <f t="shared" si="88"/>
        <v>83</v>
      </c>
      <c r="R56" s="173">
        <f t="shared" si="89"/>
        <v>27.136486309487079</v>
      </c>
      <c r="S56" s="145">
        <f t="shared" si="90"/>
        <v>2</v>
      </c>
      <c r="T56" s="145">
        <f t="shared" si="91"/>
        <v>297</v>
      </c>
      <c r="U56" t="s">
        <v>118</v>
      </c>
      <c r="V56" t="s">
        <v>123</v>
      </c>
      <c r="W56" t="s">
        <v>118</v>
      </c>
      <c r="X56" s="4" t="s">
        <v>123</v>
      </c>
      <c r="Y56" s="4" t="s">
        <v>254</v>
      </c>
      <c r="Z56" s="4" t="s">
        <v>194</v>
      </c>
      <c r="AA56" s="4" t="s">
        <v>48</v>
      </c>
      <c r="AB56" s="4">
        <v>529</v>
      </c>
      <c r="AC56" s="4">
        <v>2895.9769999999999</v>
      </c>
      <c r="AD56" s="4">
        <v>1601.3320000000001</v>
      </c>
      <c r="AE56" s="4">
        <v>1.8080000000000001</v>
      </c>
      <c r="AF56" s="4">
        <v>2</v>
      </c>
      <c r="AG56" s="4">
        <v>15.509</v>
      </c>
      <c r="AH56" s="4">
        <v>174.578552</v>
      </c>
      <c r="AI56" s="4">
        <v>9.0999479999999995</v>
      </c>
      <c r="AJ56" s="4">
        <v>58.759666000000003</v>
      </c>
      <c r="AK56" s="4">
        <v>391</v>
      </c>
      <c r="AL56" s="4">
        <v>2</v>
      </c>
      <c r="AM56" s="4">
        <v>297</v>
      </c>
      <c r="AN56" s="4">
        <v>83</v>
      </c>
      <c r="AO56" s="4">
        <v>16.588388999999999</v>
      </c>
      <c r="AP56" s="4">
        <v>2893.1</v>
      </c>
      <c r="AQ56" s="4">
        <v>0</v>
      </c>
      <c r="AR56" s="4">
        <v>35</v>
      </c>
      <c r="AS56" s="4">
        <v>12736</v>
      </c>
      <c r="AT56" s="4">
        <v>6.9000000000000006E-2</v>
      </c>
      <c r="AU56" s="4">
        <v>10.256</v>
      </c>
      <c r="AV56" s="4">
        <v>24758</v>
      </c>
      <c r="AW56" s="4">
        <v>0</v>
      </c>
      <c r="AX56" s="4">
        <v>0.5</v>
      </c>
      <c r="AY56">
        <v>0.90400000000000003</v>
      </c>
      <c r="AZ56" t="s">
        <v>68</v>
      </c>
      <c r="BA56" t="s">
        <v>584</v>
      </c>
      <c r="BB56">
        <v>5</v>
      </c>
      <c r="BC56" t="s">
        <v>645</v>
      </c>
      <c r="BD56">
        <v>10</v>
      </c>
      <c r="BE56">
        <v>37499.690999999999</v>
      </c>
      <c r="BF56">
        <v>7.7226689681256303E-2</v>
      </c>
      <c r="BG56">
        <v>6.9812927471855704E-2</v>
      </c>
      <c r="BH56">
        <v>192759.08400000003</v>
      </c>
      <c r="BI56">
        <v>1.5023815946334333E-2</v>
      </c>
      <c r="BJ56">
        <v>1.3581529615486237E-2</v>
      </c>
      <c r="BK56">
        <v>1</v>
      </c>
      <c r="BL56" t="s">
        <v>68</v>
      </c>
      <c r="BM56">
        <v>0</v>
      </c>
      <c r="BN56" t="s">
        <v>549</v>
      </c>
    </row>
    <row r="57" spans="1:66">
      <c r="A57" s="146" t="str">
        <f t="shared" si="73"/>
        <v>인천스마트</v>
      </c>
      <c r="B57" s="146" t="str">
        <f t="shared" si="1"/>
        <v>5</v>
      </c>
      <c r="C57" s="147" t="str">
        <f t="shared" si="74"/>
        <v>70바3620</v>
      </c>
      <c r="D57" s="135" t="str">
        <f t="shared" si="75"/>
        <v>대형</v>
      </c>
      <c r="E57" s="131" t="str">
        <f t="shared" si="76"/>
        <v>B</v>
      </c>
      <c r="F57" s="154">
        <f t="shared" si="77"/>
        <v>0.93300000000000005</v>
      </c>
      <c r="G57" s="155">
        <f t="shared" si="78"/>
        <v>1.8660000000000001</v>
      </c>
      <c r="H57" s="156">
        <f t="shared" si="79"/>
        <v>2</v>
      </c>
      <c r="I57" s="157">
        <f t="shared" si="80"/>
        <v>4268.8869999999997</v>
      </c>
      <c r="J57" s="158">
        <f t="shared" si="81"/>
        <v>4.0040719280225928E-2</v>
      </c>
      <c r="K57" s="158">
        <f t="shared" si="82"/>
        <v>0.35524079959817939</v>
      </c>
      <c r="L57" s="158">
        <f t="shared" si="83"/>
        <v>0.21762112700570432</v>
      </c>
      <c r="M57" s="159">
        <f t="shared" si="84"/>
        <v>12.063000000000001</v>
      </c>
      <c r="N57" s="160">
        <f t="shared" si="85"/>
        <v>0</v>
      </c>
      <c r="O57" s="160">
        <f t="shared" si="86"/>
        <v>14.125</v>
      </c>
      <c r="P57" s="161">
        <f t="shared" si="87"/>
        <v>0.34666666666666668</v>
      </c>
      <c r="Q57" s="162">
        <f t="shared" si="88"/>
        <v>90</v>
      </c>
      <c r="R57" s="163">
        <f t="shared" si="89"/>
        <v>25.777817004091155</v>
      </c>
      <c r="S57" s="148">
        <f t="shared" si="90"/>
        <v>0</v>
      </c>
      <c r="T57" s="148">
        <f t="shared" si="91"/>
        <v>603</v>
      </c>
      <c r="U57" t="s">
        <v>118</v>
      </c>
      <c r="V57" t="s">
        <v>123</v>
      </c>
      <c r="W57" t="s">
        <v>118</v>
      </c>
      <c r="X57" s="4" t="s">
        <v>123</v>
      </c>
      <c r="Y57" s="4" t="s">
        <v>255</v>
      </c>
      <c r="Z57" s="4" t="s">
        <v>194</v>
      </c>
      <c r="AA57" s="4" t="s">
        <v>48</v>
      </c>
      <c r="AB57" s="4">
        <v>529</v>
      </c>
      <c r="AC57" s="4">
        <v>4268.8869999999997</v>
      </c>
      <c r="AD57" s="4">
        <v>2287.6640000000002</v>
      </c>
      <c r="AE57" s="4">
        <v>1.8660000000000001</v>
      </c>
      <c r="AF57" s="4">
        <v>2</v>
      </c>
      <c r="AG57" s="4">
        <v>12.063000000000001</v>
      </c>
      <c r="AH57" s="4">
        <v>273.85159900000002</v>
      </c>
      <c r="AI57" s="4">
        <v>10.965215000000001</v>
      </c>
      <c r="AJ57" s="4">
        <v>97.283260999999996</v>
      </c>
      <c r="AK57" s="4">
        <v>929</v>
      </c>
      <c r="AL57" s="4">
        <v>0</v>
      </c>
      <c r="AM57" s="4">
        <v>603</v>
      </c>
      <c r="AN57" s="4">
        <v>90</v>
      </c>
      <c r="AO57" s="4">
        <v>15.588322</v>
      </c>
      <c r="AP57" s="4">
        <v>4321.7</v>
      </c>
      <c r="AQ57" s="4">
        <v>20.8</v>
      </c>
      <c r="AR57" s="4">
        <v>62</v>
      </c>
      <c r="AS57" s="4">
        <v>26917</v>
      </c>
      <c r="AT57" s="4">
        <v>0</v>
      </c>
      <c r="AU57" s="4">
        <v>14.125</v>
      </c>
      <c r="AV57" s="4">
        <v>32204</v>
      </c>
      <c r="AW57" s="4">
        <v>0</v>
      </c>
      <c r="AX57" s="4">
        <v>0.46</v>
      </c>
      <c r="AY57">
        <v>0.93300000000000005</v>
      </c>
      <c r="AZ57" t="s">
        <v>68</v>
      </c>
      <c r="BA57" t="s">
        <v>584</v>
      </c>
      <c r="BB57">
        <v>3</v>
      </c>
      <c r="BC57" t="s">
        <v>588</v>
      </c>
      <c r="BD57">
        <v>12</v>
      </c>
      <c r="BE57">
        <v>37499.690999999999</v>
      </c>
      <c r="BF57">
        <v>0.11383792469116612</v>
      </c>
      <c r="BG57">
        <v>0.10621078373685799</v>
      </c>
      <c r="BH57">
        <v>192759.08400000003</v>
      </c>
      <c r="BI57">
        <v>2.2146229954070538E-2</v>
      </c>
      <c r="BJ57">
        <v>2.0662432547147815E-2</v>
      </c>
      <c r="BK57">
        <v>1</v>
      </c>
      <c r="BL57" t="s">
        <v>68</v>
      </c>
      <c r="BM57">
        <v>0</v>
      </c>
      <c r="BN57" t="s">
        <v>549</v>
      </c>
    </row>
    <row r="58" spans="1:66">
      <c r="A58" s="143" t="str">
        <f t="shared" si="73"/>
        <v>인천스마트</v>
      </c>
      <c r="B58" s="143" t="str">
        <f t="shared" si="1"/>
        <v>5</v>
      </c>
      <c r="C58" s="144" t="str">
        <f t="shared" si="74"/>
        <v>70바3621</v>
      </c>
      <c r="D58" s="118" t="str">
        <f t="shared" si="75"/>
        <v>대형</v>
      </c>
      <c r="E58" s="114" t="str">
        <f t="shared" si="76"/>
        <v>C</v>
      </c>
      <c r="F58" s="164">
        <f t="shared" si="77"/>
        <v>0.88100000000000001</v>
      </c>
      <c r="G58" s="165">
        <f t="shared" si="78"/>
        <v>1.762</v>
      </c>
      <c r="H58" s="166">
        <f t="shared" si="79"/>
        <v>2</v>
      </c>
      <c r="I58" s="167">
        <f t="shared" si="80"/>
        <v>2073.3429999999998</v>
      </c>
      <c r="J58" s="168">
        <f t="shared" si="81"/>
        <v>3.2004725375266115E-2</v>
      </c>
      <c r="K58" s="168">
        <f t="shared" si="82"/>
        <v>0.3438930599391789</v>
      </c>
      <c r="L58" s="168">
        <f t="shared" si="83"/>
        <v>0.18520813970481489</v>
      </c>
      <c r="M58" s="169">
        <f t="shared" si="84"/>
        <v>11.545</v>
      </c>
      <c r="N58" s="170">
        <f t="shared" si="85"/>
        <v>0.14499999999999999</v>
      </c>
      <c r="O58" s="170">
        <f t="shared" si="86"/>
        <v>6.7039999999999997</v>
      </c>
      <c r="P58" s="171">
        <f t="shared" si="87"/>
        <v>0.55833333333333335</v>
      </c>
      <c r="Q58" s="172">
        <f t="shared" si="88"/>
        <v>93</v>
      </c>
      <c r="R58" s="173">
        <f t="shared" si="89"/>
        <v>25.932804896944592</v>
      </c>
      <c r="S58" s="145">
        <f t="shared" si="90"/>
        <v>3</v>
      </c>
      <c r="T58" s="145">
        <f t="shared" si="91"/>
        <v>139</v>
      </c>
      <c r="U58" t="s">
        <v>118</v>
      </c>
      <c r="V58" t="s">
        <v>123</v>
      </c>
      <c r="W58" t="s">
        <v>118</v>
      </c>
      <c r="X58" s="4" t="s">
        <v>123</v>
      </c>
      <c r="Y58" s="4" t="s">
        <v>256</v>
      </c>
      <c r="Z58" s="4" t="s">
        <v>194</v>
      </c>
      <c r="AA58" s="4" t="s">
        <v>48</v>
      </c>
      <c r="AB58" s="4">
        <v>529</v>
      </c>
      <c r="AC58" s="4">
        <v>2073.3429999999998</v>
      </c>
      <c r="AD58" s="4">
        <v>1176.729</v>
      </c>
      <c r="AE58" s="4">
        <v>1.762</v>
      </c>
      <c r="AF58" s="4">
        <v>2</v>
      </c>
      <c r="AG58" s="4">
        <v>11.545</v>
      </c>
      <c r="AH58" s="4">
        <v>128.10495800000001</v>
      </c>
      <c r="AI58" s="4">
        <v>4.0999639999999999</v>
      </c>
      <c r="AJ58" s="4">
        <v>44.054406</v>
      </c>
      <c r="AK58" s="4">
        <v>384</v>
      </c>
      <c r="AL58" s="4">
        <v>3</v>
      </c>
      <c r="AM58" s="4">
        <v>139</v>
      </c>
      <c r="AN58" s="4">
        <v>93</v>
      </c>
      <c r="AO58" s="4">
        <v>16.184719999999999</v>
      </c>
      <c r="AP58" s="4">
        <v>2006.8</v>
      </c>
      <c r="AQ58" s="4">
        <v>33.5</v>
      </c>
      <c r="AR58" s="4">
        <v>24</v>
      </c>
      <c r="AS58" s="4">
        <v>11849</v>
      </c>
      <c r="AT58" s="4">
        <v>0.14499999999999999</v>
      </c>
      <c r="AU58" s="4">
        <v>6.7039999999999997</v>
      </c>
      <c r="AV58" s="4">
        <v>12678</v>
      </c>
      <c r="AW58" s="4">
        <v>0</v>
      </c>
      <c r="AX58" s="4">
        <v>0.42</v>
      </c>
      <c r="AY58">
        <v>0.88100000000000001</v>
      </c>
      <c r="AZ58" t="s">
        <v>69</v>
      </c>
      <c r="BA58" t="s">
        <v>584</v>
      </c>
      <c r="BB58">
        <v>3</v>
      </c>
      <c r="BC58" t="s">
        <v>589</v>
      </c>
      <c r="BD58">
        <v>7</v>
      </c>
      <c r="BE58">
        <v>37499.690999999999</v>
      </c>
      <c r="BF58">
        <v>5.5289602252989227E-2</v>
      </c>
      <c r="BG58">
        <v>4.8710139584883509E-2</v>
      </c>
      <c r="BH58">
        <v>192759.08400000003</v>
      </c>
      <c r="BI58">
        <v>1.0756136400814187E-2</v>
      </c>
      <c r="BJ58">
        <v>9.4761561691172995E-3</v>
      </c>
      <c r="BK58">
        <v>1</v>
      </c>
      <c r="BL58" t="s">
        <v>69</v>
      </c>
      <c r="BM58">
        <v>0</v>
      </c>
      <c r="BN58" t="s">
        <v>549</v>
      </c>
    </row>
    <row r="59" spans="1:66">
      <c r="A59" s="146" t="str">
        <f t="shared" si="73"/>
        <v>인천스마트</v>
      </c>
      <c r="B59" s="146" t="str">
        <f t="shared" si="1"/>
        <v>5</v>
      </c>
      <c r="C59" s="147" t="str">
        <f t="shared" si="74"/>
        <v>70바3622</v>
      </c>
      <c r="D59" s="135" t="str">
        <f t="shared" si="75"/>
        <v>대형</v>
      </c>
      <c r="E59" s="131" t="str">
        <f t="shared" si="76"/>
        <v>C</v>
      </c>
      <c r="F59" s="154">
        <f t="shared" si="77"/>
        <v>0.89200000000000002</v>
      </c>
      <c r="G59" s="155">
        <f t="shared" si="78"/>
        <v>1.784</v>
      </c>
      <c r="H59" s="156">
        <f t="shared" si="79"/>
        <v>2</v>
      </c>
      <c r="I59" s="157">
        <f t="shared" si="80"/>
        <v>2251.9589999999998</v>
      </c>
      <c r="J59" s="158">
        <f t="shared" si="81"/>
        <v>2.4416703401075837E-2</v>
      </c>
      <c r="K59" s="158">
        <f t="shared" si="82"/>
        <v>0.37949506527450849</v>
      </c>
      <c r="L59" s="158">
        <f t="shared" si="83"/>
        <v>0.15453212070024366</v>
      </c>
      <c r="M59" s="159">
        <f t="shared" si="84"/>
        <v>12.75</v>
      </c>
      <c r="N59" s="160">
        <f t="shared" si="85"/>
        <v>0</v>
      </c>
      <c r="O59" s="160">
        <f t="shared" si="86"/>
        <v>10.791</v>
      </c>
      <c r="P59" s="161">
        <f t="shared" si="87"/>
        <v>0.81833333333333336</v>
      </c>
      <c r="Q59" s="162">
        <f t="shared" si="88"/>
        <v>91</v>
      </c>
      <c r="R59" s="163">
        <f t="shared" si="89"/>
        <v>27.302529255610995</v>
      </c>
      <c r="S59" s="148">
        <f t="shared" si="90"/>
        <v>0</v>
      </c>
      <c r="T59" s="148">
        <f t="shared" si="91"/>
        <v>243</v>
      </c>
      <c r="U59" t="s">
        <v>118</v>
      </c>
      <c r="V59" t="s">
        <v>123</v>
      </c>
      <c r="W59" t="s">
        <v>118</v>
      </c>
      <c r="X59" s="4" t="s">
        <v>123</v>
      </c>
      <c r="Y59" s="4" t="s">
        <v>257</v>
      </c>
      <c r="Z59" s="4" t="s">
        <v>194</v>
      </c>
      <c r="AA59" s="4" t="s">
        <v>48</v>
      </c>
      <c r="AB59" s="4">
        <v>529</v>
      </c>
      <c r="AC59" s="4">
        <v>2251.9589999999998</v>
      </c>
      <c r="AD59" s="4">
        <v>1262.6120000000001</v>
      </c>
      <c r="AE59" s="4">
        <v>1.784</v>
      </c>
      <c r="AF59" s="4">
        <v>2</v>
      </c>
      <c r="AG59" s="4">
        <v>12.75</v>
      </c>
      <c r="AH59" s="4">
        <v>138.37162799999999</v>
      </c>
      <c r="AI59" s="4">
        <v>3.3785790000000002</v>
      </c>
      <c r="AJ59" s="4">
        <v>52.51135</v>
      </c>
      <c r="AK59" s="4">
        <v>348</v>
      </c>
      <c r="AL59" s="4">
        <v>0</v>
      </c>
      <c r="AM59" s="4">
        <v>243</v>
      </c>
      <c r="AN59" s="4">
        <v>91</v>
      </c>
      <c r="AO59" s="4">
        <v>16.274716000000002</v>
      </c>
      <c r="AP59" s="4">
        <v>2410.8000000000002</v>
      </c>
      <c r="AQ59" s="4">
        <v>49.1</v>
      </c>
      <c r="AR59" s="4">
        <v>56</v>
      </c>
      <c r="AS59" s="4">
        <v>29801</v>
      </c>
      <c r="AT59" s="4">
        <v>0</v>
      </c>
      <c r="AU59" s="4">
        <v>10.791</v>
      </c>
      <c r="AV59" s="4">
        <v>19705</v>
      </c>
      <c r="AW59" s="4">
        <v>0</v>
      </c>
      <c r="AX59" s="4">
        <v>0.43</v>
      </c>
      <c r="AY59">
        <v>0.89200000000000002</v>
      </c>
      <c r="AZ59" t="s">
        <v>69</v>
      </c>
      <c r="BA59" t="s">
        <v>584</v>
      </c>
      <c r="BB59">
        <v>1</v>
      </c>
      <c r="BC59" t="s">
        <v>585</v>
      </c>
      <c r="BD59">
        <v>10</v>
      </c>
      <c r="BE59">
        <v>37499.690999999999</v>
      </c>
      <c r="BF59">
        <v>6.0052734834535035E-2</v>
      </c>
      <c r="BG59">
        <v>5.3567039472405251E-2</v>
      </c>
      <c r="BH59">
        <v>192759.08400000003</v>
      </c>
      <c r="BI59">
        <v>1.1682764585040254E-2</v>
      </c>
      <c r="BJ59">
        <v>1.0421026009855908E-2</v>
      </c>
      <c r="BK59">
        <v>1</v>
      </c>
      <c r="BL59" t="s">
        <v>69</v>
      </c>
      <c r="BM59">
        <v>0</v>
      </c>
      <c r="BN59" t="s">
        <v>549</v>
      </c>
    </row>
    <row r="60" spans="1:66">
      <c r="A60" s="143" t="str">
        <f t="shared" si="73"/>
        <v>인천스마트</v>
      </c>
      <c r="B60" s="143" t="str">
        <f t="shared" si="1"/>
        <v>5</v>
      </c>
      <c r="C60" s="144" t="str">
        <f t="shared" si="74"/>
        <v>70바3629</v>
      </c>
      <c r="D60" s="118" t="str">
        <f t="shared" si="75"/>
        <v>대형</v>
      </c>
      <c r="E60" s="114" t="str">
        <f t="shared" si="76"/>
        <v>B</v>
      </c>
      <c r="F60" s="164">
        <f t="shared" si="77"/>
        <v>0.90900000000000003</v>
      </c>
      <c r="G60" s="165">
        <f t="shared" si="78"/>
        <v>1.8180000000000001</v>
      </c>
      <c r="H60" s="166">
        <f t="shared" si="79"/>
        <v>2</v>
      </c>
      <c r="I60" s="167">
        <f t="shared" si="80"/>
        <v>2364.9360000000001</v>
      </c>
      <c r="J60" s="168">
        <f t="shared" si="81"/>
        <v>2.4544784854476368E-2</v>
      </c>
      <c r="K60" s="168">
        <f t="shared" si="82"/>
        <v>0.35196935160468268</v>
      </c>
      <c r="L60" s="168">
        <f t="shared" si="83"/>
        <v>0.14841839271760418</v>
      </c>
      <c r="M60" s="169">
        <f t="shared" si="84"/>
        <v>13.519</v>
      </c>
      <c r="N60" s="170">
        <f t="shared" si="85"/>
        <v>8.5000000000000006E-2</v>
      </c>
      <c r="O60" s="170">
        <f t="shared" si="86"/>
        <v>7.0190000000000001</v>
      </c>
      <c r="P60" s="171">
        <f t="shared" si="87"/>
        <v>0.87666666666666671</v>
      </c>
      <c r="Q60" s="172">
        <f t="shared" si="88"/>
        <v>90</v>
      </c>
      <c r="R60" s="173">
        <f t="shared" si="89"/>
        <v>26.451357600938987</v>
      </c>
      <c r="S60" s="145">
        <f t="shared" si="90"/>
        <v>2</v>
      </c>
      <c r="T60" s="145">
        <f t="shared" si="91"/>
        <v>166</v>
      </c>
      <c r="U60" t="s">
        <v>118</v>
      </c>
      <c r="V60" t="s">
        <v>123</v>
      </c>
      <c r="W60" t="s">
        <v>118</v>
      </c>
      <c r="X60" s="4" t="s">
        <v>123</v>
      </c>
      <c r="Y60" s="4" t="s">
        <v>258</v>
      </c>
      <c r="Z60" s="4" t="s">
        <v>194</v>
      </c>
      <c r="AA60" s="4" t="s">
        <v>48</v>
      </c>
      <c r="AB60" s="4">
        <v>529</v>
      </c>
      <c r="AC60" s="4">
        <v>2364.9360000000001</v>
      </c>
      <c r="AD60" s="4">
        <v>1300.96</v>
      </c>
      <c r="AE60" s="4">
        <v>1.8180000000000001</v>
      </c>
      <c r="AF60" s="4">
        <v>2</v>
      </c>
      <c r="AG60" s="4">
        <v>13.519</v>
      </c>
      <c r="AH60" s="4">
        <v>143.39856800000001</v>
      </c>
      <c r="AI60" s="4">
        <v>3.5196869999999998</v>
      </c>
      <c r="AJ60" s="4">
        <v>50.471901000000003</v>
      </c>
      <c r="AK60" s="4">
        <v>351</v>
      </c>
      <c r="AL60" s="4">
        <v>2</v>
      </c>
      <c r="AM60" s="4">
        <v>166</v>
      </c>
      <c r="AN60" s="4">
        <v>90</v>
      </c>
      <c r="AO60" s="4">
        <v>16.492046999999999</v>
      </c>
      <c r="AP60" s="4">
        <v>3639.8</v>
      </c>
      <c r="AQ60" s="4">
        <v>52.6</v>
      </c>
      <c r="AR60" s="4">
        <v>33</v>
      </c>
      <c r="AS60" s="4">
        <v>14998</v>
      </c>
      <c r="AT60" s="4">
        <v>8.5000000000000006E-2</v>
      </c>
      <c r="AU60" s="4">
        <v>7.0190000000000001</v>
      </c>
      <c r="AV60" s="4">
        <v>21401</v>
      </c>
      <c r="AW60" s="4">
        <v>0</v>
      </c>
      <c r="AX60" s="4">
        <v>0.47</v>
      </c>
      <c r="AY60">
        <v>0.90900000000000003</v>
      </c>
      <c r="AZ60" t="s">
        <v>68</v>
      </c>
      <c r="BA60" t="s">
        <v>584</v>
      </c>
      <c r="BB60">
        <v>4</v>
      </c>
      <c r="BC60" t="s">
        <v>587</v>
      </c>
      <c r="BD60">
        <v>9</v>
      </c>
      <c r="BE60">
        <v>37499.690999999999</v>
      </c>
      <c r="BF60">
        <v>6.3065479659552406E-2</v>
      </c>
      <c r="BG60">
        <v>5.7326521010533142E-2</v>
      </c>
      <c r="BH60">
        <v>192759.08400000003</v>
      </c>
      <c r="BI60">
        <v>1.2268869258581866E-2</v>
      </c>
      <c r="BJ60">
        <v>1.1152402156050916E-2</v>
      </c>
      <c r="BK60">
        <v>1</v>
      </c>
      <c r="BL60" t="s">
        <v>69</v>
      </c>
      <c r="BM60">
        <v>1</v>
      </c>
      <c r="BN60" t="s">
        <v>632</v>
      </c>
    </row>
    <row r="61" spans="1:66">
      <c r="A61" s="146" t="str">
        <f t="shared" si="73"/>
        <v>인천스마트</v>
      </c>
      <c r="B61" s="146" t="str">
        <f t="shared" si="1"/>
        <v>5</v>
      </c>
      <c r="C61" s="147" t="str">
        <f t="shared" si="74"/>
        <v>70바3630</v>
      </c>
      <c r="D61" s="135" t="str">
        <f t="shared" si="75"/>
        <v>대형</v>
      </c>
      <c r="E61" s="131" t="str">
        <f t="shared" si="76"/>
        <v>A</v>
      </c>
      <c r="F61" s="154">
        <f t="shared" si="77"/>
        <v>0.95</v>
      </c>
      <c r="G61" s="155">
        <f t="shared" si="78"/>
        <v>1.9</v>
      </c>
      <c r="H61" s="156">
        <f t="shared" si="79"/>
        <v>2</v>
      </c>
      <c r="I61" s="157">
        <f t="shared" si="80"/>
        <v>4920.7529999999997</v>
      </c>
      <c r="J61" s="158">
        <f t="shared" si="81"/>
        <v>2.7721147883662024E-2</v>
      </c>
      <c r="K61" s="158">
        <f t="shared" si="82"/>
        <v>0.35990506305516073</v>
      </c>
      <c r="L61" s="158">
        <f t="shared" si="83"/>
        <v>0.17355067405334104</v>
      </c>
      <c r="M61" s="159">
        <f t="shared" si="84"/>
        <v>14.055999999999999</v>
      </c>
      <c r="N61" s="160">
        <f t="shared" si="85"/>
        <v>4.1000000000000002E-2</v>
      </c>
      <c r="O61" s="160">
        <f t="shared" si="86"/>
        <v>10.648999999999999</v>
      </c>
      <c r="P61" s="161">
        <f t="shared" si="87"/>
        <v>0.13166666666666668</v>
      </c>
      <c r="Q61" s="162">
        <f t="shared" si="88"/>
        <v>88</v>
      </c>
      <c r="R61" s="163">
        <f t="shared" si="89"/>
        <v>25.650844395882572</v>
      </c>
      <c r="S61" s="148">
        <f t="shared" si="90"/>
        <v>2</v>
      </c>
      <c r="T61" s="148">
        <f t="shared" si="91"/>
        <v>524</v>
      </c>
      <c r="U61" t="s">
        <v>118</v>
      </c>
      <c r="V61" t="s">
        <v>123</v>
      </c>
      <c r="W61" t="s">
        <v>118</v>
      </c>
      <c r="X61" s="4" t="s">
        <v>123</v>
      </c>
      <c r="Y61" s="4" t="s">
        <v>259</v>
      </c>
      <c r="Z61" s="4" t="s">
        <v>194</v>
      </c>
      <c r="AA61" s="4" t="s">
        <v>48</v>
      </c>
      <c r="AB61" s="4">
        <v>529</v>
      </c>
      <c r="AC61" s="4">
        <v>4920.7529999999997</v>
      </c>
      <c r="AD61" s="4">
        <v>2589.2979999999998</v>
      </c>
      <c r="AE61" s="4">
        <v>1.9</v>
      </c>
      <c r="AF61" s="4">
        <v>2</v>
      </c>
      <c r="AG61" s="4">
        <v>14.055999999999999</v>
      </c>
      <c r="AH61" s="4">
        <v>313.266032</v>
      </c>
      <c r="AI61" s="4">
        <v>8.684094</v>
      </c>
      <c r="AJ61" s="4">
        <v>112.746031</v>
      </c>
      <c r="AK61" s="4">
        <v>854</v>
      </c>
      <c r="AL61" s="4">
        <v>2</v>
      </c>
      <c r="AM61" s="4">
        <v>524</v>
      </c>
      <c r="AN61" s="4">
        <v>88</v>
      </c>
      <c r="AO61" s="4">
        <v>15.707903999999999</v>
      </c>
      <c r="AP61" s="4">
        <v>2696.5</v>
      </c>
      <c r="AQ61" s="4">
        <v>7.9</v>
      </c>
      <c r="AR61" s="4">
        <v>58</v>
      </c>
      <c r="AS61" s="4">
        <v>26749</v>
      </c>
      <c r="AT61" s="4">
        <v>4.1000000000000002E-2</v>
      </c>
      <c r="AU61" s="4">
        <v>10.648999999999999</v>
      </c>
      <c r="AV61" s="4">
        <v>44718</v>
      </c>
      <c r="AW61" s="4">
        <v>0</v>
      </c>
      <c r="AX61" s="4">
        <v>0.52</v>
      </c>
      <c r="AY61">
        <v>0.95</v>
      </c>
      <c r="AZ61" t="s">
        <v>66</v>
      </c>
      <c r="BA61" t="s">
        <v>584</v>
      </c>
      <c r="BB61">
        <v>2</v>
      </c>
      <c r="BC61" t="s">
        <v>592</v>
      </c>
      <c r="BD61">
        <v>10</v>
      </c>
      <c r="BE61">
        <v>37499.690999999999</v>
      </c>
      <c r="BF61">
        <v>0.1312211612623688</v>
      </c>
      <c r="BG61">
        <v>0.12466010319925035</v>
      </c>
      <c r="BH61">
        <v>192759.08400000003</v>
      </c>
      <c r="BI61">
        <v>2.5527995349884515E-2</v>
      </c>
      <c r="BJ61">
        <v>2.425159558239029E-2</v>
      </c>
      <c r="BK61">
        <v>1</v>
      </c>
      <c r="BL61" t="s">
        <v>66</v>
      </c>
      <c r="BM61">
        <v>0</v>
      </c>
      <c r="BN61" t="s">
        <v>549</v>
      </c>
    </row>
    <row r="62" spans="1:66">
      <c r="A62" s="143" t="str">
        <f t="shared" si="73"/>
        <v>인천스마트</v>
      </c>
      <c r="B62" s="143" t="str">
        <f t="shared" si="1"/>
        <v>5</v>
      </c>
      <c r="C62" s="144" t="str">
        <f t="shared" si="74"/>
        <v>70바3631</v>
      </c>
      <c r="D62" s="118" t="str">
        <f t="shared" si="75"/>
        <v>대형</v>
      </c>
      <c r="E62" s="114" t="str">
        <f t="shared" si="76"/>
        <v>A</v>
      </c>
      <c r="F62" s="164">
        <f t="shared" si="77"/>
        <v>0.96250000000000002</v>
      </c>
      <c r="G62" s="165">
        <f t="shared" si="78"/>
        <v>1.925</v>
      </c>
      <c r="H62" s="166">
        <f t="shared" si="79"/>
        <v>2</v>
      </c>
      <c r="I62" s="167">
        <f t="shared" si="80"/>
        <v>4752.5290000000005</v>
      </c>
      <c r="J62" s="168">
        <f t="shared" si="81"/>
        <v>2.2422096863864076E-2</v>
      </c>
      <c r="K62" s="168">
        <f t="shared" si="82"/>
        <v>0.32024627827357555</v>
      </c>
      <c r="L62" s="168">
        <f t="shared" si="83"/>
        <v>0.17843131520081201</v>
      </c>
      <c r="M62" s="169">
        <f t="shared" si="84"/>
        <v>9.7720000000000002</v>
      </c>
      <c r="N62" s="170">
        <f t="shared" si="85"/>
        <v>0</v>
      </c>
      <c r="O62" s="170">
        <f t="shared" si="86"/>
        <v>3.2610000000000001</v>
      </c>
      <c r="P62" s="171">
        <f t="shared" si="87"/>
        <v>0.08</v>
      </c>
      <c r="Q62" s="172">
        <f t="shared" si="88"/>
        <v>84</v>
      </c>
      <c r="R62" s="173">
        <f t="shared" si="89"/>
        <v>25.617326640078353</v>
      </c>
      <c r="S62" s="145">
        <f t="shared" si="90"/>
        <v>0</v>
      </c>
      <c r="T62" s="145">
        <f t="shared" si="91"/>
        <v>155</v>
      </c>
      <c r="U62" t="s">
        <v>118</v>
      </c>
      <c r="V62" t="s">
        <v>123</v>
      </c>
      <c r="W62" t="s">
        <v>118</v>
      </c>
      <c r="X62" s="4" t="s">
        <v>123</v>
      </c>
      <c r="Y62" s="4" t="s">
        <v>260</v>
      </c>
      <c r="Z62" s="4" t="s">
        <v>194</v>
      </c>
      <c r="AA62" s="4" t="s">
        <v>48</v>
      </c>
      <c r="AB62" s="4">
        <v>529</v>
      </c>
      <c r="AC62" s="4">
        <v>4752.5290000000005</v>
      </c>
      <c r="AD62" s="4">
        <v>2469.4769999999999</v>
      </c>
      <c r="AE62" s="4">
        <v>1.925</v>
      </c>
      <c r="AF62" s="4">
        <v>2</v>
      </c>
      <c r="AG62" s="4">
        <v>9.7720000000000002</v>
      </c>
      <c r="AH62" s="4">
        <v>282.232123</v>
      </c>
      <c r="AI62" s="4">
        <v>6.3282360000000004</v>
      </c>
      <c r="AJ62" s="4">
        <v>90.383786999999998</v>
      </c>
      <c r="AK62" s="4">
        <v>848</v>
      </c>
      <c r="AL62" s="4">
        <v>0</v>
      </c>
      <c r="AM62" s="4">
        <v>155</v>
      </c>
      <c r="AN62" s="4">
        <v>84</v>
      </c>
      <c r="AO62" s="4">
        <v>16.839078000000001</v>
      </c>
      <c r="AP62" s="4">
        <v>2951</v>
      </c>
      <c r="AQ62" s="4">
        <v>4.8</v>
      </c>
      <c r="AR62" s="4">
        <v>26</v>
      </c>
      <c r="AS62" s="4">
        <v>10944</v>
      </c>
      <c r="AT62" s="4">
        <v>0</v>
      </c>
      <c r="AU62" s="4">
        <v>3.2610000000000001</v>
      </c>
      <c r="AV62" s="4">
        <v>42703</v>
      </c>
      <c r="AW62" s="4">
        <v>0</v>
      </c>
      <c r="AX62" s="4">
        <v>0.42</v>
      </c>
      <c r="AY62">
        <v>0.96250000000000002</v>
      </c>
      <c r="AZ62" t="s">
        <v>66</v>
      </c>
      <c r="BA62" t="s">
        <v>584</v>
      </c>
      <c r="BB62">
        <v>1</v>
      </c>
      <c r="BC62" t="s">
        <v>591</v>
      </c>
      <c r="BD62">
        <v>11</v>
      </c>
      <c r="BE62">
        <v>37499.690999999999</v>
      </c>
      <c r="BF62">
        <v>0.12673515096431062</v>
      </c>
      <c r="BG62">
        <v>0.12198258280314897</v>
      </c>
      <c r="BH62">
        <v>192759.08400000003</v>
      </c>
      <c r="BI62">
        <v>2.4655279021765841E-2</v>
      </c>
      <c r="BJ62">
        <v>2.3730706058449624E-2</v>
      </c>
      <c r="BK62">
        <v>1</v>
      </c>
      <c r="BL62" t="s">
        <v>68</v>
      </c>
      <c r="BM62">
        <v>1</v>
      </c>
      <c r="BN62" t="s">
        <v>632</v>
      </c>
    </row>
    <row r="63" spans="1:66">
      <c r="A63" s="146" t="str">
        <f t="shared" si="73"/>
        <v>인천스마트</v>
      </c>
      <c r="B63" s="146" t="str">
        <f t="shared" si="1"/>
        <v>5</v>
      </c>
      <c r="C63" s="147" t="str">
        <f t="shared" si="74"/>
        <v>70바3632</v>
      </c>
      <c r="D63" s="135" t="str">
        <f t="shared" si="75"/>
        <v>대형</v>
      </c>
      <c r="E63" s="131" t="str">
        <f t="shared" si="76"/>
        <v>B</v>
      </c>
      <c r="F63" s="154">
        <f t="shared" si="77"/>
        <v>0.93799999999999994</v>
      </c>
      <c r="G63" s="155">
        <f t="shared" si="78"/>
        <v>1.8759999999999999</v>
      </c>
      <c r="H63" s="156">
        <f t="shared" si="79"/>
        <v>2</v>
      </c>
      <c r="I63" s="157">
        <f t="shared" si="80"/>
        <v>4069.4479999999999</v>
      </c>
      <c r="J63" s="158">
        <f t="shared" si="81"/>
        <v>3.3271511190768453E-2</v>
      </c>
      <c r="K63" s="158">
        <f t="shared" si="82"/>
        <v>0.28033362903492381</v>
      </c>
      <c r="L63" s="158">
        <f t="shared" si="83"/>
        <v>0.11893504966766992</v>
      </c>
      <c r="M63" s="159">
        <f t="shared" si="84"/>
        <v>8.9169999999999998</v>
      </c>
      <c r="N63" s="160">
        <f t="shared" si="85"/>
        <v>4.9000000000000002E-2</v>
      </c>
      <c r="O63" s="160">
        <f t="shared" si="86"/>
        <v>4.9000000000000002E-2</v>
      </c>
      <c r="P63" s="161">
        <f t="shared" si="87"/>
        <v>0.4</v>
      </c>
      <c r="Q63" s="162">
        <f t="shared" si="88"/>
        <v>93</v>
      </c>
      <c r="R63" s="163">
        <f t="shared" si="89"/>
        <v>26.189764662055204</v>
      </c>
      <c r="S63" s="148">
        <f t="shared" si="90"/>
        <v>2</v>
      </c>
      <c r="T63" s="148">
        <f t="shared" si="91"/>
        <v>2</v>
      </c>
      <c r="U63" t="s">
        <v>118</v>
      </c>
      <c r="V63" t="s">
        <v>123</v>
      </c>
      <c r="W63" t="s">
        <v>118</v>
      </c>
      <c r="X63" s="4" t="s">
        <v>123</v>
      </c>
      <c r="Y63" s="4" t="s">
        <v>261</v>
      </c>
      <c r="Z63" s="4" t="s">
        <v>194</v>
      </c>
      <c r="AA63" s="4" t="s">
        <v>48</v>
      </c>
      <c r="AB63" s="4">
        <v>529</v>
      </c>
      <c r="AC63" s="4">
        <v>4069.4479999999999</v>
      </c>
      <c r="AD63" s="4">
        <v>2169.5650000000001</v>
      </c>
      <c r="AE63" s="4">
        <v>1.8759999999999999</v>
      </c>
      <c r="AF63" s="4">
        <v>2</v>
      </c>
      <c r="AG63" s="4">
        <v>8.9169999999999998</v>
      </c>
      <c r="AH63" s="4">
        <v>226.375741</v>
      </c>
      <c r="AI63" s="4">
        <v>7.5318630000000004</v>
      </c>
      <c r="AJ63" s="4">
        <v>63.460732999999998</v>
      </c>
      <c r="AK63" s="4">
        <v>484</v>
      </c>
      <c r="AL63" s="4">
        <v>2</v>
      </c>
      <c r="AM63" s="4">
        <v>2</v>
      </c>
      <c r="AN63" s="4">
        <v>93</v>
      </c>
      <c r="AO63" s="4">
        <v>17.976519</v>
      </c>
      <c r="AP63" s="4">
        <v>1501.9</v>
      </c>
      <c r="AQ63" s="4">
        <v>24</v>
      </c>
      <c r="AR63" s="4">
        <v>2967</v>
      </c>
      <c r="AS63" s="4">
        <v>0</v>
      </c>
      <c r="AT63" s="4">
        <v>4.9000000000000002E-2</v>
      </c>
      <c r="AU63" s="4">
        <v>4.9000000000000002E-2</v>
      </c>
      <c r="AV63" s="4">
        <v>0</v>
      </c>
      <c r="AW63" s="4">
        <v>0</v>
      </c>
      <c r="AX63" s="4">
        <v>0.38</v>
      </c>
      <c r="AY63">
        <v>0.93799999999999994</v>
      </c>
      <c r="AZ63" t="s">
        <v>68</v>
      </c>
      <c r="BA63" t="s">
        <v>584</v>
      </c>
      <c r="BB63">
        <v>1</v>
      </c>
      <c r="BC63" t="s">
        <v>586</v>
      </c>
      <c r="BD63">
        <v>9</v>
      </c>
      <c r="BE63">
        <v>37499.690999999999</v>
      </c>
      <c r="BF63">
        <v>0.10851950753407541</v>
      </c>
      <c r="BG63">
        <v>0.10179129806696273</v>
      </c>
      <c r="BH63">
        <v>192759.08400000003</v>
      </c>
      <c r="BI63">
        <v>2.1111575732534603E-2</v>
      </c>
      <c r="BJ63">
        <v>1.9802658037117456E-2</v>
      </c>
      <c r="BK63">
        <v>2</v>
      </c>
      <c r="BL63" t="s">
        <v>68</v>
      </c>
      <c r="BM63">
        <v>0</v>
      </c>
      <c r="BN63" t="s">
        <v>549</v>
      </c>
    </row>
    <row r="64" spans="1:66">
      <c r="A64" s="143" t="str">
        <f t="shared" si="73"/>
        <v>인천스마트</v>
      </c>
      <c r="B64" s="143" t="str">
        <f t="shared" si="1"/>
        <v>5</v>
      </c>
      <c r="C64" s="144" t="str">
        <f t="shared" si="74"/>
        <v>70바3661</v>
      </c>
      <c r="D64" s="118" t="str">
        <f t="shared" si="75"/>
        <v>대형</v>
      </c>
      <c r="E64" s="114" t="str">
        <f t="shared" si="76"/>
        <v>S</v>
      </c>
      <c r="F64" s="164">
        <f t="shared" si="77"/>
        <v>1.0315000000000001</v>
      </c>
      <c r="G64" s="165">
        <f t="shared" si="78"/>
        <v>2.0630000000000002</v>
      </c>
      <c r="H64" s="166">
        <f t="shared" si="79"/>
        <v>2</v>
      </c>
      <c r="I64" s="167">
        <f t="shared" si="80"/>
        <v>2920.6709999999998</v>
      </c>
      <c r="J64" s="168">
        <f t="shared" si="81"/>
        <v>2.4339646444798014E-2</v>
      </c>
      <c r="K64" s="168">
        <f t="shared" si="82"/>
        <v>0.34622792864637586</v>
      </c>
      <c r="L64" s="168">
        <f t="shared" si="83"/>
        <v>0.20269314825257623</v>
      </c>
      <c r="M64" s="169">
        <f t="shared" si="84"/>
        <v>11.601000000000001</v>
      </c>
      <c r="N64" s="170">
        <f t="shared" si="85"/>
        <v>0.10299999999999999</v>
      </c>
      <c r="O64" s="170">
        <f t="shared" si="86"/>
        <v>11.914999999999999</v>
      </c>
      <c r="P64" s="171">
        <f t="shared" si="87"/>
        <v>2.1666666666666667E-2</v>
      </c>
      <c r="Q64" s="172">
        <f t="shared" si="88"/>
        <v>88</v>
      </c>
      <c r="R64" s="173">
        <f t="shared" si="89"/>
        <v>24.601446834155215</v>
      </c>
      <c r="S64" s="145">
        <f t="shared" si="90"/>
        <v>3</v>
      </c>
      <c r="T64" s="145">
        <f t="shared" si="91"/>
        <v>348</v>
      </c>
      <c r="U64" t="s">
        <v>118</v>
      </c>
      <c r="V64" t="s">
        <v>123</v>
      </c>
      <c r="W64" t="s">
        <v>118</v>
      </c>
      <c r="X64" s="4" t="s">
        <v>123</v>
      </c>
      <c r="Y64" s="4" t="s">
        <v>262</v>
      </c>
      <c r="Z64" s="4" t="s">
        <v>194</v>
      </c>
      <c r="AA64" s="4" t="s">
        <v>48</v>
      </c>
      <c r="AB64" s="4">
        <v>529</v>
      </c>
      <c r="AC64" s="4">
        <v>2920.6709999999998</v>
      </c>
      <c r="AD64" s="4">
        <v>1415.5329999999999</v>
      </c>
      <c r="AE64" s="4">
        <v>2.0630000000000002</v>
      </c>
      <c r="AF64" s="4">
        <v>2</v>
      </c>
      <c r="AG64" s="4">
        <v>11.601000000000001</v>
      </c>
      <c r="AH64" s="4">
        <v>188.61354499999999</v>
      </c>
      <c r="AI64" s="4">
        <v>4.5907869999999997</v>
      </c>
      <c r="AJ64" s="4">
        <v>65.303276999999994</v>
      </c>
      <c r="AK64" s="4">
        <v>592</v>
      </c>
      <c r="AL64" s="4">
        <v>3</v>
      </c>
      <c r="AM64" s="4">
        <v>348</v>
      </c>
      <c r="AN64" s="4">
        <v>88</v>
      </c>
      <c r="AO64" s="4">
        <v>15.484947999999999</v>
      </c>
      <c r="AP64" s="4">
        <v>968.4</v>
      </c>
      <c r="AQ64" s="4">
        <v>1.3</v>
      </c>
      <c r="AR64" s="4">
        <v>36</v>
      </c>
      <c r="AS64" s="4">
        <v>21729</v>
      </c>
      <c r="AT64" s="4">
        <v>0.10299999999999999</v>
      </c>
      <c r="AU64" s="4">
        <v>11.914999999999999</v>
      </c>
      <c r="AV64" s="4">
        <v>27259</v>
      </c>
      <c r="AW64" s="4">
        <v>0</v>
      </c>
      <c r="AX64" s="4">
        <v>0.52</v>
      </c>
      <c r="AY64">
        <v>1.0315000000000001</v>
      </c>
      <c r="AZ64" t="s">
        <v>71</v>
      </c>
      <c r="BA64" t="s">
        <v>584</v>
      </c>
      <c r="BB64">
        <v>1</v>
      </c>
      <c r="BC64" t="s">
        <v>593</v>
      </c>
      <c r="BD64">
        <v>7</v>
      </c>
      <c r="BE64">
        <v>37499.690999999999</v>
      </c>
      <c r="BF64">
        <v>7.7885201774062621E-2</v>
      </c>
      <c r="BG64">
        <v>8.03385856299456E-2</v>
      </c>
      <c r="BH64">
        <v>192759.08400000003</v>
      </c>
      <c r="BI64">
        <v>1.5151924046287745E-2</v>
      </c>
      <c r="BJ64">
        <v>1.5629209653745809E-2</v>
      </c>
      <c r="BK64">
        <v>1</v>
      </c>
      <c r="BL64" t="s">
        <v>71</v>
      </c>
      <c r="BM64">
        <v>0</v>
      </c>
      <c r="BN64" t="s">
        <v>549</v>
      </c>
    </row>
    <row r="65" spans="1:66">
      <c r="A65" s="146" t="str">
        <f t="shared" ref="A65:A74" si="92">W65</f>
        <v>인천스마트</v>
      </c>
      <c r="B65" s="146" t="str">
        <f t="shared" si="1"/>
        <v>5</v>
      </c>
      <c r="C65" s="147" t="str">
        <f t="shared" ref="C65:C74" si="93">Y65</f>
        <v>70바3662</v>
      </c>
      <c r="D65" s="135" t="str">
        <f t="shared" ref="D65:D74" si="94">Z65</f>
        <v>대형</v>
      </c>
      <c r="E65" s="131" t="str">
        <f t="shared" ref="E65:E74" si="95">AZ65</f>
        <v>C</v>
      </c>
      <c r="F65" s="154">
        <f t="shared" ref="F65:F74" si="96">G65/H65</f>
        <v>0.88849999999999996</v>
      </c>
      <c r="G65" s="155">
        <f t="shared" ref="G65:G74" si="97">AE65</f>
        <v>1.7769999999999999</v>
      </c>
      <c r="H65" s="156">
        <f t="shared" ref="H65:H74" si="98">AF65</f>
        <v>2</v>
      </c>
      <c r="I65" s="157">
        <f t="shared" ref="I65:I74" si="99">AC65</f>
        <v>2340.3240000000001</v>
      </c>
      <c r="J65" s="158">
        <f t="shared" ref="J65:J74" si="100">AI65/AH65</f>
        <v>4.479887248497378E-2</v>
      </c>
      <c r="K65" s="158">
        <f t="shared" ref="K65:K74" si="101">AJ65/AH65</f>
        <v>0.31957544544514849</v>
      </c>
      <c r="L65" s="158">
        <f t="shared" ref="L65:L74" si="102">AK65/AC65</f>
        <v>0.11579593252900025</v>
      </c>
      <c r="M65" s="159">
        <f t="shared" ref="M65:M74" si="103">AG65</f>
        <v>10.428000000000001</v>
      </c>
      <c r="N65" s="160">
        <f t="shared" ref="N65:N74" si="104">IF(AW65=0,AT65,"속도계이상")</f>
        <v>8.5000000000000006E-2</v>
      </c>
      <c r="O65" s="160">
        <f t="shared" ref="O65:O74" si="105">IF(AW65=0,AU65,"속도계이상")</f>
        <v>4.8710000000000004</v>
      </c>
      <c r="P65" s="161">
        <f t="shared" ref="P65:P74" si="106">AQ65/60</f>
        <v>0</v>
      </c>
      <c r="Q65" s="162">
        <f t="shared" ref="Q65:Q74" si="107">AN65</f>
        <v>82</v>
      </c>
      <c r="R65" s="163">
        <f t="shared" ref="R65:R74" si="108">AC65/(AH65-AI65-AJ65)</f>
        <v>25.808826806153544</v>
      </c>
      <c r="S65" s="148">
        <f t="shared" ref="S65:S74" si="109">IF(AW65=0,AL65,"속도계이상")</f>
        <v>2</v>
      </c>
      <c r="T65" s="148">
        <f t="shared" ref="T65:T74" si="110">IF(AW65=0,AM65,"속도계이상")</f>
        <v>114</v>
      </c>
      <c r="U65" t="s">
        <v>118</v>
      </c>
      <c r="V65" t="s">
        <v>123</v>
      </c>
      <c r="W65" t="s">
        <v>118</v>
      </c>
      <c r="X65" s="4" t="s">
        <v>123</v>
      </c>
      <c r="Y65" s="4" t="s">
        <v>263</v>
      </c>
      <c r="Z65" s="4" t="s">
        <v>194</v>
      </c>
      <c r="AA65" s="4" t="s">
        <v>48</v>
      </c>
      <c r="AB65" s="4">
        <v>529</v>
      </c>
      <c r="AC65" s="4">
        <v>2340.3240000000001</v>
      </c>
      <c r="AD65" s="4">
        <v>1316.893</v>
      </c>
      <c r="AE65" s="4">
        <v>1.7769999999999999</v>
      </c>
      <c r="AF65" s="4">
        <v>2</v>
      </c>
      <c r="AG65" s="4">
        <v>10.428000000000001</v>
      </c>
      <c r="AH65" s="4">
        <v>142.66133600000001</v>
      </c>
      <c r="AI65" s="4">
        <v>6.3910669999999996</v>
      </c>
      <c r="AJ65" s="4">
        <v>45.591059999999999</v>
      </c>
      <c r="AK65" s="4">
        <v>271</v>
      </c>
      <c r="AL65" s="4">
        <v>2</v>
      </c>
      <c r="AM65" s="4">
        <v>114</v>
      </c>
      <c r="AN65" s="4">
        <v>82</v>
      </c>
      <c r="AO65" s="4">
        <v>16.404752999999999</v>
      </c>
      <c r="AP65" s="4">
        <v>1453.9</v>
      </c>
      <c r="AQ65" s="4">
        <v>0</v>
      </c>
      <c r="AR65" s="4">
        <v>42</v>
      </c>
      <c r="AS65" s="4">
        <v>18228</v>
      </c>
      <c r="AT65" s="4">
        <v>8.5000000000000006E-2</v>
      </c>
      <c r="AU65" s="4">
        <v>4.8710000000000004</v>
      </c>
      <c r="AV65" s="4">
        <v>17161</v>
      </c>
      <c r="AW65" s="4">
        <v>0</v>
      </c>
      <c r="AX65" s="4">
        <v>0.4</v>
      </c>
      <c r="AY65">
        <v>0.88849999999999996</v>
      </c>
      <c r="AZ65" t="s">
        <v>69</v>
      </c>
      <c r="BA65" t="s">
        <v>584</v>
      </c>
      <c r="BB65">
        <v>2</v>
      </c>
      <c r="BC65" t="s">
        <v>590</v>
      </c>
      <c r="BD65">
        <v>6</v>
      </c>
      <c r="BE65">
        <v>37499.690999999999</v>
      </c>
      <c r="BF65">
        <v>6.2409154251431037E-2</v>
      </c>
      <c r="BG65">
        <v>5.5450533552396472E-2</v>
      </c>
      <c r="BH65">
        <v>192759.08400000003</v>
      </c>
      <c r="BI65">
        <v>1.2141186560110442E-2</v>
      </c>
      <c r="BJ65">
        <v>1.0787444258658128E-2</v>
      </c>
      <c r="BK65">
        <v>1</v>
      </c>
      <c r="BL65" t="s">
        <v>69</v>
      </c>
      <c r="BM65">
        <v>0</v>
      </c>
      <c r="BN65" t="s">
        <v>549</v>
      </c>
    </row>
    <row r="66" spans="1:66">
      <c r="A66" s="143" t="str">
        <f t="shared" si="92"/>
        <v>인천스마트</v>
      </c>
      <c r="B66" s="143" t="str">
        <f t="shared" si="1"/>
        <v>5-1</v>
      </c>
      <c r="C66" s="144" t="str">
        <f t="shared" si="93"/>
        <v>70바3643</v>
      </c>
      <c r="D66" s="118" t="str">
        <f t="shared" si="94"/>
        <v>대형</v>
      </c>
      <c r="E66" s="114" t="str">
        <f t="shared" si="95"/>
        <v>A</v>
      </c>
      <c r="F66" s="164">
        <f t="shared" si="96"/>
        <v>0.95666666666666667</v>
      </c>
      <c r="G66" s="165">
        <f t="shared" si="97"/>
        <v>1.722</v>
      </c>
      <c r="H66" s="166">
        <f t="shared" si="98"/>
        <v>1.8</v>
      </c>
      <c r="I66" s="167">
        <f t="shared" si="99"/>
        <v>1038.4670000000001</v>
      </c>
      <c r="J66" s="168">
        <f t="shared" si="100"/>
        <v>4.5819819945460784E-2</v>
      </c>
      <c r="K66" s="168">
        <f t="shared" si="101"/>
        <v>0.32518450201430066</v>
      </c>
      <c r="L66" s="168">
        <f t="shared" si="102"/>
        <v>0.12518452680730344</v>
      </c>
      <c r="M66" s="169">
        <f t="shared" si="103"/>
        <v>12.795</v>
      </c>
      <c r="N66" s="170">
        <f t="shared" si="104"/>
        <v>0.28899999999999998</v>
      </c>
      <c r="O66" s="170">
        <f t="shared" si="105"/>
        <v>17.526</v>
      </c>
      <c r="P66" s="171">
        <f t="shared" si="106"/>
        <v>0</v>
      </c>
      <c r="Q66" s="172">
        <f t="shared" si="107"/>
        <v>66</v>
      </c>
      <c r="R66" s="173">
        <f t="shared" si="108"/>
        <v>25.246688773922518</v>
      </c>
      <c r="S66" s="145">
        <f t="shared" si="109"/>
        <v>3</v>
      </c>
      <c r="T66" s="145">
        <f t="shared" si="110"/>
        <v>182</v>
      </c>
      <c r="U66" t="s">
        <v>118</v>
      </c>
      <c r="V66" t="s">
        <v>124</v>
      </c>
      <c r="W66" t="s">
        <v>118</v>
      </c>
      <c r="X66" s="4" t="s">
        <v>124</v>
      </c>
      <c r="Y66" s="4" t="s">
        <v>513</v>
      </c>
      <c r="Z66" s="4" t="s">
        <v>194</v>
      </c>
      <c r="AA66" s="4" t="s">
        <v>48</v>
      </c>
      <c r="AB66" s="4">
        <v>529</v>
      </c>
      <c r="AC66" s="4">
        <v>1038.4670000000001</v>
      </c>
      <c r="AD66" s="4">
        <v>602.98699999999997</v>
      </c>
      <c r="AE66" s="4">
        <v>1.722</v>
      </c>
      <c r="AF66" s="4">
        <v>1.8</v>
      </c>
      <c r="AG66" s="4">
        <v>12.795</v>
      </c>
      <c r="AH66" s="4">
        <v>65.394407999999999</v>
      </c>
      <c r="AI66" s="4">
        <v>2.9963600000000001</v>
      </c>
      <c r="AJ66" s="4">
        <v>21.265248</v>
      </c>
      <c r="AK66" s="4">
        <v>130</v>
      </c>
      <c r="AL66" s="4">
        <v>3</v>
      </c>
      <c r="AM66" s="4">
        <v>182</v>
      </c>
      <c r="AN66" s="4">
        <v>66</v>
      </c>
      <c r="AO66" s="4">
        <v>15.880058</v>
      </c>
      <c r="AP66" s="4">
        <v>96.5</v>
      </c>
      <c r="AQ66" s="4">
        <v>0</v>
      </c>
      <c r="AR66" s="4">
        <v>9</v>
      </c>
      <c r="AS66" s="4">
        <v>2152</v>
      </c>
      <c r="AT66" s="4">
        <v>0.28899999999999998</v>
      </c>
      <c r="AU66" s="4">
        <v>17.526</v>
      </c>
      <c r="AV66" s="4">
        <v>7117</v>
      </c>
      <c r="AW66" s="4">
        <v>0</v>
      </c>
      <c r="AX66" s="4">
        <v>0.45</v>
      </c>
      <c r="AY66">
        <v>0.95666666666666667</v>
      </c>
      <c r="AZ66" t="s">
        <v>66</v>
      </c>
      <c r="BA66" t="s">
        <v>594</v>
      </c>
      <c r="BB66">
        <v>4</v>
      </c>
      <c r="BC66" t="s">
        <v>599</v>
      </c>
      <c r="BD66">
        <v>6</v>
      </c>
      <c r="BE66">
        <v>6009.4390000000003</v>
      </c>
      <c r="BF66">
        <v>0.17280598072465667</v>
      </c>
      <c r="BG66">
        <v>0.16531772155992155</v>
      </c>
      <c r="BH66">
        <v>192759.08400000003</v>
      </c>
      <c r="BI66">
        <v>5.3873829365157179E-3</v>
      </c>
      <c r="BJ66">
        <v>5.1539296759333698E-3</v>
      </c>
      <c r="BK66">
        <v>1</v>
      </c>
      <c r="BL66" t="s">
        <v>66</v>
      </c>
      <c r="BM66">
        <v>0</v>
      </c>
      <c r="BN66" t="s">
        <v>549</v>
      </c>
    </row>
    <row r="67" spans="1:66">
      <c r="A67" s="146" t="str">
        <f t="shared" si="92"/>
        <v>인천스마트</v>
      </c>
      <c r="B67" s="146" t="str">
        <f t="shared" si="1"/>
        <v>5-1</v>
      </c>
      <c r="C67" s="147" t="str">
        <f t="shared" si="93"/>
        <v>70바3644</v>
      </c>
      <c r="D67" s="135" t="str">
        <f t="shared" si="94"/>
        <v>대형</v>
      </c>
      <c r="E67" s="131" t="str">
        <f t="shared" si="95"/>
        <v>A</v>
      </c>
      <c r="F67" s="154">
        <f t="shared" si="96"/>
        <v>0.96500000000000008</v>
      </c>
      <c r="G67" s="155">
        <f t="shared" si="97"/>
        <v>1.7370000000000001</v>
      </c>
      <c r="H67" s="156">
        <f t="shared" si="98"/>
        <v>1.8</v>
      </c>
      <c r="I67" s="157">
        <f t="shared" si="99"/>
        <v>674.74300000000005</v>
      </c>
      <c r="J67" s="158">
        <f t="shared" si="100"/>
        <v>5.9469455305179095E-2</v>
      </c>
      <c r="K67" s="158">
        <f t="shared" si="101"/>
        <v>0.31294432311721321</v>
      </c>
      <c r="L67" s="158">
        <f t="shared" si="102"/>
        <v>0.11263547750773256</v>
      </c>
      <c r="M67" s="159">
        <f t="shared" si="103"/>
        <v>13.42</v>
      </c>
      <c r="N67" s="160">
        <f t="shared" si="104"/>
        <v>0.14799999999999999</v>
      </c>
      <c r="O67" s="160">
        <f t="shared" si="105"/>
        <v>12.746</v>
      </c>
      <c r="P67" s="161">
        <f t="shared" si="106"/>
        <v>0</v>
      </c>
      <c r="Q67" s="162">
        <f t="shared" si="107"/>
        <v>65</v>
      </c>
      <c r="R67" s="163">
        <f t="shared" si="108"/>
        <v>25.150631387105911</v>
      </c>
      <c r="S67" s="148">
        <f t="shared" si="109"/>
        <v>1</v>
      </c>
      <c r="T67" s="148">
        <f t="shared" si="110"/>
        <v>86</v>
      </c>
      <c r="U67" t="s">
        <v>118</v>
      </c>
      <c r="V67" t="s">
        <v>124</v>
      </c>
      <c r="W67" t="s">
        <v>118</v>
      </c>
      <c r="X67" s="4" t="s">
        <v>124</v>
      </c>
      <c r="Y67" s="4" t="s">
        <v>264</v>
      </c>
      <c r="Z67" s="4" t="s">
        <v>194</v>
      </c>
      <c r="AA67" s="4" t="s">
        <v>48</v>
      </c>
      <c r="AB67" s="4">
        <v>529</v>
      </c>
      <c r="AC67" s="4">
        <v>674.74300000000005</v>
      </c>
      <c r="AD67" s="4">
        <v>388.495</v>
      </c>
      <c r="AE67" s="4">
        <v>1.7370000000000001</v>
      </c>
      <c r="AF67" s="4">
        <v>1.8</v>
      </c>
      <c r="AG67" s="4">
        <v>13.42</v>
      </c>
      <c r="AH67" s="4">
        <v>42.748029000000002</v>
      </c>
      <c r="AI67" s="4">
        <v>2.5422020000000001</v>
      </c>
      <c r="AJ67" s="4">
        <v>13.377753</v>
      </c>
      <c r="AK67" s="4">
        <v>76</v>
      </c>
      <c r="AL67" s="4">
        <v>1</v>
      </c>
      <c r="AM67" s="4">
        <v>86</v>
      </c>
      <c r="AN67" s="4">
        <v>65</v>
      </c>
      <c r="AO67" s="4">
        <v>15.784189</v>
      </c>
      <c r="AP67" s="4">
        <v>41.2</v>
      </c>
      <c r="AQ67" s="4">
        <v>0</v>
      </c>
      <c r="AR67" s="4">
        <v>12</v>
      </c>
      <c r="AS67" s="4">
        <v>2244</v>
      </c>
      <c r="AT67" s="4">
        <v>0.14799999999999999</v>
      </c>
      <c r="AU67" s="4">
        <v>12.746</v>
      </c>
      <c r="AV67" s="4">
        <v>4604</v>
      </c>
      <c r="AW67" s="4">
        <v>0</v>
      </c>
      <c r="AX67" s="4">
        <v>0.47</v>
      </c>
      <c r="AY67">
        <v>0.96500000000000008</v>
      </c>
      <c r="AZ67" t="s">
        <v>66</v>
      </c>
      <c r="BA67" t="s">
        <v>594</v>
      </c>
      <c r="BB67">
        <v>3</v>
      </c>
      <c r="BC67" t="s">
        <v>598</v>
      </c>
      <c r="BD67">
        <v>5</v>
      </c>
      <c r="BE67">
        <v>6009.4390000000003</v>
      </c>
      <c r="BF67">
        <v>0.11228053067848763</v>
      </c>
      <c r="BG67">
        <v>0.10835071210474058</v>
      </c>
      <c r="BH67">
        <v>192759.08400000003</v>
      </c>
      <c r="BI67">
        <v>3.5004472214653186E-3</v>
      </c>
      <c r="BJ67">
        <v>3.3779315687140327E-3</v>
      </c>
      <c r="BK67">
        <v>1</v>
      </c>
      <c r="BL67" t="s">
        <v>66</v>
      </c>
      <c r="BM67">
        <v>0</v>
      </c>
      <c r="BN67" t="s">
        <v>549</v>
      </c>
    </row>
    <row r="68" spans="1:66">
      <c r="A68" s="143" t="str">
        <f t="shared" si="92"/>
        <v>인천스마트</v>
      </c>
      <c r="B68" s="143" t="str">
        <f t="shared" si="1"/>
        <v>5-1</v>
      </c>
      <c r="C68" s="144" t="str">
        <f t="shared" si="93"/>
        <v>70바3645</v>
      </c>
      <c r="D68" s="118" t="str">
        <f t="shared" si="94"/>
        <v>대형</v>
      </c>
      <c r="E68" s="114" t="str">
        <f t="shared" si="95"/>
        <v>A</v>
      </c>
      <c r="F68" s="164">
        <f t="shared" si="96"/>
        <v>0.95611111111111113</v>
      </c>
      <c r="G68" s="165">
        <f t="shared" si="97"/>
        <v>1.7210000000000001</v>
      </c>
      <c r="H68" s="166">
        <f t="shared" si="98"/>
        <v>1.8</v>
      </c>
      <c r="I68" s="167">
        <f t="shared" si="99"/>
        <v>1058.373</v>
      </c>
      <c r="J68" s="168">
        <f t="shared" si="100"/>
        <v>5.6418730382739112E-2</v>
      </c>
      <c r="K68" s="168">
        <f t="shared" si="101"/>
        <v>0.32078491067807835</v>
      </c>
      <c r="L68" s="168">
        <f t="shared" si="102"/>
        <v>0.12471973491387252</v>
      </c>
      <c r="M68" s="169">
        <f t="shared" si="103"/>
        <v>13.635999999999999</v>
      </c>
      <c r="N68" s="170">
        <f t="shared" si="104"/>
        <v>0.47199999999999998</v>
      </c>
      <c r="O68" s="170">
        <f t="shared" si="105"/>
        <v>28.818000000000001</v>
      </c>
      <c r="P68" s="171">
        <f t="shared" si="106"/>
        <v>0</v>
      </c>
      <c r="Q68" s="172">
        <f t="shared" si="107"/>
        <v>70</v>
      </c>
      <c r="R68" s="173">
        <f t="shared" si="108"/>
        <v>26.302044690709611</v>
      </c>
      <c r="S68" s="145">
        <f t="shared" si="109"/>
        <v>5</v>
      </c>
      <c r="T68" s="145">
        <f t="shared" si="110"/>
        <v>305</v>
      </c>
      <c r="U68" t="s">
        <v>118</v>
      </c>
      <c r="V68" t="s">
        <v>124</v>
      </c>
      <c r="W68" t="s">
        <v>118</v>
      </c>
      <c r="X68" s="4" t="s">
        <v>124</v>
      </c>
      <c r="Y68" s="4" t="s">
        <v>265</v>
      </c>
      <c r="Z68" s="4" t="s">
        <v>194</v>
      </c>
      <c r="AA68" s="4" t="s">
        <v>48</v>
      </c>
      <c r="AB68" s="4">
        <v>529</v>
      </c>
      <c r="AC68" s="4">
        <v>1058.373</v>
      </c>
      <c r="AD68" s="4">
        <v>615.08699999999999</v>
      </c>
      <c r="AE68" s="4">
        <v>1.7210000000000001</v>
      </c>
      <c r="AF68" s="4">
        <v>1.8</v>
      </c>
      <c r="AG68" s="4">
        <v>13.635999999999999</v>
      </c>
      <c r="AH68" s="4">
        <v>64.610511000000002</v>
      </c>
      <c r="AI68" s="4">
        <v>3.6452429999999998</v>
      </c>
      <c r="AJ68" s="4">
        <v>20.726077</v>
      </c>
      <c r="AK68" s="4">
        <v>132</v>
      </c>
      <c r="AL68" s="4">
        <v>5</v>
      </c>
      <c r="AM68" s="4">
        <v>305</v>
      </c>
      <c r="AN68" s="4">
        <v>70</v>
      </c>
      <c r="AO68" s="4">
        <v>16.380817</v>
      </c>
      <c r="AP68" s="4">
        <v>99.7</v>
      </c>
      <c r="AQ68" s="4">
        <v>0</v>
      </c>
      <c r="AR68" s="4">
        <v>3</v>
      </c>
      <c r="AS68" s="4">
        <v>910</v>
      </c>
      <c r="AT68" s="4">
        <v>0.47199999999999998</v>
      </c>
      <c r="AU68" s="4">
        <v>28.818000000000001</v>
      </c>
      <c r="AV68" s="4">
        <v>8867</v>
      </c>
      <c r="AW68" s="4">
        <v>0</v>
      </c>
      <c r="AX68" s="4">
        <v>0.45</v>
      </c>
      <c r="AY68">
        <v>0.95611111111111113</v>
      </c>
      <c r="AZ68" t="s">
        <v>66</v>
      </c>
      <c r="BA68" t="s">
        <v>594</v>
      </c>
      <c r="BB68">
        <v>5</v>
      </c>
      <c r="BC68" t="s">
        <v>596</v>
      </c>
      <c r="BD68">
        <v>5</v>
      </c>
      <c r="BE68">
        <v>6009.4390000000003</v>
      </c>
      <c r="BF68">
        <v>0.17611843634655414</v>
      </c>
      <c r="BG68">
        <v>0.16838879386245537</v>
      </c>
      <c r="BH68">
        <v>192759.08400000003</v>
      </c>
      <c r="BI68">
        <v>5.4906517401794664E-3</v>
      </c>
      <c r="BJ68">
        <v>5.2496731360271451E-3</v>
      </c>
      <c r="BK68">
        <v>1</v>
      </c>
      <c r="BL68" t="s">
        <v>66</v>
      </c>
      <c r="BM68">
        <v>0</v>
      </c>
      <c r="BN68" t="s">
        <v>549</v>
      </c>
    </row>
    <row r="69" spans="1:66">
      <c r="A69" s="146" t="str">
        <f t="shared" si="92"/>
        <v>인천스마트</v>
      </c>
      <c r="B69" s="146" t="str">
        <f t="shared" si="1"/>
        <v>5-1</v>
      </c>
      <c r="C69" s="147" t="str">
        <f t="shared" si="93"/>
        <v>70바3646</v>
      </c>
      <c r="D69" s="135" t="str">
        <f t="shared" si="94"/>
        <v>대형</v>
      </c>
      <c r="E69" s="131" t="str">
        <f t="shared" si="95"/>
        <v>S</v>
      </c>
      <c r="F69" s="154">
        <f t="shared" si="96"/>
        <v>1.0227777777777778</v>
      </c>
      <c r="G69" s="155">
        <f t="shared" si="97"/>
        <v>1.841</v>
      </c>
      <c r="H69" s="156">
        <f t="shared" si="98"/>
        <v>1.8</v>
      </c>
      <c r="I69" s="157">
        <f t="shared" si="99"/>
        <v>1393.961</v>
      </c>
      <c r="J69" s="158">
        <f t="shared" si="100"/>
        <v>3.4450624661421264E-2</v>
      </c>
      <c r="K69" s="158">
        <f t="shared" si="101"/>
        <v>0.33363948403410931</v>
      </c>
      <c r="L69" s="158">
        <f t="shared" si="102"/>
        <v>0.13558485495648731</v>
      </c>
      <c r="M69" s="159">
        <f t="shared" si="103"/>
        <v>11.273999999999999</v>
      </c>
      <c r="N69" s="160">
        <f t="shared" si="104"/>
        <v>0</v>
      </c>
      <c r="O69" s="160">
        <f t="shared" si="105"/>
        <v>15.711</v>
      </c>
      <c r="P69" s="161">
        <f t="shared" si="106"/>
        <v>0</v>
      </c>
      <c r="Q69" s="162">
        <f t="shared" si="107"/>
        <v>65</v>
      </c>
      <c r="R69" s="163">
        <f t="shared" si="108"/>
        <v>24.921688464815013</v>
      </c>
      <c r="S69" s="148">
        <f t="shared" si="109"/>
        <v>0</v>
      </c>
      <c r="T69" s="148">
        <f t="shared" si="110"/>
        <v>219</v>
      </c>
      <c r="U69" t="s">
        <v>118</v>
      </c>
      <c r="V69" t="s">
        <v>124</v>
      </c>
      <c r="W69" t="s">
        <v>118</v>
      </c>
      <c r="X69" s="4" t="s">
        <v>124</v>
      </c>
      <c r="Y69" s="4" t="s">
        <v>266</v>
      </c>
      <c r="Z69" s="4" t="s">
        <v>194</v>
      </c>
      <c r="AA69" s="4" t="s">
        <v>48</v>
      </c>
      <c r="AB69" s="4">
        <v>529</v>
      </c>
      <c r="AC69" s="4">
        <v>1393.961</v>
      </c>
      <c r="AD69" s="4">
        <v>757.05499999999995</v>
      </c>
      <c r="AE69" s="4">
        <v>1.841</v>
      </c>
      <c r="AF69" s="4">
        <v>1.8</v>
      </c>
      <c r="AG69" s="4">
        <v>11.273999999999999</v>
      </c>
      <c r="AH69" s="4">
        <v>88.515231</v>
      </c>
      <c r="AI69" s="4">
        <v>3.0494050000000001</v>
      </c>
      <c r="AJ69" s="4">
        <v>29.532176</v>
      </c>
      <c r="AK69" s="4">
        <v>189</v>
      </c>
      <c r="AL69" s="4">
        <v>0</v>
      </c>
      <c r="AM69" s="4">
        <v>219</v>
      </c>
      <c r="AN69" s="4">
        <v>65</v>
      </c>
      <c r="AO69" s="4">
        <v>15.748260999999999</v>
      </c>
      <c r="AP69" s="4">
        <v>212.3</v>
      </c>
      <c r="AQ69" s="4">
        <v>0</v>
      </c>
      <c r="AR69" s="4">
        <v>8</v>
      </c>
      <c r="AS69" s="4">
        <v>1708</v>
      </c>
      <c r="AT69" s="4">
        <v>0</v>
      </c>
      <c r="AU69" s="4">
        <v>15.711</v>
      </c>
      <c r="AV69" s="4">
        <v>10167</v>
      </c>
      <c r="AW69" s="4">
        <v>0</v>
      </c>
      <c r="AX69" s="4">
        <v>0.45</v>
      </c>
      <c r="AY69">
        <v>1.0227777777777778</v>
      </c>
      <c r="AZ69" t="s">
        <v>71</v>
      </c>
      <c r="BA69" t="s">
        <v>594</v>
      </c>
      <c r="BB69">
        <v>1</v>
      </c>
      <c r="BC69" t="s">
        <v>646</v>
      </c>
      <c r="BD69">
        <v>7</v>
      </c>
      <c r="BE69">
        <v>6009.4390000000003</v>
      </c>
      <c r="BF69">
        <v>0.23196191857509493</v>
      </c>
      <c r="BG69">
        <v>0.23724549560930544</v>
      </c>
      <c r="BH69">
        <v>192759.08400000003</v>
      </c>
      <c r="BI69">
        <v>7.2316228686789144E-3</v>
      </c>
      <c r="BJ69">
        <v>7.3963431673543783E-3</v>
      </c>
      <c r="BK69">
        <v>1</v>
      </c>
      <c r="BL69" t="s">
        <v>71</v>
      </c>
      <c r="BM69">
        <v>0</v>
      </c>
      <c r="BN69" t="s">
        <v>549</v>
      </c>
    </row>
    <row r="70" spans="1:66">
      <c r="A70" s="143" t="str">
        <f t="shared" si="92"/>
        <v>인천스마트</v>
      </c>
      <c r="B70" s="143" t="str">
        <f t="shared" ref="B70:B74" si="111">X70</f>
        <v>5-1</v>
      </c>
      <c r="C70" s="144" t="str">
        <f t="shared" si="93"/>
        <v>70바3647</v>
      </c>
      <c r="D70" s="118" t="str">
        <f t="shared" si="94"/>
        <v>대형</v>
      </c>
      <c r="E70" s="114" t="str">
        <f t="shared" si="95"/>
        <v>A</v>
      </c>
      <c r="F70" s="164">
        <f t="shared" si="96"/>
        <v>0.98611111111111105</v>
      </c>
      <c r="G70" s="165">
        <f t="shared" si="97"/>
        <v>1.7749999999999999</v>
      </c>
      <c r="H70" s="166">
        <f t="shared" si="98"/>
        <v>1.8</v>
      </c>
      <c r="I70" s="167">
        <f t="shared" si="99"/>
        <v>1164.4490000000001</v>
      </c>
      <c r="J70" s="168">
        <f t="shared" si="100"/>
        <v>3.8639390688145633E-2</v>
      </c>
      <c r="K70" s="168">
        <f t="shared" si="101"/>
        <v>0.32749764564206751</v>
      </c>
      <c r="L70" s="168">
        <f t="shared" si="102"/>
        <v>0.15801464898849155</v>
      </c>
      <c r="M70" s="169">
        <f t="shared" si="103"/>
        <v>13.526999999999999</v>
      </c>
      <c r="N70" s="170">
        <f t="shared" si="104"/>
        <v>8.5999999999999993E-2</v>
      </c>
      <c r="O70" s="170">
        <f t="shared" si="105"/>
        <v>18.378</v>
      </c>
      <c r="P70" s="171">
        <f t="shared" si="106"/>
        <v>0</v>
      </c>
      <c r="Q70" s="172">
        <f t="shared" si="107"/>
        <v>66</v>
      </c>
      <c r="R70" s="173">
        <f t="shared" si="108"/>
        <v>24.790727397759532</v>
      </c>
      <c r="S70" s="145">
        <f t="shared" si="109"/>
        <v>1</v>
      </c>
      <c r="T70" s="145">
        <f t="shared" si="110"/>
        <v>214</v>
      </c>
      <c r="U70" t="s">
        <v>118</v>
      </c>
      <c r="V70" t="s">
        <v>124</v>
      </c>
      <c r="W70" t="s">
        <v>118</v>
      </c>
      <c r="X70" s="4" t="s">
        <v>124</v>
      </c>
      <c r="Y70" s="4" t="s">
        <v>267</v>
      </c>
      <c r="Z70" s="4" t="s">
        <v>194</v>
      </c>
      <c r="AA70" s="4" t="s">
        <v>48</v>
      </c>
      <c r="AB70" s="4">
        <v>529</v>
      </c>
      <c r="AC70" s="4">
        <v>1164.4490000000001</v>
      </c>
      <c r="AD70" s="4">
        <v>655.91700000000003</v>
      </c>
      <c r="AE70" s="4">
        <v>1.7749999999999999</v>
      </c>
      <c r="AF70" s="4">
        <v>1.8</v>
      </c>
      <c r="AG70" s="4">
        <v>13.526999999999999</v>
      </c>
      <c r="AH70" s="4">
        <v>74.103005999999993</v>
      </c>
      <c r="AI70" s="4">
        <v>2.8632949999999999</v>
      </c>
      <c r="AJ70" s="4">
        <v>24.268560000000001</v>
      </c>
      <c r="AK70" s="4">
        <v>184</v>
      </c>
      <c r="AL70" s="4">
        <v>1</v>
      </c>
      <c r="AM70" s="4">
        <v>214</v>
      </c>
      <c r="AN70" s="4">
        <v>66</v>
      </c>
      <c r="AO70" s="4">
        <v>15.713922999999999</v>
      </c>
      <c r="AP70" s="4">
        <v>78.7</v>
      </c>
      <c r="AQ70" s="4">
        <v>0</v>
      </c>
      <c r="AR70" s="4">
        <v>3</v>
      </c>
      <c r="AS70" s="4">
        <v>580</v>
      </c>
      <c r="AT70" s="4">
        <v>8.5999999999999993E-2</v>
      </c>
      <c r="AU70" s="4">
        <v>18.378</v>
      </c>
      <c r="AV70" s="4">
        <v>9870</v>
      </c>
      <c r="AW70" s="4">
        <v>0</v>
      </c>
      <c r="AX70" s="4">
        <v>0.49</v>
      </c>
      <c r="AY70">
        <v>0.98611111111111105</v>
      </c>
      <c r="AZ70" t="s">
        <v>66</v>
      </c>
      <c r="BA70" t="s">
        <v>594</v>
      </c>
      <c r="BB70">
        <v>1</v>
      </c>
      <c r="BC70" t="s">
        <v>597</v>
      </c>
      <c r="BD70">
        <v>6</v>
      </c>
      <c r="BE70">
        <v>6009.4390000000003</v>
      </c>
      <c r="BF70">
        <v>0.19377000082703227</v>
      </c>
      <c r="BG70">
        <v>0.19107875081554571</v>
      </c>
      <c r="BH70">
        <v>192759.08400000003</v>
      </c>
      <c r="BI70">
        <v>6.0409552475358301E-3</v>
      </c>
      <c r="BJ70">
        <v>5.9570530913200543E-3</v>
      </c>
      <c r="BK70">
        <v>1</v>
      </c>
      <c r="BL70" t="s">
        <v>66</v>
      </c>
      <c r="BM70">
        <v>0</v>
      </c>
      <c r="BN70" t="s">
        <v>549</v>
      </c>
    </row>
    <row r="71" spans="1:66">
      <c r="A71" s="146" t="str">
        <f t="shared" si="92"/>
        <v>인천스마트</v>
      </c>
      <c r="B71" s="146" t="str">
        <f t="shared" si="111"/>
        <v>5-1</v>
      </c>
      <c r="C71" s="147" t="str">
        <f t="shared" si="93"/>
        <v>70바3648</v>
      </c>
      <c r="D71" s="135" t="str">
        <f t="shared" si="94"/>
        <v>대형</v>
      </c>
      <c r="E71" s="131" t="str">
        <f t="shared" si="95"/>
        <v>A</v>
      </c>
      <c r="F71" s="154">
        <f t="shared" si="96"/>
        <v>0.9655555555555555</v>
      </c>
      <c r="G71" s="155">
        <f t="shared" si="97"/>
        <v>1.738</v>
      </c>
      <c r="H71" s="156">
        <f t="shared" si="98"/>
        <v>1.8</v>
      </c>
      <c r="I71" s="157">
        <f t="shared" si="99"/>
        <v>679.44600000000003</v>
      </c>
      <c r="J71" s="158">
        <f t="shared" si="100"/>
        <v>4.5643180397298783E-2</v>
      </c>
      <c r="K71" s="158">
        <f t="shared" si="101"/>
        <v>0.31972464686368329</v>
      </c>
      <c r="L71" s="158">
        <f t="shared" si="102"/>
        <v>9.566617508970543E-2</v>
      </c>
      <c r="M71" s="159">
        <f t="shared" si="103"/>
        <v>12.416</v>
      </c>
      <c r="N71" s="160">
        <f t="shared" si="104"/>
        <v>0</v>
      </c>
      <c r="O71" s="160">
        <f t="shared" si="105"/>
        <v>16.042000000000002</v>
      </c>
      <c r="P71" s="161">
        <f t="shared" si="106"/>
        <v>0</v>
      </c>
      <c r="Q71" s="162">
        <f t="shared" si="107"/>
        <v>65</v>
      </c>
      <c r="R71" s="163">
        <f t="shared" si="108"/>
        <v>22.957041849232454</v>
      </c>
      <c r="S71" s="148">
        <f t="shared" si="109"/>
        <v>0</v>
      </c>
      <c r="T71" s="148">
        <f t="shared" si="110"/>
        <v>109</v>
      </c>
      <c r="U71" t="s">
        <v>118</v>
      </c>
      <c r="V71" t="s">
        <v>124</v>
      </c>
      <c r="W71" t="s">
        <v>118</v>
      </c>
      <c r="X71" s="4" t="s">
        <v>124</v>
      </c>
      <c r="Y71" s="4" t="s">
        <v>268</v>
      </c>
      <c r="Z71" s="4" t="s">
        <v>194</v>
      </c>
      <c r="AA71" s="4" t="s">
        <v>48</v>
      </c>
      <c r="AB71" s="4">
        <v>529</v>
      </c>
      <c r="AC71" s="4">
        <v>679.44600000000003</v>
      </c>
      <c r="AD71" s="4">
        <v>390.94099999999997</v>
      </c>
      <c r="AE71" s="4">
        <v>1.738</v>
      </c>
      <c r="AF71" s="4">
        <v>1.8</v>
      </c>
      <c r="AG71" s="4">
        <v>12.416</v>
      </c>
      <c r="AH71" s="4">
        <v>46.635531999999998</v>
      </c>
      <c r="AI71" s="4">
        <v>2.1285940000000001</v>
      </c>
      <c r="AJ71" s="4">
        <v>14.910529</v>
      </c>
      <c r="AK71" s="4">
        <v>65</v>
      </c>
      <c r="AL71" s="4">
        <v>0</v>
      </c>
      <c r="AM71" s="4">
        <v>109</v>
      </c>
      <c r="AN71" s="4">
        <v>65</v>
      </c>
      <c r="AO71" s="4">
        <v>14.569277</v>
      </c>
      <c r="AP71" s="4">
        <v>78.400000000000006</v>
      </c>
      <c r="AQ71" s="4">
        <v>0</v>
      </c>
      <c r="AR71" s="4">
        <v>5</v>
      </c>
      <c r="AS71" s="4">
        <v>1593</v>
      </c>
      <c r="AT71" s="4">
        <v>0</v>
      </c>
      <c r="AU71" s="4">
        <v>16.042000000000002</v>
      </c>
      <c r="AV71" s="4">
        <v>0</v>
      </c>
      <c r="AW71" s="4">
        <v>0</v>
      </c>
      <c r="AX71" s="4">
        <v>0.49</v>
      </c>
      <c r="AY71">
        <v>0.9655555555555555</v>
      </c>
      <c r="AZ71" t="s">
        <v>66</v>
      </c>
      <c r="BA71" t="s">
        <v>594</v>
      </c>
      <c r="BB71">
        <v>2</v>
      </c>
      <c r="BC71" t="s">
        <v>595</v>
      </c>
      <c r="BD71">
        <v>4</v>
      </c>
      <c r="BE71">
        <v>6009.4390000000003</v>
      </c>
      <c r="BF71">
        <v>0.11306313284817435</v>
      </c>
      <c r="BG71">
        <v>0.10916873605007056</v>
      </c>
      <c r="BH71">
        <v>192759.08400000003</v>
      </c>
      <c r="BI71">
        <v>3.5248455528041414E-3</v>
      </c>
      <c r="BJ71">
        <v>3.403434205985332E-3</v>
      </c>
      <c r="BK71">
        <v>1</v>
      </c>
      <c r="BL71" t="s">
        <v>66</v>
      </c>
      <c r="BM71">
        <v>0</v>
      </c>
      <c r="BN71" t="s">
        <v>549</v>
      </c>
    </row>
    <row r="72" spans="1:66">
      <c r="A72" s="143" t="str">
        <f t="shared" si="92"/>
        <v>인천스마트</v>
      </c>
      <c r="B72" s="143" t="str">
        <f t="shared" si="111"/>
        <v>예비</v>
      </c>
      <c r="C72" s="144" t="str">
        <f t="shared" si="93"/>
        <v>71바7121</v>
      </c>
      <c r="D72" s="118" t="str">
        <f t="shared" si="94"/>
        <v>대형</v>
      </c>
      <c r="E72" s="114" t="str">
        <f t="shared" si="95"/>
        <v>C</v>
      </c>
      <c r="F72" s="164">
        <f t="shared" si="96"/>
        <v>0.85250000000000004</v>
      </c>
      <c r="G72" s="165">
        <f t="shared" si="97"/>
        <v>1.7050000000000001</v>
      </c>
      <c r="H72" s="166">
        <f t="shared" si="98"/>
        <v>2</v>
      </c>
      <c r="I72" s="167">
        <f t="shared" si="99"/>
        <v>646.47</v>
      </c>
      <c r="J72" s="168">
        <f t="shared" si="100"/>
        <v>4.4672250954509191E-2</v>
      </c>
      <c r="K72" s="168">
        <f t="shared" si="101"/>
        <v>0.37388992930118436</v>
      </c>
      <c r="L72" s="168">
        <f t="shared" si="102"/>
        <v>0.12065525082370411</v>
      </c>
      <c r="M72" s="169">
        <f t="shared" si="103"/>
        <v>13.234999999999999</v>
      </c>
      <c r="N72" s="170">
        <f t="shared" si="104"/>
        <v>0.309</v>
      </c>
      <c r="O72" s="170">
        <f t="shared" si="105"/>
        <v>23.047999999999998</v>
      </c>
      <c r="P72" s="171">
        <f t="shared" si="106"/>
        <v>0.15</v>
      </c>
      <c r="Q72" s="172">
        <f t="shared" si="107"/>
        <v>89</v>
      </c>
      <c r="R72" s="173">
        <f t="shared" si="108"/>
        <v>28.048427412442656</v>
      </c>
      <c r="S72" s="145">
        <f t="shared" si="109"/>
        <v>2</v>
      </c>
      <c r="T72" s="145">
        <f t="shared" si="110"/>
        <v>149</v>
      </c>
      <c r="U72" t="s">
        <v>118</v>
      </c>
      <c r="V72" t="s">
        <v>91</v>
      </c>
      <c r="W72" t="s">
        <v>118</v>
      </c>
      <c r="X72" s="4" t="s">
        <v>91</v>
      </c>
      <c r="Y72" s="4" t="s">
        <v>269</v>
      </c>
      <c r="Z72" s="4" t="s">
        <v>194</v>
      </c>
      <c r="AA72" s="4" t="s">
        <v>48</v>
      </c>
      <c r="AB72" s="4">
        <v>529</v>
      </c>
      <c r="AC72" s="4">
        <v>646.47</v>
      </c>
      <c r="AD72" s="4">
        <v>379.185</v>
      </c>
      <c r="AE72" s="4">
        <v>1.7050000000000001</v>
      </c>
      <c r="AF72" s="4">
        <v>2</v>
      </c>
      <c r="AG72" s="4">
        <v>13.234999999999999</v>
      </c>
      <c r="AH72" s="4">
        <v>39.640267999999999</v>
      </c>
      <c r="AI72" s="4">
        <v>1.7708200000000001</v>
      </c>
      <c r="AJ72" s="4">
        <v>14.821097</v>
      </c>
      <c r="AK72" s="4">
        <v>78</v>
      </c>
      <c r="AL72" s="4">
        <v>2</v>
      </c>
      <c r="AM72" s="4">
        <v>149</v>
      </c>
      <c r="AN72" s="4">
        <v>89</v>
      </c>
      <c r="AO72" s="4">
        <v>16.308416000000001</v>
      </c>
      <c r="AP72" s="4">
        <v>1658</v>
      </c>
      <c r="AQ72" s="4">
        <v>9</v>
      </c>
      <c r="AR72" s="4">
        <v>11</v>
      </c>
      <c r="AS72" s="4">
        <v>3942</v>
      </c>
      <c r="AT72" s="4">
        <v>0.309</v>
      </c>
      <c r="AU72" s="4">
        <v>23.047999999999998</v>
      </c>
      <c r="AV72" s="4">
        <v>2096</v>
      </c>
      <c r="AW72" s="4">
        <v>0</v>
      </c>
      <c r="AX72" s="4">
        <v>0.41</v>
      </c>
      <c r="AY72">
        <v>0.85250000000000004</v>
      </c>
      <c r="AZ72" t="s">
        <v>69</v>
      </c>
      <c r="BA72" t="s">
        <v>270</v>
      </c>
      <c r="BB72">
        <v>17</v>
      </c>
      <c r="BC72" t="s">
        <v>647</v>
      </c>
      <c r="BD72">
        <v>4</v>
      </c>
      <c r="BE72">
        <v>4657.1480000000001</v>
      </c>
      <c r="BF72">
        <v>0.13881242339732386</v>
      </c>
      <c r="BG72">
        <v>0.1183375909462186</v>
      </c>
      <c r="BH72">
        <v>192759.08400000003</v>
      </c>
      <c r="BI72">
        <v>3.3537719031700728E-3</v>
      </c>
      <c r="BJ72">
        <v>2.8590905474524873E-3</v>
      </c>
      <c r="BK72">
        <v>1</v>
      </c>
      <c r="BL72" t="s">
        <v>69</v>
      </c>
      <c r="BM72">
        <v>0</v>
      </c>
      <c r="BN72" t="s">
        <v>549</v>
      </c>
    </row>
    <row r="73" spans="1:66">
      <c r="A73" s="146" t="str">
        <f t="shared" si="92"/>
        <v>인천스마트</v>
      </c>
      <c r="B73" s="146" t="str">
        <f t="shared" si="111"/>
        <v>예비</v>
      </c>
      <c r="C73" s="147" t="str">
        <f t="shared" si="93"/>
        <v>71바7122</v>
      </c>
      <c r="D73" s="135" t="str">
        <f t="shared" si="94"/>
        <v>대형</v>
      </c>
      <c r="E73" s="131" t="str">
        <f t="shared" si="95"/>
        <v>B</v>
      </c>
      <c r="F73" s="154">
        <f t="shared" si="96"/>
        <v>0.91249999999999998</v>
      </c>
      <c r="G73" s="155">
        <f t="shared" si="97"/>
        <v>1.825</v>
      </c>
      <c r="H73" s="156">
        <f t="shared" si="98"/>
        <v>2</v>
      </c>
      <c r="I73" s="157">
        <f t="shared" si="99"/>
        <v>702.31200000000001</v>
      </c>
      <c r="J73" s="158">
        <f t="shared" si="100"/>
        <v>4.0497473782790332E-2</v>
      </c>
      <c r="K73" s="158">
        <f t="shared" si="101"/>
        <v>0.35743251596841746</v>
      </c>
      <c r="L73" s="158">
        <f t="shared" si="102"/>
        <v>0.1566255453416715</v>
      </c>
      <c r="M73" s="159">
        <f t="shared" si="103"/>
        <v>15.042999999999999</v>
      </c>
      <c r="N73" s="160">
        <f t="shared" si="104"/>
        <v>0.42699999999999999</v>
      </c>
      <c r="O73" s="160">
        <f t="shared" si="105"/>
        <v>20.361000000000001</v>
      </c>
      <c r="P73" s="161">
        <f t="shared" si="106"/>
        <v>0.04</v>
      </c>
      <c r="Q73" s="162">
        <f t="shared" si="107"/>
        <v>83</v>
      </c>
      <c r="R73" s="163">
        <f t="shared" si="108"/>
        <v>27.943741055111854</v>
      </c>
      <c r="S73" s="148">
        <f t="shared" si="109"/>
        <v>3</v>
      </c>
      <c r="T73" s="148">
        <f t="shared" si="110"/>
        <v>143</v>
      </c>
      <c r="U73" t="s">
        <v>118</v>
      </c>
      <c r="V73" t="s">
        <v>91</v>
      </c>
      <c r="W73" t="s">
        <v>118</v>
      </c>
      <c r="X73" s="4" t="s">
        <v>91</v>
      </c>
      <c r="Y73" s="4" t="s">
        <v>271</v>
      </c>
      <c r="Z73" s="4" t="s">
        <v>194</v>
      </c>
      <c r="AA73" s="4" t="s">
        <v>48</v>
      </c>
      <c r="AB73" s="4">
        <v>529</v>
      </c>
      <c r="AC73" s="4">
        <v>702.31200000000001</v>
      </c>
      <c r="AD73" s="4">
        <v>384.75200000000001</v>
      </c>
      <c r="AE73" s="4">
        <v>1.825</v>
      </c>
      <c r="AF73" s="4">
        <v>2</v>
      </c>
      <c r="AG73" s="4">
        <v>15.042999999999999</v>
      </c>
      <c r="AH73" s="4">
        <v>41.744430999999999</v>
      </c>
      <c r="AI73" s="4">
        <v>1.690544</v>
      </c>
      <c r="AJ73" s="4">
        <v>14.920817</v>
      </c>
      <c r="AK73" s="4">
        <v>110</v>
      </c>
      <c r="AL73" s="4">
        <v>3</v>
      </c>
      <c r="AM73" s="4">
        <v>143</v>
      </c>
      <c r="AN73" s="4">
        <v>83</v>
      </c>
      <c r="AO73" s="4">
        <v>16.824088</v>
      </c>
      <c r="AP73" s="4">
        <v>584</v>
      </c>
      <c r="AQ73" s="4">
        <v>2.4</v>
      </c>
      <c r="AR73" s="4">
        <v>12</v>
      </c>
      <c r="AS73" s="4">
        <v>3573</v>
      </c>
      <c r="AT73" s="4">
        <v>0.42699999999999999</v>
      </c>
      <c r="AU73" s="4">
        <v>20.361000000000001</v>
      </c>
      <c r="AV73" s="4">
        <v>122</v>
      </c>
      <c r="AW73" s="4">
        <v>0</v>
      </c>
      <c r="AX73" s="4">
        <v>0.48</v>
      </c>
      <c r="AY73">
        <v>0.91249999999999998</v>
      </c>
      <c r="AZ73" t="s">
        <v>68</v>
      </c>
      <c r="BA73" t="s">
        <v>270</v>
      </c>
      <c r="BB73">
        <v>6</v>
      </c>
      <c r="BC73" t="s">
        <v>648</v>
      </c>
      <c r="BD73">
        <v>2</v>
      </c>
      <c r="BE73">
        <v>4657.1480000000001</v>
      </c>
      <c r="BF73">
        <v>0.15080302365310272</v>
      </c>
      <c r="BG73">
        <v>0.13760775908345624</v>
      </c>
      <c r="BH73">
        <v>192759.08400000003</v>
      </c>
      <c r="BI73">
        <v>3.6434703124030195E-3</v>
      </c>
      <c r="BJ73">
        <v>3.3246666600677552E-3</v>
      </c>
      <c r="BK73">
        <v>1</v>
      </c>
      <c r="BL73" t="s">
        <v>69</v>
      </c>
      <c r="BM73">
        <v>1</v>
      </c>
      <c r="BN73" t="s">
        <v>632</v>
      </c>
    </row>
    <row r="74" spans="1:66">
      <c r="A74" s="143" t="str">
        <f t="shared" si="92"/>
        <v>인천스마트</v>
      </c>
      <c r="B74" s="143" t="str">
        <f t="shared" si="111"/>
        <v>예비</v>
      </c>
      <c r="C74" s="144" t="str">
        <f t="shared" si="93"/>
        <v>71바7123</v>
      </c>
      <c r="D74" s="118" t="str">
        <f t="shared" si="94"/>
        <v>대형</v>
      </c>
      <c r="E74" s="114" t="str">
        <f t="shared" si="95"/>
        <v>C</v>
      </c>
      <c r="F74" s="164">
        <f t="shared" si="96"/>
        <v>0.85950000000000004</v>
      </c>
      <c r="G74" s="165">
        <f t="shared" si="97"/>
        <v>1.7190000000000001</v>
      </c>
      <c r="H74" s="166">
        <f t="shared" si="98"/>
        <v>2</v>
      </c>
      <c r="I74" s="167">
        <f t="shared" si="99"/>
        <v>1621.5940000000001</v>
      </c>
      <c r="J74" s="168">
        <f t="shared" si="100"/>
        <v>4.0414347723126479E-2</v>
      </c>
      <c r="K74" s="168">
        <f t="shared" si="101"/>
        <v>0.39919460223377162</v>
      </c>
      <c r="L74" s="168">
        <f t="shared" si="102"/>
        <v>0.17205293063491847</v>
      </c>
      <c r="M74" s="169">
        <f t="shared" si="103"/>
        <v>14.657</v>
      </c>
      <c r="N74" s="170">
        <f t="shared" si="104"/>
        <v>0.61699999999999999</v>
      </c>
      <c r="O74" s="170">
        <f t="shared" si="105"/>
        <v>15.849</v>
      </c>
      <c r="P74" s="171">
        <f t="shared" si="106"/>
        <v>0</v>
      </c>
      <c r="Q74" s="172">
        <f t="shared" si="107"/>
        <v>72</v>
      </c>
      <c r="R74" s="173">
        <f t="shared" si="108"/>
        <v>25.329923632247016</v>
      </c>
      <c r="S74" s="145">
        <f t="shared" si="109"/>
        <v>10</v>
      </c>
      <c r="T74" s="145">
        <f t="shared" si="110"/>
        <v>257</v>
      </c>
      <c r="U74" t="s">
        <v>118</v>
      </c>
      <c r="V74" t="s">
        <v>91</v>
      </c>
      <c r="W74" t="s">
        <v>118</v>
      </c>
      <c r="X74" s="4" t="s">
        <v>91</v>
      </c>
      <c r="Y74" s="4" t="s">
        <v>272</v>
      </c>
      <c r="Z74" s="4" t="s">
        <v>194</v>
      </c>
      <c r="AA74" s="4" t="s">
        <v>48</v>
      </c>
      <c r="AB74" s="4">
        <v>529</v>
      </c>
      <c r="AC74" s="4">
        <v>1621.5940000000001</v>
      </c>
      <c r="AD74" s="4">
        <v>943.24599999999998</v>
      </c>
      <c r="AE74" s="4">
        <v>1.7190000000000001</v>
      </c>
      <c r="AF74" s="4">
        <v>2</v>
      </c>
      <c r="AG74" s="4">
        <v>14.657</v>
      </c>
      <c r="AH74" s="4">
        <v>114.239701</v>
      </c>
      <c r="AI74" s="4">
        <v>4.6169229999999999</v>
      </c>
      <c r="AJ74" s="4">
        <v>45.603872000000003</v>
      </c>
      <c r="AK74" s="4">
        <v>279</v>
      </c>
      <c r="AL74" s="4">
        <v>10</v>
      </c>
      <c r="AM74" s="4">
        <v>257</v>
      </c>
      <c r="AN74" s="4">
        <v>72</v>
      </c>
      <c r="AO74" s="4">
        <v>14.194661999999999</v>
      </c>
      <c r="AP74" s="4">
        <v>1958.4</v>
      </c>
      <c r="AQ74" s="4">
        <v>0</v>
      </c>
      <c r="AR74" s="4">
        <v>35</v>
      </c>
      <c r="AS74" s="4">
        <v>25566</v>
      </c>
      <c r="AT74" s="4">
        <v>0.61699999999999999</v>
      </c>
      <c r="AU74" s="4">
        <v>15.849</v>
      </c>
      <c r="AV74" s="4">
        <v>0</v>
      </c>
      <c r="AW74" s="4">
        <v>0</v>
      </c>
      <c r="AX74" s="4">
        <v>0.49</v>
      </c>
      <c r="AY74">
        <v>0.85950000000000004</v>
      </c>
      <c r="AZ74" t="s">
        <v>69</v>
      </c>
      <c r="BA74" t="s">
        <v>270</v>
      </c>
      <c r="BB74">
        <v>15</v>
      </c>
      <c r="BC74" t="s">
        <v>649</v>
      </c>
      <c r="BD74">
        <v>1</v>
      </c>
      <c r="BE74">
        <v>4657.1480000000001</v>
      </c>
      <c r="BF74">
        <v>0.3481946461654214</v>
      </c>
      <c r="BG74">
        <v>0.29927329837917971</v>
      </c>
      <c r="BH74">
        <v>192759.08400000003</v>
      </c>
      <c r="BI74">
        <v>8.4125425704969625E-3</v>
      </c>
      <c r="BJ74">
        <v>7.2305803393421398E-3</v>
      </c>
      <c r="BK74">
        <v>1</v>
      </c>
      <c r="BL74" t="s">
        <v>69</v>
      </c>
      <c r="BM74">
        <v>0</v>
      </c>
      <c r="BN74" t="s">
        <v>549</v>
      </c>
    </row>
    <row r="75" spans="1:66">
      <c r="A75" s="146" t="str">
        <f t="shared" ref="A75" si="112">W75</f>
        <v>인천스마트</v>
      </c>
      <c r="B75" s="146" t="str">
        <f t="shared" ref="B75" si="113">X75</f>
        <v>예비</v>
      </c>
      <c r="C75" s="147" t="str">
        <f t="shared" ref="C75" si="114">Y75</f>
        <v>71바7124</v>
      </c>
      <c r="D75" s="135" t="str">
        <f t="shared" ref="D75" si="115">Z75</f>
        <v>대형</v>
      </c>
      <c r="E75" s="131" t="str">
        <f t="shared" ref="E75" si="116">AZ75</f>
        <v>B</v>
      </c>
      <c r="F75" s="154">
        <f t="shared" ref="F75" si="117">G75/H75</f>
        <v>0.91400000000000003</v>
      </c>
      <c r="G75" s="155">
        <f t="shared" ref="G75" si="118">AE75</f>
        <v>1.8280000000000001</v>
      </c>
      <c r="H75" s="156">
        <f t="shared" ref="H75" si="119">AF75</f>
        <v>2</v>
      </c>
      <c r="I75" s="157">
        <f t="shared" ref="I75" si="120">AC75</f>
        <v>1686.7719999999999</v>
      </c>
      <c r="J75" s="158">
        <f t="shared" ref="J75" si="121">AI75/AH75</f>
        <v>2.5700171723173779E-2</v>
      </c>
      <c r="K75" s="158">
        <f t="shared" ref="K75" si="122">AJ75/AH75</f>
        <v>0.37979373695426522</v>
      </c>
      <c r="L75" s="158">
        <f t="shared" ref="L75" si="123">AK75/AC75</f>
        <v>0.16599753849364349</v>
      </c>
      <c r="M75" s="159">
        <f t="shared" ref="M75" si="124">AG75</f>
        <v>11.423</v>
      </c>
      <c r="N75" s="160">
        <f t="shared" ref="N75" si="125">IF(AW75=0,AT75,"속도계이상")</f>
        <v>5.8999999999999997E-2</v>
      </c>
      <c r="O75" s="160">
        <f t="shared" ref="O75" si="126">IF(AW75=0,AU75,"속도계이상")</f>
        <v>13.991</v>
      </c>
      <c r="P75" s="161">
        <f t="shared" ref="P75" si="127">AQ75/60</f>
        <v>0.32833333333333331</v>
      </c>
      <c r="Q75" s="162">
        <f t="shared" ref="Q75" si="128">AN75</f>
        <v>93</v>
      </c>
      <c r="R75" s="163">
        <f t="shared" ref="R75" si="129">AC75/(AH75-AI75-AJ75)</f>
        <v>26.104613918530863</v>
      </c>
      <c r="S75" s="148">
        <f t="shared" ref="S75" si="130">IF(AW75=0,AL75,"속도계이상")</f>
        <v>1</v>
      </c>
      <c r="T75" s="148">
        <f t="shared" ref="T75" si="131">IF(AW75=0,AM75,"속도계이상")</f>
        <v>236</v>
      </c>
      <c r="U75" t="s">
        <v>118</v>
      </c>
      <c r="V75" t="s">
        <v>91</v>
      </c>
      <c r="W75" t="s">
        <v>118</v>
      </c>
      <c r="X75" s="4" t="s">
        <v>91</v>
      </c>
      <c r="Y75" s="4" t="s">
        <v>273</v>
      </c>
      <c r="Z75" s="4" t="s">
        <v>194</v>
      </c>
      <c r="AA75" s="4" t="s">
        <v>48</v>
      </c>
      <c r="AB75" s="4">
        <v>529</v>
      </c>
      <c r="AC75" s="4">
        <v>1686.7719999999999</v>
      </c>
      <c r="AD75" s="4">
        <v>922.75400000000002</v>
      </c>
      <c r="AE75" s="4">
        <v>1.8280000000000001</v>
      </c>
      <c r="AF75" s="4">
        <v>2</v>
      </c>
      <c r="AG75" s="4">
        <v>11.423</v>
      </c>
      <c r="AH75" s="4">
        <v>108.688301</v>
      </c>
      <c r="AI75" s="4">
        <v>2.7933080000000001</v>
      </c>
      <c r="AJ75" s="4">
        <v>41.279136000000001</v>
      </c>
      <c r="AK75" s="4">
        <v>280</v>
      </c>
      <c r="AL75" s="4">
        <v>1</v>
      </c>
      <c r="AM75" s="4">
        <v>236</v>
      </c>
      <c r="AN75" s="4">
        <v>93</v>
      </c>
      <c r="AO75" s="4">
        <v>15.519351</v>
      </c>
      <c r="AP75" s="4">
        <v>1946.9</v>
      </c>
      <c r="AQ75" s="4">
        <v>19.7</v>
      </c>
      <c r="AR75" s="4">
        <v>36</v>
      </c>
      <c r="AS75" s="4">
        <v>14448</v>
      </c>
      <c r="AT75" s="4">
        <v>5.8999999999999997E-2</v>
      </c>
      <c r="AU75" s="4">
        <v>13.991</v>
      </c>
      <c r="AV75" s="4">
        <v>10419</v>
      </c>
      <c r="AW75" s="4">
        <v>0</v>
      </c>
      <c r="AX75" s="4">
        <v>0.43</v>
      </c>
      <c r="AY75">
        <v>0.91400000000000003</v>
      </c>
      <c r="AZ75" t="s">
        <v>68</v>
      </c>
      <c r="BA75" t="s">
        <v>270</v>
      </c>
      <c r="BB75">
        <v>5</v>
      </c>
      <c r="BC75" t="s">
        <v>650</v>
      </c>
      <c r="BD75">
        <v>12</v>
      </c>
      <c r="BE75">
        <v>4657.1480000000001</v>
      </c>
      <c r="BF75">
        <v>0.36218990678415197</v>
      </c>
      <c r="BG75">
        <v>0.33104157480071489</v>
      </c>
      <c r="BH75">
        <v>192759.08400000003</v>
      </c>
      <c r="BI75">
        <v>8.7506744948009797E-3</v>
      </c>
      <c r="BJ75">
        <v>7.998116488248096E-3</v>
      </c>
      <c r="BK75">
        <v>1</v>
      </c>
      <c r="BL75" t="s">
        <v>69</v>
      </c>
      <c r="BM75">
        <v>1</v>
      </c>
      <c r="BN75" t="s">
        <v>632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8"/>
      <c r="R1" s="218"/>
    </row>
    <row r="2" spans="1:68" ht="45" customHeight="1">
      <c r="A2" s="10" t="s">
        <v>32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158</v>
      </c>
      <c r="B3" s="36"/>
      <c r="E3" s="11"/>
      <c r="F3" s="8"/>
      <c r="G3" s="11"/>
      <c r="H3" s="11"/>
      <c r="X3" s="11"/>
      <c r="Y3" s="11"/>
    </row>
    <row r="4" spans="1:68" ht="27">
      <c r="A4" s="124" t="s">
        <v>38</v>
      </c>
      <c r="B4" s="125" t="s">
        <v>49</v>
      </c>
      <c r="C4" s="126" t="s">
        <v>142</v>
      </c>
      <c r="D4" s="126" t="s">
        <v>159</v>
      </c>
      <c r="E4" s="127" t="s">
        <v>148</v>
      </c>
      <c r="F4" s="125" t="s">
        <v>152</v>
      </c>
      <c r="G4" s="127" t="s">
        <v>150</v>
      </c>
      <c r="H4" s="127" t="s">
        <v>154</v>
      </c>
      <c r="I4" s="128" t="s">
        <v>156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183</v>
      </c>
      <c r="Q4" s="221" t="s">
        <v>43</v>
      </c>
      <c r="R4" s="221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9" t="str">
        <f>BF5</f>
        <v>인천스마트</v>
      </c>
      <c r="B5" s="130">
        <f>IF(BH5="null", E5, BH5)</f>
        <v>5194</v>
      </c>
      <c r="C5" s="131" t="str">
        <f>BN5</f>
        <v>S</v>
      </c>
      <c r="D5" s="132">
        <f>BM5</f>
        <v>1.0328714637371332</v>
      </c>
      <c r="E5" s="133">
        <f>U5</f>
        <v>5194</v>
      </c>
      <c r="F5" s="134" t="str">
        <f>BG5</f>
        <v>27</v>
      </c>
      <c r="G5" s="135" t="str">
        <f>BK5</f>
        <v>70바3659</v>
      </c>
      <c r="H5" s="136">
        <f>BJ5</f>
        <v>3</v>
      </c>
      <c r="I5" s="137">
        <f>BP5</f>
        <v>279.61900000000003</v>
      </c>
      <c r="J5" s="138">
        <f>AB5/AA5</f>
        <v>4.9579772589760755E-2</v>
      </c>
      <c r="K5" s="138">
        <f>AC5/AA5</f>
        <v>0.30669502220535916</v>
      </c>
      <c r="L5" s="138">
        <f>AD5/I5</f>
        <v>0.29683247561860959</v>
      </c>
      <c r="M5" s="139">
        <f>Z5</f>
        <v>15.981999999999999</v>
      </c>
      <c r="N5" s="140">
        <f>AE5*100/W5</f>
        <v>0.24103529479821731</v>
      </c>
      <c r="O5" s="140">
        <f>AF5*100/W5</f>
        <v>29.647341260180728</v>
      </c>
      <c r="P5" s="222">
        <f>AK5</f>
        <v>0</v>
      </c>
      <c r="Q5" s="223">
        <f>AE5</f>
        <v>1</v>
      </c>
      <c r="R5" s="223">
        <f>AF5</f>
        <v>123</v>
      </c>
      <c r="T5">
        <v>529</v>
      </c>
      <c r="U5">
        <v>5194</v>
      </c>
      <c r="V5" t="s">
        <v>600</v>
      </c>
      <c r="W5">
        <v>414.87700000000001</v>
      </c>
      <c r="X5">
        <v>219.124</v>
      </c>
      <c r="Y5">
        <v>1.893</v>
      </c>
      <c r="Z5">
        <v>15.981999999999999</v>
      </c>
      <c r="AA5">
        <v>20.320544999999999</v>
      </c>
      <c r="AB5">
        <v>1.0074879999999999</v>
      </c>
      <c r="AC5">
        <v>6.2322100000000002</v>
      </c>
      <c r="AD5" s="1">
        <v>83</v>
      </c>
      <c r="AE5">
        <v>1</v>
      </c>
      <c r="AF5">
        <v>123</v>
      </c>
      <c r="AG5">
        <v>69</v>
      </c>
      <c r="AH5">
        <v>20.416626999999998</v>
      </c>
      <c r="AI5">
        <v>332.7</v>
      </c>
      <c r="AJ5">
        <v>0</v>
      </c>
      <c r="AK5">
        <v>0</v>
      </c>
      <c r="AL5">
        <v>0</v>
      </c>
      <c r="AM5" t="s">
        <v>601</v>
      </c>
      <c r="AN5" t="s">
        <v>651</v>
      </c>
      <c r="AO5">
        <v>121.319</v>
      </c>
      <c r="AR5" t="s">
        <v>118</v>
      </c>
      <c r="AS5" t="s">
        <v>121</v>
      </c>
      <c r="AT5" t="s">
        <v>237</v>
      </c>
      <c r="AU5" t="s">
        <v>600</v>
      </c>
      <c r="AV5" t="s">
        <v>48</v>
      </c>
      <c r="AW5">
        <v>3</v>
      </c>
      <c r="BB5">
        <v>1.0328714637371332</v>
      </c>
      <c r="BC5" t="s">
        <v>71</v>
      </c>
      <c r="BF5" t="s">
        <v>118</v>
      </c>
      <c r="BG5" t="s">
        <v>121</v>
      </c>
      <c r="BH5" t="s">
        <v>600</v>
      </c>
      <c r="BI5">
        <v>5194</v>
      </c>
      <c r="BJ5">
        <v>3</v>
      </c>
      <c r="BK5" t="s">
        <v>237</v>
      </c>
      <c r="BL5" t="s">
        <v>239</v>
      </c>
      <c r="BM5">
        <v>1.0328714637371332</v>
      </c>
      <c r="BN5" t="s">
        <v>71</v>
      </c>
      <c r="BO5" t="s">
        <v>178</v>
      </c>
      <c r="BP5">
        <v>279.61900000000003</v>
      </c>
    </row>
    <row r="6" spans="1:68" ht="16.5">
      <c r="A6" s="112" t="str">
        <f t="shared" ref="A6:A7" si="0">BF6</f>
        <v>인천스마트</v>
      </c>
      <c r="B6" s="113" t="str">
        <f t="shared" ref="B6:B69" si="1">IF(BH6="null", E6, BH6)</f>
        <v>강병석</v>
      </c>
      <c r="C6" s="114" t="str">
        <f t="shared" ref="C6:C7" si="2">BN6</f>
        <v>B</v>
      </c>
      <c r="D6" s="115">
        <f t="shared" ref="D6:D7" si="3">BM6</f>
        <v>0.93300000000000005</v>
      </c>
      <c r="E6" s="116">
        <f t="shared" ref="E6:E7" si="4">U6</f>
        <v>8367</v>
      </c>
      <c r="F6" s="117" t="str">
        <f t="shared" ref="F6:F7" si="5">BG6</f>
        <v>5</v>
      </c>
      <c r="G6" s="118" t="str">
        <f t="shared" ref="G6:G7" si="6">BK6</f>
        <v>70바3631</v>
      </c>
      <c r="H6" s="119">
        <f t="shared" ref="H6:H7" si="7">BJ6</f>
        <v>1</v>
      </c>
      <c r="I6" s="120">
        <f t="shared" ref="I6:I7" si="8">BP6</f>
        <v>1601.567</v>
      </c>
      <c r="J6" s="121">
        <f t="shared" ref="J6:J7" si="9">AB6/AA6</f>
        <v>3.4010915938778127E-2</v>
      </c>
      <c r="K6" s="121">
        <f t="shared" ref="K6:K7" si="10">AC6/AA6</f>
        <v>0.30489717994990534</v>
      </c>
      <c r="L6" s="121">
        <f t="shared" ref="L6:L7" si="11">AD6/I6</f>
        <v>0.1829458274302605</v>
      </c>
      <c r="M6" s="122">
        <f t="shared" ref="M6:M7" si="12">Z6</f>
        <v>10.332000000000001</v>
      </c>
      <c r="N6" s="123">
        <f t="shared" ref="N6:N7" si="13">AE6*100/W6</f>
        <v>0</v>
      </c>
      <c r="O6" s="123">
        <f t="shared" ref="O6:O7" si="14">AF6*100/W6</f>
        <v>2.7473093539015228</v>
      </c>
      <c r="P6" s="224">
        <f t="shared" ref="P6:P7" si="15">AK6</f>
        <v>4</v>
      </c>
      <c r="Q6" s="225">
        <f t="shared" ref="Q6:Q7" si="16">AE6</f>
        <v>0</v>
      </c>
      <c r="R6" s="225">
        <f t="shared" ref="R6:R7" si="17">AF6</f>
        <v>44</v>
      </c>
      <c r="T6">
        <v>529</v>
      </c>
      <c r="U6">
        <v>8367</v>
      </c>
      <c r="V6" t="s">
        <v>274</v>
      </c>
      <c r="W6">
        <v>1601.567</v>
      </c>
      <c r="X6">
        <v>858.31399999999996</v>
      </c>
      <c r="Y6">
        <v>1.8660000000000001</v>
      </c>
      <c r="Z6">
        <v>10.332000000000001</v>
      </c>
      <c r="AA6">
        <v>94.380521999999999</v>
      </c>
      <c r="AB6">
        <v>3.2099679999999999</v>
      </c>
      <c r="AC6">
        <v>28.776354999999999</v>
      </c>
      <c r="AD6" s="1">
        <v>293</v>
      </c>
      <c r="AE6">
        <v>0</v>
      </c>
      <c r="AF6">
        <v>44</v>
      </c>
      <c r="AG6">
        <v>80</v>
      </c>
      <c r="AH6">
        <v>16.969252999999998</v>
      </c>
      <c r="AI6">
        <v>965.6</v>
      </c>
      <c r="AJ6">
        <v>0</v>
      </c>
      <c r="AK6">
        <v>4</v>
      </c>
      <c r="AL6">
        <v>475</v>
      </c>
      <c r="AM6" t="s">
        <v>275</v>
      </c>
      <c r="AN6" t="s">
        <v>652</v>
      </c>
      <c r="AO6">
        <v>1601.567</v>
      </c>
      <c r="AR6" t="s">
        <v>118</v>
      </c>
      <c r="AS6" t="s">
        <v>123</v>
      </c>
      <c r="AT6" t="s">
        <v>260</v>
      </c>
      <c r="AU6" t="s">
        <v>274</v>
      </c>
      <c r="AV6" t="s">
        <v>48</v>
      </c>
      <c r="AW6">
        <v>1</v>
      </c>
      <c r="BB6">
        <v>0.93300000000000005</v>
      </c>
      <c r="BC6" t="s">
        <v>68</v>
      </c>
      <c r="BF6" t="s">
        <v>118</v>
      </c>
      <c r="BG6" t="s">
        <v>123</v>
      </c>
      <c r="BH6" t="s">
        <v>274</v>
      </c>
      <c r="BI6">
        <v>8367</v>
      </c>
      <c r="BJ6">
        <v>1</v>
      </c>
      <c r="BK6" t="s">
        <v>260</v>
      </c>
      <c r="BL6" t="s">
        <v>176</v>
      </c>
      <c r="BM6">
        <v>0.93300000000000005</v>
      </c>
      <c r="BN6" t="s">
        <v>68</v>
      </c>
      <c r="BO6" t="s">
        <v>177</v>
      </c>
      <c r="BP6">
        <v>1601.567</v>
      </c>
    </row>
    <row r="7" spans="1:68" ht="16.5">
      <c r="A7" s="129" t="str">
        <f t="shared" si="0"/>
        <v>인천스마트</v>
      </c>
      <c r="B7" s="130" t="str">
        <f t="shared" si="1"/>
        <v>고상욱</v>
      </c>
      <c r="C7" s="131" t="str">
        <f t="shared" si="2"/>
        <v>F</v>
      </c>
      <c r="D7" s="132">
        <f t="shared" si="3"/>
        <v>0.7981818181818181</v>
      </c>
      <c r="E7" s="133">
        <f t="shared" si="4"/>
        <v>3792</v>
      </c>
      <c r="F7" s="134" t="str">
        <f t="shared" si="5"/>
        <v>38</v>
      </c>
      <c r="G7" s="135" t="str">
        <f t="shared" si="6"/>
        <v>70바3549</v>
      </c>
      <c r="H7" s="136">
        <f t="shared" si="7"/>
        <v>1</v>
      </c>
      <c r="I7" s="137">
        <f t="shared" si="8"/>
        <v>1999.5630000000001</v>
      </c>
      <c r="J7" s="138">
        <f t="shared" si="9"/>
        <v>1.9788483710207552E-2</v>
      </c>
      <c r="K7" s="138">
        <f t="shared" si="10"/>
        <v>0.42534707142554828</v>
      </c>
      <c r="L7" s="138">
        <f t="shared" si="11"/>
        <v>0.12952830193397258</v>
      </c>
      <c r="M7" s="139">
        <f t="shared" si="12"/>
        <v>18.978999999999999</v>
      </c>
      <c r="N7" s="140">
        <f t="shared" si="13"/>
        <v>4.8833323078335489E-2</v>
      </c>
      <c r="O7" s="140">
        <f t="shared" si="14"/>
        <v>16.212663262007382</v>
      </c>
      <c r="P7" s="222">
        <f t="shared" si="15"/>
        <v>43</v>
      </c>
      <c r="Q7" s="223">
        <f t="shared" si="16"/>
        <v>1</v>
      </c>
      <c r="R7" s="223">
        <f t="shared" si="17"/>
        <v>332</v>
      </c>
      <c r="T7">
        <v>529</v>
      </c>
      <c r="U7">
        <v>3792</v>
      </c>
      <c r="V7" t="s">
        <v>276</v>
      </c>
      <c r="W7">
        <v>2047.7819999999999</v>
      </c>
      <c r="X7">
        <v>1166.0340000000001</v>
      </c>
      <c r="Y7">
        <v>1.756</v>
      </c>
      <c r="Z7">
        <v>18.978999999999999</v>
      </c>
      <c r="AA7">
        <v>140.20442600000001</v>
      </c>
      <c r="AB7">
        <v>2.7744330000000001</v>
      </c>
      <c r="AC7">
        <v>59.635542000000001</v>
      </c>
      <c r="AD7" s="1">
        <v>259</v>
      </c>
      <c r="AE7">
        <v>1</v>
      </c>
      <c r="AF7">
        <v>332</v>
      </c>
      <c r="AG7">
        <v>67</v>
      </c>
      <c r="AH7">
        <v>14.605687</v>
      </c>
      <c r="AI7">
        <v>2174</v>
      </c>
      <c r="AJ7">
        <v>0</v>
      </c>
      <c r="AK7">
        <v>43</v>
      </c>
      <c r="AL7">
        <v>22611</v>
      </c>
      <c r="AM7" t="s">
        <v>277</v>
      </c>
      <c r="AN7" t="s">
        <v>653</v>
      </c>
      <c r="AO7">
        <v>1999.5630000000001</v>
      </c>
      <c r="AR7" t="s">
        <v>118</v>
      </c>
      <c r="AS7" t="s">
        <v>122</v>
      </c>
      <c r="AT7" t="s">
        <v>245</v>
      </c>
      <c r="AU7" t="s">
        <v>276</v>
      </c>
      <c r="AV7" t="s">
        <v>48</v>
      </c>
      <c r="AW7">
        <v>1</v>
      </c>
      <c r="BB7">
        <v>0.7981818181818181</v>
      </c>
      <c r="BC7" t="s">
        <v>70</v>
      </c>
      <c r="BF7" t="s">
        <v>118</v>
      </c>
      <c r="BG7" t="s">
        <v>122</v>
      </c>
      <c r="BH7" t="s">
        <v>276</v>
      </c>
      <c r="BI7">
        <v>3792</v>
      </c>
      <c r="BJ7">
        <v>1</v>
      </c>
      <c r="BK7" t="s">
        <v>245</v>
      </c>
      <c r="BL7" t="s">
        <v>176</v>
      </c>
      <c r="BM7">
        <v>0.7981818181818181</v>
      </c>
      <c r="BN7" t="s">
        <v>70</v>
      </c>
      <c r="BO7" t="s">
        <v>533</v>
      </c>
      <c r="BP7">
        <v>1999.5630000000001</v>
      </c>
    </row>
    <row r="8" spans="1:68" ht="16.5">
      <c r="A8" s="112" t="str">
        <f t="shared" ref="A8:A71" si="18">BF8</f>
        <v>인천스마트</v>
      </c>
      <c r="B8" s="113" t="str">
        <f t="shared" si="1"/>
        <v>구진영</v>
      </c>
      <c r="C8" s="114" t="str">
        <f t="shared" ref="C8:C71" si="19">BN8</f>
        <v>C</v>
      </c>
      <c r="D8" s="115">
        <f t="shared" ref="D8:D71" si="20">BM8</f>
        <v>0.88586108861401835</v>
      </c>
      <c r="E8" s="116">
        <f t="shared" ref="E8:E71" si="21">U8</f>
        <v>7766</v>
      </c>
      <c r="F8" s="117" t="str">
        <f t="shared" ref="F8:F71" si="22">BG8</f>
        <v>21</v>
      </c>
      <c r="G8" s="118" t="str">
        <f t="shared" ref="G8:G71" si="23">BK8</f>
        <v>70바3627</v>
      </c>
      <c r="H8" s="119">
        <f t="shared" ref="H8:H71" si="24">BJ8</f>
        <v>4</v>
      </c>
      <c r="I8" s="120">
        <f t="shared" ref="I8:I71" si="25">BP8</f>
        <v>762.35599999999999</v>
      </c>
      <c r="J8" s="121">
        <f t="shared" ref="J8:J71" si="26">AB8/AA8</f>
        <v>4.1201915655381893E-2</v>
      </c>
      <c r="K8" s="121">
        <f t="shared" ref="K8:K71" si="27">AC8/AA8</f>
        <v>0.40430962801772774</v>
      </c>
      <c r="L8" s="121">
        <f t="shared" ref="L8:L71" si="28">AD8/I8</f>
        <v>0.21512259364391439</v>
      </c>
      <c r="M8" s="122">
        <f t="shared" ref="M8:M71" si="29">Z8</f>
        <v>16.641999999999999</v>
      </c>
      <c r="N8" s="123">
        <f t="shared" ref="N8:N71" si="30">AE8*100/W8</f>
        <v>0.39351693959252632</v>
      </c>
      <c r="O8" s="123">
        <f t="shared" ref="O8:O71" si="31">AF8*100/W8</f>
        <v>20.331708545613861</v>
      </c>
      <c r="P8" s="224">
        <f t="shared" ref="P8:P71" si="32">AK8</f>
        <v>20</v>
      </c>
      <c r="Q8" s="225">
        <f t="shared" ref="Q8:Q71" si="33">AE8</f>
        <v>3</v>
      </c>
      <c r="R8" s="225">
        <f t="shared" ref="R8:R71" si="34">AF8</f>
        <v>155</v>
      </c>
      <c r="T8">
        <v>529</v>
      </c>
      <c r="U8">
        <v>7766</v>
      </c>
      <c r="V8" t="s">
        <v>278</v>
      </c>
      <c r="W8">
        <v>762.35599999999999</v>
      </c>
      <c r="X8">
        <v>429.11099999999999</v>
      </c>
      <c r="Y8">
        <v>1.7769999999999999</v>
      </c>
      <c r="Z8">
        <v>16.641999999999999</v>
      </c>
      <c r="AA8">
        <v>53.638039999999997</v>
      </c>
      <c r="AB8">
        <v>2.2099899999999999</v>
      </c>
      <c r="AC8">
        <v>21.686375999999999</v>
      </c>
      <c r="AD8" s="1">
        <v>164</v>
      </c>
      <c r="AE8">
        <v>3</v>
      </c>
      <c r="AF8">
        <v>155</v>
      </c>
      <c r="AG8">
        <v>71</v>
      </c>
      <c r="AH8">
        <v>14.212972000000001</v>
      </c>
      <c r="AI8">
        <v>2506.4</v>
      </c>
      <c r="AJ8">
        <v>0</v>
      </c>
      <c r="AK8">
        <v>20</v>
      </c>
      <c r="AL8">
        <v>10944</v>
      </c>
      <c r="AM8" t="s">
        <v>279</v>
      </c>
      <c r="AN8" t="s">
        <v>654</v>
      </c>
      <c r="AO8">
        <v>414.76499999999999</v>
      </c>
      <c r="AR8" t="s">
        <v>118</v>
      </c>
      <c r="AS8" t="s">
        <v>120</v>
      </c>
      <c r="AT8" t="s">
        <v>221</v>
      </c>
      <c r="AU8" t="s">
        <v>278</v>
      </c>
      <c r="AV8" t="s">
        <v>48</v>
      </c>
      <c r="AW8">
        <v>4</v>
      </c>
      <c r="BB8">
        <v>0.88586108861401835</v>
      </c>
      <c r="BC8" t="s">
        <v>69</v>
      </c>
      <c r="BF8" t="s">
        <v>118</v>
      </c>
      <c r="BG8" t="s">
        <v>120</v>
      </c>
      <c r="BH8" t="s">
        <v>278</v>
      </c>
      <c r="BI8">
        <v>7766</v>
      </c>
      <c r="BJ8">
        <v>4</v>
      </c>
      <c r="BK8" t="s">
        <v>221</v>
      </c>
      <c r="BL8" t="s">
        <v>211</v>
      </c>
      <c r="BM8">
        <v>0.88586108861401835</v>
      </c>
      <c r="BN8" t="s">
        <v>69</v>
      </c>
      <c r="BO8" t="s">
        <v>179</v>
      </c>
      <c r="BP8">
        <v>762.35599999999999</v>
      </c>
    </row>
    <row r="9" spans="1:68" ht="16.5">
      <c r="A9" s="129" t="str">
        <f t="shared" si="18"/>
        <v>인천스마트</v>
      </c>
      <c r="B9" s="130" t="str">
        <f t="shared" si="1"/>
        <v>권병묵</v>
      </c>
      <c r="C9" s="131" t="str">
        <f t="shared" si="19"/>
        <v>A</v>
      </c>
      <c r="D9" s="132">
        <f t="shared" si="20"/>
        <v>0.95736842105263165</v>
      </c>
      <c r="E9" s="133">
        <f t="shared" si="21"/>
        <v>9570</v>
      </c>
      <c r="F9" s="134" t="str">
        <f t="shared" si="22"/>
        <v>27</v>
      </c>
      <c r="G9" s="135" t="str">
        <f t="shared" si="23"/>
        <v>70바3638</v>
      </c>
      <c r="H9" s="136">
        <f t="shared" si="24"/>
        <v>1</v>
      </c>
      <c r="I9" s="137">
        <f t="shared" si="25"/>
        <v>1440.319</v>
      </c>
      <c r="J9" s="138">
        <f t="shared" si="26"/>
        <v>9.3431029554495778E-3</v>
      </c>
      <c r="K9" s="138">
        <f t="shared" si="27"/>
        <v>0.32105005858101937</v>
      </c>
      <c r="L9" s="138">
        <f t="shared" si="28"/>
        <v>0.23189307368714848</v>
      </c>
      <c r="M9" s="139">
        <f t="shared" si="29"/>
        <v>9.5389999999999997</v>
      </c>
      <c r="N9" s="140">
        <f t="shared" si="30"/>
        <v>0.13885812795637634</v>
      </c>
      <c r="O9" s="140">
        <f t="shared" si="31"/>
        <v>3.6103113268657845</v>
      </c>
      <c r="P9" s="222">
        <f t="shared" si="32"/>
        <v>3</v>
      </c>
      <c r="Q9" s="223">
        <f t="shared" si="33"/>
        <v>2</v>
      </c>
      <c r="R9" s="223">
        <f t="shared" si="34"/>
        <v>52</v>
      </c>
      <c r="T9">
        <v>529</v>
      </c>
      <c r="U9">
        <v>9570</v>
      </c>
      <c r="V9" t="s">
        <v>280</v>
      </c>
      <c r="W9">
        <v>1440.319</v>
      </c>
      <c r="X9">
        <v>791.86300000000006</v>
      </c>
      <c r="Y9">
        <v>1.819</v>
      </c>
      <c r="Z9">
        <v>9.5389999999999997</v>
      </c>
      <c r="AA9">
        <v>85.799975000000003</v>
      </c>
      <c r="AB9">
        <v>0.80163799999999996</v>
      </c>
      <c r="AC9">
        <v>27.546087</v>
      </c>
      <c r="AD9" s="1">
        <v>334</v>
      </c>
      <c r="AE9">
        <v>2</v>
      </c>
      <c r="AF9">
        <v>52</v>
      </c>
      <c r="AG9">
        <v>82</v>
      </c>
      <c r="AH9">
        <v>16.786939</v>
      </c>
      <c r="AI9">
        <v>1397.7</v>
      </c>
      <c r="AJ9">
        <v>14.6</v>
      </c>
      <c r="AK9">
        <v>3</v>
      </c>
      <c r="AL9">
        <v>136</v>
      </c>
      <c r="AM9" t="s">
        <v>281</v>
      </c>
      <c r="AN9" t="s">
        <v>655</v>
      </c>
      <c r="AO9">
        <v>1440.319</v>
      </c>
      <c r="AR9" t="s">
        <v>118</v>
      </c>
      <c r="AS9" t="s">
        <v>121</v>
      </c>
      <c r="AT9" t="s">
        <v>232</v>
      </c>
      <c r="AU9" t="s">
        <v>280</v>
      </c>
      <c r="AV9" t="s">
        <v>48</v>
      </c>
      <c r="AW9">
        <v>1</v>
      </c>
      <c r="BB9">
        <v>0.95736842105263165</v>
      </c>
      <c r="BC9" t="s">
        <v>66</v>
      </c>
      <c r="BF9" t="s">
        <v>118</v>
      </c>
      <c r="BG9" t="s">
        <v>121</v>
      </c>
      <c r="BH9" t="s">
        <v>280</v>
      </c>
      <c r="BI9">
        <v>9570</v>
      </c>
      <c r="BJ9">
        <v>1</v>
      </c>
      <c r="BK9" t="s">
        <v>232</v>
      </c>
      <c r="BL9" t="s">
        <v>176</v>
      </c>
      <c r="BM9">
        <v>0.95736842105263165</v>
      </c>
      <c r="BN9" t="s">
        <v>66</v>
      </c>
      <c r="BO9" t="s">
        <v>180</v>
      </c>
      <c r="BP9">
        <v>1440.319</v>
      </c>
    </row>
    <row r="10" spans="1:68" ht="16.5">
      <c r="A10" s="112" t="str">
        <f t="shared" si="18"/>
        <v>인천스마트</v>
      </c>
      <c r="B10" s="113" t="str">
        <f t="shared" si="1"/>
        <v>권오현</v>
      </c>
      <c r="C10" s="114" t="str">
        <f t="shared" si="19"/>
        <v>B</v>
      </c>
      <c r="D10" s="115">
        <f t="shared" si="20"/>
        <v>0.93597224365637821</v>
      </c>
      <c r="E10" s="116">
        <f t="shared" si="21"/>
        <v>4954</v>
      </c>
      <c r="F10" s="117" t="str">
        <f t="shared" si="22"/>
        <v>20</v>
      </c>
      <c r="G10" s="118" t="str">
        <f t="shared" si="23"/>
        <v>70바3506</v>
      </c>
      <c r="H10" s="119">
        <f t="shared" si="24"/>
        <v>2</v>
      </c>
      <c r="I10" s="120">
        <f t="shared" si="25"/>
        <v>735.62699999999995</v>
      </c>
      <c r="J10" s="121">
        <f t="shared" si="26"/>
        <v>1.5953037374182192E-2</v>
      </c>
      <c r="K10" s="121">
        <f t="shared" si="27"/>
        <v>0.36209378122171854</v>
      </c>
      <c r="L10" s="121">
        <f t="shared" si="28"/>
        <v>0.16720430326782459</v>
      </c>
      <c r="M10" s="122">
        <f t="shared" si="29"/>
        <v>11.631</v>
      </c>
      <c r="N10" s="123">
        <f t="shared" si="30"/>
        <v>0</v>
      </c>
      <c r="O10" s="123">
        <f t="shared" si="31"/>
        <v>3.2203256650938599</v>
      </c>
      <c r="P10" s="224">
        <f t="shared" si="32"/>
        <v>9</v>
      </c>
      <c r="Q10" s="225">
        <f t="shared" si="33"/>
        <v>0</v>
      </c>
      <c r="R10" s="225">
        <f t="shared" si="34"/>
        <v>25</v>
      </c>
      <c r="T10">
        <v>529</v>
      </c>
      <c r="U10">
        <v>4954</v>
      </c>
      <c r="V10" t="s">
        <v>282</v>
      </c>
      <c r="W10">
        <v>776.31899999999996</v>
      </c>
      <c r="X10">
        <v>435.22399999999999</v>
      </c>
      <c r="Y10">
        <v>1.784</v>
      </c>
      <c r="Z10">
        <v>11.631</v>
      </c>
      <c r="AA10">
        <v>45.532207</v>
      </c>
      <c r="AB10">
        <v>0.72637700000000005</v>
      </c>
      <c r="AC10">
        <v>16.486929</v>
      </c>
      <c r="AD10" s="1">
        <v>123</v>
      </c>
      <c r="AE10">
        <v>0</v>
      </c>
      <c r="AF10">
        <v>25</v>
      </c>
      <c r="AG10">
        <v>76</v>
      </c>
      <c r="AH10">
        <v>17.049886999999998</v>
      </c>
      <c r="AI10">
        <v>1254.7</v>
      </c>
      <c r="AJ10">
        <v>0</v>
      </c>
      <c r="AK10">
        <v>9</v>
      </c>
      <c r="AL10">
        <v>1316</v>
      </c>
      <c r="AM10" t="s">
        <v>283</v>
      </c>
      <c r="AN10" t="s">
        <v>656</v>
      </c>
      <c r="AO10">
        <v>649.16</v>
      </c>
      <c r="AR10" t="s">
        <v>118</v>
      </c>
      <c r="AS10" t="s">
        <v>119</v>
      </c>
      <c r="AT10" t="s">
        <v>202</v>
      </c>
      <c r="AU10" t="s">
        <v>282</v>
      </c>
      <c r="AV10" t="s">
        <v>48</v>
      </c>
      <c r="AW10">
        <v>2</v>
      </c>
      <c r="BB10">
        <v>0.93597224365637821</v>
      </c>
      <c r="BC10" t="s">
        <v>68</v>
      </c>
      <c r="BF10" t="s">
        <v>118</v>
      </c>
      <c r="BG10" t="s">
        <v>119</v>
      </c>
      <c r="BH10" t="s">
        <v>282</v>
      </c>
      <c r="BI10">
        <v>4954</v>
      </c>
      <c r="BJ10">
        <v>2</v>
      </c>
      <c r="BK10" t="s">
        <v>202</v>
      </c>
      <c r="BL10" t="s">
        <v>628</v>
      </c>
      <c r="BM10">
        <v>0.93597224365637821</v>
      </c>
      <c r="BN10" t="s">
        <v>68</v>
      </c>
      <c r="BO10" t="s">
        <v>177</v>
      </c>
      <c r="BP10">
        <v>735.62699999999995</v>
      </c>
    </row>
    <row r="11" spans="1:68" ht="16.5">
      <c r="A11" s="129" t="str">
        <f t="shared" si="18"/>
        <v>인천스마트</v>
      </c>
      <c r="B11" s="130" t="str">
        <f t="shared" si="1"/>
        <v>권재범</v>
      </c>
      <c r="C11" s="131" t="str">
        <f t="shared" si="19"/>
        <v>A</v>
      </c>
      <c r="D11" s="132">
        <f t="shared" si="20"/>
        <v>0.96772951853668809</v>
      </c>
      <c r="E11" s="133">
        <f t="shared" si="21"/>
        <v>4453</v>
      </c>
      <c r="F11" s="134" t="str">
        <f t="shared" si="22"/>
        <v>20</v>
      </c>
      <c r="G11" s="135" t="str">
        <f t="shared" si="23"/>
        <v>70바3504</v>
      </c>
      <c r="H11" s="136">
        <f t="shared" si="24"/>
        <v>3</v>
      </c>
      <c r="I11" s="137">
        <f t="shared" si="25"/>
        <v>805.07199999999989</v>
      </c>
      <c r="J11" s="138">
        <f t="shared" si="26"/>
        <v>3.578863808732017E-2</v>
      </c>
      <c r="K11" s="138">
        <f t="shared" si="27"/>
        <v>0.35706682494894931</v>
      </c>
      <c r="L11" s="138">
        <f t="shared" si="28"/>
        <v>0.19873998847308069</v>
      </c>
      <c r="M11" s="139">
        <f t="shared" si="29"/>
        <v>12.207000000000001</v>
      </c>
      <c r="N11" s="140">
        <f t="shared" si="30"/>
        <v>0</v>
      </c>
      <c r="O11" s="140">
        <f t="shared" si="31"/>
        <v>12.918099250750243</v>
      </c>
      <c r="P11" s="222">
        <f t="shared" si="32"/>
        <v>8</v>
      </c>
      <c r="Q11" s="223">
        <f t="shared" si="33"/>
        <v>0</v>
      </c>
      <c r="R11" s="223">
        <f t="shared" si="34"/>
        <v>104</v>
      </c>
      <c r="T11">
        <v>529</v>
      </c>
      <c r="U11">
        <v>4453</v>
      </c>
      <c r="V11" t="s">
        <v>284</v>
      </c>
      <c r="W11">
        <v>805.072</v>
      </c>
      <c r="X11">
        <v>438.75099999999998</v>
      </c>
      <c r="Y11">
        <v>1.835</v>
      </c>
      <c r="Z11">
        <v>12.207000000000001</v>
      </c>
      <c r="AA11">
        <v>47.943036999999997</v>
      </c>
      <c r="AB11">
        <v>1.715816</v>
      </c>
      <c r="AC11">
        <v>17.118867999999999</v>
      </c>
      <c r="AD11" s="1">
        <v>160</v>
      </c>
      <c r="AE11">
        <v>0</v>
      </c>
      <c r="AF11">
        <v>104</v>
      </c>
      <c r="AG11">
        <v>80</v>
      </c>
      <c r="AH11">
        <v>16.792261</v>
      </c>
      <c r="AI11">
        <v>1822.9</v>
      </c>
      <c r="AJ11">
        <v>0</v>
      </c>
      <c r="AK11">
        <v>8</v>
      </c>
      <c r="AL11">
        <v>1238</v>
      </c>
      <c r="AM11" t="s">
        <v>285</v>
      </c>
      <c r="AN11" t="s">
        <v>657</v>
      </c>
      <c r="AO11">
        <v>527.26599999999996</v>
      </c>
      <c r="AR11" t="s">
        <v>118</v>
      </c>
      <c r="AS11" t="s">
        <v>119</v>
      </c>
      <c r="AT11" t="s">
        <v>201</v>
      </c>
      <c r="AU11" t="s">
        <v>284</v>
      </c>
      <c r="AV11" t="s">
        <v>48</v>
      </c>
      <c r="AW11">
        <v>3</v>
      </c>
      <c r="BB11">
        <v>0.96772951853668809</v>
      </c>
      <c r="BC11" t="s">
        <v>66</v>
      </c>
      <c r="BF11" t="s">
        <v>118</v>
      </c>
      <c r="BG11" t="s">
        <v>119</v>
      </c>
      <c r="BH11" t="s">
        <v>284</v>
      </c>
      <c r="BI11">
        <v>4453</v>
      </c>
      <c r="BJ11">
        <v>3</v>
      </c>
      <c r="BK11" t="s">
        <v>201</v>
      </c>
      <c r="BL11" t="s">
        <v>628</v>
      </c>
      <c r="BM11">
        <v>0.96772951853668809</v>
      </c>
      <c r="BN11" t="s">
        <v>66</v>
      </c>
      <c r="BO11" t="s">
        <v>180</v>
      </c>
      <c r="BP11">
        <v>805.07199999999989</v>
      </c>
    </row>
    <row r="12" spans="1:68" ht="16.5">
      <c r="A12" s="112" t="str">
        <f t="shared" si="18"/>
        <v>인천스마트</v>
      </c>
      <c r="B12" s="113" t="str">
        <f t="shared" si="1"/>
        <v>권태종</v>
      </c>
      <c r="C12" s="114" t="str">
        <f t="shared" si="19"/>
        <v>A</v>
      </c>
      <c r="D12" s="115">
        <f t="shared" si="20"/>
        <v>0.96722222222222221</v>
      </c>
      <c r="E12" s="116">
        <f t="shared" si="21"/>
        <v>6373</v>
      </c>
      <c r="F12" s="117" t="str">
        <f t="shared" si="22"/>
        <v>5-1</v>
      </c>
      <c r="G12" s="118" t="str">
        <f t="shared" si="23"/>
        <v>70바3647</v>
      </c>
      <c r="H12" s="119">
        <f t="shared" si="24"/>
        <v>1</v>
      </c>
      <c r="I12" s="120">
        <f t="shared" si="25"/>
        <v>464.39100000000002</v>
      </c>
      <c r="J12" s="121">
        <f t="shared" si="26"/>
        <v>2.9258744314765332E-2</v>
      </c>
      <c r="K12" s="121">
        <f t="shared" si="27"/>
        <v>0.34961626671405172</v>
      </c>
      <c r="L12" s="121">
        <f t="shared" si="28"/>
        <v>0.22610257304728126</v>
      </c>
      <c r="M12" s="122">
        <f t="shared" si="29"/>
        <v>14.574</v>
      </c>
      <c r="N12" s="123">
        <f t="shared" si="30"/>
        <v>0.19784389720822476</v>
      </c>
      <c r="O12" s="123">
        <f t="shared" si="31"/>
        <v>30.665804067274838</v>
      </c>
      <c r="P12" s="224">
        <f t="shared" si="32"/>
        <v>0</v>
      </c>
      <c r="Q12" s="225">
        <f t="shared" si="33"/>
        <v>1</v>
      </c>
      <c r="R12" s="225">
        <f t="shared" si="34"/>
        <v>155</v>
      </c>
      <c r="T12">
        <v>529</v>
      </c>
      <c r="U12">
        <v>6373</v>
      </c>
      <c r="V12" t="s">
        <v>286</v>
      </c>
      <c r="W12">
        <v>505.44900000000001</v>
      </c>
      <c r="X12">
        <v>290.33699999999999</v>
      </c>
      <c r="Y12">
        <v>1.7410000000000001</v>
      </c>
      <c r="Z12">
        <v>14.574</v>
      </c>
      <c r="AA12">
        <v>31.633039</v>
      </c>
      <c r="AB12">
        <v>0.925543</v>
      </c>
      <c r="AC12">
        <v>11.059424999999999</v>
      </c>
      <c r="AD12" s="1">
        <v>105</v>
      </c>
      <c r="AE12">
        <v>1</v>
      </c>
      <c r="AF12">
        <v>155</v>
      </c>
      <c r="AG12">
        <v>66</v>
      </c>
      <c r="AH12">
        <v>15.978515</v>
      </c>
      <c r="AI12">
        <v>76.5</v>
      </c>
      <c r="AJ12">
        <v>0</v>
      </c>
      <c r="AK12">
        <v>0</v>
      </c>
      <c r="AL12">
        <v>0</v>
      </c>
      <c r="AM12" t="s">
        <v>287</v>
      </c>
      <c r="AN12" t="s">
        <v>658</v>
      </c>
      <c r="AO12">
        <v>464.39100000000002</v>
      </c>
      <c r="AR12" t="s">
        <v>118</v>
      </c>
      <c r="AS12" t="s">
        <v>124</v>
      </c>
      <c r="AT12" t="s">
        <v>267</v>
      </c>
      <c r="AU12" t="s">
        <v>286</v>
      </c>
      <c r="AV12" t="s">
        <v>48</v>
      </c>
      <c r="AW12">
        <v>1</v>
      </c>
      <c r="BB12">
        <v>0.96722222222222221</v>
      </c>
      <c r="BC12" t="s">
        <v>66</v>
      </c>
      <c r="BF12" t="s">
        <v>118</v>
      </c>
      <c r="BG12" t="s">
        <v>124</v>
      </c>
      <c r="BH12" t="s">
        <v>286</v>
      </c>
      <c r="BI12">
        <v>6373</v>
      </c>
      <c r="BJ12">
        <v>1</v>
      </c>
      <c r="BK12" t="s">
        <v>267</v>
      </c>
      <c r="BL12" t="s">
        <v>176</v>
      </c>
      <c r="BM12">
        <v>0.96722222222222221</v>
      </c>
      <c r="BN12" t="s">
        <v>66</v>
      </c>
      <c r="BO12" t="s">
        <v>180</v>
      </c>
      <c r="BP12">
        <v>464.39100000000002</v>
      </c>
    </row>
    <row r="13" spans="1:68" ht="16.5">
      <c r="A13" s="129" t="str">
        <f t="shared" si="18"/>
        <v>인천스마트</v>
      </c>
      <c r="B13" s="130" t="str">
        <f t="shared" si="1"/>
        <v>김경배</v>
      </c>
      <c r="C13" s="131" t="str">
        <f t="shared" si="19"/>
        <v>B</v>
      </c>
      <c r="D13" s="132">
        <f t="shared" si="20"/>
        <v>0.90311904077517868</v>
      </c>
      <c r="E13" s="133">
        <f t="shared" si="21"/>
        <v>9497</v>
      </c>
      <c r="F13" s="134" t="str">
        <f t="shared" si="22"/>
        <v>21</v>
      </c>
      <c r="G13" s="135" t="str">
        <f t="shared" si="23"/>
        <v>70바3563</v>
      </c>
      <c r="H13" s="136">
        <f t="shared" si="24"/>
        <v>5</v>
      </c>
      <c r="I13" s="137">
        <f t="shared" si="25"/>
        <v>963.67100000000005</v>
      </c>
      <c r="J13" s="138">
        <f t="shared" si="26"/>
        <v>2.9679201624015855E-2</v>
      </c>
      <c r="K13" s="138">
        <f t="shared" si="27"/>
        <v>0.36137104319195029</v>
      </c>
      <c r="L13" s="138">
        <f t="shared" si="28"/>
        <v>0.16499406955278303</v>
      </c>
      <c r="M13" s="139">
        <f t="shared" si="29"/>
        <v>13.51</v>
      </c>
      <c r="N13" s="140">
        <f t="shared" si="30"/>
        <v>0.1984969808609211</v>
      </c>
      <c r="O13" s="140">
        <f t="shared" si="31"/>
        <v>12.207564322946649</v>
      </c>
      <c r="P13" s="222">
        <f t="shared" si="32"/>
        <v>10</v>
      </c>
      <c r="Q13" s="223">
        <f t="shared" si="33"/>
        <v>2</v>
      </c>
      <c r="R13" s="223">
        <f t="shared" si="34"/>
        <v>123</v>
      </c>
      <c r="T13">
        <v>529</v>
      </c>
      <c r="U13">
        <v>9497</v>
      </c>
      <c r="V13" t="s">
        <v>288</v>
      </c>
      <c r="W13">
        <v>1007.572</v>
      </c>
      <c r="X13">
        <v>532.56100000000004</v>
      </c>
      <c r="Y13">
        <v>1.8919999999999999</v>
      </c>
      <c r="Z13">
        <v>13.51</v>
      </c>
      <c r="AA13">
        <v>65.598866999999998</v>
      </c>
      <c r="AB13">
        <v>1.946922</v>
      </c>
      <c r="AC13">
        <v>23.705531000000001</v>
      </c>
      <c r="AD13" s="1">
        <v>159</v>
      </c>
      <c r="AE13">
        <v>2</v>
      </c>
      <c r="AF13">
        <v>123</v>
      </c>
      <c r="AG13">
        <v>87</v>
      </c>
      <c r="AH13">
        <v>15.359594</v>
      </c>
      <c r="AI13">
        <v>368.6</v>
      </c>
      <c r="AJ13">
        <v>3.7</v>
      </c>
      <c r="AK13">
        <v>10</v>
      </c>
      <c r="AL13">
        <v>3554</v>
      </c>
      <c r="AM13" t="s">
        <v>289</v>
      </c>
      <c r="AN13" t="s">
        <v>659</v>
      </c>
      <c r="AO13">
        <v>692.27200000000005</v>
      </c>
      <c r="AR13" t="s">
        <v>118</v>
      </c>
      <c r="AS13" t="s">
        <v>120</v>
      </c>
      <c r="AT13" t="s">
        <v>215</v>
      </c>
      <c r="AU13" t="s">
        <v>288</v>
      </c>
      <c r="AV13" t="s">
        <v>48</v>
      </c>
      <c r="AW13">
        <v>5</v>
      </c>
      <c r="BB13">
        <v>0.90311904077517868</v>
      </c>
      <c r="BC13" t="s">
        <v>68</v>
      </c>
      <c r="BF13" t="s">
        <v>118</v>
      </c>
      <c r="BG13" t="s">
        <v>120</v>
      </c>
      <c r="BH13" t="s">
        <v>288</v>
      </c>
      <c r="BI13">
        <v>9497</v>
      </c>
      <c r="BJ13">
        <v>5</v>
      </c>
      <c r="BK13" t="s">
        <v>215</v>
      </c>
      <c r="BL13" t="s">
        <v>224</v>
      </c>
      <c r="BM13">
        <v>0.90311904077517868</v>
      </c>
      <c r="BN13" t="s">
        <v>68</v>
      </c>
      <c r="BO13" t="s">
        <v>177</v>
      </c>
      <c r="BP13">
        <v>963.67100000000005</v>
      </c>
    </row>
    <row r="14" spans="1:68" ht="16.5">
      <c r="A14" s="112" t="str">
        <f t="shared" si="18"/>
        <v>인천스마트</v>
      </c>
      <c r="B14" s="113" t="str">
        <f t="shared" si="1"/>
        <v>김경석</v>
      </c>
      <c r="C14" s="114" t="str">
        <f t="shared" si="19"/>
        <v>A</v>
      </c>
      <c r="D14" s="115">
        <f t="shared" si="20"/>
        <v>0.98375235789508242</v>
      </c>
      <c r="E14" s="116">
        <f t="shared" si="21"/>
        <v>258</v>
      </c>
      <c r="F14" s="117" t="str">
        <f t="shared" si="22"/>
        <v>21</v>
      </c>
      <c r="G14" s="118" t="str">
        <f t="shared" si="23"/>
        <v>70바3624</v>
      </c>
      <c r="H14" s="119">
        <f t="shared" si="24"/>
        <v>3</v>
      </c>
      <c r="I14" s="120">
        <f t="shared" si="25"/>
        <v>684.94899999999996</v>
      </c>
      <c r="J14" s="121">
        <f t="shared" si="26"/>
        <v>4.000516923727656E-2</v>
      </c>
      <c r="K14" s="121">
        <f t="shared" si="27"/>
        <v>0.3016701949254238</v>
      </c>
      <c r="L14" s="121">
        <f t="shared" si="28"/>
        <v>0.21315455603263894</v>
      </c>
      <c r="M14" s="122">
        <f t="shared" si="29"/>
        <v>8.5779999999999994</v>
      </c>
      <c r="N14" s="123">
        <f t="shared" si="30"/>
        <v>0</v>
      </c>
      <c r="O14" s="123">
        <f t="shared" si="31"/>
        <v>1.897951526318018</v>
      </c>
      <c r="P14" s="224">
        <f t="shared" si="32"/>
        <v>0</v>
      </c>
      <c r="Q14" s="225">
        <f t="shared" si="33"/>
        <v>0</v>
      </c>
      <c r="R14" s="225">
        <f t="shared" si="34"/>
        <v>13</v>
      </c>
      <c r="T14">
        <v>529</v>
      </c>
      <c r="U14">
        <v>258</v>
      </c>
      <c r="V14" t="s">
        <v>660</v>
      </c>
      <c r="W14">
        <v>684.94899999999996</v>
      </c>
      <c r="X14">
        <v>322.64800000000002</v>
      </c>
      <c r="Y14">
        <v>2.1230000000000002</v>
      </c>
      <c r="Z14">
        <v>8.5779999999999994</v>
      </c>
      <c r="AA14">
        <v>46.792203000000001</v>
      </c>
      <c r="AB14">
        <v>1.8719300000000001</v>
      </c>
      <c r="AC14">
        <v>14.115812999999999</v>
      </c>
      <c r="AD14" s="1">
        <v>146</v>
      </c>
      <c r="AE14">
        <v>0</v>
      </c>
      <c r="AF14">
        <v>13</v>
      </c>
      <c r="AG14">
        <v>65</v>
      </c>
      <c r="AH14">
        <v>14.638101000000001</v>
      </c>
      <c r="AI14">
        <v>26.6</v>
      </c>
      <c r="AJ14">
        <v>0</v>
      </c>
      <c r="AK14">
        <v>0</v>
      </c>
      <c r="AL14">
        <v>0</v>
      </c>
      <c r="AM14" t="s">
        <v>661</v>
      </c>
      <c r="AN14" t="s">
        <v>662</v>
      </c>
      <c r="AO14">
        <v>456.96899999999999</v>
      </c>
      <c r="AR14" t="s">
        <v>118</v>
      </c>
      <c r="AS14" t="s">
        <v>120</v>
      </c>
      <c r="AT14" t="s">
        <v>217</v>
      </c>
      <c r="AU14" t="s">
        <v>660</v>
      </c>
      <c r="AV14" t="s">
        <v>48</v>
      </c>
      <c r="AW14">
        <v>3</v>
      </c>
      <c r="BB14">
        <v>0.98375235789508242</v>
      </c>
      <c r="BC14" t="s">
        <v>66</v>
      </c>
      <c r="BF14" t="s">
        <v>118</v>
      </c>
      <c r="BG14" t="s">
        <v>120</v>
      </c>
      <c r="BH14" t="s">
        <v>660</v>
      </c>
      <c r="BI14">
        <v>258</v>
      </c>
      <c r="BJ14">
        <v>3</v>
      </c>
      <c r="BK14" t="s">
        <v>217</v>
      </c>
      <c r="BL14" t="s">
        <v>213</v>
      </c>
      <c r="BM14">
        <v>0.98375235789508242</v>
      </c>
      <c r="BN14" t="s">
        <v>66</v>
      </c>
      <c r="BO14" t="s">
        <v>180</v>
      </c>
      <c r="BP14">
        <v>684.94899999999996</v>
      </c>
    </row>
    <row r="15" spans="1:68" ht="16.5">
      <c r="A15" s="129" t="str">
        <f t="shared" si="18"/>
        <v>인천스마트</v>
      </c>
      <c r="B15" s="130" t="str">
        <f t="shared" si="1"/>
        <v>김경연</v>
      </c>
      <c r="C15" s="131" t="str">
        <f t="shared" si="19"/>
        <v>F</v>
      </c>
      <c r="D15" s="132">
        <f t="shared" si="20"/>
        <v>0.77636363636363626</v>
      </c>
      <c r="E15" s="133">
        <f t="shared" si="21"/>
        <v>101</v>
      </c>
      <c r="F15" s="134" t="str">
        <f t="shared" si="22"/>
        <v>38</v>
      </c>
      <c r="G15" s="135" t="str">
        <f t="shared" si="23"/>
        <v>70바3660</v>
      </c>
      <c r="H15" s="136">
        <f t="shared" si="24"/>
        <v>1</v>
      </c>
      <c r="I15" s="137">
        <f t="shared" si="25"/>
        <v>1934.2190000000001</v>
      </c>
      <c r="J15" s="138">
        <f t="shared" si="26"/>
        <v>2.9834456739962677E-2</v>
      </c>
      <c r="K15" s="138">
        <f t="shared" si="27"/>
        <v>0.37735370788056044</v>
      </c>
      <c r="L15" s="138">
        <f t="shared" si="28"/>
        <v>0.23627107375121431</v>
      </c>
      <c r="M15" s="139">
        <f t="shared" si="29"/>
        <v>14.500999999999999</v>
      </c>
      <c r="N15" s="140">
        <f t="shared" si="30"/>
        <v>0</v>
      </c>
      <c r="O15" s="140">
        <f t="shared" si="31"/>
        <v>12.511509813521632</v>
      </c>
      <c r="P15" s="222">
        <f t="shared" si="32"/>
        <v>20</v>
      </c>
      <c r="Q15" s="223">
        <f t="shared" si="33"/>
        <v>0</v>
      </c>
      <c r="R15" s="223">
        <f t="shared" si="34"/>
        <v>242</v>
      </c>
      <c r="T15">
        <v>529</v>
      </c>
      <c r="U15">
        <v>101</v>
      </c>
      <c r="V15" t="s">
        <v>290</v>
      </c>
      <c r="W15">
        <v>1934.2190000000001</v>
      </c>
      <c r="X15">
        <v>1132.182</v>
      </c>
      <c r="Y15">
        <v>1.708</v>
      </c>
      <c r="Z15">
        <v>14.500999999999999</v>
      </c>
      <c r="AA15">
        <v>130.58109400000001</v>
      </c>
      <c r="AB15">
        <v>3.8958159999999999</v>
      </c>
      <c r="AC15">
        <v>49.275260000000003</v>
      </c>
      <c r="AD15" s="1">
        <v>457</v>
      </c>
      <c r="AE15">
        <v>0</v>
      </c>
      <c r="AF15">
        <v>242</v>
      </c>
      <c r="AG15">
        <v>67</v>
      </c>
      <c r="AH15">
        <v>14.812396</v>
      </c>
      <c r="AI15">
        <v>706.7</v>
      </c>
      <c r="AJ15">
        <v>0</v>
      </c>
      <c r="AK15">
        <v>20</v>
      </c>
      <c r="AL15">
        <v>3972</v>
      </c>
      <c r="AM15" t="s">
        <v>291</v>
      </c>
      <c r="AN15" t="s">
        <v>663</v>
      </c>
      <c r="AO15">
        <v>1934.2190000000001</v>
      </c>
      <c r="AR15" t="s">
        <v>118</v>
      </c>
      <c r="AS15" t="s">
        <v>122</v>
      </c>
      <c r="AT15" t="s">
        <v>252</v>
      </c>
      <c r="AU15" t="s">
        <v>290</v>
      </c>
      <c r="AV15" t="s">
        <v>48</v>
      </c>
      <c r="AW15">
        <v>1</v>
      </c>
      <c r="BB15">
        <v>0.77636363636363626</v>
      </c>
      <c r="BC15" t="s">
        <v>70</v>
      </c>
      <c r="BF15" t="s">
        <v>118</v>
      </c>
      <c r="BG15" t="s">
        <v>122</v>
      </c>
      <c r="BH15" t="s">
        <v>290</v>
      </c>
      <c r="BI15">
        <v>101</v>
      </c>
      <c r="BJ15">
        <v>1</v>
      </c>
      <c r="BK15" t="s">
        <v>252</v>
      </c>
      <c r="BL15" t="s">
        <v>176</v>
      </c>
      <c r="BM15">
        <v>0.77636363636363626</v>
      </c>
      <c r="BN15" t="s">
        <v>70</v>
      </c>
      <c r="BO15" t="s">
        <v>533</v>
      </c>
      <c r="BP15">
        <v>1934.2190000000001</v>
      </c>
    </row>
    <row r="16" spans="1:68" ht="16.5">
      <c r="A16" s="112" t="str">
        <f t="shared" si="18"/>
        <v>인천스마트</v>
      </c>
      <c r="B16" s="113" t="str">
        <f t="shared" si="1"/>
        <v>김기영</v>
      </c>
      <c r="C16" s="114" t="str">
        <f t="shared" si="19"/>
        <v>A</v>
      </c>
      <c r="D16" s="115">
        <f t="shared" si="20"/>
        <v>0.96464914526850543</v>
      </c>
      <c r="E16" s="116">
        <f t="shared" si="21"/>
        <v>3459</v>
      </c>
      <c r="F16" s="117" t="str">
        <f t="shared" si="22"/>
        <v>20</v>
      </c>
      <c r="G16" s="118" t="str">
        <f t="shared" si="23"/>
        <v>70바3556</v>
      </c>
      <c r="H16" s="119">
        <f t="shared" si="24"/>
        <v>3</v>
      </c>
      <c r="I16" s="120">
        <f t="shared" si="25"/>
        <v>878.697</v>
      </c>
      <c r="J16" s="121">
        <f t="shared" si="26"/>
        <v>1.8623137723129263E-2</v>
      </c>
      <c r="K16" s="121">
        <f t="shared" si="27"/>
        <v>0.39007197283360368</v>
      </c>
      <c r="L16" s="121">
        <f t="shared" si="28"/>
        <v>0.16501706504062266</v>
      </c>
      <c r="M16" s="122">
        <f t="shared" si="29"/>
        <v>14.53</v>
      </c>
      <c r="N16" s="123">
        <f t="shared" si="30"/>
        <v>0</v>
      </c>
      <c r="O16" s="123">
        <f t="shared" si="31"/>
        <v>20.712486784409187</v>
      </c>
      <c r="P16" s="224">
        <f t="shared" si="32"/>
        <v>10</v>
      </c>
      <c r="Q16" s="225">
        <f t="shared" si="33"/>
        <v>0</v>
      </c>
      <c r="R16" s="225">
        <f t="shared" si="34"/>
        <v>182</v>
      </c>
      <c r="T16">
        <v>529</v>
      </c>
      <c r="U16">
        <v>3459</v>
      </c>
      <c r="V16" t="s">
        <v>292</v>
      </c>
      <c r="W16">
        <v>878.697</v>
      </c>
      <c r="X16">
        <v>479.59800000000001</v>
      </c>
      <c r="Y16">
        <v>1.8320000000000001</v>
      </c>
      <c r="Z16">
        <v>14.53</v>
      </c>
      <c r="AA16">
        <v>51.488315999999998</v>
      </c>
      <c r="AB16">
        <v>0.958874</v>
      </c>
      <c r="AC16">
        <v>20.084149</v>
      </c>
      <c r="AD16" s="1">
        <v>145</v>
      </c>
      <c r="AE16">
        <v>0</v>
      </c>
      <c r="AF16">
        <v>182</v>
      </c>
      <c r="AG16">
        <v>71</v>
      </c>
      <c r="AH16">
        <v>17.065949</v>
      </c>
      <c r="AI16">
        <v>959.6</v>
      </c>
      <c r="AJ16">
        <v>0</v>
      </c>
      <c r="AK16">
        <v>10</v>
      </c>
      <c r="AL16">
        <v>1955</v>
      </c>
      <c r="AM16" t="s">
        <v>293</v>
      </c>
      <c r="AN16" t="s">
        <v>664</v>
      </c>
      <c r="AO16">
        <v>728.63099999999997</v>
      </c>
      <c r="AR16" t="s">
        <v>118</v>
      </c>
      <c r="AS16" t="s">
        <v>119</v>
      </c>
      <c r="AT16" t="s">
        <v>204</v>
      </c>
      <c r="AU16" t="s">
        <v>292</v>
      </c>
      <c r="AV16" t="s">
        <v>48</v>
      </c>
      <c r="AW16">
        <v>3</v>
      </c>
      <c r="BB16">
        <v>0.96464914526850543</v>
      </c>
      <c r="BC16" t="s">
        <v>66</v>
      </c>
      <c r="BF16" t="s">
        <v>118</v>
      </c>
      <c r="BG16" t="s">
        <v>119</v>
      </c>
      <c r="BH16" t="s">
        <v>292</v>
      </c>
      <c r="BI16">
        <v>3459</v>
      </c>
      <c r="BJ16">
        <v>3</v>
      </c>
      <c r="BK16" t="s">
        <v>204</v>
      </c>
      <c r="BL16" t="s">
        <v>205</v>
      </c>
      <c r="BM16">
        <v>0.96464914526850543</v>
      </c>
      <c r="BN16" t="s">
        <v>66</v>
      </c>
      <c r="BO16" t="s">
        <v>180</v>
      </c>
      <c r="BP16">
        <v>878.697</v>
      </c>
    </row>
    <row r="17" spans="1:68" ht="16.5">
      <c r="A17" s="129" t="str">
        <f t="shared" si="18"/>
        <v>인천스마트</v>
      </c>
      <c r="B17" s="130" t="str">
        <f t="shared" si="1"/>
        <v>김대수</v>
      </c>
      <c r="C17" s="131" t="str">
        <f t="shared" si="19"/>
        <v>B</v>
      </c>
      <c r="D17" s="132">
        <f t="shared" si="20"/>
        <v>0.91416791469749403</v>
      </c>
      <c r="E17" s="133">
        <f t="shared" si="21"/>
        <v>3247</v>
      </c>
      <c r="F17" s="134" t="str">
        <f t="shared" si="22"/>
        <v>5</v>
      </c>
      <c r="G17" s="135" t="str">
        <f t="shared" si="23"/>
        <v>70바3620</v>
      </c>
      <c r="H17" s="136">
        <f t="shared" si="24"/>
        <v>9</v>
      </c>
      <c r="I17" s="137">
        <f t="shared" si="25"/>
        <v>1391.6590000000001</v>
      </c>
      <c r="J17" s="138">
        <f t="shared" si="26"/>
        <v>3.5328931842516266E-2</v>
      </c>
      <c r="K17" s="138">
        <f t="shared" si="27"/>
        <v>0.34317645427769772</v>
      </c>
      <c r="L17" s="138">
        <f t="shared" si="28"/>
        <v>0.20048014635769248</v>
      </c>
      <c r="M17" s="139">
        <f t="shared" si="29"/>
        <v>13.15</v>
      </c>
      <c r="N17" s="140">
        <f t="shared" si="30"/>
        <v>0.14371336656465411</v>
      </c>
      <c r="O17" s="140">
        <f t="shared" si="31"/>
        <v>10.203649026090442</v>
      </c>
      <c r="P17" s="222">
        <f t="shared" si="32"/>
        <v>16</v>
      </c>
      <c r="Q17" s="223">
        <f t="shared" si="33"/>
        <v>2</v>
      </c>
      <c r="R17" s="223">
        <f t="shared" si="34"/>
        <v>142</v>
      </c>
      <c r="T17">
        <v>529</v>
      </c>
      <c r="U17">
        <v>3247</v>
      </c>
      <c r="V17" t="s">
        <v>294</v>
      </c>
      <c r="W17">
        <v>1391.6590000000001</v>
      </c>
      <c r="X17">
        <v>763.16899999999998</v>
      </c>
      <c r="Y17">
        <v>1.8240000000000001</v>
      </c>
      <c r="Z17">
        <v>13.15</v>
      </c>
      <c r="AA17">
        <v>83.201355000000007</v>
      </c>
      <c r="AB17">
        <v>2.9394149999999999</v>
      </c>
      <c r="AC17">
        <v>28.552745999999999</v>
      </c>
      <c r="AD17" s="1">
        <v>279</v>
      </c>
      <c r="AE17">
        <v>2</v>
      </c>
      <c r="AF17">
        <v>142</v>
      </c>
      <c r="AG17">
        <v>68</v>
      </c>
      <c r="AH17">
        <v>16.726398</v>
      </c>
      <c r="AI17">
        <v>669.6</v>
      </c>
      <c r="AJ17">
        <v>0</v>
      </c>
      <c r="AK17">
        <v>16</v>
      </c>
      <c r="AL17">
        <v>4193</v>
      </c>
      <c r="AM17" t="s">
        <v>295</v>
      </c>
      <c r="AN17" t="s">
        <v>665</v>
      </c>
      <c r="AO17">
        <v>268.303</v>
      </c>
      <c r="AR17" t="s">
        <v>118</v>
      </c>
      <c r="AS17" t="s">
        <v>123</v>
      </c>
      <c r="AT17" t="s">
        <v>255</v>
      </c>
      <c r="AU17" t="s">
        <v>294</v>
      </c>
      <c r="AV17" t="s">
        <v>48</v>
      </c>
      <c r="AW17">
        <v>9</v>
      </c>
      <c r="BB17">
        <v>0.91416791469749403</v>
      </c>
      <c r="BC17" t="s">
        <v>68</v>
      </c>
      <c r="BF17" t="s">
        <v>118</v>
      </c>
      <c r="BG17" t="s">
        <v>123</v>
      </c>
      <c r="BH17" t="s">
        <v>294</v>
      </c>
      <c r="BI17">
        <v>3247</v>
      </c>
      <c r="BJ17">
        <v>9</v>
      </c>
      <c r="BK17" t="s">
        <v>255</v>
      </c>
      <c r="BL17" t="s">
        <v>260</v>
      </c>
      <c r="BM17">
        <v>0.91416791469749403</v>
      </c>
      <c r="BN17" t="s">
        <v>68</v>
      </c>
      <c r="BO17" t="s">
        <v>177</v>
      </c>
      <c r="BP17">
        <v>1391.6590000000001</v>
      </c>
    </row>
    <row r="18" spans="1:68" ht="16.5">
      <c r="A18" s="112" t="str">
        <f t="shared" si="18"/>
        <v>인천스마트</v>
      </c>
      <c r="B18" s="113" t="str">
        <f t="shared" si="1"/>
        <v>김도근</v>
      </c>
      <c r="C18" s="114" t="str">
        <f t="shared" si="19"/>
        <v>C</v>
      </c>
      <c r="D18" s="115">
        <f t="shared" si="20"/>
        <v>0.89142733660860507</v>
      </c>
      <c r="E18" s="116">
        <f t="shared" si="21"/>
        <v>7267</v>
      </c>
      <c r="F18" s="117" t="str">
        <f t="shared" si="22"/>
        <v>5</v>
      </c>
      <c r="G18" s="118" t="str">
        <f t="shared" si="23"/>
        <v>70바3621</v>
      </c>
      <c r="H18" s="119">
        <f t="shared" si="24"/>
        <v>2</v>
      </c>
      <c r="I18" s="120">
        <f t="shared" si="25"/>
        <v>1007.5500000000001</v>
      </c>
      <c r="J18" s="121">
        <f t="shared" si="26"/>
        <v>1.6419434748102164E-2</v>
      </c>
      <c r="K18" s="121">
        <f t="shared" si="27"/>
        <v>0.33063472935058064</v>
      </c>
      <c r="L18" s="121">
        <f t="shared" si="28"/>
        <v>0.20247134137263659</v>
      </c>
      <c r="M18" s="122">
        <f t="shared" si="29"/>
        <v>13.182</v>
      </c>
      <c r="N18" s="123">
        <f t="shared" si="30"/>
        <v>9.9250657535606177E-2</v>
      </c>
      <c r="O18" s="123">
        <f t="shared" si="31"/>
        <v>8.0393032603841004</v>
      </c>
      <c r="P18" s="224">
        <f t="shared" si="32"/>
        <v>1</v>
      </c>
      <c r="Q18" s="225">
        <f t="shared" si="33"/>
        <v>1</v>
      </c>
      <c r="R18" s="225">
        <f t="shared" si="34"/>
        <v>81</v>
      </c>
      <c r="T18">
        <v>529</v>
      </c>
      <c r="U18">
        <v>7267</v>
      </c>
      <c r="V18" t="s">
        <v>296</v>
      </c>
      <c r="W18">
        <v>1007.55</v>
      </c>
      <c r="X18">
        <v>565.01099999999997</v>
      </c>
      <c r="Y18">
        <v>1.7829999999999999</v>
      </c>
      <c r="Z18">
        <v>13.182</v>
      </c>
      <c r="AA18">
        <v>55.589976999999998</v>
      </c>
      <c r="AB18">
        <v>0.91275600000000001</v>
      </c>
      <c r="AC18">
        <v>18.379977</v>
      </c>
      <c r="AD18" s="1">
        <v>204</v>
      </c>
      <c r="AE18">
        <v>1</v>
      </c>
      <c r="AF18">
        <v>81</v>
      </c>
      <c r="AG18">
        <v>93</v>
      </c>
      <c r="AH18">
        <v>18.124669999999998</v>
      </c>
      <c r="AI18">
        <v>845</v>
      </c>
      <c r="AJ18">
        <v>25.9</v>
      </c>
      <c r="AK18">
        <v>1</v>
      </c>
      <c r="AL18">
        <v>79</v>
      </c>
      <c r="AM18" t="s">
        <v>297</v>
      </c>
      <c r="AN18" t="s">
        <v>666</v>
      </c>
      <c r="AO18">
        <v>884.53200000000004</v>
      </c>
      <c r="AR18" t="s">
        <v>118</v>
      </c>
      <c r="AS18" t="s">
        <v>123</v>
      </c>
      <c r="AT18" t="s">
        <v>256</v>
      </c>
      <c r="AU18" t="s">
        <v>296</v>
      </c>
      <c r="AV18" t="s">
        <v>48</v>
      </c>
      <c r="AW18">
        <v>2</v>
      </c>
      <c r="BB18">
        <v>0.89142733660860507</v>
      </c>
      <c r="BC18" t="s">
        <v>69</v>
      </c>
      <c r="BF18" t="s">
        <v>118</v>
      </c>
      <c r="BG18" t="s">
        <v>123</v>
      </c>
      <c r="BH18" t="s">
        <v>296</v>
      </c>
      <c r="BI18">
        <v>7267</v>
      </c>
      <c r="BJ18">
        <v>2</v>
      </c>
      <c r="BK18" t="s">
        <v>256</v>
      </c>
      <c r="BL18" t="s">
        <v>259</v>
      </c>
      <c r="BM18">
        <v>0.89142733660860507</v>
      </c>
      <c r="BN18" t="s">
        <v>69</v>
      </c>
      <c r="BO18" t="s">
        <v>179</v>
      </c>
      <c r="BP18">
        <v>1007.5500000000001</v>
      </c>
    </row>
    <row r="19" spans="1:68" ht="16.5">
      <c r="A19" s="129" t="str">
        <f t="shared" si="18"/>
        <v>인천스마트</v>
      </c>
      <c r="B19" s="130" t="str">
        <f t="shared" si="1"/>
        <v>김명현</v>
      </c>
      <c r="C19" s="131" t="str">
        <f t="shared" si="19"/>
        <v>A</v>
      </c>
      <c r="D19" s="132">
        <f t="shared" si="20"/>
        <v>0.97574129188271708</v>
      </c>
      <c r="E19" s="133">
        <f t="shared" si="21"/>
        <v>1287</v>
      </c>
      <c r="F19" s="134" t="str">
        <f t="shared" si="22"/>
        <v>20</v>
      </c>
      <c r="G19" s="135" t="str">
        <f t="shared" si="23"/>
        <v>70바3507</v>
      </c>
      <c r="H19" s="136">
        <f t="shared" si="24"/>
        <v>11</v>
      </c>
      <c r="I19" s="137">
        <f t="shared" si="25"/>
        <v>1381.9260000000004</v>
      </c>
      <c r="J19" s="138">
        <f t="shared" si="26"/>
        <v>3.8259036664152334E-2</v>
      </c>
      <c r="K19" s="138">
        <f t="shared" si="27"/>
        <v>0.30865599137736105</v>
      </c>
      <c r="L19" s="138">
        <f t="shared" si="28"/>
        <v>0.13459476122455177</v>
      </c>
      <c r="M19" s="139">
        <f t="shared" si="29"/>
        <v>11.819000000000001</v>
      </c>
      <c r="N19" s="140">
        <f t="shared" si="30"/>
        <v>0.35250316019083111</v>
      </c>
      <c r="O19" s="140">
        <f t="shared" si="31"/>
        <v>18.259663697885053</v>
      </c>
      <c r="P19" s="222">
        <f t="shared" si="32"/>
        <v>5</v>
      </c>
      <c r="Q19" s="223">
        <f t="shared" si="33"/>
        <v>5</v>
      </c>
      <c r="R19" s="223">
        <f t="shared" si="34"/>
        <v>259</v>
      </c>
      <c r="T19">
        <v>529</v>
      </c>
      <c r="U19">
        <v>1287</v>
      </c>
      <c r="V19" t="s">
        <v>298</v>
      </c>
      <c r="W19">
        <v>1418.4269999999999</v>
      </c>
      <c r="X19">
        <v>762.92200000000003</v>
      </c>
      <c r="Y19">
        <v>1.859</v>
      </c>
      <c r="Z19">
        <v>11.819000000000001</v>
      </c>
      <c r="AA19">
        <v>83.849968000000004</v>
      </c>
      <c r="AB19">
        <v>3.2080190000000002</v>
      </c>
      <c r="AC19">
        <v>25.880794999999999</v>
      </c>
      <c r="AD19" s="1">
        <v>186</v>
      </c>
      <c r="AE19">
        <v>5</v>
      </c>
      <c r="AF19">
        <v>259</v>
      </c>
      <c r="AG19">
        <v>77</v>
      </c>
      <c r="AH19">
        <v>16.916249000000001</v>
      </c>
      <c r="AI19">
        <v>2514.1999999999998</v>
      </c>
      <c r="AJ19">
        <v>0</v>
      </c>
      <c r="AK19">
        <v>5</v>
      </c>
      <c r="AL19">
        <v>520</v>
      </c>
      <c r="AM19" t="s">
        <v>299</v>
      </c>
      <c r="AN19" t="s">
        <v>667</v>
      </c>
      <c r="AO19">
        <v>283.33</v>
      </c>
      <c r="AR19" t="s">
        <v>118</v>
      </c>
      <c r="AS19" t="s">
        <v>119</v>
      </c>
      <c r="AT19" t="s">
        <v>203</v>
      </c>
      <c r="AU19" t="s">
        <v>298</v>
      </c>
      <c r="AV19" t="s">
        <v>48</v>
      </c>
      <c r="AW19">
        <v>11</v>
      </c>
      <c r="BB19">
        <v>0.97574129188271708</v>
      </c>
      <c r="BC19" t="s">
        <v>66</v>
      </c>
      <c r="BF19" t="s">
        <v>118</v>
      </c>
      <c r="BG19" t="s">
        <v>119</v>
      </c>
      <c r="BH19" t="s">
        <v>298</v>
      </c>
      <c r="BI19">
        <v>1287</v>
      </c>
      <c r="BJ19">
        <v>11</v>
      </c>
      <c r="BK19" t="s">
        <v>203</v>
      </c>
      <c r="BL19" t="s">
        <v>206</v>
      </c>
      <c r="BM19">
        <v>0.97574129188271708</v>
      </c>
      <c r="BN19" t="s">
        <v>66</v>
      </c>
      <c r="BO19" t="s">
        <v>180</v>
      </c>
      <c r="BP19">
        <v>1381.9260000000004</v>
      </c>
    </row>
    <row r="20" spans="1:68" ht="16.5">
      <c r="A20" s="112" t="str">
        <f t="shared" si="18"/>
        <v>인천스마트</v>
      </c>
      <c r="B20" s="113" t="str">
        <f t="shared" si="1"/>
        <v>김민규</v>
      </c>
      <c r="C20" s="114" t="str">
        <f t="shared" si="19"/>
        <v>C</v>
      </c>
      <c r="D20" s="115">
        <f t="shared" si="20"/>
        <v>0.86044839194665967</v>
      </c>
      <c r="E20" s="116">
        <f t="shared" si="21"/>
        <v>6947</v>
      </c>
      <c r="F20" s="117" t="str">
        <f t="shared" si="22"/>
        <v>5</v>
      </c>
      <c r="G20" s="118" t="str">
        <f t="shared" si="23"/>
        <v>70바3629</v>
      </c>
      <c r="H20" s="119">
        <f t="shared" si="24"/>
        <v>2</v>
      </c>
      <c r="I20" s="120">
        <f t="shared" si="25"/>
        <v>611.91999999999996</v>
      </c>
      <c r="J20" s="121">
        <f t="shared" si="26"/>
        <v>2.2914227504593709E-2</v>
      </c>
      <c r="K20" s="121">
        <f t="shared" si="27"/>
        <v>0.37642919474855652</v>
      </c>
      <c r="L20" s="121">
        <f t="shared" si="28"/>
        <v>0.16342005490913847</v>
      </c>
      <c r="M20" s="122">
        <f t="shared" si="29"/>
        <v>15.082000000000001</v>
      </c>
      <c r="N20" s="123">
        <f t="shared" si="30"/>
        <v>0.16342005490913847</v>
      </c>
      <c r="O20" s="123">
        <v>79.599999999999994</v>
      </c>
      <c r="P20" s="224">
        <f t="shared" si="32"/>
        <v>13</v>
      </c>
      <c r="Q20" s="225">
        <f t="shared" si="33"/>
        <v>1</v>
      </c>
      <c r="R20" s="225">
        <f t="shared" si="34"/>
        <v>39</v>
      </c>
      <c r="T20">
        <v>529</v>
      </c>
      <c r="U20">
        <v>6947</v>
      </c>
      <c r="V20" t="s">
        <v>195</v>
      </c>
      <c r="W20">
        <v>611.91999999999996</v>
      </c>
      <c r="X20">
        <v>355.596</v>
      </c>
      <c r="Y20">
        <v>1.7210000000000001</v>
      </c>
      <c r="Z20">
        <v>15.082000000000001</v>
      </c>
      <c r="AA20">
        <v>37.336933999999999</v>
      </c>
      <c r="AB20">
        <v>0.85554699999999995</v>
      </c>
      <c r="AC20">
        <v>14.054712</v>
      </c>
      <c r="AD20" s="1">
        <v>100</v>
      </c>
      <c r="AE20">
        <v>1</v>
      </c>
      <c r="AF20">
        <v>39</v>
      </c>
      <c r="AG20">
        <v>70</v>
      </c>
      <c r="AH20">
        <v>16.389133000000001</v>
      </c>
      <c r="AI20">
        <v>1693.2</v>
      </c>
      <c r="AJ20">
        <v>0</v>
      </c>
      <c r="AK20">
        <v>13</v>
      </c>
      <c r="AL20">
        <v>8808</v>
      </c>
      <c r="AM20" t="s">
        <v>300</v>
      </c>
      <c r="AN20" t="s">
        <v>668</v>
      </c>
      <c r="AO20">
        <v>540.41999999999996</v>
      </c>
      <c r="AR20" t="s">
        <v>118</v>
      </c>
      <c r="AS20" t="s">
        <v>123</v>
      </c>
      <c r="AT20" t="s">
        <v>258</v>
      </c>
      <c r="AU20" t="s">
        <v>195</v>
      </c>
      <c r="AV20" t="s">
        <v>48</v>
      </c>
      <c r="AW20">
        <v>2</v>
      </c>
      <c r="BB20">
        <v>0.86044839194665967</v>
      </c>
      <c r="BC20" t="s">
        <v>69</v>
      </c>
      <c r="BF20" t="s">
        <v>118</v>
      </c>
      <c r="BG20" t="s">
        <v>123</v>
      </c>
      <c r="BH20" t="s">
        <v>195</v>
      </c>
      <c r="BI20">
        <v>6947</v>
      </c>
      <c r="BJ20">
        <v>2</v>
      </c>
      <c r="BK20" t="s">
        <v>258</v>
      </c>
      <c r="BL20" t="s">
        <v>260</v>
      </c>
      <c r="BM20">
        <v>0.86044839194665967</v>
      </c>
      <c r="BN20" t="s">
        <v>69</v>
      </c>
      <c r="BO20" t="s">
        <v>179</v>
      </c>
      <c r="BP20">
        <v>611.91999999999996</v>
      </c>
    </row>
    <row r="21" spans="1:68" ht="16.5">
      <c r="A21" s="129" t="str">
        <f t="shared" si="18"/>
        <v>인천스마트</v>
      </c>
      <c r="B21" s="130" t="str">
        <f t="shared" si="1"/>
        <v>김병일</v>
      </c>
      <c r="C21" s="131" t="str">
        <f t="shared" si="19"/>
        <v>S</v>
      </c>
      <c r="D21" s="132">
        <f t="shared" si="20"/>
        <v>1.0794736842105264</v>
      </c>
      <c r="E21" s="133">
        <f t="shared" si="21"/>
        <v>8649</v>
      </c>
      <c r="F21" s="134" t="str">
        <f t="shared" si="22"/>
        <v>20</v>
      </c>
      <c r="G21" s="135" t="str">
        <f t="shared" si="23"/>
        <v>70바3565</v>
      </c>
      <c r="H21" s="136">
        <f t="shared" si="24"/>
        <v>1</v>
      </c>
      <c r="I21" s="137">
        <f t="shared" si="25"/>
        <v>540.63199999999995</v>
      </c>
      <c r="J21" s="138">
        <f t="shared" si="26"/>
        <v>2.3524259199074901E-2</v>
      </c>
      <c r="K21" s="138">
        <f t="shared" si="27"/>
        <v>0.29393262823092209</v>
      </c>
      <c r="L21" s="138">
        <f t="shared" si="28"/>
        <v>0.16277245889995415</v>
      </c>
      <c r="M21" s="139">
        <f t="shared" si="29"/>
        <v>14.433999999999999</v>
      </c>
      <c r="N21" s="140">
        <f t="shared" si="30"/>
        <v>1.0691223218485839</v>
      </c>
      <c r="O21" s="140">
        <f t="shared" si="31"/>
        <v>11.938532593975852</v>
      </c>
      <c r="P21" s="222">
        <f t="shared" si="32"/>
        <v>8</v>
      </c>
      <c r="Q21" s="223">
        <f t="shared" si="33"/>
        <v>6</v>
      </c>
      <c r="R21" s="223">
        <f t="shared" si="34"/>
        <v>67</v>
      </c>
      <c r="T21">
        <v>529</v>
      </c>
      <c r="U21">
        <v>8649</v>
      </c>
      <c r="V21" t="s">
        <v>301</v>
      </c>
      <c r="W21">
        <v>561.20799999999997</v>
      </c>
      <c r="X21">
        <v>272.166</v>
      </c>
      <c r="Y21">
        <v>2.0619999999999998</v>
      </c>
      <c r="Z21">
        <v>14.433999999999999</v>
      </c>
      <c r="AA21">
        <v>25.068037</v>
      </c>
      <c r="AB21">
        <v>0.58970699999999998</v>
      </c>
      <c r="AC21">
        <v>7.3683139999999998</v>
      </c>
      <c r="AD21" s="1">
        <v>88</v>
      </c>
      <c r="AE21">
        <v>6</v>
      </c>
      <c r="AF21">
        <v>67</v>
      </c>
      <c r="AG21">
        <v>91</v>
      </c>
      <c r="AH21">
        <v>22.387392999999999</v>
      </c>
      <c r="AI21">
        <v>450.4</v>
      </c>
      <c r="AJ21">
        <v>2.2999999999999998</v>
      </c>
      <c r="AK21">
        <v>8</v>
      </c>
      <c r="AL21">
        <v>974</v>
      </c>
      <c r="AM21" t="s">
        <v>302</v>
      </c>
      <c r="AN21" t="s">
        <v>669</v>
      </c>
      <c r="AO21">
        <v>540.63199999999995</v>
      </c>
      <c r="AR21" t="s">
        <v>118</v>
      </c>
      <c r="AS21" t="s">
        <v>119</v>
      </c>
      <c r="AT21" t="s">
        <v>206</v>
      </c>
      <c r="AU21" t="s">
        <v>301</v>
      </c>
      <c r="AV21" t="s">
        <v>48</v>
      </c>
      <c r="AW21">
        <v>1</v>
      </c>
      <c r="BB21">
        <v>1.0794736842105264</v>
      </c>
      <c r="BC21" t="s">
        <v>71</v>
      </c>
      <c r="BF21" t="s">
        <v>118</v>
      </c>
      <c r="BG21" t="s">
        <v>119</v>
      </c>
      <c r="BH21" t="s">
        <v>301</v>
      </c>
      <c r="BI21">
        <v>8649</v>
      </c>
      <c r="BJ21">
        <v>1</v>
      </c>
      <c r="BK21" t="s">
        <v>206</v>
      </c>
      <c r="BL21" t="s">
        <v>176</v>
      </c>
      <c r="BM21">
        <v>1.0794736842105264</v>
      </c>
      <c r="BN21" t="s">
        <v>71</v>
      </c>
      <c r="BO21" t="s">
        <v>178</v>
      </c>
      <c r="BP21">
        <v>540.63199999999995</v>
      </c>
    </row>
    <row r="22" spans="1:68" ht="16.5">
      <c r="A22" s="112" t="str">
        <f t="shared" si="18"/>
        <v>인천스마트</v>
      </c>
      <c r="B22" s="113" t="str">
        <f t="shared" si="1"/>
        <v>김상신</v>
      </c>
      <c r="C22" s="114" t="str">
        <f t="shared" si="19"/>
        <v>C</v>
      </c>
      <c r="D22" s="115">
        <f t="shared" si="20"/>
        <v>0.89500000000000002</v>
      </c>
      <c r="E22" s="116">
        <f t="shared" si="21"/>
        <v>6301</v>
      </c>
      <c r="F22" s="117" t="str">
        <f t="shared" si="22"/>
        <v>5</v>
      </c>
      <c r="G22" s="118" t="str">
        <f t="shared" si="23"/>
        <v>70바3509</v>
      </c>
      <c r="H22" s="119">
        <f t="shared" si="24"/>
        <v>1</v>
      </c>
      <c r="I22" s="120">
        <f t="shared" si="25"/>
        <v>1333.181</v>
      </c>
      <c r="J22" s="121">
        <f t="shared" si="26"/>
        <v>2.2724891811656156E-2</v>
      </c>
      <c r="K22" s="121">
        <f t="shared" si="27"/>
        <v>0.34708588618959418</v>
      </c>
      <c r="L22" s="121">
        <f t="shared" si="28"/>
        <v>0.13576551120965569</v>
      </c>
      <c r="M22" s="122">
        <f t="shared" si="29"/>
        <v>13.827999999999999</v>
      </c>
      <c r="N22" s="123">
        <f t="shared" si="30"/>
        <v>7.5008569729091548E-2</v>
      </c>
      <c r="O22" s="123">
        <f t="shared" si="31"/>
        <v>2.6252999405182043</v>
      </c>
      <c r="P22" s="224">
        <f t="shared" si="32"/>
        <v>12</v>
      </c>
      <c r="Q22" s="225">
        <f t="shared" si="33"/>
        <v>1</v>
      </c>
      <c r="R22" s="225">
        <f t="shared" si="34"/>
        <v>35</v>
      </c>
      <c r="T22">
        <v>529</v>
      </c>
      <c r="U22">
        <v>6301</v>
      </c>
      <c r="V22" t="s">
        <v>514</v>
      </c>
      <c r="W22">
        <v>1333.181</v>
      </c>
      <c r="X22">
        <v>744.78899999999999</v>
      </c>
      <c r="Y22">
        <v>1.79</v>
      </c>
      <c r="Z22">
        <v>13.827999999999999</v>
      </c>
      <c r="AA22">
        <v>81.700806999999998</v>
      </c>
      <c r="AB22">
        <v>1.8566419999999999</v>
      </c>
      <c r="AC22">
        <v>28.357196999999999</v>
      </c>
      <c r="AD22" s="1">
        <v>181</v>
      </c>
      <c r="AE22">
        <v>1</v>
      </c>
      <c r="AF22">
        <v>35</v>
      </c>
      <c r="AG22">
        <v>79</v>
      </c>
      <c r="AH22">
        <v>16.317843</v>
      </c>
      <c r="AI22">
        <v>823.1</v>
      </c>
      <c r="AJ22">
        <v>0</v>
      </c>
      <c r="AK22">
        <v>12</v>
      </c>
      <c r="AL22">
        <v>3850</v>
      </c>
      <c r="AM22" t="s">
        <v>515</v>
      </c>
      <c r="AN22" t="s">
        <v>670</v>
      </c>
      <c r="AO22">
        <v>1333.181</v>
      </c>
      <c r="AR22" t="s">
        <v>118</v>
      </c>
      <c r="AS22" t="s">
        <v>123</v>
      </c>
      <c r="AT22" t="s">
        <v>253</v>
      </c>
      <c r="AU22" t="s">
        <v>514</v>
      </c>
      <c r="AV22" t="s">
        <v>48</v>
      </c>
      <c r="AW22">
        <v>1</v>
      </c>
      <c r="BB22">
        <v>0.89500000000000002</v>
      </c>
      <c r="BC22" t="s">
        <v>69</v>
      </c>
      <c r="BF22" t="s">
        <v>118</v>
      </c>
      <c r="BG22" t="s">
        <v>123</v>
      </c>
      <c r="BH22" t="s">
        <v>514</v>
      </c>
      <c r="BI22">
        <v>6301</v>
      </c>
      <c r="BJ22">
        <v>1</v>
      </c>
      <c r="BK22" t="s">
        <v>253</v>
      </c>
      <c r="BL22" t="s">
        <v>176</v>
      </c>
      <c r="BM22">
        <v>0.89500000000000002</v>
      </c>
      <c r="BN22" t="s">
        <v>69</v>
      </c>
      <c r="BO22" t="s">
        <v>179</v>
      </c>
      <c r="BP22">
        <v>1333.181</v>
      </c>
    </row>
    <row r="23" spans="1:68" ht="16.5">
      <c r="A23" s="129" t="str">
        <f t="shared" si="18"/>
        <v>인천스마트</v>
      </c>
      <c r="B23" s="130" t="str">
        <f t="shared" si="1"/>
        <v>김선호</v>
      </c>
      <c r="C23" s="131" t="str">
        <f t="shared" si="19"/>
        <v>C</v>
      </c>
      <c r="D23" s="132">
        <f t="shared" si="20"/>
        <v>0.88349999999999995</v>
      </c>
      <c r="E23" s="133">
        <f t="shared" si="21"/>
        <v>8151</v>
      </c>
      <c r="F23" s="134" t="str">
        <f t="shared" si="22"/>
        <v>5</v>
      </c>
      <c r="G23" s="135" t="str">
        <f t="shared" si="23"/>
        <v>70바3629</v>
      </c>
      <c r="H23" s="136">
        <f t="shared" si="24"/>
        <v>1</v>
      </c>
      <c r="I23" s="137">
        <f t="shared" si="25"/>
        <v>839.52300000000002</v>
      </c>
      <c r="J23" s="138">
        <f t="shared" si="26"/>
        <v>1.9065902415747415E-2</v>
      </c>
      <c r="K23" s="138">
        <f t="shared" si="27"/>
        <v>0.35652074859004734</v>
      </c>
      <c r="L23" s="138">
        <f t="shared" si="28"/>
        <v>0.10243912316875177</v>
      </c>
      <c r="M23" s="139">
        <f t="shared" si="29"/>
        <v>12.94</v>
      </c>
      <c r="N23" s="140">
        <f t="shared" si="30"/>
        <v>0</v>
      </c>
      <c r="O23" s="140">
        <f t="shared" si="31"/>
        <v>4.2253292235686697</v>
      </c>
      <c r="P23" s="222">
        <f t="shared" si="32"/>
        <v>45</v>
      </c>
      <c r="Q23" s="223">
        <f t="shared" si="33"/>
        <v>0</v>
      </c>
      <c r="R23" s="223">
        <f t="shared" si="34"/>
        <v>39</v>
      </c>
      <c r="T23">
        <v>529</v>
      </c>
      <c r="U23">
        <v>8151</v>
      </c>
      <c r="V23" t="s">
        <v>303</v>
      </c>
      <c r="W23">
        <v>923.005</v>
      </c>
      <c r="X23">
        <v>517.34</v>
      </c>
      <c r="Y23">
        <v>1.784</v>
      </c>
      <c r="Z23">
        <v>12.94</v>
      </c>
      <c r="AA23">
        <v>57.781371999999998</v>
      </c>
      <c r="AB23">
        <v>1.1016539999999999</v>
      </c>
      <c r="AC23">
        <v>20.600258</v>
      </c>
      <c r="AD23" s="1">
        <v>86</v>
      </c>
      <c r="AE23">
        <v>0</v>
      </c>
      <c r="AF23">
        <v>39</v>
      </c>
      <c r="AG23">
        <v>90</v>
      </c>
      <c r="AH23">
        <v>15.974092000000001</v>
      </c>
      <c r="AI23">
        <v>366.5</v>
      </c>
      <c r="AJ23">
        <v>1.6</v>
      </c>
      <c r="AK23">
        <v>45</v>
      </c>
      <c r="AL23">
        <v>3422</v>
      </c>
      <c r="AM23" t="s">
        <v>304</v>
      </c>
      <c r="AN23" t="s">
        <v>671</v>
      </c>
      <c r="AO23">
        <v>839.52300000000002</v>
      </c>
      <c r="AR23" t="s">
        <v>118</v>
      </c>
      <c r="AS23" t="s">
        <v>123</v>
      </c>
      <c r="AT23" t="s">
        <v>258</v>
      </c>
      <c r="AU23" t="s">
        <v>303</v>
      </c>
      <c r="AV23" t="s">
        <v>48</v>
      </c>
      <c r="AW23">
        <v>1</v>
      </c>
      <c r="BB23">
        <v>0.88349999999999995</v>
      </c>
      <c r="BC23" t="s">
        <v>69</v>
      </c>
      <c r="BF23" t="s">
        <v>118</v>
      </c>
      <c r="BG23" t="s">
        <v>123</v>
      </c>
      <c r="BH23" t="s">
        <v>303</v>
      </c>
      <c r="BI23">
        <v>8151</v>
      </c>
      <c r="BJ23">
        <v>1</v>
      </c>
      <c r="BK23" t="s">
        <v>258</v>
      </c>
      <c r="BL23" t="s">
        <v>176</v>
      </c>
      <c r="BM23">
        <v>0.88349999999999995</v>
      </c>
      <c r="BN23" t="s">
        <v>69</v>
      </c>
      <c r="BO23" t="s">
        <v>179</v>
      </c>
      <c r="BP23">
        <v>839.52300000000002</v>
      </c>
    </row>
    <row r="24" spans="1:68" ht="16.5">
      <c r="A24" s="112" t="str">
        <f t="shared" si="18"/>
        <v>인천스마트</v>
      </c>
      <c r="B24" s="113" t="str">
        <f t="shared" si="1"/>
        <v>김성취</v>
      </c>
      <c r="C24" s="114" t="str">
        <f t="shared" si="19"/>
        <v>B</v>
      </c>
      <c r="D24" s="115">
        <f t="shared" si="20"/>
        <v>0.90180346147366131</v>
      </c>
      <c r="E24" s="116">
        <f t="shared" si="21"/>
        <v>2899</v>
      </c>
      <c r="F24" s="117" t="str">
        <f t="shared" si="22"/>
        <v>5</v>
      </c>
      <c r="G24" s="118" t="str">
        <f t="shared" si="23"/>
        <v>70바3620</v>
      </c>
      <c r="H24" s="119">
        <f t="shared" si="24"/>
        <v>2</v>
      </c>
      <c r="I24" s="120">
        <f t="shared" si="25"/>
        <v>1258.308</v>
      </c>
      <c r="J24" s="121">
        <f t="shared" si="26"/>
        <v>3.4113146901202797E-2</v>
      </c>
      <c r="K24" s="121">
        <f t="shared" si="27"/>
        <v>0.37927451408541657</v>
      </c>
      <c r="L24" s="121">
        <f t="shared" si="28"/>
        <v>0.16132775123419704</v>
      </c>
      <c r="M24" s="122">
        <f t="shared" si="29"/>
        <v>13.685</v>
      </c>
      <c r="N24" s="123">
        <f t="shared" si="30"/>
        <v>0</v>
      </c>
      <c r="O24" s="123">
        <f t="shared" si="31"/>
        <v>20.106365055296479</v>
      </c>
      <c r="P24" s="224">
        <f t="shared" si="32"/>
        <v>25</v>
      </c>
      <c r="Q24" s="225">
        <f t="shared" si="33"/>
        <v>0</v>
      </c>
      <c r="R24" s="225">
        <f t="shared" si="34"/>
        <v>253</v>
      </c>
      <c r="T24">
        <v>529</v>
      </c>
      <c r="U24">
        <v>2899</v>
      </c>
      <c r="V24" t="s">
        <v>305</v>
      </c>
      <c r="W24">
        <v>1258.308</v>
      </c>
      <c r="X24">
        <v>698.63099999999997</v>
      </c>
      <c r="Y24">
        <v>1.8009999999999999</v>
      </c>
      <c r="Z24">
        <v>13.685</v>
      </c>
      <c r="AA24">
        <v>79.237486000000004</v>
      </c>
      <c r="AB24">
        <v>2.7030400000000001</v>
      </c>
      <c r="AC24">
        <v>30.052759000000002</v>
      </c>
      <c r="AD24" s="1">
        <v>203</v>
      </c>
      <c r="AE24">
        <v>0</v>
      </c>
      <c r="AF24">
        <v>253</v>
      </c>
      <c r="AG24">
        <v>71</v>
      </c>
      <c r="AH24">
        <v>15.880210999999999</v>
      </c>
      <c r="AI24">
        <v>1435</v>
      </c>
      <c r="AJ24">
        <v>0</v>
      </c>
      <c r="AK24">
        <v>25</v>
      </c>
      <c r="AL24">
        <v>15343</v>
      </c>
      <c r="AM24" t="s">
        <v>306</v>
      </c>
      <c r="AN24" t="s">
        <v>672</v>
      </c>
      <c r="AO24">
        <v>1197.5619999999999</v>
      </c>
      <c r="AR24" t="s">
        <v>118</v>
      </c>
      <c r="AS24" t="s">
        <v>123</v>
      </c>
      <c r="AT24" t="s">
        <v>255</v>
      </c>
      <c r="AU24" t="s">
        <v>305</v>
      </c>
      <c r="AV24" t="s">
        <v>48</v>
      </c>
      <c r="AW24">
        <v>2</v>
      </c>
      <c r="BB24">
        <v>0.90180346147366131</v>
      </c>
      <c r="BC24" t="s">
        <v>68</v>
      </c>
      <c r="BF24" t="s">
        <v>118</v>
      </c>
      <c r="BG24" t="s">
        <v>123</v>
      </c>
      <c r="BH24" t="s">
        <v>305</v>
      </c>
      <c r="BI24">
        <v>2899</v>
      </c>
      <c r="BJ24">
        <v>2</v>
      </c>
      <c r="BK24" t="s">
        <v>255</v>
      </c>
      <c r="BL24" t="s">
        <v>257</v>
      </c>
      <c r="BM24">
        <v>0.90180346147366131</v>
      </c>
      <c r="BN24" t="s">
        <v>68</v>
      </c>
      <c r="BO24" t="s">
        <v>177</v>
      </c>
      <c r="BP24">
        <v>1258.308</v>
      </c>
    </row>
    <row r="25" spans="1:68" ht="16.5">
      <c r="A25" s="129" t="str">
        <f t="shared" si="18"/>
        <v>인천스마트</v>
      </c>
      <c r="B25" s="130" t="str">
        <f t="shared" si="1"/>
        <v>김세빈</v>
      </c>
      <c r="C25" s="131" t="str">
        <f t="shared" si="19"/>
        <v>C</v>
      </c>
      <c r="D25" s="132">
        <f t="shared" si="20"/>
        <v>0.87470542675108343</v>
      </c>
      <c r="E25" s="133">
        <f t="shared" si="21"/>
        <v>917</v>
      </c>
      <c r="F25" s="134" t="str">
        <f t="shared" si="22"/>
        <v>21</v>
      </c>
      <c r="G25" s="135" t="str">
        <f t="shared" si="23"/>
        <v>70바3649</v>
      </c>
      <c r="H25" s="136">
        <f t="shared" si="24"/>
        <v>10</v>
      </c>
      <c r="I25" s="137">
        <f t="shared" si="25"/>
        <v>2812.2920000000004</v>
      </c>
      <c r="J25" s="138">
        <f t="shared" si="26"/>
        <v>4.6159525100953565E-2</v>
      </c>
      <c r="K25" s="138">
        <f t="shared" si="27"/>
        <v>0.40405761354543196</v>
      </c>
      <c r="L25" s="138">
        <f t="shared" si="28"/>
        <v>0.16534556155619684</v>
      </c>
      <c r="M25" s="139">
        <f t="shared" si="29"/>
        <v>15.551</v>
      </c>
      <c r="N25" s="140">
        <f t="shared" si="30"/>
        <v>0.39114003808992809</v>
      </c>
      <c r="O25" s="140">
        <f t="shared" si="31"/>
        <v>11.805317513259647</v>
      </c>
      <c r="P25" s="222">
        <f t="shared" si="32"/>
        <v>57</v>
      </c>
      <c r="Q25" s="223">
        <f t="shared" si="33"/>
        <v>11</v>
      </c>
      <c r="R25" s="223">
        <f t="shared" si="34"/>
        <v>332</v>
      </c>
      <c r="T25">
        <v>529</v>
      </c>
      <c r="U25">
        <v>917</v>
      </c>
      <c r="V25" t="s">
        <v>534</v>
      </c>
      <c r="W25">
        <v>2812.2919999999999</v>
      </c>
      <c r="X25">
        <v>1555.4670000000001</v>
      </c>
      <c r="Y25">
        <v>1.8080000000000001</v>
      </c>
      <c r="Z25">
        <v>15.551</v>
      </c>
      <c r="AA25">
        <v>204.26050699999999</v>
      </c>
      <c r="AB25">
        <v>9.4285680000000003</v>
      </c>
      <c r="AC25">
        <v>82.533012999999997</v>
      </c>
      <c r="AD25" s="1">
        <v>465</v>
      </c>
      <c r="AE25">
        <v>11</v>
      </c>
      <c r="AF25">
        <v>332</v>
      </c>
      <c r="AG25">
        <v>92</v>
      </c>
      <c r="AH25">
        <v>13.768162999999999</v>
      </c>
      <c r="AI25">
        <v>1980.7</v>
      </c>
      <c r="AJ25">
        <v>6.5</v>
      </c>
      <c r="AK25">
        <v>57</v>
      </c>
      <c r="AL25">
        <v>26665</v>
      </c>
      <c r="AM25" t="s">
        <v>535</v>
      </c>
      <c r="AN25" t="s">
        <v>673</v>
      </c>
      <c r="AO25">
        <v>1112.432</v>
      </c>
      <c r="AR25" t="s">
        <v>118</v>
      </c>
      <c r="AS25" t="s">
        <v>120</v>
      </c>
      <c r="AT25" t="s">
        <v>223</v>
      </c>
      <c r="AU25" t="s">
        <v>534</v>
      </c>
      <c r="AV25" t="s">
        <v>48</v>
      </c>
      <c r="AW25">
        <v>10</v>
      </c>
      <c r="BB25">
        <v>0.87470542675108343</v>
      </c>
      <c r="BC25" t="s">
        <v>69</v>
      </c>
      <c r="BF25" t="s">
        <v>118</v>
      </c>
      <c r="BG25" t="s">
        <v>120</v>
      </c>
      <c r="BH25" t="s">
        <v>534</v>
      </c>
      <c r="BI25">
        <v>917</v>
      </c>
      <c r="BJ25">
        <v>10</v>
      </c>
      <c r="BK25" t="s">
        <v>223</v>
      </c>
      <c r="BL25" t="s">
        <v>222</v>
      </c>
      <c r="BM25">
        <v>0.87470542675108343</v>
      </c>
      <c r="BN25" t="s">
        <v>69</v>
      </c>
      <c r="BO25" t="s">
        <v>179</v>
      </c>
      <c r="BP25">
        <v>2812.2920000000004</v>
      </c>
    </row>
    <row r="26" spans="1:68" ht="16.5">
      <c r="A26" s="112" t="str">
        <f t="shared" si="18"/>
        <v>인천스마트</v>
      </c>
      <c r="B26" s="113" t="str">
        <f t="shared" si="1"/>
        <v>김승배</v>
      </c>
      <c r="C26" s="114" t="str">
        <f t="shared" si="19"/>
        <v>F</v>
      </c>
      <c r="D26" s="115">
        <f t="shared" si="20"/>
        <v>0.78262579134691079</v>
      </c>
      <c r="E26" s="116">
        <f t="shared" si="21"/>
        <v>4613</v>
      </c>
      <c r="F26" s="117" t="str">
        <f t="shared" si="22"/>
        <v>38</v>
      </c>
      <c r="G26" s="118" t="str">
        <f t="shared" si="23"/>
        <v>70바3545</v>
      </c>
      <c r="H26" s="119">
        <f t="shared" si="24"/>
        <v>8</v>
      </c>
      <c r="I26" s="120">
        <f t="shared" si="25"/>
        <v>1044.867</v>
      </c>
      <c r="J26" s="121">
        <f t="shared" si="26"/>
        <v>9.618452097250485E-3</v>
      </c>
      <c r="K26" s="121">
        <f t="shared" si="27"/>
        <v>0.40347131998298907</v>
      </c>
      <c r="L26" s="121">
        <f t="shared" si="28"/>
        <v>0.17705602722643168</v>
      </c>
      <c r="M26" s="122">
        <f t="shared" si="29"/>
        <v>15.510999999999999</v>
      </c>
      <c r="N26" s="123">
        <f t="shared" si="30"/>
        <v>0</v>
      </c>
      <c r="O26" s="123">
        <f t="shared" si="31"/>
        <v>3.4818399141634835</v>
      </c>
      <c r="P26" s="224">
        <f t="shared" si="32"/>
        <v>9</v>
      </c>
      <c r="Q26" s="225">
        <f t="shared" si="33"/>
        <v>0</v>
      </c>
      <c r="R26" s="225">
        <f t="shared" si="34"/>
        <v>38</v>
      </c>
      <c r="T26">
        <v>529</v>
      </c>
      <c r="U26">
        <v>4613</v>
      </c>
      <c r="V26" t="s">
        <v>307</v>
      </c>
      <c r="W26">
        <v>1091.377</v>
      </c>
      <c r="X26">
        <v>629.37599999999998</v>
      </c>
      <c r="Y26">
        <v>1.734</v>
      </c>
      <c r="Z26">
        <v>15.510999999999999</v>
      </c>
      <c r="AA26">
        <v>74.161933000000005</v>
      </c>
      <c r="AB26">
        <v>0.71332300000000004</v>
      </c>
      <c r="AC26">
        <v>29.922212999999999</v>
      </c>
      <c r="AD26" s="1">
        <v>185</v>
      </c>
      <c r="AE26">
        <v>0</v>
      </c>
      <c r="AF26">
        <v>38</v>
      </c>
      <c r="AG26">
        <v>64</v>
      </c>
      <c r="AH26">
        <v>14.716134</v>
      </c>
      <c r="AI26">
        <v>185.2</v>
      </c>
      <c r="AJ26">
        <v>0</v>
      </c>
      <c r="AK26">
        <v>9</v>
      </c>
      <c r="AL26">
        <v>2285</v>
      </c>
      <c r="AM26" t="s">
        <v>308</v>
      </c>
      <c r="AN26" t="s">
        <v>674</v>
      </c>
      <c r="AO26">
        <v>201.44200000000001</v>
      </c>
      <c r="AR26" t="s">
        <v>118</v>
      </c>
      <c r="AS26" t="s">
        <v>122</v>
      </c>
      <c r="AT26" t="s">
        <v>240</v>
      </c>
      <c r="AU26" t="s">
        <v>307</v>
      </c>
      <c r="AV26" t="s">
        <v>48</v>
      </c>
      <c r="AW26">
        <v>8</v>
      </c>
      <c r="BB26">
        <v>0.78262579134691079</v>
      </c>
      <c r="BC26" t="s">
        <v>70</v>
      </c>
      <c r="BF26" t="s">
        <v>118</v>
      </c>
      <c r="BG26" t="s">
        <v>122</v>
      </c>
      <c r="BH26" t="s">
        <v>307</v>
      </c>
      <c r="BI26">
        <v>4613</v>
      </c>
      <c r="BJ26">
        <v>8</v>
      </c>
      <c r="BK26" t="s">
        <v>240</v>
      </c>
      <c r="BL26" t="s">
        <v>243</v>
      </c>
      <c r="BM26">
        <v>0.78262579134691079</v>
      </c>
      <c r="BN26" t="s">
        <v>70</v>
      </c>
      <c r="BO26" t="s">
        <v>533</v>
      </c>
      <c r="BP26">
        <v>1044.867</v>
      </c>
    </row>
    <row r="27" spans="1:68" ht="16.5">
      <c r="A27" s="129" t="str">
        <f t="shared" si="18"/>
        <v>인천스마트</v>
      </c>
      <c r="B27" s="130" t="str">
        <f t="shared" si="1"/>
        <v>김승섭</v>
      </c>
      <c r="C27" s="131" t="str">
        <f t="shared" si="19"/>
        <v>S</v>
      </c>
      <c r="D27" s="132">
        <f t="shared" si="20"/>
        <v>1.0215789473684211</v>
      </c>
      <c r="E27" s="133">
        <f t="shared" si="21"/>
        <v>2037</v>
      </c>
      <c r="F27" s="134" t="str">
        <f t="shared" si="22"/>
        <v>20</v>
      </c>
      <c r="G27" s="135" t="str">
        <f t="shared" si="23"/>
        <v>70바3574</v>
      </c>
      <c r="H27" s="136">
        <f t="shared" si="24"/>
        <v>1</v>
      </c>
      <c r="I27" s="137">
        <f t="shared" si="25"/>
        <v>2035.0930000000001</v>
      </c>
      <c r="J27" s="138">
        <f t="shared" si="26"/>
        <v>2.8517204769374083E-2</v>
      </c>
      <c r="K27" s="138">
        <f t="shared" si="27"/>
        <v>0.37361954396784502</v>
      </c>
      <c r="L27" s="138">
        <f t="shared" si="28"/>
        <v>0.18524951930943695</v>
      </c>
      <c r="M27" s="139">
        <f t="shared" si="29"/>
        <v>11.347</v>
      </c>
      <c r="N27" s="140">
        <f t="shared" si="30"/>
        <v>4.9137803530354629E-2</v>
      </c>
      <c r="O27" s="140">
        <f t="shared" si="31"/>
        <v>7.9111863683870958</v>
      </c>
      <c r="P27" s="222">
        <f t="shared" si="32"/>
        <v>17</v>
      </c>
      <c r="Q27" s="223">
        <f t="shared" si="33"/>
        <v>1</v>
      </c>
      <c r="R27" s="223">
        <f t="shared" si="34"/>
        <v>161</v>
      </c>
      <c r="T27">
        <v>529</v>
      </c>
      <c r="U27">
        <v>2037</v>
      </c>
      <c r="V27" t="s">
        <v>309</v>
      </c>
      <c r="W27">
        <v>2035.0930000000001</v>
      </c>
      <c r="X27">
        <v>1048.259</v>
      </c>
      <c r="Y27">
        <v>1.9410000000000001</v>
      </c>
      <c r="Z27">
        <v>11.347</v>
      </c>
      <c r="AA27">
        <v>131.868289</v>
      </c>
      <c r="AB27">
        <v>3.7605149999999998</v>
      </c>
      <c r="AC27">
        <v>49.268569999999997</v>
      </c>
      <c r="AD27" s="1">
        <v>377</v>
      </c>
      <c r="AE27">
        <v>1</v>
      </c>
      <c r="AF27">
        <v>161</v>
      </c>
      <c r="AG27">
        <v>68</v>
      </c>
      <c r="AH27">
        <v>15.43277</v>
      </c>
      <c r="AI27">
        <v>675.6</v>
      </c>
      <c r="AJ27">
        <v>0</v>
      </c>
      <c r="AK27">
        <v>17</v>
      </c>
      <c r="AL27">
        <v>3246</v>
      </c>
      <c r="AM27" t="s">
        <v>310</v>
      </c>
      <c r="AN27" t="s">
        <v>675</v>
      </c>
      <c r="AO27">
        <v>2035.0930000000001</v>
      </c>
      <c r="AR27" t="s">
        <v>118</v>
      </c>
      <c r="AS27" t="s">
        <v>119</v>
      </c>
      <c r="AT27" t="s">
        <v>210</v>
      </c>
      <c r="AU27" t="s">
        <v>309</v>
      </c>
      <c r="AV27" t="s">
        <v>48</v>
      </c>
      <c r="AW27">
        <v>1</v>
      </c>
      <c r="BB27">
        <v>1.0215789473684211</v>
      </c>
      <c r="BC27" t="s">
        <v>71</v>
      </c>
      <c r="BF27" t="s">
        <v>118</v>
      </c>
      <c r="BG27" t="s">
        <v>119</v>
      </c>
      <c r="BH27" t="s">
        <v>309</v>
      </c>
      <c r="BI27">
        <v>2037</v>
      </c>
      <c r="BJ27">
        <v>1</v>
      </c>
      <c r="BK27" t="s">
        <v>210</v>
      </c>
      <c r="BL27" t="s">
        <v>176</v>
      </c>
      <c r="BM27">
        <v>1.0215789473684211</v>
      </c>
      <c r="BN27" t="s">
        <v>71</v>
      </c>
      <c r="BO27" t="s">
        <v>178</v>
      </c>
      <c r="BP27">
        <v>2035.0930000000001</v>
      </c>
    </row>
    <row r="28" spans="1:68" ht="16.5">
      <c r="A28" s="112" t="str">
        <f t="shared" si="18"/>
        <v>인천스마트</v>
      </c>
      <c r="B28" s="113" t="str">
        <f t="shared" si="1"/>
        <v>김영식</v>
      </c>
      <c r="C28" s="114" t="str">
        <f t="shared" si="19"/>
        <v>D</v>
      </c>
      <c r="D28" s="115">
        <f t="shared" si="20"/>
        <v>0.82576520495301597</v>
      </c>
      <c r="E28" s="116">
        <f t="shared" si="21"/>
        <v>6160</v>
      </c>
      <c r="F28" s="117" t="str">
        <f t="shared" si="22"/>
        <v>38</v>
      </c>
      <c r="G28" s="118" t="str">
        <f t="shared" si="23"/>
        <v>70바3549</v>
      </c>
      <c r="H28" s="119">
        <f t="shared" si="24"/>
        <v>3</v>
      </c>
      <c r="I28" s="120">
        <f t="shared" si="25"/>
        <v>2080.723</v>
      </c>
      <c r="J28" s="121">
        <f t="shared" si="26"/>
        <v>2.2930357942142553E-2</v>
      </c>
      <c r="K28" s="121">
        <f t="shared" si="27"/>
        <v>0.37239524488148978</v>
      </c>
      <c r="L28" s="121">
        <f t="shared" si="28"/>
        <v>0.22780543109294221</v>
      </c>
      <c r="M28" s="122">
        <f t="shared" si="29"/>
        <v>15.744999999999999</v>
      </c>
      <c r="N28" s="123">
        <f t="shared" si="30"/>
        <v>0</v>
      </c>
      <c r="O28" s="123">
        <f t="shared" si="31"/>
        <v>6.5842498016314526</v>
      </c>
      <c r="P28" s="224">
        <f t="shared" si="32"/>
        <v>8</v>
      </c>
      <c r="Q28" s="225">
        <f t="shared" si="33"/>
        <v>0</v>
      </c>
      <c r="R28" s="225">
        <f t="shared" si="34"/>
        <v>137</v>
      </c>
      <c r="T28">
        <v>529</v>
      </c>
      <c r="U28">
        <v>6160</v>
      </c>
      <c r="V28" t="s">
        <v>311</v>
      </c>
      <c r="W28">
        <v>2080.723</v>
      </c>
      <c r="X28">
        <v>1145.8820000000001</v>
      </c>
      <c r="Y28">
        <v>1.8160000000000001</v>
      </c>
      <c r="Z28">
        <v>15.744999999999999</v>
      </c>
      <c r="AA28">
        <v>143.84053700000001</v>
      </c>
      <c r="AB28">
        <v>3.2983150000000001</v>
      </c>
      <c r="AC28">
        <v>53.565531999999997</v>
      </c>
      <c r="AD28" s="1">
        <v>474</v>
      </c>
      <c r="AE28">
        <v>0</v>
      </c>
      <c r="AF28">
        <v>137</v>
      </c>
      <c r="AG28">
        <v>84</v>
      </c>
      <c r="AH28">
        <v>14.465484</v>
      </c>
      <c r="AI28">
        <v>1112.3</v>
      </c>
      <c r="AJ28">
        <v>33.700000000000003</v>
      </c>
      <c r="AK28">
        <v>8</v>
      </c>
      <c r="AL28">
        <v>1477</v>
      </c>
      <c r="AM28" t="s">
        <v>312</v>
      </c>
      <c r="AN28" t="s">
        <v>676</v>
      </c>
      <c r="AO28">
        <v>1963.183</v>
      </c>
      <c r="AR28" t="s">
        <v>118</v>
      </c>
      <c r="AS28" t="s">
        <v>122</v>
      </c>
      <c r="AT28" t="s">
        <v>245</v>
      </c>
      <c r="AU28" t="s">
        <v>311</v>
      </c>
      <c r="AV28" t="s">
        <v>48</v>
      </c>
      <c r="AW28">
        <v>3</v>
      </c>
      <c r="BB28">
        <v>0.82576520495301597</v>
      </c>
      <c r="BC28" t="s">
        <v>67</v>
      </c>
      <c r="BF28" t="s">
        <v>118</v>
      </c>
      <c r="BG28" t="s">
        <v>122</v>
      </c>
      <c r="BH28" t="s">
        <v>311</v>
      </c>
      <c r="BI28">
        <v>6160</v>
      </c>
      <c r="BJ28">
        <v>3</v>
      </c>
      <c r="BK28" t="s">
        <v>245</v>
      </c>
      <c r="BL28" t="s">
        <v>249</v>
      </c>
      <c r="BM28">
        <v>0.82576520495301597</v>
      </c>
      <c r="BN28" t="s">
        <v>67</v>
      </c>
      <c r="BO28" t="s">
        <v>181</v>
      </c>
      <c r="BP28">
        <v>2080.723</v>
      </c>
    </row>
    <row r="29" spans="1:68" ht="16.5">
      <c r="A29" s="129" t="str">
        <f t="shared" si="18"/>
        <v>인천스마트</v>
      </c>
      <c r="B29" s="130" t="str">
        <f t="shared" si="1"/>
        <v>김요섭</v>
      </c>
      <c r="C29" s="131" t="str">
        <f t="shared" si="19"/>
        <v>C</v>
      </c>
      <c r="D29" s="132">
        <f t="shared" si="20"/>
        <v>0.89165200214184215</v>
      </c>
      <c r="E29" s="133">
        <f t="shared" si="21"/>
        <v>6021</v>
      </c>
      <c r="F29" s="134" t="str">
        <f t="shared" si="22"/>
        <v>5</v>
      </c>
      <c r="G29" s="135" t="str">
        <f t="shared" si="23"/>
        <v>70바3632</v>
      </c>
      <c r="H29" s="136">
        <f t="shared" si="24"/>
        <v>2</v>
      </c>
      <c r="I29" s="137">
        <f t="shared" si="25"/>
        <v>1311.021</v>
      </c>
      <c r="J29" s="138">
        <f t="shared" si="26"/>
        <v>5.4070262998942929E-2</v>
      </c>
      <c r="K29" s="138">
        <f t="shared" si="27"/>
        <v>0.31094919434400747</v>
      </c>
      <c r="L29" s="138">
        <f t="shared" si="28"/>
        <v>5.8732850198433134E-2</v>
      </c>
      <c r="M29" s="139">
        <f t="shared" si="29"/>
        <v>10.669</v>
      </c>
      <c r="N29" s="140">
        <f t="shared" si="30"/>
        <v>0</v>
      </c>
      <c r="O29" s="140">
        <f t="shared" si="31"/>
        <v>0.68648785946220547</v>
      </c>
      <c r="P29" s="222">
        <f t="shared" si="32"/>
        <v>987</v>
      </c>
      <c r="Q29" s="223">
        <f t="shared" si="33"/>
        <v>0</v>
      </c>
      <c r="R29" s="223">
        <f t="shared" si="34"/>
        <v>9</v>
      </c>
      <c r="T29">
        <v>529</v>
      </c>
      <c r="U29">
        <v>6021</v>
      </c>
      <c r="V29" t="s">
        <v>313</v>
      </c>
      <c r="W29">
        <v>1311.021</v>
      </c>
      <c r="X29">
        <v>735.48</v>
      </c>
      <c r="Y29">
        <v>1.7829999999999999</v>
      </c>
      <c r="Z29">
        <v>10.669</v>
      </c>
      <c r="AA29">
        <v>74.896917000000002</v>
      </c>
      <c r="AB29">
        <v>4.049696</v>
      </c>
      <c r="AC29">
        <v>23.289135999999999</v>
      </c>
      <c r="AD29" s="1">
        <v>77</v>
      </c>
      <c r="AE29">
        <v>0</v>
      </c>
      <c r="AF29">
        <v>9</v>
      </c>
      <c r="AG29">
        <v>70</v>
      </c>
      <c r="AH29">
        <v>17.504338000000001</v>
      </c>
      <c r="AI29">
        <v>408.3</v>
      </c>
      <c r="AJ29">
        <v>0</v>
      </c>
      <c r="AK29">
        <v>987</v>
      </c>
      <c r="AL29">
        <v>0</v>
      </c>
      <c r="AM29" t="s">
        <v>314</v>
      </c>
      <c r="AN29" t="s">
        <v>677</v>
      </c>
      <c r="AO29">
        <v>1251.1320000000001</v>
      </c>
      <c r="AR29" t="s">
        <v>118</v>
      </c>
      <c r="AS29" t="s">
        <v>123</v>
      </c>
      <c r="AT29" t="s">
        <v>261</v>
      </c>
      <c r="AU29" t="s">
        <v>313</v>
      </c>
      <c r="AV29" t="s">
        <v>48</v>
      </c>
      <c r="AW29">
        <v>2</v>
      </c>
      <c r="BB29">
        <v>0.89165200214184215</v>
      </c>
      <c r="BC29" t="s">
        <v>69</v>
      </c>
      <c r="BF29" t="s">
        <v>118</v>
      </c>
      <c r="BG29" t="s">
        <v>123</v>
      </c>
      <c r="BH29" t="s">
        <v>313</v>
      </c>
      <c r="BI29">
        <v>6021</v>
      </c>
      <c r="BJ29">
        <v>2</v>
      </c>
      <c r="BK29" t="s">
        <v>261</v>
      </c>
      <c r="BL29" t="s">
        <v>263</v>
      </c>
      <c r="BM29">
        <v>0.89165200214184215</v>
      </c>
      <c r="BN29" t="s">
        <v>69</v>
      </c>
      <c r="BO29" t="s">
        <v>179</v>
      </c>
      <c r="BP29">
        <v>1311.021</v>
      </c>
    </row>
    <row r="30" spans="1:68" ht="16.5">
      <c r="A30" s="112" t="str">
        <f t="shared" si="18"/>
        <v>인천스마트</v>
      </c>
      <c r="B30" s="113" t="str">
        <f t="shared" si="1"/>
        <v>김요식</v>
      </c>
      <c r="C30" s="114" t="str">
        <f t="shared" si="19"/>
        <v>C</v>
      </c>
      <c r="D30" s="115">
        <f t="shared" si="20"/>
        <v>0.85703914082921306</v>
      </c>
      <c r="E30" s="116">
        <f t="shared" si="21"/>
        <v>4119</v>
      </c>
      <c r="F30" s="117" t="str">
        <f t="shared" si="22"/>
        <v>예비</v>
      </c>
      <c r="G30" s="118" t="str">
        <f t="shared" si="23"/>
        <v>71바7121</v>
      </c>
      <c r="H30" s="119">
        <f t="shared" si="24"/>
        <v>5</v>
      </c>
      <c r="I30" s="120">
        <f t="shared" si="25"/>
        <v>712.33799999999997</v>
      </c>
      <c r="J30" s="121">
        <f t="shared" si="26"/>
        <v>3.0012109731518102E-2</v>
      </c>
      <c r="K30" s="121">
        <f t="shared" si="27"/>
        <v>0.35867452115657639</v>
      </c>
      <c r="L30" s="121">
        <f t="shared" si="28"/>
        <v>0.17688232271758633</v>
      </c>
      <c r="M30" s="122">
        <f t="shared" si="29"/>
        <v>15.5</v>
      </c>
      <c r="N30" s="123">
        <f t="shared" si="30"/>
        <v>0.7701210630311085</v>
      </c>
      <c r="O30" s="123">
        <f t="shared" si="31"/>
        <v>24.203804838120554</v>
      </c>
      <c r="P30" s="224">
        <f t="shared" si="32"/>
        <v>12</v>
      </c>
      <c r="Q30" s="225">
        <f t="shared" si="33"/>
        <v>7</v>
      </c>
      <c r="R30" s="225">
        <f t="shared" si="34"/>
        <v>220</v>
      </c>
      <c r="T30">
        <v>529</v>
      </c>
      <c r="U30">
        <v>4119</v>
      </c>
      <c r="V30" t="s">
        <v>516</v>
      </c>
      <c r="W30">
        <v>908.94799999999998</v>
      </c>
      <c r="X30">
        <v>531.15300000000002</v>
      </c>
      <c r="Y30">
        <v>1.7110000000000001</v>
      </c>
      <c r="Z30">
        <v>15.5</v>
      </c>
      <c r="AA30">
        <v>50.488320000000002</v>
      </c>
      <c r="AB30">
        <v>1.515261</v>
      </c>
      <c r="AC30">
        <v>18.108874</v>
      </c>
      <c r="AD30" s="1">
        <v>126</v>
      </c>
      <c r="AE30">
        <v>7</v>
      </c>
      <c r="AF30">
        <v>220</v>
      </c>
      <c r="AG30">
        <v>89</v>
      </c>
      <c r="AH30">
        <v>18.003133999999999</v>
      </c>
      <c r="AI30">
        <v>2320.4</v>
      </c>
      <c r="AJ30">
        <v>3.2</v>
      </c>
      <c r="AK30">
        <v>12</v>
      </c>
      <c r="AL30">
        <v>3985</v>
      </c>
      <c r="AM30" t="s">
        <v>517</v>
      </c>
      <c r="AN30" t="s">
        <v>678</v>
      </c>
      <c r="AO30">
        <v>405.23</v>
      </c>
      <c r="AR30" t="s">
        <v>118</v>
      </c>
      <c r="AS30" t="s">
        <v>91</v>
      </c>
      <c r="AT30" t="s">
        <v>269</v>
      </c>
      <c r="AU30" t="s">
        <v>516</v>
      </c>
      <c r="AV30" t="s">
        <v>48</v>
      </c>
      <c r="AW30">
        <v>5</v>
      </c>
      <c r="BB30">
        <v>0.85703914082921306</v>
      </c>
      <c r="BC30" t="s">
        <v>69</v>
      </c>
      <c r="BF30" t="s">
        <v>118</v>
      </c>
      <c r="BG30" t="s">
        <v>91</v>
      </c>
      <c r="BH30" t="s">
        <v>516</v>
      </c>
      <c r="BI30">
        <v>4119</v>
      </c>
      <c r="BJ30">
        <v>5</v>
      </c>
      <c r="BK30" t="s">
        <v>269</v>
      </c>
      <c r="BL30" t="s">
        <v>230</v>
      </c>
      <c r="BM30">
        <v>0.85703914082921306</v>
      </c>
      <c r="BN30" t="s">
        <v>69</v>
      </c>
      <c r="BO30" t="s">
        <v>179</v>
      </c>
      <c r="BP30">
        <v>712.33799999999997</v>
      </c>
    </row>
    <row r="31" spans="1:68" ht="16.5">
      <c r="A31" s="129" t="str">
        <f t="shared" si="18"/>
        <v>인천스마트</v>
      </c>
      <c r="B31" s="130" t="str">
        <f t="shared" si="1"/>
        <v>김용문</v>
      </c>
      <c r="C31" s="131" t="str">
        <f t="shared" si="19"/>
        <v>B</v>
      </c>
      <c r="D31" s="132">
        <f t="shared" si="20"/>
        <v>0.93500146999003808</v>
      </c>
      <c r="E31" s="133">
        <f t="shared" si="21"/>
        <v>7805</v>
      </c>
      <c r="F31" s="134" t="str">
        <f t="shared" si="22"/>
        <v>27</v>
      </c>
      <c r="G31" s="135" t="str">
        <f t="shared" si="23"/>
        <v>70바3642</v>
      </c>
      <c r="H31" s="136">
        <f t="shared" si="24"/>
        <v>6</v>
      </c>
      <c r="I31" s="137">
        <f t="shared" si="25"/>
        <v>3570.498</v>
      </c>
      <c r="J31" s="138">
        <f t="shared" si="26"/>
        <v>3.6284104106526709E-2</v>
      </c>
      <c r="K31" s="138">
        <f t="shared" si="27"/>
        <v>0.34588219807989656</v>
      </c>
      <c r="L31" s="138">
        <f t="shared" si="28"/>
        <v>0.16580320168223031</v>
      </c>
      <c r="M31" s="139">
        <f t="shared" si="29"/>
        <v>12.706</v>
      </c>
      <c r="N31" s="140">
        <f t="shared" si="30"/>
        <v>0.58815324921061429</v>
      </c>
      <c r="O31" s="140">
        <f t="shared" si="31"/>
        <v>15.095933396405767</v>
      </c>
      <c r="P31" s="222">
        <f t="shared" si="32"/>
        <v>33</v>
      </c>
      <c r="Q31" s="223">
        <f t="shared" si="33"/>
        <v>21</v>
      </c>
      <c r="R31" s="223">
        <f t="shared" si="34"/>
        <v>539</v>
      </c>
      <c r="T31">
        <v>529</v>
      </c>
      <c r="U31">
        <v>7805</v>
      </c>
      <c r="V31" t="s">
        <v>315</v>
      </c>
      <c r="W31">
        <v>3570.498</v>
      </c>
      <c r="X31">
        <v>2016.0509999999999</v>
      </c>
      <c r="Y31">
        <v>1.7709999999999999</v>
      </c>
      <c r="Z31">
        <v>12.706</v>
      </c>
      <c r="AA31">
        <v>213.21548899999999</v>
      </c>
      <c r="AB31">
        <v>7.7363330000000001</v>
      </c>
      <c r="AC31">
        <v>73.747442000000007</v>
      </c>
      <c r="AD31" s="1">
        <v>592</v>
      </c>
      <c r="AE31">
        <v>21</v>
      </c>
      <c r="AF31">
        <v>539</v>
      </c>
      <c r="AG31">
        <v>91</v>
      </c>
      <c r="AH31">
        <v>16.745958999999999</v>
      </c>
      <c r="AI31">
        <v>2013.4</v>
      </c>
      <c r="AJ31">
        <v>12</v>
      </c>
      <c r="AK31">
        <v>33</v>
      </c>
      <c r="AL31">
        <v>12468</v>
      </c>
      <c r="AM31" t="s">
        <v>316</v>
      </c>
      <c r="AN31" t="s">
        <v>679</v>
      </c>
      <c r="AO31">
        <v>2330.8919999999998</v>
      </c>
      <c r="AR31" t="s">
        <v>118</v>
      </c>
      <c r="AS31" t="s">
        <v>121</v>
      </c>
      <c r="AT31" t="s">
        <v>236</v>
      </c>
      <c r="AU31" t="s">
        <v>315</v>
      </c>
      <c r="AV31" t="s">
        <v>48</v>
      </c>
      <c r="AW31">
        <v>6</v>
      </c>
      <c r="BB31">
        <v>0.93500146999003808</v>
      </c>
      <c r="BC31" t="s">
        <v>68</v>
      </c>
      <c r="BF31" t="s">
        <v>118</v>
      </c>
      <c r="BG31" t="s">
        <v>121</v>
      </c>
      <c r="BH31" t="s">
        <v>315</v>
      </c>
      <c r="BI31">
        <v>7805</v>
      </c>
      <c r="BJ31">
        <v>6</v>
      </c>
      <c r="BK31" t="s">
        <v>236</v>
      </c>
      <c r="BL31" t="s">
        <v>227</v>
      </c>
      <c r="BM31">
        <v>0.93500146999003808</v>
      </c>
      <c r="BN31" t="s">
        <v>68</v>
      </c>
      <c r="BO31" t="s">
        <v>177</v>
      </c>
      <c r="BP31">
        <v>3570.498</v>
      </c>
    </row>
    <row r="32" spans="1:68" ht="16.5">
      <c r="A32" s="112" t="str">
        <f t="shared" si="18"/>
        <v>인천스마트</v>
      </c>
      <c r="B32" s="113" t="str">
        <f t="shared" si="1"/>
        <v>김용장</v>
      </c>
      <c r="C32" s="114" t="str">
        <f t="shared" si="19"/>
        <v>B</v>
      </c>
      <c r="D32" s="115">
        <f t="shared" si="20"/>
        <v>0.92134795740038666</v>
      </c>
      <c r="E32" s="116">
        <f t="shared" si="21"/>
        <v>3603</v>
      </c>
      <c r="F32" s="117" t="str">
        <f t="shared" si="22"/>
        <v>27</v>
      </c>
      <c r="G32" s="118" t="str">
        <f t="shared" si="23"/>
        <v>70바3641</v>
      </c>
      <c r="H32" s="119">
        <f t="shared" si="24"/>
        <v>4</v>
      </c>
      <c r="I32" s="120">
        <f t="shared" si="25"/>
        <v>613.58600000000001</v>
      </c>
      <c r="J32" s="121">
        <f t="shared" si="26"/>
        <v>5.4883266703148512E-2</v>
      </c>
      <c r="K32" s="121">
        <f t="shared" si="27"/>
        <v>0.28968978643514143</v>
      </c>
      <c r="L32" s="121">
        <f t="shared" si="28"/>
        <v>0.15482752214033565</v>
      </c>
      <c r="M32" s="122">
        <f t="shared" si="29"/>
        <v>15.151</v>
      </c>
      <c r="N32" s="123">
        <f t="shared" si="30"/>
        <v>0.16297633909509018</v>
      </c>
      <c r="O32" s="123">
        <f t="shared" si="31"/>
        <v>11.897272753941582</v>
      </c>
      <c r="P32" s="224">
        <f t="shared" si="32"/>
        <v>6</v>
      </c>
      <c r="Q32" s="225">
        <f t="shared" si="33"/>
        <v>1</v>
      </c>
      <c r="R32" s="225">
        <f t="shared" si="34"/>
        <v>73</v>
      </c>
      <c r="T32">
        <v>529</v>
      </c>
      <c r="U32">
        <v>3603</v>
      </c>
      <c r="V32" t="s">
        <v>317</v>
      </c>
      <c r="W32">
        <v>613.58600000000001</v>
      </c>
      <c r="X32">
        <v>347.226</v>
      </c>
      <c r="Y32">
        <v>1.7669999999999999</v>
      </c>
      <c r="Z32">
        <v>15.151</v>
      </c>
      <c r="AA32">
        <v>32.867486</v>
      </c>
      <c r="AB32">
        <v>1.8038749999999999</v>
      </c>
      <c r="AC32">
        <v>9.5213750000000008</v>
      </c>
      <c r="AD32" s="1">
        <v>95</v>
      </c>
      <c r="AE32">
        <v>1</v>
      </c>
      <c r="AF32">
        <v>73</v>
      </c>
      <c r="AG32">
        <v>70</v>
      </c>
      <c r="AH32">
        <v>18.668479000000001</v>
      </c>
      <c r="AI32">
        <v>256.7</v>
      </c>
      <c r="AJ32">
        <v>0</v>
      </c>
      <c r="AK32">
        <v>6</v>
      </c>
      <c r="AL32">
        <v>1740</v>
      </c>
      <c r="AM32" t="s">
        <v>318</v>
      </c>
      <c r="AN32" t="s">
        <v>680</v>
      </c>
      <c r="AO32">
        <v>364.37299999999999</v>
      </c>
      <c r="AR32" t="s">
        <v>118</v>
      </c>
      <c r="AS32" t="s">
        <v>121</v>
      </c>
      <c r="AT32" t="s">
        <v>235</v>
      </c>
      <c r="AU32" t="s">
        <v>317</v>
      </c>
      <c r="AV32" t="s">
        <v>48</v>
      </c>
      <c r="AW32">
        <v>4</v>
      </c>
      <c r="BB32">
        <v>0.92134795740038666</v>
      </c>
      <c r="BC32" t="s">
        <v>68</v>
      </c>
      <c r="BF32" t="s">
        <v>118</v>
      </c>
      <c r="BG32" t="s">
        <v>121</v>
      </c>
      <c r="BH32" t="s">
        <v>317</v>
      </c>
      <c r="BI32">
        <v>3603</v>
      </c>
      <c r="BJ32">
        <v>4</v>
      </c>
      <c r="BK32" t="s">
        <v>235</v>
      </c>
      <c r="BL32" t="s">
        <v>271</v>
      </c>
      <c r="BM32">
        <v>0.92134795740038666</v>
      </c>
      <c r="BN32" t="s">
        <v>68</v>
      </c>
      <c r="BO32" t="s">
        <v>177</v>
      </c>
      <c r="BP32">
        <v>613.58600000000001</v>
      </c>
    </row>
    <row r="33" spans="1:68" ht="16.5">
      <c r="A33" s="129" t="str">
        <f t="shared" si="18"/>
        <v>인천스마트</v>
      </c>
      <c r="B33" s="130" t="str">
        <f t="shared" si="1"/>
        <v>김용진</v>
      </c>
      <c r="C33" s="131" t="str">
        <f t="shared" si="19"/>
        <v>C</v>
      </c>
      <c r="D33" s="132">
        <f t="shared" si="20"/>
        <v>0.88</v>
      </c>
      <c r="E33" s="133">
        <f t="shared" si="21"/>
        <v>739</v>
      </c>
      <c r="F33" s="134" t="str">
        <f t="shared" si="22"/>
        <v>5</v>
      </c>
      <c r="G33" s="135" t="str">
        <f t="shared" si="23"/>
        <v>70바3619</v>
      </c>
      <c r="H33" s="136">
        <f t="shared" si="24"/>
        <v>1</v>
      </c>
      <c r="I33" s="137">
        <f t="shared" si="25"/>
        <v>1081.2460000000001</v>
      </c>
      <c r="J33" s="138">
        <f t="shared" si="26"/>
        <v>6.0743177464461166E-2</v>
      </c>
      <c r="K33" s="138">
        <f t="shared" si="27"/>
        <v>0.3526186883396118</v>
      </c>
      <c r="L33" s="138">
        <f t="shared" si="28"/>
        <v>0.12855538887542703</v>
      </c>
      <c r="M33" s="139">
        <f t="shared" si="29"/>
        <v>14.916</v>
      </c>
      <c r="N33" s="140">
        <f t="shared" si="30"/>
        <v>0</v>
      </c>
      <c r="O33" s="140">
        <f t="shared" si="31"/>
        <v>8.5087019975102791</v>
      </c>
      <c r="P33" s="222">
        <f t="shared" si="32"/>
        <v>10</v>
      </c>
      <c r="Q33" s="223">
        <f t="shared" si="33"/>
        <v>0</v>
      </c>
      <c r="R33" s="223">
        <f t="shared" si="34"/>
        <v>92</v>
      </c>
      <c r="T33">
        <v>529</v>
      </c>
      <c r="U33">
        <v>739</v>
      </c>
      <c r="V33" t="s">
        <v>196</v>
      </c>
      <c r="W33">
        <v>1081.2460000000001</v>
      </c>
      <c r="X33">
        <v>614.39800000000002</v>
      </c>
      <c r="Y33">
        <v>1.76</v>
      </c>
      <c r="Z33">
        <v>14.916</v>
      </c>
      <c r="AA33">
        <v>71.685811999999999</v>
      </c>
      <c r="AB33">
        <v>4.3544239999999999</v>
      </c>
      <c r="AC33">
        <v>25.277757000000001</v>
      </c>
      <c r="AD33" s="1">
        <v>139</v>
      </c>
      <c r="AE33">
        <v>0</v>
      </c>
      <c r="AF33">
        <v>92</v>
      </c>
      <c r="AG33">
        <v>67</v>
      </c>
      <c r="AH33">
        <v>15.083124</v>
      </c>
      <c r="AI33">
        <v>727.7</v>
      </c>
      <c r="AJ33">
        <v>0</v>
      </c>
      <c r="AK33">
        <v>10</v>
      </c>
      <c r="AL33">
        <v>4280</v>
      </c>
      <c r="AM33" t="s">
        <v>319</v>
      </c>
      <c r="AN33" t="s">
        <v>681</v>
      </c>
      <c r="AO33">
        <v>1081.2460000000001</v>
      </c>
      <c r="AR33" t="s">
        <v>118</v>
      </c>
      <c r="AS33" t="s">
        <v>123</v>
      </c>
      <c r="AT33" t="s">
        <v>254</v>
      </c>
      <c r="AU33" t="s">
        <v>196</v>
      </c>
      <c r="AV33" t="s">
        <v>48</v>
      </c>
      <c r="AW33">
        <v>1</v>
      </c>
      <c r="BB33">
        <v>0.88</v>
      </c>
      <c r="BC33" t="s">
        <v>69</v>
      </c>
      <c r="BF33" t="s">
        <v>118</v>
      </c>
      <c r="BG33" t="s">
        <v>123</v>
      </c>
      <c r="BH33" t="s">
        <v>196</v>
      </c>
      <c r="BI33">
        <v>739</v>
      </c>
      <c r="BJ33">
        <v>1</v>
      </c>
      <c r="BK33" t="s">
        <v>254</v>
      </c>
      <c r="BL33" t="s">
        <v>176</v>
      </c>
      <c r="BM33">
        <v>0.88</v>
      </c>
      <c r="BN33" t="s">
        <v>69</v>
      </c>
      <c r="BO33" t="s">
        <v>179</v>
      </c>
      <c r="BP33">
        <v>1081.2460000000001</v>
      </c>
    </row>
    <row r="34" spans="1:68" ht="16.5">
      <c r="A34" s="112" t="str">
        <f t="shared" si="18"/>
        <v>인천스마트</v>
      </c>
      <c r="B34" s="113" t="str">
        <f t="shared" si="1"/>
        <v>김의용</v>
      </c>
      <c r="C34" s="114" t="str">
        <f t="shared" si="19"/>
        <v>D</v>
      </c>
      <c r="D34" s="115">
        <f t="shared" si="20"/>
        <v>0.82813194661930889</v>
      </c>
      <c r="E34" s="116">
        <f t="shared" si="21"/>
        <v>6591</v>
      </c>
      <c r="F34" s="117" t="str">
        <f t="shared" si="22"/>
        <v>21</v>
      </c>
      <c r="G34" s="118" t="str">
        <f t="shared" si="23"/>
        <v>70바3628</v>
      </c>
      <c r="H34" s="119">
        <f t="shared" si="24"/>
        <v>2</v>
      </c>
      <c r="I34" s="120">
        <f t="shared" si="25"/>
        <v>1357.0450000000001</v>
      </c>
      <c r="J34" s="121">
        <f t="shared" si="26"/>
        <v>6.2265229343757549E-2</v>
      </c>
      <c r="K34" s="121">
        <f t="shared" si="27"/>
        <v>0.40082772468029271</v>
      </c>
      <c r="L34" s="121">
        <f t="shared" si="28"/>
        <v>0.16506453360058065</v>
      </c>
      <c r="M34" s="122">
        <f t="shared" si="29"/>
        <v>17.61</v>
      </c>
      <c r="N34" s="123">
        <f t="shared" si="30"/>
        <v>0</v>
      </c>
      <c r="O34" s="123">
        <f t="shared" si="31"/>
        <v>2.6528228614379037</v>
      </c>
      <c r="P34" s="224">
        <f t="shared" si="32"/>
        <v>38</v>
      </c>
      <c r="Q34" s="225">
        <f t="shared" si="33"/>
        <v>0</v>
      </c>
      <c r="R34" s="225">
        <f t="shared" si="34"/>
        <v>36</v>
      </c>
      <c r="T34">
        <v>529</v>
      </c>
      <c r="U34">
        <v>6591</v>
      </c>
      <c r="V34" t="s">
        <v>320</v>
      </c>
      <c r="W34">
        <v>1357.0450000000001</v>
      </c>
      <c r="X34">
        <v>783.73900000000003</v>
      </c>
      <c r="Y34">
        <v>1.732</v>
      </c>
      <c r="Z34">
        <v>17.61</v>
      </c>
      <c r="AA34">
        <v>106.774151</v>
      </c>
      <c r="AB34">
        <v>6.6483169999999996</v>
      </c>
      <c r="AC34">
        <v>42.79804</v>
      </c>
      <c r="AD34" s="1">
        <v>224</v>
      </c>
      <c r="AE34">
        <v>0</v>
      </c>
      <c r="AF34">
        <v>36</v>
      </c>
      <c r="AG34">
        <v>67</v>
      </c>
      <c r="AH34">
        <v>12.709489</v>
      </c>
      <c r="AI34">
        <v>436</v>
      </c>
      <c r="AJ34">
        <v>0</v>
      </c>
      <c r="AK34">
        <v>38</v>
      </c>
      <c r="AL34">
        <v>15857</v>
      </c>
      <c r="AM34" t="s">
        <v>321</v>
      </c>
      <c r="AN34" t="s">
        <v>682</v>
      </c>
      <c r="AO34">
        <v>1244.838</v>
      </c>
      <c r="AR34" t="s">
        <v>118</v>
      </c>
      <c r="AS34" t="s">
        <v>120</v>
      </c>
      <c r="AT34" t="s">
        <v>222</v>
      </c>
      <c r="AU34" t="s">
        <v>320</v>
      </c>
      <c r="AV34" t="s">
        <v>48</v>
      </c>
      <c r="AW34">
        <v>2</v>
      </c>
      <c r="BB34">
        <v>0.82813194661930889</v>
      </c>
      <c r="BC34" t="s">
        <v>67</v>
      </c>
      <c r="BF34" t="s">
        <v>118</v>
      </c>
      <c r="BG34" t="s">
        <v>120</v>
      </c>
      <c r="BH34" t="s">
        <v>320</v>
      </c>
      <c r="BI34">
        <v>6591</v>
      </c>
      <c r="BJ34">
        <v>2</v>
      </c>
      <c r="BK34" t="s">
        <v>222</v>
      </c>
      <c r="BL34" t="s">
        <v>211</v>
      </c>
      <c r="BM34">
        <v>0.82813194661930889</v>
      </c>
      <c r="BN34" t="s">
        <v>67</v>
      </c>
      <c r="BO34" t="s">
        <v>181</v>
      </c>
      <c r="BP34">
        <v>1357.0450000000001</v>
      </c>
    </row>
    <row r="35" spans="1:68" ht="16.5">
      <c r="A35" s="129" t="str">
        <f t="shared" si="18"/>
        <v>인천스마트</v>
      </c>
      <c r="B35" s="130" t="str">
        <f t="shared" si="1"/>
        <v>김익수</v>
      </c>
      <c r="C35" s="131" t="str">
        <f t="shared" si="19"/>
        <v>S</v>
      </c>
      <c r="D35" s="132">
        <f t="shared" si="20"/>
        <v>1.2263861239653797</v>
      </c>
      <c r="E35" s="133">
        <f t="shared" si="21"/>
        <v>9776</v>
      </c>
      <c r="F35" s="134" t="str">
        <f t="shared" si="22"/>
        <v>5</v>
      </c>
      <c r="G35" s="135" t="str">
        <f t="shared" si="23"/>
        <v>70바3661</v>
      </c>
      <c r="H35" s="136">
        <f t="shared" si="24"/>
        <v>2</v>
      </c>
      <c r="I35" s="137">
        <f t="shared" si="25"/>
        <v>1216.6300000000001</v>
      </c>
      <c r="J35" s="138">
        <f t="shared" si="26"/>
        <v>2.4847964941865667E-3</v>
      </c>
      <c r="K35" s="138">
        <f t="shared" si="27"/>
        <v>0.28003699721360314</v>
      </c>
      <c r="L35" s="138">
        <f t="shared" si="28"/>
        <v>0.24000723309469599</v>
      </c>
      <c r="M35" s="139">
        <f t="shared" si="29"/>
        <v>7.5659999999999998</v>
      </c>
      <c r="N35" s="140">
        <f t="shared" si="30"/>
        <v>8.2194257909142462E-2</v>
      </c>
      <c r="O35" s="140">
        <f t="shared" si="31"/>
        <v>1.6438851581828493</v>
      </c>
      <c r="P35" s="222">
        <f t="shared" si="32"/>
        <v>0</v>
      </c>
      <c r="Q35" s="223">
        <f t="shared" si="33"/>
        <v>1</v>
      </c>
      <c r="R35" s="223">
        <f t="shared" si="34"/>
        <v>20</v>
      </c>
      <c r="T35">
        <v>529</v>
      </c>
      <c r="U35">
        <v>9776</v>
      </c>
      <c r="V35" t="s">
        <v>322</v>
      </c>
      <c r="W35">
        <v>1216.6300000000001</v>
      </c>
      <c r="X35">
        <v>496.25799999999998</v>
      </c>
      <c r="Y35">
        <v>2.452</v>
      </c>
      <c r="Z35">
        <v>7.5659999999999998</v>
      </c>
      <c r="AA35">
        <v>73.325522000000007</v>
      </c>
      <c r="AB35">
        <v>0.182199</v>
      </c>
      <c r="AC35">
        <v>20.533859</v>
      </c>
      <c r="AD35" s="1">
        <v>292</v>
      </c>
      <c r="AE35">
        <v>1</v>
      </c>
      <c r="AF35">
        <v>20</v>
      </c>
      <c r="AG35">
        <v>68</v>
      </c>
      <c r="AH35">
        <v>16.592175999999998</v>
      </c>
      <c r="AI35">
        <v>253.5</v>
      </c>
      <c r="AJ35">
        <v>0</v>
      </c>
      <c r="AK35">
        <v>0</v>
      </c>
      <c r="AL35">
        <v>0</v>
      </c>
      <c r="AM35" t="s">
        <v>323</v>
      </c>
      <c r="AN35" t="s">
        <v>683</v>
      </c>
      <c r="AO35">
        <v>1116.047</v>
      </c>
      <c r="AR35" t="s">
        <v>118</v>
      </c>
      <c r="AS35" t="s">
        <v>123</v>
      </c>
      <c r="AT35" t="s">
        <v>262</v>
      </c>
      <c r="AU35" t="s">
        <v>322</v>
      </c>
      <c r="AV35" t="s">
        <v>48</v>
      </c>
      <c r="AW35">
        <v>2</v>
      </c>
      <c r="BB35">
        <v>1.2263861239653797</v>
      </c>
      <c r="BC35" t="s">
        <v>71</v>
      </c>
      <c r="BF35" t="s">
        <v>118</v>
      </c>
      <c r="BG35" t="s">
        <v>123</v>
      </c>
      <c r="BH35" t="s">
        <v>322</v>
      </c>
      <c r="BI35">
        <v>9776</v>
      </c>
      <c r="BJ35">
        <v>2</v>
      </c>
      <c r="BK35" t="s">
        <v>262</v>
      </c>
      <c r="BL35" t="s">
        <v>255</v>
      </c>
      <c r="BM35">
        <v>1.2263861239653797</v>
      </c>
      <c r="BN35" t="s">
        <v>71</v>
      </c>
      <c r="BO35" t="s">
        <v>178</v>
      </c>
      <c r="BP35">
        <v>1216.6300000000001</v>
      </c>
    </row>
    <row r="36" spans="1:68" ht="16.5">
      <c r="A36" s="112" t="str">
        <f t="shared" si="18"/>
        <v>인천스마트</v>
      </c>
      <c r="B36" s="113" t="str">
        <f t="shared" si="1"/>
        <v>김인기</v>
      </c>
      <c r="C36" s="114" t="str">
        <f t="shared" si="19"/>
        <v>S</v>
      </c>
      <c r="D36" s="115">
        <f t="shared" si="20"/>
        <v>1.0234928334437536</v>
      </c>
      <c r="E36" s="116">
        <f t="shared" si="21"/>
        <v>1192</v>
      </c>
      <c r="F36" s="117" t="str">
        <f t="shared" si="22"/>
        <v>20</v>
      </c>
      <c r="G36" s="118" t="str">
        <f t="shared" si="23"/>
        <v>70바3503</v>
      </c>
      <c r="H36" s="119">
        <f t="shared" si="24"/>
        <v>2</v>
      </c>
      <c r="I36" s="120">
        <f t="shared" si="25"/>
        <v>639.34399999999994</v>
      </c>
      <c r="J36" s="121">
        <f t="shared" si="26"/>
        <v>4.1906095707001045E-2</v>
      </c>
      <c r="K36" s="121">
        <f t="shared" si="27"/>
        <v>0.31167659507376883</v>
      </c>
      <c r="L36" s="121">
        <f t="shared" si="28"/>
        <v>0.23461548086788961</v>
      </c>
      <c r="M36" s="122">
        <f t="shared" si="29"/>
        <v>14.253</v>
      </c>
      <c r="N36" s="123">
        <f t="shared" si="30"/>
        <v>0</v>
      </c>
      <c r="O36" s="123">
        <f t="shared" si="31"/>
        <v>16.423083660752269</v>
      </c>
      <c r="P36" s="224">
        <f t="shared" si="32"/>
        <v>5</v>
      </c>
      <c r="Q36" s="225">
        <f t="shared" si="33"/>
        <v>0</v>
      </c>
      <c r="R36" s="225">
        <f t="shared" si="34"/>
        <v>105</v>
      </c>
      <c r="T36">
        <v>529</v>
      </c>
      <c r="U36">
        <v>1192</v>
      </c>
      <c r="V36" t="s">
        <v>324</v>
      </c>
      <c r="W36">
        <v>639.34400000000005</v>
      </c>
      <c r="X36">
        <v>328.76</v>
      </c>
      <c r="Y36">
        <v>1.9450000000000001</v>
      </c>
      <c r="Z36">
        <v>14.253</v>
      </c>
      <c r="AA36">
        <v>30.292204000000002</v>
      </c>
      <c r="AB36">
        <v>1.269428</v>
      </c>
      <c r="AC36">
        <v>9.4413710000000002</v>
      </c>
      <c r="AD36" s="1">
        <v>150</v>
      </c>
      <c r="AE36">
        <v>0</v>
      </c>
      <c r="AF36">
        <v>105</v>
      </c>
      <c r="AG36">
        <v>71</v>
      </c>
      <c r="AH36">
        <v>21.105892000000001</v>
      </c>
      <c r="AI36">
        <v>794.7</v>
      </c>
      <c r="AJ36">
        <v>0</v>
      </c>
      <c r="AK36">
        <v>5</v>
      </c>
      <c r="AL36">
        <v>572</v>
      </c>
      <c r="AM36" t="s">
        <v>325</v>
      </c>
      <c r="AN36" t="s">
        <v>684</v>
      </c>
      <c r="AO36">
        <v>516.20399999999995</v>
      </c>
      <c r="AR36" t="s">
        <v>118</v>
      </c>
      <c r="AS36" t="s">
        <v>119</v>
      </c>
      <c r="AT36" t="s">
        <v>200</v>
      </c>
      <c r="AU36" t="s">
        <v>324</v>
      </c>
      <c r="AV36" t="s">
        <v>48</v>
      </c>
      <c r="AW36">
        <v>2</v>
      </c>
      <c r="BB36">
        <v>1.0234928334437536</v>
      </c>
      <c r="BC36" t="s">
        <v>71</v>
      </c>
      <c r="BF36" t="s">
        <v>118</v>
      </c>
      <c r="BG36" t="s">
        <v>119</v>
      </c>
      <c r="BH36" t="s">
        <v>324</v>
      </c>
      <c r="BI36">
        <v>1192</v>
      </c>
      <c r="BJ36">
        <v>2</v>
      </c>
      <c r="BK36" t="s">
        <v>200</v>
      </c>
      <c r="BL36" t="s">
        <v>198</v>
      </c>
      <c r="BM36">
        <v>1.0234928334437536</v>
      </c>
      <c r="BN36" t="s">
        <v>71</v>
      </c>
      <c r="BO36" t="s">
        <v>178</v>
      </c>
      <c r="BP36">
        <v>639.34399999999994</v>
      </c>
    </row>
    <row r="37" spans="1:68" ht="16.5">
      <c r="A37" s="129" t="str">
        <f t="shared" si="18"/>
        <v>인천스마트</v>
      </c>
      <c r="B37" s="130" t="str">
        <f t="shared" si="1"/>
        <v>김재중</v>
      </c>
      <c r="C37" s="131" t="str">
        <f t="shared" si="19"/>
        <v>B</v>
      </c>
      <c r="D37" s="132">
        <f t="shared" si="20"/>
        <v>0.90300000000000002</v>
      </c>
      <c r="E37" s="133">
        <f t="shared" si="21"/>
        <v>2214</v>
      </c>
      <c r="F37" s="134" t="str">
        <f t="shared" si="22"/>
        <v>21</v>
      </c>
      <c r="G37" s="135" t="str">
        <f t="shared" si="23"/>
        <v>70바3562</v>
      </c>
      <c r="H37" s="136">
        <f t="shared" si="24"/>
        <v>1</v>
      </c>
      <c r="I37" s="137">
        <f t="shared" si="25"/>
        <v>1534.0239999999999</v>
      </c>
      <c r="J37" s="138">
        <f t="shared" si="26"/>
        <v>3.612672980716556E-2</v>
      </c>
      <c r="K37" s="138">
        <f t="shared" si="27"/>
        <v>0.4020014104596471</v>
      </c>
      <c r="L37" s="138">
        <f t="shared" si="28"/>
        <v>0.14210990180075411</v>
      </c>
      <c r="M37" s="139">
        <f t="shared" si="29"/>
        <v>16.611999999999998</v>
      </c>
      <c r="N37" s="140">
        <f t="shared" si="30"/>
        <v>0.1271255390122854</v>
      </c>
      <c r="O37" s="140">
        <f t="shared" si="31"/>
        <v>5.5935237165405578</v>
      </c>
      <c r="P37" s="222">
        <f t="shared" si="32"/>
        <v>23</v>
      </c>
      <c r="Q37" s="223">
        <f t="shared" si="33"/>
        <v>2</v>
      </c>
      <c r="R37" s="223">
        <f t="shared" si="34"/>
        <v>88</v>
      </c>
      <c r="T37">
        <v>529</v>
      </c>
      <c r="U37">
        <v>2214</v>
      </c>
      <c r="V37" t="s">
        <v>326</v>
      </c>
      <c r="W37">
        <v>1573.248</v>
      </c>
      <c r="X37">
        <v>874.98400000000004</v>
      </c>
      <c r="Y37">
        <v>1.798</v>
      </c>
      <c r="Z37">
        <v>16.611999999999998</v>
      </c>
      <c r="AA37">
        <v>114.349957</v>
      </c>
      <c r="AB37">
        <v>4.1310900000000004</v>
      </c>
      <c r="AC37">
        <v>45.968843999999997</v>
      </c>
      <c r="AD37" s="1">
        <v>218</v>
      </c>
      <c r="AE37">
        <v>2</v>
      </c>
      <c r="AF37">
        <v>88</v>
      </c>
      <c r="AG37">
        <v>83</v>
      </c>
      <c r="AH37">
        <v>13.758186</v>
      </c>
      <c r="AI37">
        <v>222.6</v>
      </c>
      <c r="AJ37">
        <v>1.8</v>
      </c>
      <c r="AK37">
        <v>23</v>
      </c>
      <c r="AL37">
        <v>8321</v>
      </c>
      <c r="AM37" t="s">
        <v>327</v>
      </c>
      <c r="AN37" t="s">
        <v>685</v>
      </c>
      <c r="AO37">
        <v>1534.0239999999999</v>
      </c>
      <c r="AR37" t="s">
        <v>118</v>
      </c>
      <c r="AS37" t="s">
        <v>120</v>
      </c>
      <c r="AT37" t="s">
        <v>214</v>
      </c>
      <c r="AU37" t="s">
        <v>326</v>
      </c>
      <c r="AV37" t="s">
        <v>48</v>
      </c>
      <c r="AW37">
        <v>1</v>
      </c>
      <c r="BB37">
        <v>0.90300000000000002</v>
      </c>
      <c r="BC37" t="s">
        <v>68</v>
      </c>
      <c r="BF37" t="s">
        <v>118</v>
      </c>
      <c r="BG37" t="s">
        <v>120</v>
      </c>
      <c r="BH37" t="s">
        <v>326</v>
      </c>
      <c r="BI37">
        <v>2214</v>
      </c>
      <c r="BJ37">
        <v>1</v>
      </c>
      <c r="BK37" t="s">
        <v>214</v>
      </c>
      <c r="BL37" t="s">
        <v>176</v>
      </c>
      <c r="BM37">
        <v>0.90300000000000002</v>
      </c>
      <c r="BN37" t="s">
        <v>68</v>
      </c>
      <c r="BO37" t="s">
        <v>177</v>
      </c>
      <c r="BP37">
        <v>1534.0239999999999</v>
      </c>
    </row>
    <row r="38" spans="1:68" ht="16.5">
      <c r="A38" s="112" t="str">
        <f t="shared" si="18"/>
        <v>인천스마트</v>
      </c>
      <c r="B38" s="113" t="str">
        <f t="shared" si="1"/>
        <v>김정인</v>
      </c>
      <c r="C38" s="114" t="str">
        <f t="shared" si="19"/>
        <v>S</v>
      </c>
      <c r="D38" s="115">
        <f t="shared" si="20"/>
        <v>1.0333113463138583</v>
      </c>
      <c r="E38" s="116">
        <f t="shared" si="21"/>
        <v>3410</v>
      </c>
      <c r="F38" s="117" t="str">
        <f t="shared" si="22"/>
        <v>5</v>
      </c>
      <c r="G38" s="118" t="str">
        <f t="shared" si="23"/>
        <v>70바3629</v>
      </c>
      <c r="H38" s="119">
        <f t="shared" si="24"/>
        <v>11</v>
      </c>
      <c r="I38" s="120">
        <f t="shared" si="25"/>
        <v>1802.6659999999999</v>
      </c>
      <c r="J38" s="121">
        <f t="shared" si="26"/>
        <v>2.0318021310510304E-2</v>
      </c>
      <c r="K38" s="121">
        <f t="shared" si="27"/>
        <v>0.31715591825604783</v>
      </c>
      <c r="L38" s="121">
        <f t="shared" si="28"/>
        <v>0.20136841766583494</v>
      </c>
      <c r="M38" s="122">
        <f t="shared" si="29"/>
        <v>8.2959999999999994</v>
      </c>
      <c r="N38" s="123">
        <f t="shared" si="30"/>
        <v>0</v>
      </c>
      <c r="O38" s="123">
        <f t="shared" si="31"/>
        <v>1.3313614391129582</v>
      </c>
      <c r="P38" s="224">
        <f t="shared" si="32"/>
        <v>125</v>
      </c>
      <c r="Q38" s="225">
        <f t="shared" si="33"/>
        <v>0</v>
      </c>
      <c r="R38" s="225">
        <f t="shared" si="34"/>
        <v>24</v>
      </c>
      <c r="T38">
        <v>529</v>
      </c>
      <c r="U38">
        <v>3410</v>
      </c>
      <c r="V38" t="s">
        <v>328</v>
      </c>
      <c r="W38">
        <v>1802.6659999999999</v>
      </c>
      <c r="X38">
        <v>861.31500000000005</v>
      </c>
      <c r="Y38">
        <v>2.093</v>
      </c>
      <c r="Z38">
        <v>8.2959999999999994</v>
      </c>
      <c r="AA38">
        <v>113.362466</v>
      </c>
      <c r="AB38">
        <v>2.3033009999999998</v>
      </c>
      <c r="AC38">
        <v>35.953577000000003</v>
      </c>
      <c r="AD38" s="1">
        <v>363</v>
      </c>
      <c r="AE38">
        <v>0</v>
      </c>
      <c r="AF38">
        <v>24</v>
      </c>
      <c r="AG38">
        <v>74</v>
      </c>
      <c r="AH38">
        <v>15.901788</v>
      </c>
      <c r="AI38">
        <v>258.2</v>
      </c>
      <c r="AJ38">
        <v>0</v>
      </c>
      <c r="AK38">
        <v>125</v>
      </c>
      <c r="AL38">
        <v>5578</v>
      </c>
      <c r="AM38" t="s">
        <v>329</v>
      </c>
      <c r="AN38" t="s">
        <v>686</v>
      </c>
      <c r="AO38">
        <v>272.82900000000001</v>
      </c>
      <c r="AR38" t="s">
        <v>118</v>
      </c>
      <c r="AS38" t="s">
        <v>123</v>
      </c>
      <c r="AT38" t="s">
        <v>258</v>
      </c>
      <c r="AU38" t="s">
        <v>328</v>
      </c>
      <c r="AV38" t="s">
        <v>48</v>
      </c>
      <c r="AW38">
        <v>11</v>
      </c>
      <c r="BB38">
        <v>1.0333113463138583</v>
      </c>
      <c r="BC38" t="s">
        <v>71</v>
      </c>
      <c r="BF38" t="s">
        <v>118</v>
      </c>
      <c r="BG38" t="s">
        <v>123</v>
      </c>
      <c r="BH38" t="s">
        <v>328</v>
      </c>
      <c r="BI38">
        <v>3410</v>
      </c>
      <c r="BJ38">
        <v>11</v>
      </c>
      <c r="BK38" t="s">
        <v>258</v>
      </c>
      <c r="BL38" t="s">
        <v>260</v>
      </c>
      <c r="BM38">
        <v>1.0333113463138583</v>
      </c>
      <c r="BN38" t="s">
        <v>71</v>
      </c>
      <c r="BO38" t="s">
        <v>178</v>
      </c>
      <c r="BP38">
        <v>1802.6659999999999</v>
      </c>
    </row>
    <row r="39" spans="1:68" ht="16.5">
      <c r="A39" s="129" t="str">
        <f t="shared" si="18"/>
        <v>인천스마트</v>
      </c>
      <c r="B39" s="130" t="str">
        <f t="shared" si="1"/>
        <v>김정일</v>
      </c>
      <c r="C39" s="131" t="str">
        <f t="shared" si="19"/>
        <v>C</v>
      </c>
      <c r="D39" s="132">
        <f t="shared" si="20"/>
        <v>0.89415881571349565</v>
      </c>
      <c r="E39" s="133">
        <f t="shared" si="21"/>
        <v>2401</v>
      </c>
      <c r="F39" s="134" t="str">
        <f t="shared" si="22"/>
        <v>5</v>
      </c>
      <c r="G39" s="135" t="str">
        <f t="shared" si="23"/>
        <v>70바3662</v>
      </c>
      <c r="H39" s="136">
        <f t="shared" si="24"/>
        <v>2</v>
      </c>
      <c r="I39" s="137">
        <f t="shared" si="25"/>
        <v>1144.7230000000002</v>
      </c>
      <c r="J39" s="138">
        <f t="shared" si="26"/>
        <v>3.7527907916954671E-2</v>
      </c>
      <c r="K39" s="138">
        <f t="shared" si="27"/>
        <v>0.31768117418691943</v>
      </c>
      <c r="L39" s="138">
        <f t="shared" si="28"/>
        <v>0.12579462455109225</v>
      </c>
      <c r="M39" s="139">
        <f t="shared" si="29"/>
        <v>9.3049999999999997</v>
      </c>
      <c r="N39" s="140">
        <f t="shared" si="30"/>
        <v>0</v>
      </c>
      <c r="O39" s="140">
        <f t="shared" si="31"/>
        <v>1.5724328068886535</v>
      </c>
      <c r="P39" s="222">
        <f t="shared" si="32"/>
        <v>25</v>
      </c>
      <c r="Q39" s="223">
        <f t="shared" si="33"/>
        <v>0</v>
      </c>
      <c r="R39" s="223">
        <f t="shared" si="34"/>
        <v>18</v>
      </c>
      <c r="T39">
        <v>529</v>
      </c>
      <c r="U39">
        <v>2401</v>
      </c>
      <c r="V39" t="s">
        <v>526</v>
      </c>
      <c r="W39">
        <v>1144.723</v>
      </c>
      <c r="X39">
        <v>641.89800000000002</v>
      </c>
      <c r="Y39">
        <v>1.7829999999999999</v>
      </c>
      <c r="Z39">
        <v>9.3049999999999997</v>
      </c>
      <c r="AA39">
        <v>74.040818000000002</v>
      </c>
      <c r="AB39">
        <v>2.778597</v>
      </c>
      <c r="AC39">
        <v>23.521374000000002</v>
      </c>
      <c r="AD39" s="1">
        <v>144</v>
      </c>
      <c r="AE39">
        <v>0</v>
      </c>
      <c r="AF39">
        <v>18</v>
      </c>
      <c r="AG39">
        <v>65</v>
      </c>
      <c r="AH39">
        <v>15.460701</v>
      </c>
      <c r="AI39">
        <v>737.1</v>
      </c>
      <c r="AJ39">
        <v>0</v>
      </c>
      <c r="AK39">
        <v>25</v>
      </c>
      <c r="AL39">
        <v>9219</v>
      </c>
      <c r="AM39" t="s">
        <v>527</v>
      </c>
      <c r="AN39" t="s">
        <v>687</v>
      </c>
      <c r="AO39">
        <v>1048.1310000000001</v>
      </c>
      <c r="AR39" t="s">
        <v>118</v>
      </c>
      <c r="AS39" t="s">
        <v>123</v>
      </c>
      <c r="AT39" t="s">
        <v>263</v>
      </c>
      <c r="AU39" t="s">
        <v>526</v>
      </c>
      <c r="AV39" t="s">
        <v>48</v>
      </c>
      <c r="AW39">
        <v>2</v>
      </c>
      <c r="BB39">
        <v>0.89415881571349565</v>
      </c>
      <c r="BC39" t="s">
        <v>69</v>
      </c>
      <c r="BF39" t="s">
        <v>118</v>
      </c>
      <c r="BG39" t="s">
        <v>123</v>
      </c>
      <c r="BH39" t="s">
        <v>526</v>
      </c>
      <c r="BI39">
        <v>2401</v>
      </c>
      <c r="BJ39">
        <v>2</v>
      </c>
      <c r="BK39" t="s">
        <v>263</v>
      </c>
      <c r="BL39" t="s">
        <v>255</v>
      </c>
      <c r="BM39">
        <v>0.89415881571349565</v>
      </c>
      <c r="BN39" t="s">
        <v>69</v>
      </c>
      <c r="BO39" t="s">
        <v>179</v>
      </c>
      <c r="BP39">
        <v>1144.7230000000002</v>
      </c>
    </row>
    <row r="40" spans="1:68" ht="16.5">
      <c r="A40" s="112" t="str">
        <f t="shared" si="18"/>
        <v>인천스마트</v>
      </c>
      <c r="B40" s="113" t="str">
        <f t="shared" si="1"/>
        <v>김종국</v>
      </c>
      <c r="C40" s="114" t="str">
        <f t="shared" si="19"/>
        <v>S</v>
      </c>
      <c r="D40" s="115">
        <f t="shared" si="20"/>
        <v>1.0173410774861311</v>
      </c>
      <c r="E40" s="116">
        <f t="shared" si="21"/>
        <v>1261</v>
      </c>
      <c r="F40" s="117" t="str">
        <f t="shared" si="22"/>
        <v>20</v>
      </c>
      <c r="G40" s="118" t="str">
        <f t="shared" si="23"/>
        <v>70바3567</v>
      </c>
      <c r="H40" s="119">
        <f t="shared" si="24"/>
        <v>2</v>
      </c>
      <c r="I40" s="120">
        <f t="shared" si="25"/>
        <v>1715.327</v>
      </c>
      <c r="J40" s="121">
        <f t="shared" si="26"/>
        <v>1.3776593522622376E-2</v>
      </c>
      <c r="K40" s="121">
        <f t="shared" si="27"/>
        <v>0.36403269428837848</v>
      </c>
      <c r="L40" s="121">
        <f t="shared" si="28"/>
        <v>0.17431078738922667</v>
      </c>
      <c r="M40" s="122">
        <f t="shared" si="29"/>
        <v>12.895</v>
      </c>
      <c r="N40" s="123">
        <f t="shared" si="30"/>
        <v>5.8297922203754737E-2</v>
      </c>
      <c r="O40" s="123">
        <f t="shared" si="31"/>
        <v>10.027242619045815</v>
      </c>
      <c r="P40" s="224">
        <f t="shared" si="32"/>
        <v>4</v>
      </c>
      <c r="Q40" s="225">
        <f t="shared" si="33"/>
        <v>1</v>
      </c>
      <c r="R40" s="225">
        <f t="shared" si="34"/>
        <v>172</v>
      </c>
      <c r="T40">
        <v>529</v>
      </c>
      <c r="U40">
        <v>1261</v>
      </c>
      <c r="V40" t="s">
        <v>330</v>
      </c>
      <c r="W40">
        <v>1715.327</v>
      </c>
      <c r="X40">
        <v>887.34699999999998</v>
      </c>
      <c r="Y40">
        <v>1.9330000000000001</v>
      </c>
      <c r="Z40">
        <v>12.895</v>
      </c>
      <c r="AA40">
        <v>98.815792000000002</v>
      </c>
      <c r="AB40">
        <v>1.361345</v>
      </c>
      <c r="AC40">
        <v>35.972178999999997</v>
      </c>
      <c r="AD40" s="1">
        <v>299</v>
      </c>
      <c r="AE40">
        <v>1</v>
      </c>
      <c r="AF40">
        <v>172</v>
      </c>
      <c r="AG40">
        <v>78</v>
      </c>
      <c r="AH40">
        <v>17.358834000000002</v>
      </c>
      <c r="AI40">
        <v>440.3</v>
      </c>
      <c r="AJ40">
        <v>0</v>
      </c>
      <c r="AK40">
        <v>4</v>
      </c>
      <c r="AL40">
        <v>1116</v>
      </c>
      <c r="AM40" t="s">
        <v>331</v>
      </c>
      <c r="AN40" t="s">
        <v>688</v>
      </c>
      <c r="AO40">
        <v>1626.2190000000001</v>
      </c>
      <c r="AR40" t="s">
        <v>118</v>
      </c>
      <c r="AS40" t="s">
        <v>119</v>
      </c>
      <c r="AT40" t="s">
        <v>207</v>
      </c>
      <c r="AU40" t="s">
        <v>330</v>
      </c>
      <c r="AV40" t="s">
        <v>48</v>
      </c>
      <c r="AW40">
        <v>2</v>
      </c>
      <c r="BB40">
        <v>1.0173410774861311</v>
      </c>
      <c r="BC40" t="s">
        <v>71</v>
      </c>
      <c r="BF40" t="s">
        <v>118</v>
      </c>
      <c r="BG40" t="s">
        <v>119</v>
      </c>
      <c r="BH40" t="s">
        <v>330</v>
      </c>
      <c r="BI40">
        <v>1261</v>
      </c>
      <c r="BJ40">
        <v>2</v>
      </c>
      <c r="BK40" t="s">
        <v>207</v>
      </c>
      <c r="BL40" t="s">
        <v>550</v>
      </c>
      <c r="BM40">
        <v>1.0173410774861311</v>
      </c>
      <c r="BN40" t="s">
        <v>71</v>
      </c>
      <c r="BO40" t="s">
        <v>178</v>
      </c>
      <c r="BP40">
        <v>1715.327</v>
      </c>
    </row>
    <row r="41" spans="1:68" ht="16.5">
      <c r="A41" s="129" t="str">
        <f t="shared" si="18"/>
        <v>인천스마트</v>
      </c>
      <c r="B41" s="130" t="str">
        <f t="shared" si="1"/>
        <v>김창영</v>
      </c>
      <c r="C41" s="131" t="str">
        <f t="shared" si="19"/>
        <v>A</v>
      </c>
      <c r="D41" s="132">
        <f t="shared" si="20"/>
        <v>0.98526315789473695</v>
      </c>
      <c r="E41" s="133">
        <f t="shared" si="21"/>
        <v>6282</v>
      </c>
      <c r="F41" s="134" t="str">
        <f t="shared" si="22"/>
        <v>20</v>
      </c>
      <c r="G41" s="135" t="str">
        <f t="shared" si="23"/>
        <v>70바3573</v>
      </c>
      <c r="H41" s="136">
        <f t="shared" si="24"/>
        <v>1</v>
      </c>
      <c r="I41" s="137">
        <f t="shared" si="25"/>
        <v>1561.547</v>
      </c>
      <c r="J41" s="138">
        <f t="shared" si="26"/>
        <v>2.8671260304283123E-2</v>
      </c>
      <c r="K41" s="138">
        <f t="shared" si="27"/>
        <v>0.36345498288879469</v>
      </c>
      <c r="L41" s="138">
        <f t="shared" si="28"/>
        <v>0.24270803248317213</v>
      </c>
      <c r="M41" s="139">
        <f t="shared" si="29"/>
        <v>13.243</v>
      </c>
      <c r="N41" s="140">
        <f t="shared" si="30"/>
        <v>0</v>
      </c>
      <c r="O41" s="140">
        <f t="shared" si="31"/>
        <v>16.073803734373669</v>
      </c>
      <c r="P41" s="222">
        <f t="shared" si="32"/>
        <v>3</v>
      </c>
      <c r="Q41" s="223">
        <f t="shared" si="33"/>
        <v>0</v>
      </c>
      <c r="R41" s="223">
        <f t="shared" si="34"/>
        <v>251</v>
      </c>
      <c r="T41">
        <v>529</v>
      </c>
      <c r="U41">
        <v>6282</v>
      </c>
      <c r="V41" t="s">
        <v>332</v>
      </c>
      <c r="W41">
        <v>1561.547</v>
      </c>
      <c r="X41">
        <v>834.02099999999996</v>
      </c>
      <c r="Y41">
        <v>1.8720000000000001</v>
      </c>
      <c r="Z41">
        <v>13.243</v>
      </c>
      <c r="AA41">
        <v>93.530524</v>
      </c>
      <c r="AB41">
        <v>2.681638</v>
      </c>
      <c r="AC41">
        <v>33.994135</v>
      </c>
      <c r="AD41" s="1">
        <v>379</v>
      </c>
      <c r="AE41">
        <v>0</v>
      </c>
      <c r="AF41">
        <v>251</v>
      </c>
      <c r="AG41">
        <v>73</v>
      </c>
      <c r="AH41">
        <v>16.695585999999999</v>
      </c>
      <c r="AI41">
        <v>1531</v>
      </c>
      <c r="AJ41">
        <v>0</v>
      </c>
      <c r="AK41">
        <v>3</v>
      </c>
      <c r="AL41">
        <v>86</v>
      </c>
      <c r="AM41" t="s">
        <v>333</v>
      </c>
      <c r="AN41" t="s">
        <v>689</v>
      </c>
      <c r="AO41">
        <v>1561.547</v>
      </c>
      <c r="AR41" t="s">
        <v>118</v>
      </c>
      <c r="AS41" t="s">
        <v>119</v>
      </c>
      <c r="AT41" t="s">
        <v>208</v>
      </c>
      <c r="AU41" t="s">
        <v>332</v>
      </c>
      <c r="AV41" t="s">
        <v>48</v>
      </c>
      <c r="AW41">
        <v>1</v>
      </c>
      <c r="BB41">
        <v>0.98526315789473695</v>
      </c>
      <c r="BC41" t="s">
        <v>66</v>
      </c>
      <c r="BF41" t="s">
        <v>118</v>
      </c>
      <c r="BG41" t="s">
        <v>119</v>
      </c>
      <c r="BH41" t="s">
        <v>332</v>
      </c>
      <c r="BI41">
        <v>6282</v>
      </c>
      <c r="BJ41">
        <v>1</v>
      </c>
      <c r="BK41" t="s">
        <v>208</v>
      </c>
      <c r="BL41" t="s">
        <v>176</v>
      </c>
      <c r="BM41">
        <v>0.98526315789473695</v>
      </c>
      <c r="BN41" t="s">
        <v>66</v>
      </c>
      <c r="BO41" t="s">
        <v>180</v>
      </c>
      <c r="BP41">
        <v>1561.547</v>
      </c>
    </row>
    <row r="42" spans="1:68" ht="16.5">
      <c r="A42" s="112" t="str">
        <f t="shared" si="18"/>
        <v>인천스마트</v>
      </c>
      <c r="B42" s="113" t="str">
        <f t="shared" si="1"/>
        <v>김판수</v>
      </c>
      <c r="C42" s="114" t="str">
        <f t="shared" si="19"/>
        <v>B</v>
      </c>
      <c r="D42" s="115">
        <f t="shared" si="20"/>
        <v>0.9461724186369328</v>
      </c>
      <c r="E42" s="116">
        <f t="shared" si="21"/>
        <v>2206</v>
      </c>
      <c r="F42" s="117" t="str">
        <f t="shared" si="22"/>
        <v>5</v>
      </c>
      <c r="G42" s="118" t="str">
        <f t="shared" si="23"/>
        <v>70바3661</v>
      </c>
      <c r="H42" s="119">
        <f t="shared" si="24"/>
        <v>8</v>
      </c>
      <c r="I42" s="120">
        <f t="shared" si="25"/>
        <v>1566.1590000000001</v>
      </c>
      <c r="J42" s="121">
        <f t="shared" si="26"/>
        <v>3.779822447508429E-2</v>
      </c>
      <c r="K42" s="121">
        <f t="shared" si="27"/>
        <v>0.34685611133854122</v>
      </c>
      <c r="L42" s="121">
        <f t="shared" si="28"/>
        <v>0.14685609826333085</v>
      </c>
      <c r="M42" s="122">
        <f t="shared" si="29"/>
        <v>12.286</v>
      </c>
      <c r="N42" s="123">
        <f t="shared" si="30"/>
        <v>0</v>
      </c>
      <c r="O42" s="123">
        <f t="shared" si="31"/>
        <v>9.7147316070359722</v>
      </c>
      <c r="P42" s="224">
        <f t="shared" si="32"/>
        <v>103</v>
      </c>
      <c r="Q42" s="225">
        <f t="shared" si="33"/>
        <v>0</v>
      </c>
      <c r="R42" s="225">
        <f t="shared" si="34"/>
        <v>155</v>
      </c>
      <c r="T42">
        <v>529</v>
      </c>
      <c r="U42">
        <v>2206</v>
      </c>
      <c r="V42" t="s">
        <v>567</v>
      </c>
      <c r="W42">
        <v>1595.5150000000001</v>
      </c>
      <c r="X42">
        <v>847.29300000000001</v>
      </c>
      <c r="Y42">
        <v>1.883</v>
      </c>
      <c r="Z42">
        <v>12.286</v>
      </c>
      <c r="AA42">
        <v>102.576088</v>
      </c>
      <c r="AB42">
        <v>3.8771939999999998</v>
      </c>
      <c r="AC42">
        <v>35.579143000000002</v>
      </c>
      <c r="AD42" s="1">
        <v>230</v>
      </c>
      <c r="AE42">
        <v>0</v>
      </c>
      <c r="AF42">
        <v>155</v>
      </c>
      <c r="AG42">
        <v>73</v>
      </c>
      <c r="AH42">
        <v>15.554453000000001</v>
      </c>
      <c r="AI42">
        <v>975.5</v>
      </c>
      <c r="AJ42">
        <v>0</v>
      </c>
      <c r="AK42">
        <v>103</v>
      </c>
      <c r="AL42">
        <v>8896</v>
      </c>
      <c r="AM42" t="s">
        <v>568</v>
      </c>
      <c r="AN42" t="s">
        <v>690</v>
      </c>
      <c r="AO42">
        <v>361.09300000000002</v>
      </c>
      <c r="AR42" t="s">
        <v>118</v>
      </c>
      <c r="AS42" t="s">
        <v>123</v>
      </c>
      <c r="AT42" t="s">
        <v>262</v>
      </c>
      <c r="AU42" t="s">
        <v>567</v>
      </c>
      <c r="AV42" t="s">
        <v>48</v>
      </c>
      <c r="AW42">
        <v>8</v>
      </c>
      <c r="BB42">
        <v>0.9461724186369328</v>
      </c>
      <c r="BC42" t="s">
        <v>68</v>
      </c>
      <c r="BF42" t="s">
        <v>118</v>
      </c>
      <c r="BG42" t="s">
        <v>123</v>
      </c>
      <c r="BH42" t="s">
        <v>567</v>
      </c>
      <c r="BI42">
        <v>2206</v>
      </c>
      <c r="BJ42">
        <v>8</v>
      </c>
      <c r="BK42" t="s">
        <v>262</v>
      </c>
      <c r="BL42" t="s">
        <v>254</v>
      </c>
      <c r="BM42">
        <v>0.9461724186369328</v>
      </c>
      <c r="BN42" t="s">
        <v>68</v>
      </c>
      <c r="BO42" t="s">
        <v>177</v>
      </c>
      <c r="BP42">
        <v>1566.1590000000001</v>
      </c>
    </row>
    <row r="43" spans="1:68" ht="16.5">
      <c r="A43" s="129" t="str">
        <f t="shared" si="18"/>
        <v>인천스마트</v>
      </c>
      <c r="B43" s="130" t="str">
        <f t="shared" si="1"/>
        <v>김학열</v>
      </c>
      <c r="C43" s="131" t="str">
        <f t="shared" si="19"/>
        <v>D</v>
      </c>
      <c r="D43" s="132">
        <f t="shared" si="20"/>
        <v>0.8467401290174289</v>
      </c>
      <c r="E43" s="133">
        <f t="shared" si="21"/>
        <v>7749</v>
      </c>
      <c r="F43" s="134" t="str">
        <f t="shared" si="22"/>
        <v>5</v>
      </c>
      <c r="G43" s="135" t="str">
        <f t="shared" si="23"/>
        <v>70바3621</v>
      </c>
      <c r="H43" s="136">
        <f t="shared" si="24"/>
        <v>3</v>
      </c>
      <c r="I43" s="137">
        <f t="shared" si="25"/>
        <v>931.03699999999992</v>
      </c>
      <c r="J43" s="138">
        <f t="shared" si="26"/>
        <v>4.2247898949239263E-2</v>
      </c>
      <c r="K43" s="138">
        <f t="shared" si="27"/>
        <v>0.38715463884594237</v>
      </c>
      <c r="L43" s="138">
        <f t="shared" si="28"/>
        <v>0.16325881785578877</v>
      </c>
      <c r="M43" s="139">
        <f t="shared" si="29"/>
        <v>12.362</v>
      </c>
      <c r="N43" s="140">
        <f t="shared" si="30"/>
        <v>0.21346744781521404</v>
      </c>
      <c r="O43" s="140">
        <f t="shared" si="31"/>
        <v>13.875384107988914</v>
      </c>
      <c r="P43" s="222">
        <f t="shared" si="32"/>
        <v>40</v>
      </c>
      <c r="Q43" s="223">
        <f t="shared" si="33"/>
        <v>2</v>
      </c>
      <c r="R43" s="223">
        <f t="shared" si="34"/>
        <v>130</v>
      </c>
      <c r="T43">
        <v>529</v>
      </c>
      <c r="U43">
        <v>7749</v>
      </c>
      <c r="V43" t="s">
        <v>334</v>
      </c>
      <c r="W43">
        <v>936.91099999999994</v>
      </c>
      <c r="X43">
        <v>552.16499999999996</v>
      </c>
      <c r="Y43">
        <v>1.6970000000000001</v>
      </c>
      <c r="Z43">
        <v>12.362</v>
      </c>
      <c r="AA43">
        <v>66.492205999999996</v>
      </c>
      <c r="AB43">
        <v>2.8091560000000002</v>
      </c>
      <c r="AC43">
        <v>25.742766</v>
      </c>
      <c r="AD43" s="1">
        <v>152</v>
      </c>
      <c r="AE43">
        <v>2</v>
      </c>
      <c r="AF43">
        <v>130</v>
      </c>
      <c r="AG43">
        <v>82</v>
      </c>
      <c r="AH43">
        <v>14.090538</v>
      </c>
      <c r="AI43">
        <v>1429</v>
      </c>
      <c r="AJ43">
        <v>7.6</v>
      </c>
      <c r="AK43">
        <v>40</v>
      </c>
      <c r="AL43">
        <v>18555</v>
      </c>
      <c r="AM43" t="s">
        <v>335</v>
      </c>
      <c r="AN43" t="s">
        <v>691</v>
      </c>
      <c r="AO43">
        <v>610.33699999999999</v>
      </c>
      <c r="AR43" t="s">
        <v>118</v>
      </c>
      <c r="AS43" t="s">
        <v>123</v>
      </c>
      <c r="AT43" t="s">
        <v>256</v>
      </c>
      <c r="AU43" t="s">
        <v>334</v>
      </c>
      <c r="AV43" t="s">
        <v>48</v>
      </c>
      <c r="AW43">
        <v>3</v>
      </c>
      <c r="BB43">
        <v>0.8467401290174289</v>
      </c>
      <c r="BC43" t="s">
        <v>67</v>
      </c>
      <c r="BF43" t="s">
        <v>118</v>
      </c>
      <c r="BG43" t="s">
        <v>123</v>
      </c>
      <c r="BH43" t="s">
        <v>334</v>
      </c>
      <c r="BI43">
        <v>7749</v>
      </c>
      <c r="BJ43">
        <v>3</v>
      </c>
      <c r="BK43" t="s">
        <v>256</v>
      </c>
      <c r="BL43" t="s">
        <v>259</v>
      </c>
      <c r="BM43">
        <v>0.8467401290174289</v>
      </c>
      <c r="BN43" t="s">
        <v>67</v>
      </c>
      <c r="BO43" t="s">
        <v>181</v>
      </c>
      <c r="BP43">
        <v>931.03699999999992</v>
      </c>
    </row>
    <row r="44" spans="1:68" ht="16.5">
      <c r="A44" s="112" t="str">
        <f t="shared" si="18"/>
        <v>인천스마트</v>
      </c>
      <c r="B44" s="113" t="str">
        <f t="shared" si="1"/>
        <v>김현수</v>
      </c>
      <c r="C44" s="114" t="str">
        <f t="shared" si="19"/>
        <v>F</v>
      </c>
      <c r="D44" s="115">
        <f t="shared" si="20"/>
        <v>0.77853837482336985</v>
      </c>
      <c r="E44" s="116">
        <f t="shared" si="21"/>
        <v>6673</v>
      </c>
      <c r="F44" s="117" t="str">
        <f t="shared" si="22"/>
        <v>38</v>
      </c>
      <c r="G44" s="118" t="str">
        <f t="shared" si="23"/>
        <v>70바3547</v>
      </c>
      <c r="H44" s="119">
        <f t="shared" si="24"/>
        <v>8</v>
      </c>
      <c r="I44" s="120">
        <f t="shared" si="25"/>
        <v>1095.703</v>
      </c>
      <c r="J44" s="121">
        <f t="shared" si="26"/>
        <v>2.8585395811406421E-2</v>
      </c>
      <c r="K44" s="121">
        <f t="shared" si="27"/>
        <v>0.39920498496900708</v>
      </c>
      <c r="L44" s="121">
        <f t="shared" si="28"/>
        <v>0.22907667497487916</v>
      </c>
      <c r="M44" s="122">
        <f t="shared" si="29"/>
        <v>16.238</v>
      </c>
      <c r="N44" s="123">
        <f t="shared" si="30"/>
        <v>0</v>
      </c>
      <c r="O44" s="123">
        <f t="shared" si="31"/>
        <v>23.449752811028613</v>
      </c>
      <c r="P44" s="224">
        <f t="shared" si="32"/>
        <v>16</v>
      </c>
      <c r="Q44" s="225">
        <f t="shared" si="33"/>
        <v>0</v>
      </c>
      <c r="R44" s="225">
        <f t="shared" si="34"/>
        <v>279</v>
      </c>
      <c r="T44">
        <v>529</v>
      </c>
      <c r="U44">
        <v>6673</v>
      </c>
      <c r="V44" t="s">
        <v>336</v>
      </c>
      <c r="W44">
        <v>1189.778</v>
      </c>
      <c r="X44">
        <v>689.13199999999995</v>
      </c>
      <c r="Y44">
        <v>1.726</v>
      </c>
      <c r="Z44">
        <v>16.238</v>
      </c>
      <c r="AA44">
        <v>80.858597000000003</v>
      </c>
      <c r="AB44">
        <v>2.311375</v>
      </c>
      <c r="AC44">
        <v>32.279155000000003</v>
      </c>
      <c r="AD44" s="1">
        <v>251</v>
      </c>
      <c r="AE44">
        <v>0</v>
      </c>
      <c r="AF44">
        <v>279</v>
      </c>
      <c r="AG44">
        <v>73</v>
      </c>
      <c r="AH44">
        <v>14.714304</v>
      </c>
      <c r="AI44">
        <v>903.7</v>
      </c>
      <c r="AJ44">
        <v>0</v>
      </c>
      <c r="AK44">
        <v>16</v>
      </c>
      <c r="AL44">
        <v>10664</v>
      </c>
      <c r="AM44" t="s">
        <v>337</v>
      </c>
      <c r="AN44" t="s">
        <v>692</v>
      </c>
      <c r="AO44">
        <v>409.43099999999998</v>
      </c>
      <c r="AR44" t="s">
        <v>118</v>
      </c>
      <c r="AS44" t="s">
        <v>122</v>
      </c>
      <c r="AT44" t="s">
        <v>243</v>
      </c>
      <c r="AU44" t="s">
        <v>336</v>
      </c>
      <c r="AV44" t="s">
        <v>48</v>
      </c>
      <c r="AW44">
        <v>8</v>
      </c>
      <c r="BB44">
        <v>0.77853837482336985</v>
      </c>
      <c r="BC44" t="s">
        <v>70</v>
      </c>
      <c r="BF44" t="s">
        <v>118</v>
      </c>
      <c r="BG44" t="s">
        <v>122</v>
      </c>
      <c r="BH44" t="s">
        <v>336</v>
      </c>
      <c r="BI44">
        <v>6673</v>
      </c>
      <c r="BJ44">
        <v>8</v>
      </c>
      <c r="BK44" t="s">
        <v>243</v>
      </c>
      <c r="BL44" t="s">
        <v>249</v>
      </c>
      <c r="BM44">
        <v>0.77853837482336985</v>
      </c>
      <c r="BN44" t="s">
        <v>70</v>
      </c>
      <c r="BO44" t="s">
        <v>533</v>
      </c>
      <c r="BP44">
        <v>1095.703</v>
      </c>
    </row>
    <row r="45" spans="1:68" ht="16.5">
      <c r="A45" s="129" t="str">
        <f t="shared" si="18"/>
        <v>인천스마트</v>
      </c>
      <c r="B45" s="130" t="str">
        <f t="shared" si="1"/>
        <v>김형규</v>
      </c>
      <c r="C45" s="131" t="str">
        <f t="shared" si="19"/>
        <v>S</v>
      </c>
      <c r="D45" s="132">
        <f t="shared" si="20"/>
        <v>1.0969897819192274</v>
      </c>
      <c r="E45" s="133">
        <f t="shared" si="21"/>
        <v>5736</v>
      </c>
      <c r="F45" s="134" t="str">
        <f t="shared" si="22"/>
        <v>5-1</v>
      </c>
      <c r="G45" s="135" t="str">
        <f t="shared" si="23"/>
        <v>70바3646</v>
      </c>
      <c r="H45" s="136">
        <f t="shared" si="24"/>
        <v>2</v>
      </c>
      <c r="I45" s="137">
        <f t="shared" si="25"/>
        <v>505.78100000000006</v>
      </c>
      <c r="J45" s="138">
        <f t="shared" si="26"/>
        <v>1.8871674685712991E-2</v>
      </c>
      <c r="K45" s="138">
        <f t="shared" si="27"/>
        <v>0.31339912382882612</v>
      </c>
      <c r="L45" s="138">
        <f t="shared" si="28"/>
        <v>0.10676557640559846</v>
      </c>
      <c r="M45" s="139">
        <f t="shared" si="29"/>
        <v>10.259</v>
      </c>
      <c r="N45" s="140">
        <f t="shared" si="30"/>
        <v>0</v>
      </c>
      <c r="O45" s="140">
        <f t="shared" si="31"/>
        <v>16.818736071984191</v>
      </c>
      <c r="P45" s="222">
        <f t="shared" si="32"/>
        <v>1</v>
      </c>
      <c r="Q45" s="223">
        <f t="shared" si="33"/>
        <v>0</v>
      </c>
      <c r="R45" s="223">
        <f t="shared" si="34"/>
        <v>92</v>
      </c>
      <c r="T45">
        <v>529</v>
      </c>
      <c r="U45">
        <v>5736</v>
      </c>
      <c r="V45" t="s">
        <v>338</v>
      </c>
      <c r="W45">
        <v>547.00900000000001</v>
      </c>
      <c r="X45">
        <v>276.25099999999998</v>
      </c>
      <c r="Y45">
        <v>1.98</v>
      </c>
      <c r="Z45">
        <v>10.259</v>
      </c>
      <c r="AA45">
        <v>32.793591999999997</v>
      </c>
      <c r="AB45">
        <v>0.61887000000000003</v>
      </c>
      <c r="AC45">
        <v>10.277483</v>
      </c>
      <c r="AD45" s="1">
        <v>54</v>
      </c>
      <c r="AE45">
        <v>0</v>
      </c>
      <c r="AF45">
        <v>92</v>
      </c>
      <c r="AG45">
        <v>65</v>
      </c>
      <c r="AH45">
        <v>16.680361999999999</v>
      </c>
      <c r="AI45">
        <v>66.7</v>
      </c>
      <c r="AJ45">
        <v>0</v>
      </c>
      <c r="AK45">
        <v>1</v>
      </c>
      <c r="AL45">
        <v>5</v>
      </c>
      <c r="AM45" t="s">
        <v>339</v>
      </c>
      <c r="AN45" t="s">
        <v>693</v>
      </c>
      <c r="AO45">
        <v>430.73200000000003</v>
      </c>
      <c r="AR45" t="s">
        <v>118</v>
      </c>
      <c r="AS45" t="s">
        <v>124</v>
      </c>
      <c r="AT45" t="s">
        <v>266</v>
      </c>
      <c r="AU45" t="s">
        <v>338</v>
      </c>
      <c r="AV45" t="s">
        <v>48</v>
      </c>
      <c r="AW45">
        <v>2</v>
      </c>
      <c r="BB45">
        <v>1.0969897819192274</v>
      </c>
      <c r="BC45" t="s">
        <v>71</v>
      </c>
      <c r="BF45" t="s">
        <v>118</v>
      </c>
      <c r="BG45" t="s">
        <v>124</v>
      </c>
      <c r="BH45" t="s">
        <v>338</v>
      </c>
      <c r="BI45">
        <v>5736</v>
      </c>
      <c r="BJ45">
        <v>2</v>
      </c>
      <c r="BK45" t="s">
        <v>266</v>
      </c>
      <c r="BL45" t="s">
        <v>268</v>
      </c>
      <c r="BM45">
        <v>1.0969897819192274</v>
      </c>
      <c r="BN45" t="s">
        <v>71</v>
      </c>
      <c r="BO45" t="s">
        <v>178</v>
      </c>
      <c r="BP45">
        <v>505.78100000000006</v>
      </c>
    </row>
    <row r="46" spans="1:68" ht="16.5">
      <c r="A46" s="112" t="str">
        <f t="shared" si="18"/>
        <v>인천스마트</v>
      </c>
      <c r="B46" s="113" t="str">
        <f t="shared" si="1"/>
        <v>김환조</v>
      </c>
      <c r="C46" s="114" t="str">
        <f t="shared" si="19"/>
        <v>D</v>
      </c>
      <c r="D46" s="115">
        <f t="shared" si="20"/>
        <v>0.83689421992239899</v>
      </c>
      <c r="E46" s="116">
        <f t="shared" si="21"/>
        <v>6141</v>
      </c>
      <c r="F46" s="117" t="str">
        <f t="shared" si="22"/>
        <v>38</v>
      </c>
      <c r="G46" s="118" t="str">
        <f t="shared" si="23"/>
        <v>70바3545</v>
      </c>
      <c r="H46" s="119">
        <f t="shared" si="24"/>
        <v>2</v>
      </c>
      <c r="I46" s="120">
        <f t="shared" si="25"/>
        <v>2009.4650000000001</v>
      </c>
      <c r="J46" s="121">
        <f t="shared" si="26"/>
        <v>3.2830570214906783E-2</v>
      </c>
      <c r="K46" s="121">
        <f t="shared" si="27"/>
        <v>0.37251944503422296</v>
      </c>
      <c r="L46" s="121">
        <f t="shared" si="28"/>
        <v>0.12988531773382467</v>
      </c>
      <c r="M46" s="122">
        <f t="shared" si="29"/>
        <v>14.167999999999999</v>
      </c>
      <c r="N46" s="123">
        <f t="shared" si="30"/>
        <v>0</v>
      </c>
      <c r="O46" s="123">
        <f t="shared" si="31"/>
        <v>12.242064430084625</v>
      </c>
      <c r="P46" s="224">
        <f t="shared" si="32"/>
        <v>8</v>
      </c>
      <c r="Q46" s="225">
        <f t="shared" si="33"/>
        <v>0</v>
      </c>
      <c r="R46" s="225">
        <f t="shared" si="34"/>
        <v>246</v>
      </c>
      <c r="T46">
        <v>529</v>
      </c>
      <c r="U46">
        <v>6141</v>
      </c>
      <c r="V46" t="s">
        <v>340</v>
      </c>
      <c r="W46">
        <v>2009.4649999999999</v>
      </c>
      <c r="X46">
        <v>1092.645</v>
      </c>
      <c r="Y46">
        <v>1.839</v>
      </c>
      <c r="Z46">
        <v>14.167999999999999</v>
      </c>
      <c r="AA46">
        <v>129.50247200000001</v>
      </c>
      <c r="AB46">
        <v>4.2516400000000001</v>
      </c>
      <c r="AC46">
        <v>48.242189000000003</v>
      </c>
      <c r="AD46" s="1">
        <v>261</v>
      </c>
      <c r="AE46">
        <v>0</v>
      </c>
      <c r="AF46">
        <v>246</v>
      </c>
      <c r="AG46">
        <v>91</v>
      </c>
      <c r="AH46">
        <v>15.516807999999999</v>
      </c>
      <c r="AI46">
        <v>272.39999999999998</v>
      </c>
      <c r="AJ46">
        <v>10.9</v>
      </c>
      <c r="AK46">
        <v>8</v>
      </c>
      <c r="AL46">
        <v>1739</v>
      </c>
      <c r="AM46" t="s">
        <v>341</v>
      </c>
      <c r="AN46" t="s">
        <v>694</v>
      </c>
      <c r="AO46">
        <v>1893.0360000000001</v>
      </c>
      <c r="AR46" t="s">
        <v>118</v>
      </c>
      <c r="AS46" t="s">
        <v>122</v>
      </c>
      <c r="AT46" t="s">
        <v>240</v>
      </c>
      <c r="AU46" t="s">
        <v>340</v>
      </c>
      <c r="AV46" t="s">
        <v>48</v>
      </c>
      <c r="AW46">
        <v>2</v>
      </c>
      <c r="BB46">
        <v>0.83689421992239899</v>
      </c>
      <c r="BC46" t="s">
        <v>67</v>
      </c>
      <c r="BF46" t="s">
        <v>118</v>
      </c>
      <c r="BG46" t="s">
        <v>122</v>
      </c>
      <c r="BH46" t="s">
        <v>340</v>
      </c>
      <c r="BI46">
        <v>6141</v>
      </c>
      <c r="BJ46">
        <v>2</v>
      </c>
      <c r="BK46" t="s">
        <v>240</v>
      </c>
      <c r="BL46" t="s">
        <v>248</v>
      </c>
      <c r="BM46">
        <v>0.83689421992239899</v>
      </c>
      <c r="BN46" t="s">
        <v>67</v>
      </c>
      <c r="BO46" t="s">
        <v>181</v>
      </c>
      <c r="BP46">
        <v>2009.4650000000001</v>
      </c>
    </row>
    <row r="47" spans="1:68" ht="16.5">
      <c r="A47" s="129" t="str">
        <f t="shared" si="18"/>
        <v>인천스마트</v>
      </c>
      <c r="B47" s="130" t="str">
        <f t="shared" si="1"/>
        <v>노영봉</v>
      </c>
      <c r="C47" s="131" t="str">
        <f t="shared" si="19"/>
        <v>A</v>
      </c>
      <c r="D47" s="132">
        <f t="shared" si="20"/>
        <v>0.981992401749615</v>
      </c>
      <c r="E47" s="133">
        <f t="shared" si="21"/>
        <v>4387</v>
      </c>
      <c r="F47" s="134" t="str">
        <f t="shared" si="22"/>
        <v>20</v>
      </c>
      <c r="G47" s="135" t="str">
        <f t="shared" si="23"/>
        <v>70바3506</v>
      </c>
      <c r="H47" s="136">
        <f t="shared" si="24"/>
        <v>4</v>
      </c>
      <c r="I47" s="137">
        <f t="shared" si="25"/>
        <v>320.33999999999997</v>
      </c>
      <c r="J47" s="138">
        <f t="shared" si="26"/>
        <v>2.0648794291614477E-2</v>
      </c>
      <c r="K47" s="138">
        <f t="shared" si="27"/>
        <v>0.38321013650454155</v>
      </c>
      <c r="L47" s="138">
        <f t="shared" si="28"/>
        <v>0.18417930948367361</v>
      </c>
      <c r="M47" s="139">
        <f t="shared" si="29"/>
        <v>13.093999999999999</v>
      </c>
      <c r="N47" s="140">
        <f t="shared" si="30"/>
        <v>0</v>
      </c>
      <c r="O47" s="140">
        <f t="shared" si="31"/>
        <v>8.3628103563235285</v>
      </c>
      <c r="P47" s="222">
        <f t="shared" si="32"/>
        <v>9</v>
      </c>
      <c r="Q47" s="223">
        <f t="shared" si="33"/>
        <v>0</v>
      </c>
      <c r="R47" s="223">
        <f t="shared" si="34"/>
        <v>37</v>
      </c>
      <c r="T47">
        <v>529</v>
      </c>
      <c r="U47">
        <v>4387</v>
      </c>
      <c r="V47" t="s">
        <v>342</v>
      </c>
      <c r="W47">
        <v>442.435</v>
      </c>
      <c r="X47">
        <v>228.828</v>
      </c>
      <c r="Y47">
        <v>1.9330000000000001</v>
      </c>
      <c r="Z47">
        <v>13.093999999999999</v>
      </c>
      <c r="AA47">
        <v>25.061657</v>
      </c>
      <c r="AB47">
        <v>0.51749299999999998</v>
      </c>
      <c r="AC47">
        <v>9.6038809999999994</v>
      </c>
      <c r="AD47" s="1">
        <v>59</v>
      </c>
      <c r="AE47">
        <v>0</v>
      </c>
      <c r="AF47">
        <v>37</v>
      </c>
      <c r="AG47">
        <v>68</v>
      </c>
      <c r="AH47">
        <v>17.653860000000002</v>
      </c>
      <c r="AI47">
        <v>399</v>
      </c>
      <c r="AJ47">
        <v>0</v>
      </c>
      <c r="AK47">
        <v>9</v>
      </c>
      <c r="AL47">
        <v>6911</v>
      </c>
      <c r="AM47" t="s">
        <v>343</v>
      </c>
      <c r="AN47" t="s">
        <v>695</v>
      </c>
      <c r="AO47">
        <v>111.206</v>
      </c>
      <c r="AR47" t="s">
        <v>118</v>
      </c>
      <c r="AS47" t="s">
        <v>119</v>
      </c>
      <c r="AT47" t="s">
        <v>202</v>
      </c>
      <c r="AU47" t="s">
        <v>342</v>
      </c>
      <c r="AV47" t="s">
        <v>48</v>
      </c>
      <c r="AW47">
        <v>4</v>
      </c>
      <c r="BB47">
        <v>0.981992401749615</v>
      </c>
      <c r="BC47" t="s">
        <v>66</v>
      </c>
      <c r="BF47" t="s">
        <v>118</v>
      </c>
      <c r="BG47" t="s">
        <v>119</v>
      </c>
      <c r="BH47" t="s">
        <v>342</v>
      </c>
      <c r="BI47">
        <v>4387</v>
      </c>
      <c r="BJ47">
        <v>4</v>
      </c>
      <c r="BK47" t="s">
        <v>202</v>
      </c>
      <c r="BL47" t="s">
        <v>550</v>
      </c>
      <c r="BM47">
        <v>0.981992401749615</v>
      </c>
      <c r="BN47" t="s">
        <v>66</v>
      </c>
      <c r="BO47" t="s">
        <v>180</v>
      </c>
      <c r="BP47">
        <v>320.33999999999997</v>
      </c>
    </row>
    <row r="48" spans="1:68" ht="16.5">
      <c r="A48" s="112" t="str">
        <f t="shared" si="18"/>
        <v>인천스마트</v>
      </c>
      <c r="B48" s="113" t="str">
        <f t="shared" si="1"/>
        <v>문영식</v>
      </c>
      <c r="C48" s="114" t="str">
        <f t="shared" si="19"/>
        <v>A</v>
      </c>
      <c r="D48" s="115">
        <f t="shared" si="20"/>
        <v>0.97626672663166825</v>
      </c>
      <c r="E48" s="116">
        <f t="shared" si="21"/>
        <v>1600</v>
      </c>
      <c r="F48" s="117" t="str">
        <f t="shared" si="22"/>
        <v>20</v>
      </c>
      <c r="G48" s="118" t="str">
        <f t="shared" si="23"/>
        <v>70바3503</v>
      </c>
      <c r="H48" s="119">
        <f t="shared" si="24"/>
        <v>2</v>
      </c>
      <c r="I48" s="120">
        <f t="shared" si="25"/>
        <v>1263.31</v>
      </c>
      <c r="J48" s="121">
        <f t="shared" si="26"/>
        <v>2.3094353989640052E-2</v>
      </c>
      <c r="K48" s="121">
        <f t="shared" si="27"/>
        <v>0.35378381685336902</v>
      </c>
      <c r="L48" s="121">
        <f t="shared" si="28"/>
        <v>0.22480626291250763</v>
      </c>
      <c r="M48" s="122">
        <f t="shared" si="29"/>
        <v>11.013999999999999</v>
      </c>
      <c r="N48" s="123">
        <f t="shared" si="30"/>
        <v>0</v>
      </c>
      <c r="O48" s="123">
        <f t="shared" si="31"/>
        <v>2.2955569100220847</v>
      </c>
      <c r="P48" s="224">
        <f t="shared" si="32"/>
        <v>15</v>
      </c>
      <c r="Q48" s="225">
        <f t="shared" si="33"/>
        <v>0</v>
      </c>
      <c r="R48" s="225">
        <f t="shared" si="34"/>
        <v>29</v>
      </c>
      <c r="T48">
        <v>529</v>
      </c>
      <c r="U48">
        <v>1600</v>
      </c>
      <c r="V48" t="s">
        <v>344</v>
      </c>
      <c r="W48">
        <v>1263.31</v>
      </c>
      <c r="X48">
        <v>681.35900000000004</v>
      </c>
      <c r="Y48">
        <v>1.8540000000000001</v>
      </c>
      <c r="Z48">
        <v>11.013999999999999</v>
      </c>
      <c r="AA48">
        <v>76.905810000000002</v>
      </c>
      <c r="AB48">
        <v>1.7760899999999999</v>
      </c>
      <c r="AC48">
        <v>27.208030999999998</v>
      </c>
      <c r="AD48" s="1">
        <v>284</v>
      </c>
      <c r="AE48">
        <v>0</v>
      </c>
      <c r="AF48">
        <v>29</v>
      </c>
      <c r="AG48">
        <v>67</v>
      </c>
      <c r="AH48">
        <v>16.426717</v>
      </c>
      <c r="AI48">
        <v>598.29999999999995</v>
      </c>
      <c r="AJ48">
        <v>0</v>
      </c>
      <c r="AK48">
        <v>15</v>
      </c>
      <c r="AL48">
        <v>1278</v>
      </c>
      <c r="AM48" t="s">
        <v>345</v>
      </c>
      <c r="AN48" t="s">
        <v>696</v>
      </c>
      <c r="AO48">
        <v>1185.575</v>
      </c>
      <c r="AR48" t="s">
        <v>118</v>
      </c>
      <c r="AS48" t="s">
        <v>119</v>
      </c>
      <c r="AT48" t="s">
        <v>200</v>
      </c>
      <c r="AU48" t="s">
        <v>344</v>
      </c>
      <c r="AV48" t="s">
        <v>48</v>
      </c>
      <c r="AW48">
        <v>2</v>
      </c>
      <c r="BB48">
        <v>0.97626672663166825</v>
      </c>
      <c r="BC48" t="s">
        <v>66</v>
      </c>
      <c r="BF48" t="s">
        <v>118</v>
      </c>
      <c r="BG48" t="s">
        <v>119</v>
      </c>
      <c r="BH48" t="s">
        <v>344</v>
      </c>
      <c r="BI48">
        <v>1600</v>
      </c>
      <c r="BJ48">
        <v>2</v>
      </c>
      <c r="BK48" t="s">
        <v>200</v>
      </c>
      <c r="BL48" t="s">
        <v>208</v>
      </c>
      <c r="BM48">
        <v>0.97626672663166825</v>
      </c>
      <c r="BN48" t="s">
        <v>66</v>
      </c>
      <c r="BO48" t="s">
        <v>180</v>
      </c>
      <c r="BP48">
        <v>1263.31</v>
      </c>
    </row>
    <row r="49" spans="1:68" ht="16.5">
      <c r="A49" s="129" t="str">
        <f t="shared" si="18"/>
        <v>인천스마트</v>
      </c>
      <c r="B49" s="130" t="str">
        <f t="shared" si="1"/>
        <v>박관형</v>
      </c>
      <c r="C49" s="131" t="str">
        <f t="shared" si="19"/>
        <v>A</v>
      </c>
      <c r="D49" s="132">
        <f t="shared" si="20"/>
        <v>0.98530709808437034</v>
      </c>
      <c r="E49" s="133">
        <f t="shared" si="21"/>
        <v>9337</v>
      </c>
      <c r="F49" s="134" t="str">
        <f t="shared" si="22"/>
        <v>20</v>
      </c>
      <c r="G49" s="135" t="str">
        <f t="shared" si="23"/>
        <v>70바3505</v>
      </c>
      <c r="H49" s="136">
        <f t="shared" si="24"/>
        <v>8</v>
      </c>
      <c r="I49" s="137">
        <f t="shared" si="25"/>
        <v>776.00699999999995</v>
      </c>
      <c r="J49" s="138">
        <f t="shared" si="26"/>
        <v>2.8467738693642993E-2</v>
      </c>
      <c r="K49" s="138">
        <f t="shared" si="27"/>
        <v>0.36100012496591838</v>
      </c>
      <c r="L49" s="138">
        <f t="shared" si="28"/>
        <v>0.14819453948224695</v>
      </c>
      <c r="M49" s="139">
        <f t="shared" si="29"/>
        <v>12.973000000000001</v>
      </c>
      <c r="N49" s="140">
        <f t="shared" si="30"/>
        <v>0.12886481694108431</v>
      </c>
      <c r="O49" s="140">
        <f t="shared" si="31"/>
        <v>36.855337645150108</v>
      </c>
      <c r="P49" s="222">
        <f t="shared" si="32"/>
        <v>3</v>
      </c>
      <c r="Q49" s="223">
        <f t="shared" si="33"/>
        <v>1</v>
      </c>
      <c r="R49" s="223">
        <f t="shared" si="34"/>
        <v>286</v>
      </c>
      <c r="T49">
        <v>529</v>
      </c>
      <c r="U49">
        <v>9337</v>
      </c>
      <c r="V49" t="s">
        <v>518</v>
      </c>
      <c r="W49">
        <v>776.00699999999995</v>
      </c>
      <c r="X49">
        <v>415.76499999999999</v>
      </c>
      <c r="Y49">
        <v>1.8660000000000001</v>
      </c>
      <c r="Z49">
        <v>12.973000000000001</v>
      </c>
      <c r="AA49">
        <v>45.772480000000002</v>
      </c>
      <c r="AB49">
        <v>1.3030390000000001</v>
      </c>
      <c r="AC49">
        <v>16.523871</v>
      </c>
      <c r="AD49" s="1">
        <v>115</v>
      </c>
      <c r="AE49">
        <v>1</v>
      </c>
      <c r="AF49">
        <v>286</v>
      </c>
      <c r="AG49">
        <v>77</v>
      </c>
      <c r="AH49">
        <v>16.953571</v>
      </c>
      <c r="AI49">
        <v>333.7</v>
      </c>
      <c r="AJ49">
        <v>0</v>
      </c>
      <c r="AK49">
        <v>3</v>
      </c>
      <c r="AL49">
        <v>269</v>
      </c>
      <c r="AM49" t="s">
        <v>519</v>
      </c>
      <c r="AN49" t="s">
        <v>697</v>
      </c>
      <c r="AO49">
        <v>252.922</v>
      </c>
      <c r="AR49" t="s">
        <v>118</v>
      </c>
      <c r="AS49" t="s">
        <v>119</v>
      </c>
      <c r="AT49" t="s">
        <v>550</v>
      </c>
      <c r="AU49" t="s">
        <v>518</v>
      </c>
      <c r="AV49" t="s">
        <v>48</v>
      </c>
      <c r="AW49">
        <v>8</v>
      </c>
      <c r="BB49">
        <v>0.98530709808437034</v>
      </c>
      <c r="BC49" t="s">
        <v>66</v>
      </c>
      <c r="BF49" t="s">
        <v>118</v>
      </c>
      <c r="BG49" t="s">
        <v>119</v>
      </c>
      <c r="BH49" t="s">
        <v>518</v>
      </c>
      <c r="BI49">
        <v>9337</v>
      </c>
      <c r="BJ49">
        <v>8</v>
      </c>
      <c r="BK49" t="s">
        <v>550</v>
      </c>
      <c r="BL49" t="s">
        <v>205</v>
      </c>
      <c r="BM49">
        <v>0.98530709808437034</v>
      </c>
      <c r="BN49" t="s">
        <v>66</v>
      </c>
      <c r="BO49" t="s">
        <v>180</v>
      </c>
      <c r="BP49">
        <v>776.00699999999995</v>
      </c>
    </row>
    <row r="50" spans="1:68" ht="16.5">
      <c r="A50" s="112" t="str">
        <f t="shared" si="18"/>
        <v>인천스마트</v>
      </c>
      <c r="B50" s="113" t="str">
        <f t="shared" si="1"/>
        <v>박근호</v>
      </c>
      <c r="C50" s="114" t="str">
        <f t="shared" si="19"/>
        <v>F</v>
      </c>
      <c r="D50" s="115">
        <f t="shared" si="20"/>
        <v>0.78298454613542823</v>
      </c>
      <c r="E50" s="116">
        <f t="shared" si="21"/>
        <v>6003</v>
      </c>
      <c r="F50" s="117" t="str">
        <f t="shared" si="22"/>
        <v>38</v>
      </c>
      <c r="G50" s="118" t="str">
        <f t="shared" si="23"/>
        <v>70바3547</v>
      </c>
      <c r="H50" s="119">
        <f t="shared" si="24"/>
        <v>3</v>
      </c>
      <c r="I50" s="120">
        <f t="shared" si="25"/>
        <v>1504.731</v>
      </c>
      <c r="J50" s="121">
        <f t="shared" si="26"/>
        <v>2.1649108465754317E-2</v>
      </c>
      <c r="K50" s="121">
        <f t="shared" si="27"/>
        <v>0.38892769943543087</v>
      </c>
      <c r="L50" s="121">
        <f t="shared" si="28"/>
        <v>7.1773625983647574E-2</v>
      </c>
      <c r="M50" s="122">
        <f t="shared" si="29"/>
        <v>18.297999999999998</v>
      </c>
      <c r="N50" s="123">
        <f t="shared" si="30"/>
        <v>0</v>
      </c>
      <c r="O50" s="123">
        <f t="shared" si="31"/>
        <v>36.01972711401573</v>
      </c>
      <c r="P50" s="224">
        <f t="shared" si="32"/>
        <v>13</v>
      </c>
      <c r="Q50" s="225">
        <f t="shared" si="33"/>
        <v>0</v>
      </c>
      <c r="R50" s="225">
        <f t="shared" si="34"/>
        <v>542</v>
      </c>
      <c r="T50">
        <v>529</v>
      </c>
      <c r="U50">
        <v>6003</v>
      </c>
      <c r="V50" t="s">
        <v>346</v>
      </c>
      <c r="W50">
        <v>1504.731</v>
      </c>
      <c r="X50">
        <v>873.86599999999999</v>
      </c>
      <c r="Y50">
        <v>1.722</v>
      </c>
      <c r="Z50">
        <v>18.297999999999998</v>
      </c>
      <c r="AA50">
        <v>95.589709999999997</v>
      </c>
      <c r="AB50">
        <v>2.0694319999999999</v>
      </c>
      <c r="AC50">
        <v>37.177486000000002</v>
      </c>
      <c r="AD50" s="1">
        <v>108</v>
      </c>
      <c r="AE50">
        <v>0</v>
      </c>
      <c r="AF50">
        <v>542</v>
      </c>
      <c r="AG50">
        <v>91</v>
      </c>
      <c r="AH50">
        <v>15.741557999999999</v>
      </c>
      <c r="AI50">
        <v>2185.1999999999998</v>
      </c>
      <c r="AJ50">
        <v>21.7</v>
      </c>
      <c r="AK50">
        <v>13</v>
      </c>
      <c r="AL50">
        <v>5824</v>
      </c>
      <c r="AM50" t="s">
        <v>347</v>
      </c>
      <c r="AN50" t="s">
        <v>698</v>
      </c>
      <c r="AO50">
        <v>1314.8230000000001</v>
      </c>
      <c r="AR50" t="s">
        <v>118</v>
      </c>
      <c r="AS50" t="s">
        <v>122</v>
      </c>
      <c r="AT50" t="s">
        <v>243</v>
      </c>
      <c r="AU50" t="s">
        <v>346</v>
      </c>
      <c r="AV50" t="s">
        <v>48</v>
      </c>
      <c r="AW50">
        <v>3</v>
      </c>
      <c r="BB50">
        <v>0.78298454613542823</v>
      </c>
      <c r="BC50" t="s">
        <v>70</v>
      </c>
      <c r="BF50" t="s">
        <v>118</v>
      </c>
      <c r="BG50" t="s">
        <v>122</v>
      </c>
      <c r="BH50" t="s">
        <v>346</v>
      </c>
      <c r="BI50">
        <v>6003</v>
      </c>
      <c r="BJ50">
        <v>3</v>
      </c>
      <c r="BK50" t="s">
        <v>243</v>
      </c>
      <c r="BL50" t="s">
        <v>247</v>
      </c>
      <c r="BM50">
        <v>0.78298454613542823</v>
      </c>
      <c r="BN50" t="s">
        <v>70</v>
      </c>
      <c r="BO50" t="s">
        <v>533</v>
      </c>
      <c r="BP50">
        <v>1504.731</v>
      </c>
    </row>
    <row r="51" spans="1:68" ht="16.5">
      <c r="A51" s="129" t="str">
        <f t="shared" si="18"/>
        <v>인천스마트</v>
      </c>
      <c r="B51" s="130" t="str">
        <f t="shared" si="1"/>
        <v>박병승</v>
      </c>
      <c r="C51" s="131" t="str">
        <f t="shared" si="19"/>
        <v>D</v>
      </c>
      <c r="D51" s="132">
        <f t="shared" si="20"/>
        <v>0.81590909090909081</v>
      </c>
      <c r="E51" s="133">
        <f t="shared" si="21"/>
        <v>1535</v>
      </c>
      <c r="F51" s="134" t="str">
        <f t="shared" si="22"/>
        <v>38</v>
      </c>
      <c r="G51" s="135" t="str">
        <f t="shared" si="23"/>
        <v>70바3552</v>
      </c>
      <c r="H51" s="136">
        <f t="shared" si="24"/>
        <v>1</v>
      </c>
      <c r="I51" s="137">
        <f t="shared" si="25"/>
        <v>1653.675</v>
      </c>
      <c r="J51" s="138">
        <f t="shared" si="26"/>
        <v>2.0741378131215321E-2</v>
      </c>
      <c r="K51" s="138">
        <f t="shared" si="27"/>
        <v>0.3492119063023193</v>
      </c>
      <c r="L51" s="138">
        <f t="shared" si="28"/>
        <v>0.2303959363236428</v>
      </c>
      <c r="M51" s="139">
        <f t="shared" si="29"/>
        <v>12.643000000000001</v>
      </c>
      <c r="N51" s="140">
        <f t="shared" si="30"/>
        <v>0</v>
      </c>
      <c r="O51" s="140">
        <f t="shared" si="31"/>
        <v>16.387742452416589</v>
      </c>
      <c r="P51" s="222">
        <f t="shared" si="32"/>
        <v>13</v>
      </c>
      <c r="Q51" s="223">
        <f t="shared" si="33"/>
        <v>0</v>
      </c>
      <c r="R51" s="223">
        <f t="shared" si="34"/>
        <v>271</v>
      </c>
      <c r="T51">
        <v>529</v>
      </c>
      <c r="U51">
        <v>1535</v>
      </c>
      <c r="V51" t="s">
        <v>348</v>
      </c>
      <c r="W51">
        <v>1653.675</v>
      </c>
      <c r="X51">
        <v>921.13099999999997</v>
      </c>
      <c r="Y51">
        <v>1.7949999999999999</v>
      </c>
      <c r="Z51">
        <v>12.643000000000001</v>
      </c>
      <c r="AA51">
        <v>102.705808</v>
      </c>
      <c r="AB51">
        <v>2.1302599999999998</v>
      </c>
      <c r="AC51">
        <v>35.866090999999997</v>
      </c>
      <c r="AD51" s="1">
        <v>381</v>
      </c>
      <c r="AE51">
        <v>0</v>
      </c>
      <c r="AF51">
        <v>271</v>
      </c>
      <c r="AG51">
        <v>91</v>
      </c>
      <c r="AH51">
        <v>16.101085000000001</v>
      </c>
      <c r="AI51">
        <v>942.6</v>
      </c>
      <c r="AJ51">
        <v>33.5</v>
      </c>
      <c r="AK51">
        <v>13</v>
      </c>
      <c r="AL51">
        <v>3440</v>
      </c>
      <c r="AM51" t="s">
        <v>349</v>
      </c>
      <c r="AN51" t="s">
        <v>699</v>
      </c>
      <c r="AO51">
        <v>1653.675</v>
      </c>
      <c r="AR51" t="s">
        <v>118</v>
      </c>
      <c r="AS51" t="s">
        <v>122</v>
      </c>
      <c r="AT51" t="s">
        <v>248</v>
      </c>
      <c r="AU51" t="s">
        <v>348</v>
      </c>
      <c r="AV51" t="s">
        <v>48</v>
      </c>
      <c r="AW51">
        <v>1</v>
      </c>
      <c r="BB51">
        <v>0.81590909090909081</v>
      </c>
      <c r="BC51" t="s">
        <v>67</v>
      </c>
      <c r="BF51" t="s">
        <v>118</v>
      </c>
      <c r="BG51" t="s">
        <v>122</v>
      </c>
      <c r="BH51" t="s">
        <v>348</v>
      </c>
      <c r="BI51">
        <v>1535</v>
      </c>
      <c r="BJ51">
        <v>1</v>
      </c>
      <c r="BK51" t="s">
        <v>248</v>
      </c>
      <c r="BL51" t="s">
        <v>176</v>
      </c>
      <c r="BM51">
        <v>0.81590909090909081</v>
      </c>
      <c r="BN51" t="s">
        <v>67</v>
      </c>
      <c r="BO51" t="s">
        <v>181</v>
      </c>
      <c r="BP51">
        <v>1653.675</v>
      </c>
    </row>
    <row r="52" spans="1:68" ht="16.5">
      <c r="A52" s="112" t="str">
        <f t="shared" si="18"/>
        <v>인천스마트</v>
      </c>
      <c r="B52" s="113" t="str">
        <f t="shared" si="1"/>
        <v>박병진</v>
      </c>
      <c r="C52" s="114" t="str">
        <f t="shared" si="19"/>
        <v>C</v>
      </c>
      <c r="D52" s="115">
        <f t="shared" si="20"/>
        <v>0.87159501326148914</v>
      </c>
      <c r="E52" s="116">
        <f t="shared" si="21"/>
        <v>4551</v>
      </c>
      <c r="F52" s="117" t="str">
        <f t="shared" si="22"/>
        <v>5</v>
      </c>
      <c r="G52" s="118" t="str">
        <f t="shared" si="23"/>
        <v>70바3631</v>
      </c>
      <c r="H52" s="119">
        <f t="shared" si="24"/>
        <v>7</v>
      </c>
      <c r="I52" s="120">
        <f t="shared" si="25"/>
        <v>668.85399999999993</v>
      </c>
      <c r="J52" s="121">
        <f t="shared" si="26"/>
        <v>8.8049064529518314E-2</v>
      </c>
      <c r="K52" s="121">
        <f t="shared" si="27"/>
        <v>0.36636572969291342</v>
      </c>
      <c r="L52" s="121">
        <f t="shared" si="28"/>
        <v>0.12558794594934022</v>
      </c>
      <c r="M52" s="122">
        <f t="shared" si="29"/>
        <v>16.477</v>
      </c>
      <c r="N52" s="123">
        <f t="shared" si="30"/>
        <v>0</v>
      </c>
      <c r="O52" s="123">
        <f t="shared" si="31"/>
        <v>4.1977232598469403</v>
      </c>
      <c r="P52" s="224">
        <f t="shared" si="32"/>
        <v>80</v>
      </c>
      <c r="Q52" s="225">
        <f t="shared" si="33"/>
        <v>0</v>
      </c>
      <c r="R52" s="225">
        <f t="shared" si="34"/>
        <v>32</v>
      </c>
      <c r="T52">
        <v>529</v>
      </c>
      <c r="U52">
        <v>4551</v>
      </c>
      <c r="V52" t="s">
        <v>536</v>
      </c>
      <c r="W52">
        <v>762.31799999999998</v>
      </c>
      <c r="X52">
        <v>435.99700000000001</v>
      </c>
      <c r="Y52">
        <v>1.748</v>
      </c>
      <c r="Z52">
        <v>16.477</v>
      </c>
      <c r="AA52">
        <v>46.110540999999998</v>
      </c>
      <c r="AB52">
        <v>4.05999</v>
      </c>
      <c r="AC52">
        <v>16.893322000000001</v>
      </c>
      <c r="AD52" s="1">
        <v>84</v>
      </c>
      <c r="AE52">
        <v>0</v>
      </c>
      <c r="AF52">
        <v>32</v>
      </c>
      <c r="AG52">
        <v>88</v>
      </c>
      <c r="AH52">
        <v>16.532401</v>
      </c>
      <c r="AI52">
        <v>2471.9</v>
      </c>
      <c r="AJ52">
        <v>73.7</v>
      </c>
      <c r="AK52">
        <v>80</v>
      </c>
      <c r="AL52">
        <v>14014</v>
      </c>
      <c r="AM52" t="s">
        <v>537</v>
      </c>
      <c r="AN52" t="s">
        <v>700</v>
      </c>
      <c r="AO52">
        <v>160.988</v>
      </c>
      <c r="AR52" t="s">
        <v>118</v>
      </c>
      <c r="AS52" t="s">
        <v>123</v>
      </c>
      <c r="AT52" t="s">
        <v>260</v>
      </c>
      <c r="AU52" t="s">
        <v>536</v>
      </c>
      <c r="AV52" t="s">
        <v>48</v>
      </c>
      <c r="AW52">
        <v>7</v>
      </c>
      <c r="BB52">
        <v>0.87159501326148914</v>
      </c>
      <c r="BC52" t="s">
        <v>69</v>
      </c>
      <c r="BF52" t="s">
        <v>118</v>
      </c>
      <c r="BG52" t="s">
        <v>123</v>
      </c>
      <c r="BH52" t="s">
        <v>536</v>
      </c>
      <c r="BI52">
        <v>4551</v>
      </c>
      <c r="BJ52">
        <v>7</v>
      </c>
      <c r="BK52" t="s">
        <v>260</v>
      </c>
      <c r="BL52" t="s">
        <v>261</v>
      </c>
      <c r="BM52">
        <v>0.87159501326148914</v>
      </c>
      <c r="BN52" t="s">
        <v>69</v>
      </c>
      <c r="BO52" t="s">
        <v>179</v>
      </c>
      <c r="BP52">
        <v>668.85399999999993</v>
      </c>
    </row>
    <row r="53" spans="1:68" ht="16.5">
      <c r="A53" s="129" t="str">
        <f t="shared" si="18"/>
        <v>인천스마트</v>
      </c>
      <c r="B53" s="130" t="str">
        <f t="shared" si="1"/>
        <v>박봉건</v>
      </c>
      <c r="C53" s="131" t="str">
        <f t="shared" si="19"/>
        <v>D</v>
      </c>
      <c r="D53" s="132">
        <f t="shared" si="20"/>
        <v>0.83090909090909082</v>
      </c>
      <c r="E53" s="133">
        <f t="shared" si="21"/>
        <v>2374</v>
      </c>
      <c r="F53" s="134" t="str">
        <f t="shared" si="22"/>
        <v>38</v>
      </c>
      <c r="G53" s="135" t="str">
        <f t="shared" si="23"/>
        <v>70바3547</v>
      </c>
      <c r="H53" s="136">
        <f t="shared" si="24"/>
        <v>1</v>
      </c>
      <c r="I53" s="137">
        <f t="shared" si="25"/>
        <v>1897.7139999999999</v>
      </c>
      <c r="J53" s="138">
        <f t="shared" si="26"/>
        <v>1.9788052686547354E-2</v>
      </c>
      <c r="K53" s="138">
        <f t="shared" si="27"/>
        <v>0.37825118959832432</v>
      </c>
      <c r="L53" s="138">
        <f t="shared" si="28"/>
        <v>0.22553451152281115</v>
      </c>
      <c r="M53" s="139">
        <f t="shared" si="29"/>
        <v>15.628</v>
      </c>
      <c r="N53" s="140">
        <f t="shared" si="30"/>
        <v>0</v>
      </c>
      <c r="O53" s="140">
        <f t="shared" si="31"/>
        <v>22.448061193625595</v>
      </c>
      <c r="P53" s="222">
        <f t="shared" si="32"/>
        <v>18</v>
      </c>
      <c r="Q53" s="223">
        <f t="shared" si="33"/>
        <v>0</v>
      </c>
      <c r="R53" s="223">
        <f t="shared" si="34"/>
        <v>426</v>
      </c>
      <c r="T53">
        <v>529</v>
      </c>
      <c r="U53">
        <v>2374</v>
      </c>
      <c r="V53" t="s">
        <v>350</v>
      </c>
      <c r="W53">
        <v>1897.7139999999999</v>
      </c>
      <c r="X53">
        <v>1037.9659999999999</v>
      </c>
      <c r="Y53">
        <v>1.8280000000000001</v>
      </c>
      <c r="Z53">
        <v>15.628</v>
      </c>
      <c r="AA53">
        <v>125.762198</v>
      </c>
      <c r="AB53">
        <v>2.4885890000000002</v>
      </c>
      <c r="AC53">
        <v>47.569701000000002</v>
      </c>
      <c r="AD53" s="1">
        <v>428</v>
      </c>
      <c r="AE53">
        <v>0</v>
      </c>
      <c r="AF53">
        <v>426</v>
      </c>
      <c r="AG53">
        <v>70</v>
      </c>
      <c r="AH53">
        <v>15.089701</v>
      </c>
      <c r="AI53">
        <v>1311.6</v>
      </c>
      <c r="AJ53">
        <v>0</v>
      </c>
      <c r="AK53">
        <v>18</v>
      </c>
      <c r="AL53">
        <v>5512</v>
      </c>
      <c r="AM53" t="s">
        <v>351</v>
      </c>
      <c r="AN53" t="s">
        <v>701</v>
      </c>
      <c r="AO53">
        <v>1897.7139999999999</v>
      </c>
      <c r="AR53" t="s">
        <v>118</v>
      </c>
      <c r="AS53" t="s">
        <v>122</v>
      </c>
      <c r="AT53" t="s">
        <v>243</v>
      </c>
      <c r="AU53" t="s">
        <v>350</v>
      </c>
      <c r="AV53" t="s">
        <v>48</v>
      </c>
      <c r="AW53">
        <v>1</v>
      </c>
      <c r="BB53">
        <v>0.83090909090909082</v>
      </c>
      <c r="BC53" t="s">
        <v>67</v>
      </c>
      <c r="BF53" t="s">
        <v>118</v>
      </c>
      <c r="BG53" t="s">
        <v>122</v>
      </c>
      <c r="BH53" t="s">
        <v>350</v>
      </c>
      <c r="BI53">
        <v>2374</v>
      </c>
      <c r="BJ53">
        <v>1</v>
      </c>
      <c r="BK53" t="s">
        <v>243</v>
      </c>
      <c r="BL53" t="s">
        <v>176</v>
      </c>
      <c r="BM53">
        <v>0.83090909090909082</v>
      </c>
      <c r="BN53" t="s">
        <v>67</v>
      </c>
      <c r="BO53" t="s">
        <v>181</v>
      </c>
      <c r="BP53">
        <v>1897.7139999999999</v>
      </c>
    </row>
    <row r="54" spans="1:68" ht="16.5">
      <c r="A54" s="112" t="str">
        <f t="shared" si="18"/>
        <v>인천스마트</v>
      </c>
      <c r="B54" s="113" t="str">
        <f t="shared" si="1"/>
        <v>박용환</v>
      </c>
      <c r="C54" s="114" t="str">
        <f t="shared" si="19"/>
        <v>A</v>
      </c>
      <c r="D54" s="115">
        <f t="shared" si="20"/>
        <v>0.99544997742870733</v>
      </c>
      <c r="E54" s="116">
        <f t="shared" si="21"/>
        <v>5312</v>
      </c>
      <c r="F54" s="117" t="str">
        <f t="shared" si="22"/>
        <v>5-1</v>
      </c>
      <c r="G54" s="118" t="str">
        <f t="shared" si="23"/>
        <v>70바3646</v>
      </c>
      <c r="H54" s="119">
        <f t="shared" si="24"/>
        <v>2</v>
      </c>
      <c r="I54" s="120">
        <f t="shared" si="25"/>
        <v>460.27000000000004</v>
      </c>
      <c r="J54" s="121">
        <f t="shared" si="26"/>
        <v>3.5268048379616279E-2</v>
      </c>
      <c r="K54" s="121">
        <f t="shared" si="27"/>
        <v>0.34545281621207968</v>
      </c>
      <c r="L54" s="121">
        <f t="shared" si="28"/>
        <v>0.14122145697090838</v>
      </c>
      <c r="M54" s="122">
        <f t="shared" si="29"/>
        <v>11.644</v>
      </c>
      <c r="N54" s="123">
        <f t="shared" si="30"/>
        <v>0</v>
      </c>
      <c r="O54" s="123">
        <f t="shared" si="31"/>
        <v>11.514980337627915</v>
      </c>
      <c r="P54" s="224">
        <f t="shared" si="32"/>
        <v>2</v>
      </c>
      <c r="Q54" s="225">
        <f t="shared" si="33"/>
        <v>0</v>
      </c>
      <c r="R54" s="225">
        <f t="shared" si="34"/>
        <v>53</v>
      </c>
      <c r="T54">
        <v>529</v>
      </c>
      <c r="U54">
        <v>5312</v>
      </c>
      <c r="V54" t="s">
        <v>352</v>
      </c>
      <c r="W54">
        <v>460.27</v>
      </c>
      <c r="X54">
        <v>256.928</v>
      </c>
      <c r="Y54">
        <v>1.7909999999999999</v>
      </c>
      <c r="Z54">
        <v>11.644</v>
      </c>
      <c r="AA54">
        <v>30.039428000000001</v>
      </c>
      <c r="AB54">
        <v>1.0594319999999999</v>
      </c>
      <c r="AC54">
        <v>10.377205</v>
      </c>
      <c r="AD54" s="1">
        <v>65</v>
      </c>
      <c r="AE54">
        <v>0</v>
      </c>
      <c r="AF54">
        <v>53</v>
      </c>
      <c r="AG54">
        <v>65</v>
      </c>
      <c r="AH54">
        <v>15.322195000000001</v>
      </c>
      <c r="AI54">
        <v>13.4</v>
      </c>
      <c r="AJ54">
        <v>0</v>
      </c>
      <c r="AK54">
        <v>2</v>
      </c>
      <c r="AL54">
        <v>273</v>
      </c>
      <c r="AM54" t="s">
        <v>353</v>
      </c>
      <c r="AN54" t="s">
        <v>702</v>
      </c>
      <c r="AO54">
        <v>365.79</v>
      </c>
      <c r="AR54" t="s">
        <v>118</v>
      </c>
      <c r="AS54" t="s">
        <v>124</v>
      </c>
      <c r="AT54" t="s">
        <v>266</v>
      </c>
      <c r="AU54" t="s">
        <v>352</v>
      </c>
      <c r="AV54" t="s">
        <v>48</v>
      </c>
      <c r="AW54">
        <v>2</v>
      </c>
      <c r="BB54">
        <v>0.99544997742870733</v>
      </c>
      <c r="BC54" t="s">
        <v>66</v>
      </c>
      <c r="BF54" t="s">
        <v>118</v>
      </c>
      <c r="BG54" t="s">
        <v>124</v>
      </c>
      <c r="BH54" t="s">
        <v>352</v>
      </c>
      <c r="BI54">
        <v>5312</v>
      </c>
      <c r="BJ54">
        <v>2</v>
      </c>
      <c r="BK54" t="s">
        <v>266</v>
      </c>
      <c r="BL54" t="s">
        <v>513</v>
      </c>
      <c r="BM54">
        <v>0.99544997742870733</v>
      </c>
      <c r="BN54" t="s">
        <v>66</v>
      </c>
      <c r="BO54" t="s">
        <v>180</v>
      </c>
      <c r="BP54">
        <v>460.27000000000004</v>
      </c>
    </row>
    <row r="55" spans="1:68" ht="16.5">
      <c r="A55" s="129" t="str">
        <f t="shared" si="18"/>
        <v>인천스마트</v>
      </c>
      <c r="B55" s="130" t="str">
        <f t="shared" si="1"/>
        <v>박유진</v>
      </c>
      <c r="C55" s="131" t="str">
        <f t="shared" si="19"/>
        <v>B</v>
      </c>
      <c r="D55" s="132">
        <f t="shared" si="20"/>
        <v>0.93995392473308714</v>
      </c>
      <c r="E55" s="133">
        <f t="shared" si="21"/>
        <v>909</v>
      </c>
      <c r="F55" s="134" t="str">
        <f t="shared" si="22"/>
        <v>27</v>
      </c>
      <c r="G55" s="135" t="str">
        <f t="shared" si="23"/>
        <v>70바3659</v>
      </c>
      <c r="H55" s="136">
        <f t="shared" si="24"/>
        <v>5</v>
      </c>
      <c r="I55" s="137">
        <f t="shared" si="25"/>
        <v>371.99899999999997</v>
      </c>
      <c r="J55" s="138">
        <f t="shared" si="26"/>
        <v>5.367831102170708E-2</v>
      </c>
      <c r="K55" s="138">
        <f t="shared" si="27"/>
        <v>0.35052012895749307</v>
      </c>
      <c r="L55" s="138">
        <f t="shared" si="28"/>
        <v>0.20430162446673245</v>
      </c>
      <c r="M55" s="139">
        <f t="shared" si="29"/>
        <v>15.981</v>
      </c>
      <c r="N55" s="140">
        <f t="shared" si="30"/>
        <v>0.45640947232218859</v>
      </c>
      <c r="O55" s="140">
        <f t="shared" si="31"/>
        <v>33.546096215680862</v>
      </c>
      <c r="P55" s="222">
        <f t="shared" si="32"/>
        <v>6</v>
      </c>
      <c r="Q55" s="223">
        <f t="shared" si="33"/>
        <v>2</v>
      </c>
      <c r="R55" s="223">
        <f t="shared" si="34"/>
        <v>147</v>
      </c>
      <c r="T55">
        <v>529</v>
      </c>
      <c r="U55">
        <v>909</v>
      </c>
      <c r="V55" t="s">
        <v>538</v>
      </c>
      <c r="W55">
        <v>438.20299999999997</v>
      </c>
      <c r="X55">
        <v>239.804</v>
      </c>
      <c r="Y55">
        <v>1.827</v>
      </c>
      <c r="Z55">
        <v>15.981</v>
      </c>
      <c r="AA55">
        <v>23.219434</v>
      </c>
      <c r="AB55">
        <v>1.24638</v>
      </c>
      <c r="AC55">
        <v>8.1388789999999993</v>
      </c>
      <c r="AD55" s="1">
        <v>76</v>
      </c>
      <c r="AE55">
        <v>2</v>
      </c>
      <c r="AF55">
        <v>147</v>
      </c>
      <c r="AG55">
        <v>88</v>
      </c>
      <c r="AH55">
        <v>18.872250999999999</v>
      </c>
      <c r="AI55">
        <v>1077.4000000000001</v>
      </c>
      <c r="AJ55">
        <v>1.4</v>
      </c>
      <c r="AK55">
        <v>6</v>
      </c>
      <c r="AL55">
        <v>1765</v>
      </c>
      <c r="AM55" t="s">
        <v>539</v>
      </c>
      <c r="AN55" t="s">
        <v>703</v>
      </c>
      <c r="AO55">
        <v>110.35</v>
      </c>
      <c r="AR55" t="s">
        <v>118</v>
      </c>
      <c r="AS55" t="s">
        <v>121</v>
      </c>
      <c r="AT55" t="s">
        <v>237</v>
      </c>
      <c r="AU55" t="s">
        <v>538</v>
      </c>
      <c r="AV55" t="s">
        <v>48</v>
      </c>
      <c r="AW55">
        <v>5</v>
      </c>
      <c r="BB55">
        <v>0.93995392473308714</v>
      </c>
      <c r="BC55" t="s">
        <v>68</v>
      </c>
      <c r="BF55" t="s">
        <v>118</v>
      </c>
      <c r="BG55" t="s">
        <v>121</v>
      </c>
      <c r="BH55" t="s">
        <v>538</v>
      </c>
      <c r="BI55">
        <v>909</v>
      </c>
      <c r="BJ55">
        <v>5</v>
      </c>
      <c r="BK55" t="s">
        <v>237</v>
      </c>
      <c r="BL55" t="s">
        <v>227</v>
      </c>
      <c r="BM55">
        <v>0.93995392473308714</v>
      </c>
      <c r="BN55" t="s">
        <v>68</v>
      </c>
      <c r="BO55" t="s">
        <v>177</v>
      </c>
      <c r="BP55">
        <v>371.99899999999997</v>
      </c>
    </row>
    <row r="56" spans="1:68" ht="16.5">
      <c r="A56" s="112" t="str">
        <f t="shared" si="18"/>
        <v>인천스마트</v>
      </c>
      <c r="B56" s="113" t="str">
        <f t="shared" si="1"/>
        <v>박정배</v>
      </c>
      <c r="C56" s="114" t="str">
        <f t="shared" si="19"/>
        <v>A</v>
      </c>
      <c r="D56" s="115">
        <f t="shared" si="20"/>
        <v>0.96042450484262132</v>
      </c>
      <c r="E56" s="116">
        <f t="shared" si="21"/>
        <v>7212</v>
      </c>
      <c r="F56" s="117" t="str">
        <f t="shared" si="22"/>
        <v>5-1</v>
      </c>
      <c r="G56" s="118" t="str">
        <f t="shared" si="23"/>
        <v>70바3644</v>
      </c>
      <c r="H56" s="119">
        <f t="shared" si="24"/>
        <v>3</v>
      </c>
      <c r="I56" s="120">
        <f t="shared" si="25"/>
        <v>390.07799999999997</v>
      </c>
      <c r="J56" s="121">
        <f t="shared" si="26"/>
        <v>1.706943930450475E-2</v>
      </c>
      <c r="K56" s="121">
        <f t="shared" si="27"/>
        <v>0.34249453917483219</v>
      </c>
      <c r="L56" s="121">
        <f t="shared" si="28"/>
        <v>0.1025435938453335</v>
      </c>
      <c r="M56" s="122">
        <f t="shared" si="29"/>
        <v>12.935</v>
      </c>
      <c r="N56" s="123">
        <f t="shared" si="30"/>
        <v>0.46769403456258918</v>
      </c>
      <c r="O56" s="123">
        <f t="shared" si="31"/>
        <v>18.240067347940979</v>
      </c>
      <c r="P56" s="224">
        <f t="shared" si="32"/>
        <v>10</v>
      </c>
      <c r="Q56" s="225">
        <f t="shared" si="33"/>
        <v>2</v>
      </c>
      <c r="R56" s="225">
        <f t="shared" si="34"/>
        <v>78</v>
      </c>
      <c r="T56">
        <v>529</v>
      </c>
      <c r="U56">
        <v>7212</v>
      </c>
      <c r="V56" t="s">
        <v>354</v>
      </c>
      <c r="W56">
        <v>427.63</v>
      </c>
      <c r="X56">
        <v>244.321</v>
      </c>
      <c r="Y56">
        <v>1.75</v>
      </c>
      <c r="Z56">
        <v>12.935</v>
      </c>
      <c r="AA56">
        <v>27.045821</v>
      </c>
      <c r="AB56">
        <v>0.46165699999999998</v>
      </c>
      <c r="AC56">
        <v>9.2630459999999992</v>
      </c>
      <c r="AD56" s="1">
        <v>40</v>
      </c>
      <c r="AE56">
        <v>2</v>
      </c>
      <c r="AF56">
        <v>78</v>
      </c>
      <c r="AG56">
        <v>65</v>
      </c>
      <c r="AH56">
        <v>15.811315</v>
      </c>
      <c r="AI56">
        <v>7.8</v>
      </c>
      <c r="AJ56">
        <v>0</v>
      </c>
      <c r="AK56">
        <v>10</v>
      </c>
      <c r="AL56">
        <v>2819</v>
      </c>
      <c r="AM56" t="s">
        <v>355</v>
      </c>
      <c r="AN56" t="s">
        <v>704</v>
      </c>
      <c r="AO56">
        <v>234.31</v>
      </c>
      <c r="AR56" t="s">
        <v>118</v>
      </c>
      <c r="AS56" t="s">
        <v>124</v>
      </c>
      <c r="AT56" t="s">
        <v>264</v>
      </c>
      <c r="AU56" t="s">
        <v>354</v>
      </c>
      <c r="AV56" t="s">
        <v>48</v>
      </c>
      <c r="AW56">
        <v>3</v>
      </c>
      <c r="BB56">
        <v>0.96042450484262132</v>
      </c>
      <c r="BC56" t="s">
        <v>66</v>
      </c>
      <c r="BF56" t="s">
        <v>118</v>
      </c>
      <c r="BG56" t="s">
        <v>124</v>
      </c>
      <c r="BH56" t="s">
        <v>354</v>
      </c>
      <c r="BI56">
        <v>7212</v>
      </c>
      <c r="BJ56">
        <v>3</v>
      </c>
      <c r="BK56" t="s">
        <v>264</v>
      </c>
      <c r="BL56" t="s">
        <v>267</v>
      </c>
      <c r="BM56">
        <v>0.96042450484262132</v>
      </c>
      <c r="BN56" t="s">
        <v>66</v>
      </c>
      <c r="BO56" t="s">
        <v>180</v>
      </c>
      <c r="BP56">
        <v>390.07799999999997</v>
      </c>
    </row>
    <row r="57" spans="1:68" ht="16.5">
      <c r="A57" s="129" t="str">
        <f t="shared" si="18"/>
        <v>인천스마트</v>
      </c>
      <c r="B57" s="130" t="str">
        <f t="shared" si="1"/>
        <v>박정훈</v>
      </c>
      <c r="C57" s="131" t="str">
        <f t="shared" si="19"/>
        <v>D</v>
      </c>
      <c r="D57" s="132">
        <f t="shared" si="20"/>
        <v>0.81302934865453003</v>
      </c>
      <c r="E57" s="133">
        <f t="shared" si="21"/>
        <v>7558</v>
      </c>
      <c r="F57" s="134" t="str">
        <f t="shared" si="22"/>
        <v>38</v>
      </c>
      <c r="G57" s="135" t="str">
        <f t="shared" si="23"/>
        <v>70바3546</v>
      </c>
      <c r="H57" s="136">
        <f t="shared" si="24"/>
        <v>3</v>
      </c>
      <c r="I57" s="137">
        <f t="shared" si="25"/>
        <v>682.02599999999995</v>
      </c>
      <c r="J57" s="138">
        <f t="shared" si="26"/>
        <v>2.0714032649351607E-2</v>
      </c>
      <c r="K57" s="138">
        <f t="shared" si="27"/>
        <v>0.38033310611925447</v>
      </c>
      <c r="L57" s="138">
        <f t="shared" si="28"/>
        <v>0.15541929486559164</v>
      </c>
      <c r="M57" s="139">
        <f t="shared" si="29"/>
        <v>14.868</v>
      </c>
      <c r="N57" s="140">
        <f t="shared" si="30"/>
        <v>0.14536848731005789</v>
      </c>
      <c r="O57" s="140">
        <f t="shared" si="31"/>
        <v>16.717376040656656</v>
      </c>
      <c r="P57" s="222">
        <f t="shared" si="32"/>
        <v>11</v>
      </c>
      <c r="Q57" s="223">
        <f t="shared" si="33"/>
        <v>1</v>
      </c>
      <c r="R57" s="223">
        <f t="shared" si="34"/>
        <v>115</v>
      </c>
      <c r="T57">
        <v>529</v>
      </c>
      <c r="U57">
        <v>7558</v>
      </c>
      <c r="V57" t="s">
        <v>356</v>
      </c>
      <c r="W57">
        <v>687.90700000000004</v>
      </c>
      <c r="X57">
        <v>386.19600000000003</v>
      </c>
      <c r="Y57">
        <v>1.7809999999999999</v>
      </c>
      <c r="Z57">
        <v>14.868</v>
      </c>
      <c r="AA57">
        <v>45.138047999999998</v>
      </c>
      <c r="AB57">
        <v>0.93499100000000002</v>
      </c>
      <c r="AC57">
        <v>17.167494000000001</v>
      </c>
      <c r="AD57" s="1">
        <v>106</v>
      </c>
      <c r="AE57">
        <v>1</v>
      </c>
      <c r="AF57">
        <v>115</v>
      </c>
      <c r="AG57">
        <v>65</v>
      </c>
      <c r="AH57">
        <v>15.240069</v>
      </c>
      <c r="AI57">
        <v>140.19999999999999</v>
      </c>
      <c r="AJ57">
        <v>0</v>
      </c>
      <c r="AK57">
        <v>11</v>
      </c>
      <c r="AL57">
        <v>3665</v>
      </c>
      <c r="AM57" t="s">
        <v>357</v>
      </c>
      <c r="AN57" t="s">
        <v>705</v>
      </c>
      <c r="AO57">
        <v>445.83199999999999</v>
      </c>
      <c r="AR57" t="s">
        <v>118</v>
      </c>
      <c r="AS57" t="s">
        <v>122</v>
      </c>
      <c r="AT57" t="s">
        <v>242</v>
      </c>
      <c r="AU57" t="s">
        <v>356</v>
      </c>
      <c r="AV57" t="s">
        <v>48</v>
      </c>
      <c r="AW57">
        <v>3</v>
      </c>
      <c r="BB57">
        <v>0.81302934865453003</v>
      </c>
      <c r="BC57" t="s">
        <v>67</v>
      </c>
      <c r="BF57" t="s">
        <v>118</v>
      </c>
      <c r="BG57" t="s">
        <v>122</v>
      </c>
      <c r="BH57" t="s">
        <v>356</v>
      </c>
      <c r="BI57">
        <v>7558</v>
      </c>
      <c r="BJ57">
        <v>3</v>
      </c>
      <c r="BK57" t="s">
        <v>242</v>
      </c>
      <c r="BL57" t="s">
        <v>244</v>
      </c>
      <c r="BM57">
        <v>0.81302934865453003</v>
      </c>
      <c r="BN57" t="s">
        <v>67</v>
      </c>
      <c r="BO57" t="s">
        <v>181</v>
      </c>
      <c r="BP57">
        <v>682.02599999999995</v>
      </c>
    </row>
    <row r="58" spans="1:68" ht="16.5">
      <c r="A58" s="112" t="str">
        <f t="shared" si="18"/>
        <v>인천스마트</v>
      </c>
      <c r="B58" s="113" t="str">
        <f t="shared" si="1"/>
        <v>박종길</v>
      </c>
      <c r="C58" s="114" t="str">
        <f t="shared" si="19"/>
        <v>A</v>
      </c>
      <c r="D58" s="115">
        <f t="shared" si="20"/>
        <v>0.98401735262200163</v>
      </c>
      <c r="E58" s="116">
        <f t="shared" si="21"/>
        <v>4132</v>
      </c>
      <c r="F58" s="117" t="str">
        <f t="shared" si="22"/>
        <v>5</v>
      </c>
      <c r="G58" s="118" t="str">
        <f t="shared" si="23"/>
        <v>70바3509</v>
      </c>
      <c r="H58" s="119">
        <f t="shared" si="24"/>
        <v>2</v>
      </c>
      <c r="I58" s="120">
        <f t="shared" si="25"/>
        <v>1810.7349999999999</v>
      </c>
      <c r="J58" s="121">
        <f t="shared" si="26"/>
        <v>8.3741013158111013E-3</v>
      </c>
      <c r="K58" s="121">
        <f t="shared" si="27"/>
        <v>0.31815812649195091</v>
      </c>
      <c r="L58" s="121">
        <f t="shared" si="28"/>
        <v>9.8854884894807912E-2</v>
      </c>
      <c r="M58" s="122">
        <f t="shared" si="29"/>
        <v>11.683999999999999</v>
      </c>
      <c r="N58" s="123">
        <f t="shared" si="30"/>
        <v>0.22090477071465456</v>
      </c>
      <c r="O58" s="123">
        <f t="shared" si="31"/>
        <v>3.3135715607198182</v>
      </c>
      <c r="P58" s="224">
        <f t="shared" si="32"/>
        <v>1</v>
      </c>
      <c r="Q58" s="225">
        <f t="shared" si="33"/>
        <v>4</v>
      </c>
      <c r="R58" s="225">
        <f t="shared" si="34"/>
        <v>60</v>
      </c>
      <c r="T58">
        <v>529</v>
      </c>
      <c r="U58">
        <v>4132</v>
      </c>
      <c r="V58" t="s">
        <v>358</v>
      </c>
      <c r="W58">
        <v>1810.7349999999999</v>
      </c>
      <c r="X58">
        <v>920.529</v>
      </c>
      <c r="Y58">
        <v>1.9670000000000001</v>
      </c>
      <c r="Z58">
        <v>11.683999999999999</v>
      </c>
      <c r="AA58">
        <v>104.94857500000001</v>
      </c>
      <c r="AB58">
        <v>0.87885000000000002</v>
      </c>
      <c r="AC58">
        <v>33.390242000000001</v>
      </c>
      <c r="AD58" s="1">
        <v>179</v>
      </c>
      <c r="AE58">
        <v>4</v>
      </c>
      <c r="AF58">
        <v>60</v>
      </c>
      <c r="AG58">
        <v>80</v>
      </c>
      <c r="AH58">
        <v>17.253544999999999</v>
      </c>
      <c r="AI58">
        <v>2084.4</v>
      </c>
      <c r="AJ58">
        <v>0</v>
      </c>
      <c r="AK58">
        <v>1</v>
      </c>
      <c r="AL58">
        <v>672</v>
      </c>
      <c r="AM58" t="s">
        <v>359</v>
      </c>
      <c r="AN58" t="s">
        <v>706</v>
      </c>
      <c r="AO58">
        <v>1750.3679999999999</v>
      </c>
      <c r="AR58" t="s">
        <v>118</v>
      </c>
      <c r="AS58" t="s">
        <v>123</v>
      </c>
      <c r="AT58" t="s">
        <v>253</v>
      </c>
      <c r="AU58" t="s">
        <v>358</v>
      </c>
      <c r="AV58" t="s">
        <v>48</v>
      </c>
      <c r="AW58">
        <v>2</v>
      </c>
      <c r="BB58">
        <v>0.98401735262200163</v>
      </c>
      <c r="BC58" t="s">
        <v>66</v>
      </c>
      <c r="BF58" t="s">
        <v>118</v>
      </c>
      <c r="BG58" t="s">
        <v>123</v>
      </c>
      <c r="BH58" t="s">
        <v>358</v>
      </c>
      <c r="BI58">
        <v>4132</v>
      </c>
      <c r="BJ58">
        <v>2</v>
      </c>
      <c r="BK58" t="s">
        <v>253</v>
      </c>
      <c r="BL58" t="s">
        <v>256</v>
      </c>
      <c r="BM58">
        <v>0.98401735262200163</v>
      </c>
      <c r="BN58" t="s">
        <v>66</v>
      </c>
      <c r="BO58" t="s">
        <v>180</v>
      </c>
      <c r="BP58">
        <v>1810.7349999999999</v>
      </c>
    </row>
    <row r="59" spans="1:68" ht="16.5">
      <c r="A59" s="129" t="str">
        <f t="shared" si="18"/>
        <v>인천스마트</v>
      </c>
      <c r="B59" s="130" t="str">
        <f t="shared" si="1"/>
        <v>박종현</v>
      </c>
      <c r="C59" s="131" t="str">
        <f t="shared" si="19"/>
        <v>A</v>
      </c>
      <c r="D59" s="132">
        <f t="shared" si="20"/>
        <v>0.99789473684210528</v>
      </c>
      <c r="E59" s="133">
        <f t="shared" si="21"/>
        <v>7439</v>
      </c>
      <c r="F59" s="134" t="str">
        <f t="shared" si="22"/>
        <v>20</v>
      </c>
      <c r="G59" s="135" t="str">
        <f t="shared" si="23"/>
        <v>70바3502</v>
      </c>
      <c r="H59" s="136">
        <f t="shared" si="24"/>
        <v>1</v>
      </c>
      <c r="I59" s="137">
        <f t="shared" si="25"/>
        <v>359.38400000000001</v>
      </c>
      <c r="J59" s="138">
        <f t="shared" si="26"/>
        <v>8.8136412532745192E-2</v>
      </c>
      <c r="K59" s="138">
        <f t="shared" si="27"/>
        <v>0.32218088481015433</v>
      </c>
      <c r="L59" s="138">
        <f t="shared" si="28"/>
        <v>0.22260312089575496</v>
      </c>
      <c r="M59" s="139">
        <f t="shared" si="29"/>
        <v>13.752000000000001</v>
      </c>
      <c r="N59" s="140">
        <f t="shared" si="30"/>
        <v>0</v>
      </c>
      <c r="O59" s="140">
        <f t="shared" si="31"/>
        <v>26.72345400643033</v>
      </c>
      <c r="P59" s="222">
        <f t="shared" si="32"/>
        <v>9</v>
      </c>
      <c r="Q59" s="223">
        <f t="shared" si="33"/>
        <v>0</v>
      </c>
      <c r="R59" s="223">
        <f t="shared" si="34"/>
        <v>128</v>
      </c>
      <c r="T59">
        <v>529</v>
      </c>
      <c r="U59">
        <v>7439</v>
      </c>
      <c r="V59" t="s">
        <v>707</v>
      </c>
      <c r="W59">
        <v>478.98</v>
      </c>
      <c r="X59">
        <v>250.655</v>
      </c>
      <c r="Y59">
        <v>1.911</v>
      </c>
      <c r="Z59">
        <v>13.752000000000001</v>
      </c>
      <c r="AA59">
        <v>25.887768000000001</v>
      </c>
      <c r="AB59">
        <v>2.2816550000000002</v>
      </c>
      <c r="AC59">
        <v>8.3405439999999995</v>
      </c>
      <c r="AD59" s="1">
        <v>80</v>
      </c>
      <c r="AE59">
        <v>0</v>
      </c>
      <c r="AF59">
        <v>128</v>
      </c>
      <c r="AG59">
        <v>75</v>
      </c>
      <c r="AH59">
        <v>18.502174</v>
      </c>
      <c r="AI59">
        <v>237.7</v>
      </c>
      <c r="AJ59">
        <v>0</v>
      </c>
      <c r="AK59">
        <v>9</v>
      </c>
      <c r="AL59">
        <v>3035</v>
      </c>
      <c r="AM59" t="s">
        <v>708</v>
      </c>
      <c r="AN59" t="s">
        <v>709</v>
      </c>
      <c r="AO59">
        <v>359.38400000000001</v>
      </c>
      <c r="AR59" t="s">
        <v>118</v>
      </c>
      <c r="AS59" t="s">
        <v>119</v>
      </c>
      <c r="AT59" t="s">
        <v>628</v>
      </c>
      <c r="AU59" t="s">
        <v>707</v>
      </c>
      <c r="AV59" t="s">
        <v>48</v>
      </c>
      <c r="AW59">
        <v>1</v>
      </c>
      <c r="BB59">
        <v>0.99789473684210528</v>
      </c>
      <c r="BC59" t="s">
        <v>66</v>
      </c>
      <c r="BF59" t="s">
        <v>118</v>
      </c>
      <c r="BG59" t="s">
        <v>119</v>
      </c>
      <c r="BH59" t="s">
        <v>707</v>
      </c>
      <c r="BI59">
        <v>7439</v>
      </c>
      <c r="BJ59">
        <v>1</v>
      </c>
      <c r="BK59" t="s">
        <v>628</v>
      </c>
      <c r="BL59" t="s">
        <v>176</v>
      </c>
      <c r="BM59">
        <v>0.99789473684210528</v>
      </c>
      <c r="BN59" t="s">
        <v>66</v>
      </c>
      <c r="BO59" t="s">
        <v>180</v>
      </c>
      <c r="BP59">
        <v>359.38400000000001</v>
      </c>
    </row>
    <row r="60" spans="1:68" ht="16.5">
      <c r="A60" s="112" t="str">
        <f t="shared" si="18"/>
        <v>인천스마트</v>
      </c>
      <c r="B60" s="113" t="str">
        <f t="shared" si="1"/>
        <v>박종호</v>
      </c>
      <c r="C60" s="114" t="str">
        <f t="shared" si="19"/>
        <v>D</v>
      </c>
      <c r="D60" s="115">
        <f t="shared" si="20"/>
        <v>0.83619946658178801</v>
      </c>
      <c r="E60" s="116">
        <f t="shared" si="21"/>
        <v>3867</v>
      </c>
      <c r="F60" s="117" t="str">
        <f t="shared" si="22"/>
        <v>38</v>
      </c>
      <c r="G60" s="118" t="str">
        <f t="shared" si="23"/>
        <v>70바3550</v>
      </c>
      <c r="H60" s="119">
        <f t="shared" si="24"/>
        <v>2</v>
      </c>
      <c r="I60" s="120">
        <f t="shared" si="25"/>
        <v>1822.21</v>
      </c>
      <c r="J60" s="121">
        <f t="shared" si="26"/>
        <v>3.0469298014092098E-2</v>
      </c>
      <c r="K60" s="121">
        <f t="shared" si="27"/>
        <v>0.37009881891622193</v>
      </c>
      <c r="L60" s="121">
        <f t="shared" si="28"/>
        <v>0.20744041575888619</v>
      </c>
      <c r="M60" s="122">
        <f t="shared" si="29"/>
        <v>12.337999999999999</v>
      </c>
      <c r="N60" s="123">
        <f t="shared" si="30"/>
        <v>0</v>
      </c>
      <c r="O60" s="123">
        <f t="shared" si="31"/>
        <v>19.591594821672583</v>
      </c>
      <c r="P60" s="224">
        <f t="shared" si="32"/>
        <v>11</v>
      </c>
      <c r="Q60" s="225">
        <f t="shared" si="33"/>
        <v>0</v>
      </c>
      <c r="R60" s="225">
        <f t="shared" si="34"/>
        <v>357</v>
      </c>
      <c r="T60">
        <v>529</v>
      </c>
      <c r="U60">
        <v>3867</v>
      </c>
      <c r="V60" t="s">
        <v>360</v>
      </c>
      <c r="W60">
        <v>1822.21</v>
      </c>
      <c r="X60">
        <v>990.63499999999999</v>
      </c>
      <c r="Y60">
        <v>1.839</v>
      </c>
      <c r="Z60">
        <v>12.337999999999999</v>
      </c>
      <c r="AA60">
        <v>126.09164800000001</v>
      </c>
      <c r="AB60">
        <v>3.8419240000000001</v>
      </c>
      <c r="AC60">
        <v>46.666370000000001</v>
      </c>
      <c r="AD60" s="1">
        <v>378</v>
      </c>
      <c r="AE60">
        <v>0</v>
      </c>
      <c r="AF60">
        <v>357</v>
      </c>
      <c r="AG60">
        <v>65</v>
      </c>
      <c r="AH60">
        <v>14.451472000000001</v>
      </c>
      <c r="AI60">
        <v>319.89999999999998</v>
      </c>
      <c r="AJ60">
        <v>0</v>
      </c>
      <c r="AK60">
        <v>11</v>
      </c>
      <c r="AL60">
        <v>5564</v>
      </c>
      <c r="AM60" t="s">
        <v>361</v>
      </c>
      <c r="AN60" t="s">
        <v>710</v>
      </c>
      <c r="AO60">
        <v>1707.722</v>
      </c>
      <c r="AR60" t="s">
        <v>118</v>
      </c>
      <c r="AS60" t="s">
        <v>122</v>
      </c>
      <c r="AT60" t="s">
        <v>246</v>
      </c>
      <c r="AU60" t="s">
        <v>360</v>
      </c>
      <c r="AV60" t="s">
        <v>48</v>
      </c>
      <c r="AW60">
        <v>2</v>
      </c>
      <c r="BB60">
        <v>0.83619946658178801</v>
      </c>
      <c r="BC60" t="s">
        <v>67</v>
      </c>
      <c r="BF60" t="s">
        <v>118</v>
      </c>
      <c r="BG60" t="s">
        <v>122</v>
      </c>
      <c r="BH60" t="s">
        <v>360</v>
      </c>
      <c r="BI60">
        <v>3867</v>
      </c>
      <c r="BJ60">
        <v>2</v>
      </c>
      <c r="BK60" t="s">
        <v>246</v>
      </c>
      <c r="BL60" t="s">
        <v>249</v>
      </c>
      <c r="BM60">
        <v>0.83619946658178801</v>
      </c>
      <c r="BN60" t="s">
        <v>67</v>
      </c>
      <c r="BO60" t="s">
        <v>181</v>
      </c>
      <c r="BP60">
        <v>1822.21</v>
      </c>
    </row>
    <row r="61" spans="1:68" ht="16.5">
      <c r="A61" s="129" t="str">
        <f t="shared" si="18"/>
        <v>인천스마트</v>
      </c>
      <c r="B61" s="130" t="str">
        <f t="shared" si="1"/>
        <v>박준용</v>
      </c>
      <c r="C61" s="131" t="str">
        <f t="shared" si="19"/>
        <v>S</v>
      </c>
      <c r="D61" s="132">
        <f t="shared" si="20"/>
        <v>1.0007461497651964</v>
      </c>
      <c r="E61" s="133">
        <f t="shared" si="21"/>
        <v>9583</v>
      </c>
      <c r="F61" s="134" t="str">
        <f t="shared" si="22"/>
        <v>20</v>
      </c>
      <c r="G61" s="135" t="str">
        <f t="shared" si="23"/>
        <v>70바3502</v>
      </c>
      <c r="H61" s="136">
        <f t="shared" si="24"/>
        <v>2</v>
      </c>
      <c r="I61" s="137">
        <f t="shared" si="25"/>
        <v>468.45400000000001</v>
      </c>
      <c r="J61" s="138">
        <f t="shared" si="26"/>
        <v>1.0253441322804552E-2</v>
      </c>
      <c r="K61" s="138">
        <f t="shared" si="27"/>
        <v>0.33152009864604437</v>
      </c>
      <c r="L61" s="138">
        <f t="shared" si="28"/>
        <v>0.16650514244728404</v>
      </c>
      <c r="M61" s="139">
        <f t="shared" si="29"/>
        <v>11.808999999999999</v>
      </c>
      <c r="N61" s="140">
        <f t="shared" si="30"/>
        <v>0</v>
      </c>
      <c r="O61" s="140">
        <f t="shared" si="31"/>
        <v>3.8424263641680931</v>
      </c>
      <c r="P61" s="222">
        <f t="shared" si="32"/>
        <v>0</v>
      </c>
      <c r="Q61" s="223">
        <f t="shared" si="33"/>
        <v>0</v>
      </c>
      <c r="R61" s="223">
        <f t="shared" si="34"/>
        <v>18</v>
      </c>
      <c r="T61">
        <v>529</v>
      </c>
      <c r="U61">
        <v>9583</v>
      </c>
      <c r="V61" t="s">
        <v>711</v>
      </c>
      <c r="W61">
        <v>468.45400000000001</v>
      </c>
      <c r="X61">
        <v>246.79</v>
      </c>
      <c r="Y61">
        <v>1.8979999999999999</v>
      </c>
      <c r="Z61">
        <v>11.808999999999999</v>
      </c>
      <c r="AA61">
        <v>24.923047</v>
      </c>
      <c r="AB61">
        <v>0.25554700000000002</v>
      </c>
      <c r="AC61">
        <v>8.2624910000000007</v>
      </c>
      <c r="AD61" s="1">
        <v>78</v>
      </c>
      <c r="AE61">
        <v>0</v>
      </c>
      <c r="AF61">
        <v>18</v>
      </c>
      <c r="AG61">
        <v>76</v>
      </c>
      <c r="AH61">
        <v>18.796016000000002</v>
      </c>
      <c r="AI61">
        <v>420.4</v>
      </c>
      <c r="AJ61">
        <v>0</v>
      </c>
      <c r="AK61">
        <v>0</v>
      </c>
      <c r="AL61">
        <v>0</v>
      </c>
      <c r="AM61" t="s">
        <v>712</v>
      </c>
      <c r="AN61" t="s">
        <v>713</v>
      </c>
      <c r="AO61">
        <v>396.46199999999999</v>
      </c>
      <c r="AR61" t="s">
        <v>118</v>
      </c>
      <c r="AS61" t="s">
        <v>119</v>
      </c>
      <c r="AT61" t="s">
        <v>628</v>
      </c>
      <c r="AU61" t="s">
        <v>711</v>
      </c>
      <c r="AV61" t="s">
        <v>48</v>
      </c>
      <c r="AW61">
        <v>2</v>
      </c>
      <c r="BB61">
        <v>1.0007461497651964</v>
      </c>
      <c r="BC61" t="s">
        <v>71</v>
      </c>
      <c r="BF61" t="s">
        <v>118</v>
      </c>
      <c r="BG61" t="s">
        <v>119</v>
      </c>
      <c r="BH61" t="s">
        <v>711</v>
      </c>
      <c r="BI61">
        <v>9583</v>
      </c>
      <c r="BJ61">
        <v>2</v>
      </c>
      <c r="BK61" t="s">
        <v>628</v>
      </c>
      <c r="BL61" t="s">
        <v>206</v>
      </c>
      <c r="BM61">
        <v>1.0007461497651964</v>
      </c>
      <c r="BN61" t="s">
        <v>71</v>
      </c>
      <c r="BO61" t="s">
        <v>178</v>
      </c>
      <c r="BP61">
        <v>468.45400000000001</v>
      </c>
    </row>
    <row r="62" spans="1:68" ht="16.5">
      <c r="A62" s="112" t="str">
        <f t="shared" si="18"/>
        <v>인천스마트</v>
      </c>
      <c r="B62" s="113" t="str">
        <f t="shared" si="1"/>
        <v>박화영</v>
      </c>
      <c r="C62" s="114" t="str">
        <f t="shared" si="19"/>
        <v>D</v>
      </c>
      <c r="D62" s="115">
        <f t="shared" si="20"/>
        <v>0.84326456128832228</v>
      </c>
      <c r="E62" s="116">
        <f t="shared" si="21"/>
        <v>3360</v>
      </c>
      <c r="F62" s="117" t="str">
        <f t="shared" si="22"/>
        <v>21</v>
      </c>
      <c r="G62" s="118" t="str">
        <f t="shared" si="23"/>
        <v>70바3562</v>
      </c>
      <c r="H62" s="119">
        <f t="shared" si="24"/>
        <v>3</v>
      </c>
      <c r="I62" s="120">
        <f t="shared" si="25"/>
        <v>827.173</v>
      </c>
      <c r="J62" s="121">
        <f t="shared" si="26"/>
        <v>5.0317429021087282E-2</v>
      </c>
      <c r="K62" s="121">
        <f t="shared" si="27"/>
        <v>0.35905738618364025</v>
      </c>
      <c r="L62" s="121">
        <f t="shared" si="28"/>
        <v>0.12814731622042788</v>
      </c>
      <c r="M62" s="122">
        <f t="shared" si="29"/>
        <v>18.571000000000002</v>
      </c>
      <c r="N62" s="123">
        <f t="shared" si="30"/>
        <v>0.46264328930125831</v>
      </c>
      <c r="O62" s="123">
        <f t="shared" si="31"/>
        <v>25.908024200870464</v>
      </c>
      <c r="P62" s="224">
        <f t="shared" si="32"/>
        <v>8</v>
      </c>
      <c r="Q62" s="225">
        <f t="shared" si="33"/>
        <v>4</v>
      </c>
      <c r="R62" s="225">
        <f t="shared" si="34"/>
        <v>224</v>
      </c>
      <c r="T62">
        <v>529</v>
      </c>
      <c r="U62">
        <v>3360</v>
      </c>
      <c r="V62" t="s">
        <v>362</v>
      </c>
      <c r="W62">
        <v>864.59699999999998</v>
      </c>
      <c r="X62">
        <v>510.86700000000002</v>
      </c>
      <c r="Y62">
        <v>1.6919999999999999</v>
      </c>
      <c r="Z62">
        <v>18.571000000000002</v>
      </c>
      <c r="AA62">
        <v>57.479149</v>
      </c>
      <c r="AB62">
        <v>2.8922029999999999</v>
      </c>
      <c r="AC62">
        <v>20.638313</v>
      </c>
      <c r="AD62" s="1">
        <v>106</v>
      </c>
      <c r="AE62">
        <v>4</v>
      </c>
      <c r="AF62">
        <v>224</v>
      </c>
      <c r="AG62">
        <v>72</v>
      </c>
      <c r="AH62">
        <v>15.041924</v>
      </c>
      <c r="AI62">
        <v>479.8</v>
      </c>
      <c r="AJ62">
        <v>0</v>
      </c>
      <c r="AK62">
        <v>8</v>
      </c>
      <c r="AL62">
        <v>3373</v>
      </c>
      <c r="AM62" t="s">
        <v>363</v>
      </c>
      <c r="AN62" t="s">
        <v>714</v>
      </c>
      <c r="AO62">
        <v>452.66899999999998</v>
      </c>
      <c r="AR62" t="s">
        <v>118</v>
      </c>
      <c r="AS62" t="s">
        <v>120</v>
      </c>
      <c r="AT62" t="s">
        <v>214</v>
      </c>
      <c r="AU62" t="s">
        <v>362</v>
      </c>
      <c r="AV62" t="s">
        <v>48</v>
      </c>
      <c r="AW62">
        <v>3</v>
      </c>
      <c r="BB62">
        <v>0.84326456128832228</v>
      </c>
      <c r="BC62" t="s">
        <v>67</v>
      </c>
      <c r="BF62" t="s">
        <v>118</v>
      </c>
      <c r="BG62" t="s">
        <v>120</v>
      </c>
      <c r="BH62" t="s">
        <v>362</v>
      </c>
      <c r="BI62">
        <v>3360</v>
      </c>
      <c r="BJ62">
        <v>3</v>
      </c>
      <c r="BK62" t="s">
        <v>214</v>
      </c>
      <c r="BL62" t="s">
        <v>223</v>
      </c>
      <c r="BM62">
        <v>0.84326456128832228</v>
      </c>
      <c r="BN62" t="s">
        <v>67</v>
      </c>
      <c r="BO62" t="s">
        <v>181</v>
      </c>
      <c r="BP62">
        <v>827.173</v>
      </c>
    </row>
    <row r="63" spans="1:68" ht="16.5">
      <c r="A63" s="129" t="str">
        <f t="shared" si="18"/>
        <v>인천스마트</v>
      </c>
      <c r="B63" s="130" t="str">
        <f t="shared" si="1"/>
        <v>배오성</v>
      </c>
      <c r="C63" s="131" t="str">
        <f t="shared" si="19"/>
        <v>D</v>
      </c>
      <c r="D63" s="132">
        <f t="shared" si="20"/>
        <v>0.81622923209369569</v>
      </c>
      <c r="E63" s="133">
        <f t="shared" si="21"/>
        <v>2550</v>
      </c>
      <c r="F63" s="134" t="str">
        <f t="shared" si="22"/>
        <v>38</v>
      </c>
      <c r="G63" s="135" t="str">
        <f t="shared" si="23"/>
        <v>70바3547</v>
      </c>
      <c r="H63" s="136">
        <f t="shared" si="24"/>
        <v>8</v>
      </c>
      <c r="I63" s="137">
        <f t="shared" si="25"/>
        <v>1415.3229999999999</v>
      </c>
      <c r="J63" s="138">
        <f t="shared" si="26"/>
        <v>2.3036068639587605E-2</v>
      </c>
      <c r="K63" s="138">
        <f t="shared" si="27"/>
        <v>0.38466726956206998</v>
      </c>
      <c r="L63" s="138">
        <f t="shared" si="28"/>
        <v>0.14484326192678282</v>
      </c>
      <c r="M63" s="139">
        <f t="shared" si="29"/>
        <v>14.398</v>
      </c>
      <c r="N63" s="140">
        <f t="shared" si="30"/>
        <v>0</v>
      </c>
      <c r="O63" s="140">
        <f t="shared" si="31"/>
        <v>20.278056669749589</v>
      </c>
      <c r="P63" s="222">
        <f t="shared" si="32"/>
        <v>20</v>
      </c>
      <c r="Q63" s="223">
        <f t="shared" si="33"/>
        <v>0</v>
      </c>
      <c r="R63" s="223">
        <f t="shared" si="34"/>
        <v>287</v>
      </c>
      <c r="T63">
        <v>529</v>
      </c>
      <c r="U63">
        <v>2550</v>
      </c>
      <c r="V63" t="s">
        <v>364</v>
      </c>
      <c r="W63">
        <v>1415.3230000000001</v>
      </c>
      <c r="X63">
        <v>790.43899999999996</v>
      </c>
      <c r="Y63">
        <v>1.7909999999999999</v>
      </c>
      <c r="Z63">
        <v>14.398</v>
      </c>
      <c r="AA63">
        <v>96.189155999999997</v>
      </c>
      <c r="AB63">
        <v>2.2158199999999999</v>
      </c>
      <c r="AC63">
        <v>37.000819999999997</v>
      </c>
      <c r="AD63" s="1">
        <v>205</v>
      </c>
      <c r="AE63">
        <v>0</v>
      </c>
      <c r="AF63">
        <v>287</v>
      </c>
      <c r="AG63">
        <v>69</v>
      </c>
      <c r="AH63">
        <v>14.713955</v>
      </c>
      <c r="AI63">
        <v>445.9</v>
      </c>
      <c r="AJ63">
        <v>0</v>
      </c>
      <c r="AK63">
        <v>20</v>
      </c>
      <c r="AL63">
        <v>9523</v>
      </c>
      <c r="AM63" t="s">
        <v>365</v>
      </c>
      <c r="AN63" t="s">
        <v>715</v>
      </c>
      <c r="AO63">
        <v>399.02100000000002</v>
      </c>
      <c r="AR63" t="s">
        <v>118</v>
      </c>
      <c r="AS63" t="s">
        <v>122</v>
      </c>
      <c r="AT63" t="s">
        <v>243</v>
      </c>
      <c r="AU63" t="s">
        <v>364</v>
      </c>
      <c r="AV63" t="s">
        <v>48</v>
      </c>
      <c r="AW63">
        <v>8</v>
      </c>
      <c r="BB63">
        <v>0.81622923209369569</v>
      </c>
      <c r="BC63" t="s">
        <v>67</v>
      </c>
      <c r="BF63" t="s">
        <v>118</v>
      </c>
      <c r="BG63" t="s">
        <v>122</v>
      </c>
      <c r="BH63" t="s">
        <v>364</v>
      </c>
      <c r="BI63">
        <v>2550</v>
      </c>
      <c r="BJ63">
        <v>8</v>
      </c>
      <c r="BK63" t="s">
        <v>243</v>
      </c>
      <c r="BL63" t="s">
        <v>247</v>
      </c>
      <c r="BM63">
        <v>0.81622923209369569</v>
      </c>
      <c r="BN63" t="s">
        <v>67</v>
      </c>
      <c r="BO63" t="s">
        <v>181</v>
      </c>
      <c r="BP63">
        <v>1415.3229999999999</v>
      </c>
    </row>
    <row r="64" spans="1:68" ht="16.5">
      <c r="A64" s="112" t="str">
        <f t="shared" si="18"/>
        <v>인천스마트</v>
      </c>
      <c r="B64" s="113" t="str">
        <f t="shared" si="1"/>
        <v>백종필</v>
      </c>
      <c r="C64" s="114" t="str">
        <f t="shared" si="19"/>
        <v>S</v>
      </c>
      <c r="D64" s="115">
        <f t="shared" si="20"/>
        <v>1.0022222222222221</v>
      </c>
      <c r="E64" s="116">
        <f t="shared" si="21"/>
        <v>5685</v>
      </c>
      <c r="F64" s="117" t="str">
        <f t="shared" si="22"/>
        <v>27</v>
      </c>
      <c r="G64" s="118" t="str">
        <f t="shared" si="23"/>
        <v>70바3659</v>
      </c>
      <c r="H64" s="119">
        <f t="shared" si="24"/>
        <v>1</v>
      </c>
      <c r="I64" s="120">
        <f t="shared" si="25"/>
        <v>576.37599999999998</v>
      </c>
      <c r="J64" s="121">
        <f t="shared" si="26"/>
        <v>3.5818676559377365E-2</v>
      </c>
      <c r="K64" s="121">
        <f t="shared" si="27"/>
        <v>0.38945242176274014</v>
      </c>
      <c r="L64" s="121">
        <f t="shared" si="28"/>
        <v>0.14920815578719449</v>
      </c>
      <c r="M64" s="122">
        <f t="shared" si="29"/>
        <v>16.899000000000001</v>
      </c>
      <c r="N64" s="123">
        <f t="shared" si="30"/>
        <v>0</v>
      </c>
      <c r="O64" s="123">
        <f t="shared" si="31"/>
        <v>54.427229670065024</v>
      </c>
      <c r="P64" s="224">
        <f t="shared" si="32"/>
        <v>15</v>
      </c>
      <c r="Q64" s="225">
        <f t="shared" si="33"/>
        <v>0</v>
      </c>
      <c r="R64" s="225">
        <f t="shared" si="34"/>
        <v>339</v>
      </c>
      <c r="T64">
        <v>529</v>
      </c>
      <c r="U64">
        <v>5685</v>
      </c>
      <c r="V64" t="s">
        <v>366</v>
      </c>
      <c r="W64">
        <v>622.85</v>
      </c>
      <c r="X64">
        <v>347.065</v>
      </c>
      <c r="Y64">
        <v>1.7949999999999999</v>
      </c>
      <c r="Z64">
        <v>16.899000000000001</v>
      </c>
      <c r="AA64">
        <v>34.874431999999999</v>
      </c>
      <c r="AB64">
        <v>1.2491559999999999</v>
      </c>
      <c r="AC64">
        <v>13.581932</v>
      </c>
      <c r="AD64" s="1">
        <v>86</v>
      </c>
      <c r="AE64">
        <v>0</v>
      </c>
      <c r="AF64">
        <v>339</v>
      </c>
      <c r="AG64">
        <v>92</v>
      </c>
      <c r="AH64">
        <v>17.859788999999999</v>
      </c>
      <c r="AI64">
        <v>1390.5</v>
      </c>
      <c r="AJ64">
        <v>18.8</v>
      </c>
      <c r="AK64">
        <v>15</v>
      </c>
      <c r="AL64">
        <v>7108</v>
      </c>
      <c r="AM64" t="s">
        <v>367</v>
      </c>
      <c r="AN64" t="s">
        <v>716</v>
      </c>
      <c r="AO64">
        <v>576.37599999999998</v>
      </c>
      <c r="AR64" t="s">
        <v>118</v>
      </c>
      <c r="AS64" t="s">
        <v>121</v>
      </c>
      <c r="AT64" t="s">
        <v>237</v>
      </c>
      <c r="AU64" t="s">
        <v>366</v>
      </c>
      <c r="AV64" t="s">
        <v>48</v>
      </c>
      <c r="AW64">
        <v>1</v>
      </c>
      <c r="BB64">
        <v>1.0022222222222221</v>
      </c>
      <c r="BC64" t="s">
        <v>71</v>
      </c>
      <c r="BF64" t="s">
        <v>118</v>
      </c>
      <c r="BG64" t="s">
        <v>121</v>
      </c>
      <c r="BH64" t="s">
        <v>366</v>
      </c>
      <c r="BI64">
        <v>5685</v>
      </c>
      <c r="BJ64">
        <v>1</v>
      </c>
      <c r="BK64" t="s">
        <v>237</v>
      </c>
      <c r="BL64" t="s">
        <v>176</v>
      </c>
      <c r="BM64">
        <v>1.0022222222222221</v>
      </c>
      <c r="BN64" t="s">
        <v>71</v>
      </c>
      <c r="BO64" t="s">
        <v>178</v>
      </c>
      <c r="BP64">
        <v>576.37599999999998</v>
      </c>
    </row>
    <row r="65" spans="1:68" ht="16.5">
      <c r="A65" s="129" t="str">
        <f t="shared" si="18"/>
        <v>인천스마트</v>
      </c>
      <c r="B65" s="130" t="str">
        <f t="shared" si="1"/>
        <v>변일용</v>
      </c>
      <c r="C65" s="131" t="str">
        <f t="shared" si="19"/>
        <v>B</v>
      </c>
      <c r="D65" s="132">
        <f t="shared" si="20"/>
        <v>0.91952865445577403</v>
      </c>
      <c r="E65" s="133">
        <f t="shared" si="21"/>
        <v>4412</v>
      </c>
      <c r="F65" s="134" t="str">
        <f t="shared" si="22"/>
        <v>5</v>
      </c>
      <c r="G65" s="135" t="str">
        <f t="shared" si="23"/>
        <v>70바3630</v>
      </c>
      <c r="H65" s="136">
        <f t="shared" si="24"/>
        <v>2</v>
      </c>
      <c r="I65" s="137">
        <f t="shared" si="25"/>
        <v>1730.5859999999998</v>
      </c>
      <c r="J65" s="138">
        <f t="shared" si="26"/>
        <v>2.6347123698781189E-2</v>
      </c>
      <c r="K65" s="138">
        <f t="shared" si="27"/>
        <v>0.36811286684985406</v>
      </c>
      <c r="L65" s="138">
        <f t="shared" si="28"/>
        <v>0.18548630348332878</v>
      </c>
      <c r="M65" s="139">
        <f t="shared" si="29"/>
        <v>15.128</v>
      </c>
      <c r="N65" s="140">
        <f t="shared" si="30"/>
        <v>0</v>
      </c>
      <c r="O65" s="140">
        <f t="shared" si="31"/>
        <v>11.152291767066185</v>
      </c>
      <c r="P65" s="222">
        <f t="shared" si="32"/>
        <v>22</v>
      </c>
      <c r="Q65" s="223">
        <f t="shared" si="33"/>
        <v>0</v>
      </c>
      <c r="R65" s="223">
        <f t="shared" si="34"/>
        <v>193</v>
      </c>
      <c r="T65">
        <v>529</v>
      </c>
      <c r="U65">
        <v>4412</v>
      </c>
      <c r="V65" t="s">
        <v>368</v>
      </c>
      <c r="W65">
        <v>1730.586</v>
      </c>
      <c r="X65">
        <v>941.08399999999995</v>
      </c>
      <c r="Y65">
        <v>1.839</v>
      </c>
      <c r="Z65">
        <v>15.128</v>
      </c>
      <c r="AA65">
        <v>109.213857</v>
      </c>
      <c r="AB65">
        <v>2.8774709999999999</v>
      </c>
      <c r="AC65">
        <v>40.203026000000001</v>
      </c>
      <c r="AD65" s="1">
        <v>321</v>
      </c>
      <c r="AE65">
        <v>0</v>
      </c>
      <c r="AF65">
        <v>193</v>
      </c>
      <c r="AG65">
        <v>67</v>
      </c>
      <c r="AH65">
        <v>15.845846</v>
      </c>
      <c r="AI65">
        <v>771.3</v>
      </c>
      <c r="AJ65">
        <v>0</v>
      </c>
      <c r="AK65">
        <v>22</v>
      </c>
      <c r="AL65">
        <v>7302</v>
      </c>
      <c r="AM65" t="s">
        <v>369</v>
      </c>
      <c r="AN65" t="s">
        <v>717</v>
      </c>
      <c r="AO65">
        <v>1659.3789999999999</v>
      </c>
      <c r="AR65" t="s">
        <v>118</v>
      </c>
      <c r="AS65" t="s">
        <v>123</v>
      </c>
      <c r="AT65" t="s">
        <v>259</v>
      </c>
      <c r="AU65" t="s">
        <v>368</v>
      </c>
      <c r="AV65" t="s">
        <v>48</v>
      </c>
      <c r="AW65">
        <v>2</v>
      </c>
      <c r="BB65">
        <v>0.91952865445577403</v>
      </c>
      <c r="BC65" t="s">
        <v>68</v>
      </c>
      <c r="BF65" t="s">
        <v>118</v>
      </c>
      <c r="BG65" t="s">
        <v>123</v>
      </c>
      <c r="BH65" t="s">
        <v>368</v>
      </c>
      <c r="BI65">
        <v>4412</v>
      </c>
      <c r="BJ65">
        <v>2</v>
      </c>
      <c r="BK65" t="s">
        <v>259</v>
      </c>
      <c r="BL65" t="s">
        <v>253</v>
      </c>
      <c r="BM65">
        <v>0.91952865445577403</v>
      </c>
      <c r="BN65" t="s">
        <v>68</v>
      </c>
      <c r="BO65" t="s">
        <v>177</v>
      </c>
      <c r="BP65">
        <v>1730.5859999999998</v>
      </c>
    </row>
    <row r="66" spans="1:68" ht="16.5">
      <c r="A66" s="112" t="str">
        <f t="shared" si="18"/>
        <v>인천스마트</v>
      </c>
      <c r="B66" s="113" t="str">
        <f t="shared" si="1"/>
        <v>서기원</v>
      </c>
      <c r="C66" s="114" t="str">
        <f t="shared" si="19"/>
        <v>B</v>
      </c>
      <c r="D66" s="115">
        <f t="shared" si="20"/>
        <v>0.92947368421052634</v>
      </c>
      <c r="E66" s="116">
        <f t="shared" si="21"/>
        <v>1777</v>
      </c>
      <c r="F66" s="117" t="str">
        <f t="shared" si="22"/>
        <v>20</v>
      </c>
      <c r="G66" s="118" t="str">
        <f t="shared" si="23"/>
        <v>70바3507</v>
      </c>
      <c r="H66" s="119">
        <f t="shared" si="24"/>
        <v>1</v>
      </c>
      <c r="I66" s="120">
        <f t="shared" si="25"/>
        <v>611.36199999999997</v>
      </c>
      <c r="J66" s="121">
        <f t="shared" si="26"/>
        <v>2.6964763275671339E-2</v>
      </c>
      <c r="K66" s="121">
        <f t="shared" si="27"/>
        <v>0.39792221356965329</v>
      </c>
      <c r="L66" s="121">
        <f t="shared" si="28"/>
        <v>0.16356921104026748</v>
      </c>
      <c r="M66" s="122">
        <f t="shared" si="29"/>
        <v>22.672000000000001</v>
      </c>
      <c r="N66" s="123">
        <f t="shared" si="30"/>
        <v>0</v>
      </c>
      <c r="O66" s="123">
        <f t="shared" si="31"/>
        <v>124.31260039060328</v>
      </c>
      <c r="P66" s="224">
        <f t="shared" si="32"/>
        <v>14</v>
      </c>
      <c r="Q66" s="225">
        <f t="shared" si="33"/>
        <v>0</v>
      </c>
      <c r="R66" s="225">
        <f t="shared" si="34"/>
        <v>760</v>
      </c>
      <c r="T66">
        <v>529</v>
      </c>
      <c r="U66">
        <v>1777</v>
      </c>
      <c r="V66" t="s">
        <v>370</v>
      </c>
      <c r="W66">
        <v>611.36199999999997</v>
      </c>
      <c r="X66">
        <v>346.17899999999997</v>
      </c>
      <c r="Y66">
        <v>1.766</v>
      </c>
      <c r="Z66">
        <v>22.672000000000001</v>
      </c>
      <c r="AA66">
        <v>30.430268999999999</v>
      </c>
      <c r="AB66">
        <v>0.82054499999999997</v>
      </c>
      <c r="AC66">
        <v>12.108879999999999</v>
      </c>
      <c r="AD66" s="1">
        <v>100</v>
      </c>
      <c r="AE66">
        <v>0</v>
      </c>
      <c r="AF66">
        <v>760</v>
      </c>
      <c r="AG66">
        <v>81</v>
      </c>
      <c r="AH66">
        <v>20.090588</v>
      </c>
      <c r="AI66">
        <v>4199.3</v>
      </c>
      <c r="AJ66">
        <v>4.4000000000000004</v>
      </c>
      <c r="AK66">
        <v>14</v>
      </c>
      <c r="AL66">
        <v>5126</v>
      </c>
      <c r="AM66" t="s">
        <v>371</v>
      </c>
      <c r="AN66" t="s">
        <v>718</v>
      </c>
      <c r="AO66">
        <v>611.36199999999997</v>
      </c>
      <c r="AR66" t="s">
        <v>118</v>
      </c>
      <c r="AS66" t="s">
        <v>119</v>
      </c>
      <c r="AT66" t="s">
        <v>203</v>
      </c>
      <c r="AU66" t="s">
        <v>370</v>
      </c>
      <c r="AV66" t="s">
        <v>48</v>
      </c>
      <c r="AW66">
        <v>1</v>
      </c>
      <c r="BB66">
        <v>0.92947368421052634</v>
      </c>
      <c r="BC66" t="s">
        <v>68</v>
      </c>
      <c r="BF66" t="s">
        <v>118</v>
      </c>
      <c r="BG66" t="s">
        <v>119</v>
      </c>
      <c r="BH66" t="s">
        <v>370</v>
      </c>
      <c r="BI66">
        <v>1777</v>
      </c>
      <c r="BJ66">
        <v>1</v>
      </c>
      <c r="BK66" t="s">
        <v>203</v>
      </c>
      <c r="BL66" t="s">
        <v>176</v>
      </c>
      <c r="BM66">
        <v>0.92947368421052634</v>
      </c>
      <c r="BN66" t="s">
        <v>68</v>
      </c>
      <c r="BO66" t="s">
        <v>177</v>
      </c>
      <c r="BP66">
        <v>611.36199999999997</v>
      </c>
    </row>
    <row r="67" spans="1:68" ht="16.5">
      <c r="A67" s="129" t="str">
        <f t="shared" si="18"/>
        <v>인천스마트</v>
      </c>
      <c r="B67" s="130" t="str">
        <f t="shared" si="1"/>
        <v>서문원</v>
      </c>
      <c r="C67" s="131" t="str">
        <f t="shared" si="19"/>
        <v>S</v>
      </c>
      <c r="D67" s="132">
        <f t="shared" si="20"/>
        <v>1.0047368421052632</v>
      </c>
      <c r="E67" s="133">
        <f t="shared" si="21"/>
        <v>4800</v>
      </c>
      <c r="F67" s="134" t="str">
        <f t="shared" si="22"/>
        <v>20</v>
      </c>
      <c r="G67" s="135" t="str">
        <f t="shared" si="23"/>
        <v>70바3564</v>
      </c>
      <c r="H67" s="136">
        <f t="shared" si="24"/>
        <v>1</v>
      </c>
      <c r="I67" s="137">
        <f t="shared" si="25"/>
        <v>1160.636</v>
      </c>
      <c r="J67" s="138">
        <f t="shared" si="26"/>
        <v>1.6642816009187187E-2</v>
      </c>
      <c r="K67" s="138">
        <f t="shared" si="27"/>
        <v>0.31057013186333687</v>
      </c>
      <c r="L67" s="138">
        <f t="shared" si="28"/>
        <v>0.14905620711403059</v>
      </c>
      <c r="M67" s="139">
        <f t="shared" si="29"/>
        <v>11.893000000000001</v>
      </c>
      <c r="N67" s="140">
        <f t="shared" si="30"/>
        <v>0.25847897187404151</v>
      </c>
      <c r="O67" s="140">
        <f t="shared" si="31"/>
        <v>11.890032706205908</v>
      </c>
      <c r="P67" s="222">
        <f t="shared" si="32"/>
        <v>9</v>
      </c>
      <c r="Q67" s="223">
        <f t="shared" si="33"/>
        <v>3</v>
      </c>
      <c r="R67" s="223">
        <f t="shared" si="34"/>
        <v>138</v>
      </c>
      <c r="T67">
        <v>529</v>
      </c>
      <c r="U67">
        <v>4800</v>
      </c>
      <c r="V67" t="s">
        <v>372</v>
      </c>
      <c r="W67">
        <v>1160.636</v>
      </c>
      <c r="X67">
        <v>607.875</v>
      </c>
      <c r="Y67">
        <v>1.909</v>
      </c>
      <c r="Z67">
        <v>11.893000000000001</v>
      </c>
      <c r="AA67">
        <v>64.590812</v>
      </c>
      <c r="AB67">
        <v>1.074973</v>
      </c>
      <c r="AC67">
        <v>20.059977</v>
      </c>
      <c r="AD67" s="1">
        <v>173</v>
      </c>
      <c r="AE67">
        <v>3</v>
      </c>
      <c r="AF67">
        <v>138</v>
      </c>
      <c r="AG67">
        <v>77</v>
      </c>
      <c r="AH67">
        <v>17.969056999999999</v>
      </c>
      <c r="AI67">
        <v>1072.8</v>
      </c>
      <c r="AJ67">
        <v>0</v>
      </c>
      <c r="AK67">
        <v>9</v>
      </c>
      <c r="AL67">
        <v>876</v>
      </c>
      <c r="AM67" t="s">
        <v>373</v>
      </c>
      <c r="AN67" t="s">
        <v>719</v>
      </c>
      <c r="AO67">
        <v>1160.636</v>
      </c>
      <c r="AR67" t="s">
        <v>118</v>
      </c>
      <c r="AS67" t="s">
        <v>119</v>
      </c>
      <c r="AT67" t="s">
        <v>205</v>
      </c>
      <c r="AU67" t="s">
        <v>372</v>
      </c>
      <c r="AV67" t="s">
        <v>48</v>
      </c>
      <c r="AW67">
        <v>1</v>
      </c>
      <c r="BB67">
        <v>1.0047368421052632</v>
      </c>
      <c r="BC67" t="s">
        <v>71</v>
      </c>
      <c r="BF67" t="s">
        <v>118</v>
      </c>
      <c r="BG67" t="s">
        <v>119</v>
      </c>
      <c r="BH67" t="s">
        <v>372</v>
      </c>
      <c r="BI67">
        <v>4800</v>
      </c>
      <c r="BJ67">
        <v>1</v>
      </c>
      <c r="BK67" t="s">
        <v>205</v>
      </c>
      <c r="BL67" t="s">
        <v>176</v>
      </c>
      <c r="BM67">
        <v>1.0047368421052632</v>
      </c>
      <c r="BN67" t="s">
        <v>71</v>
      </c>
      <c r="BO67" t="s">
        <v>178</v>
      </c>
      <c r="BP67">
        <v>1160.636</v>
      </c>
    </row>
    <row r="68" spans="1:68" ht="16.5">
      <c r="A68" s="112" t="str">
        <f t="shared" si="18"/>
        <v>인천스마트</v>
      </c>
      <c r="B68" s="113" t="str">
        <f t="shared" si="1"/>
        <v>서창용</v>
      </c>
      <c r="C68" s="114" t="str">
        <f t="shared" si="19"/>
        <v>A</v>
      </c>
      <c r="D68" s="115">
        <f t="shared" si="20"/>
        <v>0.96802757676096862</v>
      </c>
      <c r="E68" s="116">
        <f t="shared" si="21"/>
        <v>135</v>
      </c>
      <c r="F68" s="117" t="str">
        <f t="shared" si="22"/>
        <v>20</v>
      </c>
      <c r="G68" s="118" t="str">
        <f t="shared" si="23"/>
        <v>70바3574</v>
      </c>
      <c r="H68" s="119">
        <f t="shared" si="24"/>
        <v>8</v>
      </c>
      <c r="I68" s="120">
        <f t="shared" si="25"/>
        <v>849.52600000000007</v>
      </c>
      <c r="J68" s="121">
        <f t="shared" si="26"/>
        <v>6.8886766644215058E-2</v>
      </c>
      <c r="K68" s="121">
        <f t="shared" si="27"/>
        <v>0.37338997219724251</v>
      </c>
      <c r="L68" s="121">
        <f t="shared" si="28"/>
        <v>0.10005579582025741</v>
      </c>
      <c r="M68" s="122">
        <f t="shared" si="29"/>
        <v>14.226000000000001</v>
      </c>
      <c r="N68" s="123">
        <f t="shared" si="30"/>
        <v>0.10617368103090398</v>
      </c>
      <c r="O68" s="123">
        <f t="shared" si="31"/>
        <v>32.064451671333003</v>
      </c>
      <c r="P68" s="224">
        <f t="shared" si="32"/>
        <v>14</v>
      </c>
      <c r="Q68" s="225">
        <f t="shared" si="33"/>
        <v>1</v>
      </c>
      <c r="R68" s="225">
        <f t="shared" si="34"/>
        <v>302</v>
      </c>
      <c r="T68">
        <v>529</v>
      </c>
      <c r="U68">
        <v>135</v>
      </c>
      <c r="V68" t="s">
        <v>602</v>
      </c>
      <c r="W68">
        <v>941.85299999999995</v>
      </c>
      <c r="X68">
        <v>515.32899999999995</v>
      </c>
      <c r="Y68">
        <v>1.8280000000000001</v>
      </c>
      <c r="Z68">
        <v>14.226000000000001</v>
      </c>
      <c r="AA68">
        <v>59.489423000000002</v>
      </c>
      <c r="AB68">
        <v>4.0980340000000002</v>
      </c>
      <c r="AC68">
        <v>22.212754</v>
      </c>
      <c r="AD68" s="1">
        <v>85</v>
      </c>
      <c r="AE68">
        <v>1</v>
      </c>
      <c r="AF68">
        <v>302</v>
      </c>
      <c r="AG68">
        <v>71</v>
      </c>
      <c r="AH68">
        <v>15.832276</v>
      </c>
      <c r="AI68">
        <v>1314.2</v>
      </c>
      <c r="AJ68">
        <v>0</v>
      </c>
      <c r="AK68">
        <v>14</v>
      </c>
      <c r="AL68">
        <v>2491</v>
      </c>
      <c r="AM68" t="s">
        <v>603</v>
      </c>
      <c r="AN68" t="s">
        <v>720</v>
      </c>
      <c r="AO68">
        <v>328.68400000000003</v>
      </c>
      <c r="AR68" t="s">
        <v>118</v>
      </c>
      <c r="AS68" t="s">
        <v>119</v>
      </c>
      <c r="AT68" t="s">
        <v>210</v>
      </c>
      <c r="AU68" t="s">
        <v>602</v>
      </c>
      <c r="AV68" t="s">
        <v>48</v>
      </c>
      <c r="AW68">
        <v>8</v>
      </c>
      <c r="BB68">
        <v>0.96802757676096862</v>
      </c>
      <c r="BC68" t="s">
        <v>66</v>
      </c>
      <c r="BF68" t="s">
        <v>118</v>
      </c>
      <c r="BG68" t="s">
        <v>119</v>
      </c>
      <c r="BH68" t="s">
        <v>602</v>
      </c>
      <c r="BI68">
        <v>135</v>
      </c>
      <c r="BJ68">
        <v>8</v>
      </c>
      <c r="BK68" t="s">
        <v>210</v>
      </c>
      <c r="BL68" t="s">
        <v>208</v>
      </c>
      <c r="BM68">
        <v>0.96802757676096862</v>
      </c>
      <c r="BN68" t="s">
        <v>66</v>
      </c>
      <c r="BO68" t="s">
        <v>180</v>
      </c>
      <c r="BP68">
        <v>849.52600000000007</v>
      </c>
    </row>
    <row r="69" spans="1:68" ht="16.5">
      <c r="A69" s="129" t="str">
        <f t="shared" si="18"/>
        <v>인천스마트</v>
      </c>
      <c r="B69" s="130" t="str">
        <f t="shared" si="1"/>
        <v>서형민</v>
      </c>
      <c r="C69" s="131" t="str">
        <f t="shared" si="19"/>
        <v>B</v>
      </c>
      <c r="D69" s="132">
        <f t="shared" si="20"/>
        <v>0.93671787717529376</v>
      </c>
      <c r="E69" s="133">
        <f t="shared" si="21"/>
        <v>2190</v>
      </c>
      <c r="F69" s="134" t="str">
        <f t="shared" si="22"/>
        <v>27</v>
      </c>
      <c r="G69" s="135" t="str">
        <f t="shared" si="23"/>
        <v>70바3633</v>
      </c>
      <c r="H69" s="136">
        <f t="shared" si="24"/>
        <v>3</v>
      </c>
      <c r="I69" s="137">
        <f t="shared" si="25"/>
        <v>1422.579</v>
      </c>
      <c r="J69" s="138">
        <f t="shared" si="26"/>
        <v>7.3069515684279262E-3</v>
      </c>
      <c r="K69" s="138">
        <f t="shared" si="27"/>
        <v>0.37581008678392824</v>
      </c>
      <c r="L69" s="138">
        <f t="shared" si="28"/>
        <v>0.1265307585729861</v>
      </c>
      <c r="M69" s="139">
        <f t="shared" si="29"/>
        <v>16.379000000000001</v>
      </c>
      <c r="N69" s="140">
        <f t="shared" si="30"/>
        <v>0</v>
      </c>
      <c r="O69" s="140">
        <f t="shared" si="31"/>
        <v>8.7649314402921839</v>
      </c>
      <c r="P69" s="222">
        <f t="shared" si="32"/>
        <v>0</v>
      </c>
      <c r="Q69" s="223">
        <f t="shared" si="33"/>
        <v>0</v>
      </c>
      <c r="R69" s="223">
        <f t="shared" si="34"/>
        <v>127</v>
      </c>
      <c r="T69">
        <v>529</v>
      </c>
      <c r="U69">
        <v>2190</v>
      </c>
      <c r="V69" t="s">
        <v>374</v>
      </c>
      <c r="W69">
        <v>1448.9559999999999</v>
      </c>
      <c r="X69">
        <v>818.97199999999998</v>
      </c>
      <c r="Y69">
        <v>1.7689999999999999</v>
      </c>
      <c r="Z69">
        <v>16.379000000000001</v>
      </c>
      <c r="AA69">
        <v>85.835248000000007</v>
      </c>
      <c r="AB69">
        <v>0.62719400000000003</v>
      </c>
      <c r="AC69">
        <v>32.257752000000004</v>
      </c>
      <c r="AD69" s="1">
        <v>180</v>
      </c>
      <c r="AE69">
        <v>0</v>
      </c>
      <c r="AF69">
        <v>127</v>
      </c>
      <c r="AG69">
        <v>67</v>
      </c>
      <c r="AH69">
        <v>16.880663999999999</v>
      </c>
      <c r="AI69">
        <v>1174.4000000000001</v>
      </c>
      <c r="AJ69">
        <v>0</v>
      </c>
      <c r="AK69">
        <v>0</v>
      </c>
      <c r="AL69">
        <v>0</v>
      </c>
      <c r="AM69" t="s">
        <v>375</v>
      </c>
      <c r="AN69" t="s">
        <v>721</v>
      </c>
      <c r="AO69">
        <v>1296.386</v>
      </c>
      <c r="AR69" t="s">
        <v>118</v>
      </c>
      <c r="AS69" t="s">
        <v>121</v>
      </c>
      <c r="AT69" t="s">
        <v>225</v>
      </c>
      <c r="AU69" t="s">
        <v>374</v>
      </c>
      <c r="AV69" t="s">
        <v>48</v>
      </c>
      <c r="AW69">
        <v>3</v>
      </c>
      <c r="BB69">
        <v>0.93671787717529376</v>
      </c>
      <c r="BC69" t="s">
        <v>68</v>
      </c>
      <c r="BF69" t="s">
        <v>118</v>
      </c>
      <c r="BG69" t="s">
        <v>121</v>
      </c>
      <c r="BH69" t="s">
        <v>374</v>
      </c>
      <c r="BI69">
        <v>2190</v>
      </c>
      <c r="BJ69">
        <v>3</v>
      </c>
      <c r="BK69" t="s">
        <v>225</v>
      </c>
      <c r="BL69" t="s">
        <v>237</v>
      </c>
      <c r="BM69">
        <v>0.93671787717529376</v>
      </c>
      <c r="BN69" t="s">
        <v>68</v>
      </c>
      <c r="BO69" t="s">
        <v>177</v>
      </c>
      <c r="BP69">
        <v>1422.579</v>
      </c>
    </row>
    <row r="70" spans="1:68" ht="16.5">
      <c r="A70" s="112" t="str">
        <f t="shared" si="18"/>
        <v>인천스마트</v>
      </c>
      <c r="B70" s="113" t="str">
        <f t="shared" ref="B70:B133" si="35">IF(BH70="null", E70, BH70)</f>
        <v>손신영</v>
      </c>
      <c r="C70" s="114" t="str">
        <f t="shared" si="19"/>
        <v>C</v>
      </c>
      <c r="D70" s="115">
        <f t="shared" si="20"/>
        <v>0.87157894736842101</v>
      </c>
      <c r="E70" s="116">
        <f t="shared" si="21"/>
        <v>2677</v>
      </c>
      <c r="F70" s="117" t="str">
        <f t="shared" si="22"/>
        <v>20</v>
      </c>
      <c r="G70" s="118" t="str">
        <f t="shared" si="23"/>
        <v>70바3565</v>
      </c>
      <c r="H70" s="119">
        <f t="shared" si="24"/>
        <v>1</v>
      </c>
      <c r="I70" s="120">
        <f t="shared" si="25"/>
        <v>406.08199999999999</v>
      </c>
      <c r="J70" s="121">
        <f t="shared" si="26"/>
        <v>2.1450888466098085E-2</v>
      </c>
      <c r="K70" s="121">
        <f t="shared" si="27"/>
        <v>0.37982202844921897</v>
      </c>
      <c r="L70" s="121">
        <f t="shared" si="28"/>
        <v>0.12066528435143641</v>
      </c>
      <c r="M70" s="122">
        <f t="shared" si="29"/>
        <v>19.084</v>
      </c>
      <c r="N70" s="123">
        <f t="shared" si="30"/>
        <v>2.2163011411488323</v>
      </c>
      <c r="O70" s="123">
        <f t="shared" si="31"/>
        <v>35.953329623081054</v>
      </c>
      <c r="P70" s="224">
        <f t="shared" si="32"/>
        <v>6</v>
      </c>
      <c r="Q70" s="225">
        <f t="shared" si="33"/>
        <v>9</v>
      </c>
      <c r="R70" s="225">
        <f t="shared" si="34"/>
        <v>146</v>
      </c>
      <c r="T70">
        <v>529</v>
      </c>
      <c r="U70">
        <v>2677</v>
      </c>
      <c r="V70" t="s">
        <v>376</v>
      </c>
      <c r="W70">
        <v>406.08199999999999</v>
      </c>
      <c r="X70">
        <v>245.19499999999999</v>
      </c>
      <c r="Y70">
        <v>1.6559999999999999</v>
      </c>
      <c r="Z70">
        <v>19.084</v>
      </c>
      <c r="AA70">
        <v>21.197769999999998</v>
      </c>
      <c r="AB70">
        <v>0.45471099999999998</v>
      </c>
      <c r="AC70">
        <v>8.05138</v>
      </c>
      <c r="AD70" s="1">
        <v>49</v>
      </c>
      <c r="AE70">
        <v>9</v>
      </c>
      <c r="AF70">
        <v>146</v>
      </c>
      <c r="AG70">
        <v>74</v>
      </c>
      <c r="AH70">
        <v>19.156825999999999</v>
      </c>
      <c r="AI70">
        <v>1601.7</v>
      </c>
      <c r="AJ70">
        <v>0</v>
      </c>
      <c r="AK70">
        <v>6</v>
      </c>
      <c r="AL70">
        <v>1398</v>
      </c>
      <c r="AM70" t="s">
        <v>377</v>
      </c>
      <c r="AN70" t="s">
        <v>722</v>
      </c>
      <c r="AO70">
        <v>406.08199999999999</v>
      </c>
      <c r="AR70" t="s">
        <v>118</v>
      </c>
      <c r="AS70" t="s">
        <v>119</v>
      </c>
      <c r="AT70" t="s">
        <v>206</v>
      </c>
      <c r="AU70" t="s">
        <v>376</v>
      </c>
      <c r="AV70" t="s">
        <v>48</v>
      </c>
      <c r="AW70">
        <v>1</v>
      </c>
      <c r="BB70">
        <v>0.87157894736842101</v>
      </c>
      <c r="BC70" t="s">
        <v>69</v>
      </c>
      <c r="BF70" t="s">
        <v>118</v>
      </c>
      <c r="BG70" t="s">
        <v>119</v>
      </c>
      <c r="BH70" t="s">
        <v>376</v>
      </c>
      <c r="BI70">
        <v>2677</v>
      </c>
      <c r="BJ70">
        <v>1</v>
      </c>
      <c r="BK70" t="s">
        <v>206</v>
      </c>
      <c r="BL70" t="s">
        <v>176</v>
      </c>
      <c r="BM70">
        <v>0.87157894736842101</v>
      </c>
      <c r="BN70" t="s">
        <v>69</v>
      </c>
      <c r="BO70" t="s">
        <v>179</v>
      </c>
      <c r="BP70">
        <v>406.08199999999999</v>
      </c>
    </row>
    <row r="71" spans="1:68" ht="16.5">
      <c r="A71" s="129" t="str">
        <f t="shared" si="18"/>
        <v>인천스마트</v>
      </c>
      <c r="B71" s="130" t="str">
        <f t="shared" si="35"/>
        <v>손영주</v>
      </c>
      <c r="C71" s="131" t="str">
        <f t="shared" si="19"/>
        <v>S</v>
      </c>
      <c r="D71" s="132">
        <f t="shared" si="20"/>
        <v>1.0349649020335372</v>
      </c>
      <c r="E71" s="133">
        <f t="shared" si="21"/>
        <v>7516</v>
      </c>
      <c r="F71" s="134" t="str">
        <f t="shared" si="22"/>
        <v>20</v>
      </c>
      <c r="G71" s="135" t="str">
        <f t="shared" si="23"/>
        <v>70바3567</v>
      </c>
      <c r="H71" s="136">
        <f t="shared" si="24"/>
        <v>2</v>
      </c>
      <c r="I71" s="137">
        <f t="shared" si="25"/>
        <v>614.63299999999992</v>
      </c>
      <c r="J71" s="138">
        <f t="shared" si="26"/>
        <v>4.1290909376632615E-2</v>
      </c>
      <c r="K71" s="138">
        <f t="shared" si="27"/>
        <v>0.32243771088692053</v>
      </c>
      <c r="L71" s="138">
        <f t="shared" si="28"/>
        <v>0.21476230531064883</v>
      </c>
      <c r="M71" s="139">
        <f t="shared" si="29"/>
        <v>14.728</v>
      </c>
      <c r="N71" s="140">
        <f t="shared" si="30"/>
        <v>0.8134935807221545</v>
      </c>
      <c r="O71" s="140">
        <f t="shared" si="31"/>
        <v>27.496083028408822</v>
      </c>
      <c r="P71" s="222">
        <f t="shared" si="32"/>
        <v>3</v>
      </c>
      <c r="Q71" s="223">
        <f t="shared" si="33"/>
        <v>5</v>
      </c>
      <c r="R71" s="223">
        <f t="shared" si="34"/>
        <v>169</v>
      </c>
      <c r="T71">
        <v>529</v>
      </c>
      <c r="U71">
        <v>7516</v>
      </c>
      <c r="V71" t="s">
        <v>378</v>
      </c>
      <c r="W71">
        <v>614.63300000000004</v>
      </c>
      <c r="X71">
        <v>312.91500000000002</v>
      </c>
      <c r="Y71">
        <v>1.964</v>
      </c>
      <c r="Z71">
        <v>14.728</v>
      </c>
      <c r="AA71">
        <v>31.180810000000001</v>
      </c>
      <c r="AB71">
        <v>1.2874840000000001</v>
      </c>
      <c r="AC71">
        <v>10.053869000000001</v>
      </c>
      <c r="AD71" s="1">
        <v>132</v>
      </c>
      <c r="AE71">
        <v>5</v>
      </c>
      <c r="AF71">
        <v>169</v>
      </c>
      <c r="AG71">
        <v>78</v>
      </c>
      <c r="AH71">
        <v>19.711898999999999</v>
      </c>
      <c r="AI71">
        <v>1715.8</v>
      </c>
      <c r="AJ71">
        <v>0</v>
      </c>
      <c r="AK71">
        <v>3</v>
      </c>
      <c r="AL71">
        <v>422</v>
      </c>
      <c r="AM71" t="s">
        <v>379</v>
      </c>
      <c r="AN71" t="s">
        <v>723</v>
      </c>
      <c r="AO71">
        <v>564.35199999999998</v>
      </c>
      <c r="AR71" t="s">
        <v>118</v>
      </c>
      <c r="AS71" t="s">
        <v>119</v>
      </c>
      <c r="AT71" t="s">
        <v>207</v>
      </c>
      <c r="AU71" t="s">
        <v>378</v>
      </c>
      <c r="AV71" t="s">
        <v>48</v>
      </c>
      <c r="AW71">
        <v>2</v>
      </c>
      <c r="BB71">
        <v>1.0349649020335372</v>
      </c>
      <c r="BC71" t="s">
        <v>71</v>
      </c>
      <c r="BF71" t="s">
        <v>118</v>
      </c>
      <c r="BG71" t="s">
        <v>119</v>
      </c>
      <c r="BH71" t="s">
        <v>378</v>
      </c>
      <c r="BI71">
        <v>7516</v>
      </c>
      <c r="BJ71">
        <v>2</v>
      </c>
      <c r="BK71" t="s">
        <v>207</v>
      </c>
      <c r="BL71" t="s">
        <v>550</v>
      </c>
      <c r="BM71">
        <v>1.0349649020335372</v>
      </c>
      <c r="BN71" t="s">
        <v>71</v>
      </c>
      <c r="BO71" t="s">
        <v>178</v>
      </c>
      <c r="BP71">
        <v>614.63299999999992</v>
      </c>
    </row>
    <row r="72" spans="1:68" ht="16.5">
      <c r="A72" s="112" t="str">
        <f t="shared" ref="A72:A87" si="36">BF72</f>
        <v>인천스마트</v>
      </c>
      <c r="B72" s="113" t="str">
        <f t="shared" si="35"/>
        <v>손영호</v>
      </c>
      <c r="C72" s="114" t="str">
        <f t="shared" ref="C72:C87" si="37">BN72</f>
        <v>D</v>
      </c>
      <c r="D72" s="115">
        <f t="shared" ref="D72:D87" si="38">BM72</f>
        <v>0.83824643557357792</v>
      </c>
      <c r="E72" s="116">
        <f t="shared" ref="E72:E87" si="39">U72</f>
        <v>884</v>
      </c>
      <c r="F72" s="117" t="str">
        <f t="shared" ref="F72:F87" si="40">BG72</f>
        <v>38</v>
      </c>
      <c r="G72" s="118" t="str">
        <f t="shared" ref="G72:G87" si="41">BK72</f>
        <v>70바3551</v>
      </c>
      <c r="H72" s="119">
        <f t="shared" ref="H72:H87" si="42">BJ72</f>
        <v>3</v>
      </c>
      <c r="I72" s="120">
        <f t="shared" ref="I72:I87" si="43">BP72</f>
        <v>1650.1890000000001</v>
      </c>
      <c r="J72" s="121">
        <f t="shared" ref="J72:J87" si="44">AB72/AA72</f>
        <v>7.0829817039686962E-3</v>
      </c>
      <c r="K72" s="121">
        <f t="shared" ref="K72:K87" si="45">AC72/AA72</f>
        <v>0.36542401866564073</v>
      </c>
      <c r="L72" s="121">
        <f t="shared" ref="L72:L87" si="46">AD72/I72</f>
        <v>0.23088264435164699</v>
      </c>
      <c r="M72" s="122">
        <f t="shared" ref="M72:M87" si="47">Z72</f>
        <v>10.978</v>
      </c>
      <c r="N72" s="123">
        <f t="shared" ref="N72:N87" si="48">AE72*100/W72</f>
        <v>6.0599119252400781E-2</v>
      </c>
      <c r="O72" s="123">
        <f t="shared" ref="O72:O87" si="49">AF72*100/W72</f>
        <v>6.3629075215020823</v>
      </c>
      <c r="P72" s="224">
        <f t="shared" ref="P72:P87" si="50">AK72</f>
        <v>0</v>
      </c>
      <c r="Q72" s="225">
        <f t="shared" ref="Q72:Q87" si="51">AE72</f>
        <v>1</v>
      </c>
      <c r="R72" s="225">
        <f t="shared" ref="R72:R87" si="52">AF72</f>
        <v>105</v>
      </c>
      <c r="T72">
        <v>529</v>
      </c>
      <c r="U72">
        <v>884</v>
      </c>
      <c r="V72" t="s">
        <v>380</v>
      </c>
      <c r="W72">
        <v>1650.1890000000001</v>
      </c>
      <c r="X72">
        <v>895.33299999999997</v>
      </c>
      <c r="Y72">
        <v>1.843</v>
      </c>
      <c r="Z72">
        <v>10.978</v>
      </c>
      <c r="AA72">
        <v>108.04108100000001</v>
      </c>
      <c r="AB72">
        <v>0.76525299999999996</v>
      </c>
      <c r="AC72">
        <v>39.480806000000001</v>
      </c>
      <c r="AD72" s="1">
        <v>381</v>
      </c>
      <c r="AE72">
        <v>1</v>
      </c>
      <c r="AF72">
        <v>105</v>
      </c>
      <c r="AG72">
        <v>66</v>
      </c>
      <c r="AH72">
        <v>15.273717</v>
      </c>
      <c r="AI72">
        <v>201.4</v>
      </c>
      <c r="AJ72">
        <v>0</v>
      </c>
      <c r="AK72">
        <v>0</v>
      </c>
      <c r="AL72">
        <v>0</v>
      </c>
      <c r="AM72" t="s">
        <v>381</v>
      </c>
      <c r="AN72" t="s">
        <v>724</v>
      </c>
      <c r="AO72">
        <v>1369.8630000000001</v>
      </c>
      <c r="AR72" t="s">
        <v>118</v>
      </c>
      <c r="AS72" t="s">
        <v>122</v>
      </c>
      <c r="AT72" t="s">
        <v>247</v>
      </c>
      <c r="AU72" t="s">
        <v>380</v>
      </c>
      <c r="AV72" t="s">
        <v>48</v>
      </c>
      <c r="AW72">
        <v>3</v>
      </c>
      <c r="BB72">
        <v>0.83824643557357792</v>
      </c>
      <c r="BC72" t="s">
        <v>67</v>
      </c>
      <c r="BF72" t="s">
        <v>118</v>
      </c>
      <c r="BG72" t="s">
        <v>122</v>
      </c>
      <c r="BH72" t="s">
        <v>380</v>
      </c>
      <c r="BI72">
        <v>884</v>
      </c>
      <c r="BJ72">
        <v>3</v>
      </c>
      <c r="BK72" t="s">
        <v>247</v>
      </c>
      <c r="BL72" t="s">
        <v>240</v>
      </c>
      <c r="BM72">
        <v>0.83824643557357792</v>
      </c>
      <c r="BN72" t="s">
        <v>67</v>
      </c>
      <c r="BO72" t="s">
        <v>181</v>
      </c>
      <c r="BP72">
        <v>1650.1890000000001</v>
      </c>
    </row>
    <row r="73" spans="1:68" ht="16.5">
      <c r="A73" s="129" t="str">
        <f t="shared" si="36"/>
        <v>인천스마트</v>
      </c>
      <c r="B73" s="130" t="str">
        <f t="shared" si="35"/>
        <v>손진규</v>
      </c>
      <c r="C73" s="131" t="str">
        <f t="shared" si="37"/>
        <v>B</v>
      </c>
      <c r="D73" s="132">
        <f t="shared" si="38"/>
        <v>0.91641977900950644</v>
      </c>
      <c r="E73" s="133">
        <f t="shared" si="39"/>
        <v>7286</v>
      </c>
      <c r="F73" s="134" t="str">
        <f t="shared" si="40"/>
        <v>27</v>
      </c>
      <c r="G73" s="135" t="str">
        <f t="shared" si="41"/>
        <v>70바3639</v>
      </c>
      <c r="H73" s="136">
        <f t="shared" si="42"/>
        <v>4</v>
      </c>
      <c r="I73" s="137">
        <f t="shared" si="43"/>
        <v>1354.0330000000001</v>
      </c>
      <c r="J73" s="138">
        <f t="shared" si="44"/>
        <v>1.7735832548429007E-2</v>
      </c>
      <c r="K73" s="138">
        <f t="shared" si="45"/>
        <v>0.34892722112138624</v>
      </c>
      <c r="L73" s="138">
        <f t="shared" si="46"/>
        <v>0.13441326762346265</v>
      </c>
      <c r="M73" s="139">
        <f t="shared" si="47"/>
        <v>11.71</v>
      </c>
      <c r="N73" s="140">
        <f t="shared" si="48"/>
        <v>0.14770688749831062</v>
      </c>
      <c r="O73" s="140">
        <v>79.599999999999994</v>
      </c>
      <c r="P73" s="222">
        <f t="shared" si="50"/>
        <v>3</v>
      </c>
      <c r="Q73" s="223">
        <f t="shared" si="51"/>
        <v>2</v>
      </c>
      <c r="R73" s="223">
        <f t="shared" si="52"/>
        <v>149</v>
      </c>
      <c r="T73">
        <v>529</v>
      </c>
      <c r="U73">
        <v>7286</v>
      </c>
      <c r="V73" t="s">
        <v>382</v>
      </c>
      <c r="W73">
        <v>1354.0329999999999</v>
      </c>
      <c r="X73">
        <v>778.45100000000002</v>
      </c>
      <c r="Y73">
        <v>1.7390000000000001</v>
      </c>
      <c r="Z73">
        <v>11.71</v>
      </c>
      <c r="AA73">
        <v>84.463584999999995</v>
      </c>
      <c r="AB73">
        <v>1.498032</v>
      </c>
      <c r="AC73">
        <v>29.471644000000001</v>
      </c>
      <c r="AD73" s="1">
        <v>182</v>
      </c>
      <c r="AE73">
        <v>2</v>
      </c>
      <c r="AF73">
        <v>149</v>
      </c>
      <c r="AG73">
        <v>65</v>
      </c>
      <c r="AH73">
        <v>16.030967</v>
      </c>
      <c r="AI73">
        <v>267.60000000000002</v>
      </c>
      <c r="AJ73">
        <v>0</v>
      </c>
      <c r="AK73">
        <v>3</v>
      </c>
      <c r="AL73">
        <v>234</v>
      </c>
      <c r="AM73" t="s">
        <v>383</v>
      </c>
      <c r="AN73" t="s">
        <v>725</v>
      </c>
      <c r="AO73">
        <v>995.16200000000003</v>
      </c>
      <c r="AR73" t="s">
        <v>118</v>
      </c>
      <c r="AS73" t="s">
        <v>121</v>
      </c>
      <c r="AT73" t="s">
        <v>233</v>
      </c>
      <c r="AU73" t="s">
        <v>382</v>
      </c>
      <c r="AV73" t="s">
        <v>48</v>
      </c>
      <c r="AW73">
        <v>4</v>
      </c>
      <c r="BB73">
        <v>0.91641977900950644</v>
      </c>
      <c r="BC73" t="s">
        <v>68</v>
      </c>
      <c r="BF73" t="s">
        <v>118</v>
      </c>
      <c r="BG73" t="s">
        <v>121</v>
      </c>
      <c r="BH73" t="s">
        <v>382</v>
      </c>
      <c r="BI73">
        <v>7286</v>
      </c>
      <c r="BJ73">
        <v>4</v>
      </c>
      <c r="BK73" t="s">
        <v>233</v>
      </c>
      <c r="BL73" t="s">
        <v>227</v>
      </c>
      <c r="BM73">
        <v>0.91641977900950644</v>
      </c>
      <c r="BN73" t="s">
        <v>68</v>
      </c>
      <c r="BO73" t="s">
        <v>177</v>
      </c>
      <c r="BP73">
        <v>1354.0330000000001</v>
      </c>
    </row>
    <row r="74" spans="1:68" ht="16.5">
      <c r="A74" s="112" t="str">
        <f t="shared" si="36"/>
        <v>인천스마트</v>
      </c>
      <c r="B74" s="113" t="str">
        <f t="shared" si="35"/>
        <v>손진종</v>
      </c>
      <c r="C74" s="114" t="str">
        <f t="shared" si="37"/>
        <v>B</v>
      </c>
      <c r="D74" s="115">
        <f t="shared" si="38"/>
        <v>0.93588430131249267</v>
      </c>
      <c r="E74" s="116">
        <f t="shared" si="39"/>
        <v>1616</v>
      </c>
      <c r="F74" s="117" t="str">
        <f t="shared" si="40"/>
        <v>27</v>
      </c>
      <c r="G74" s="118" t="str">
        <f t="shared" si="41"/>
        <v>70바3659</v>
      </c>
      <c r="H74" s="119">
        <f t="shared" si="42"/>
        <v>2</v>
      </c>
      <c r="I74" s="120">
        <f t="shared" si="43"/>
        <v>520.00599999999997</v>
      </c>
      <c r="J74" s="121">
        <f t="shared" si="44"/>
        <v>6.9035739179632849E-2</v>
      </c>
      <c r="K74" s="121">
        <f t="shared" si="45"/>
        <v>0.3500469612217163</v>
      </c>
      <c r="L74" s="121">
        <f t="shared" si="46"/>
        <v>0.2326896228120445</v>
      </c>
      <c r="M74" s="122">
        <f t="shared" si="47"/>
        <v>15.394</v>
      </c>
      <c r="N74" s="123">
        <f t="shared" si="48"/>
        <v>0</v>
      </c>
      <c r="O74" s="123">
        <f t="shared" si="49"/>
        <v>5.3845532551547484</v>
      </c>
      <c r="P74" s="224">
        <f t="shared" si="50"/>
        <v>7</v>
      </c>
      <c r="Q74" s="225">
        <f t="shared" si="51"/>
        <v>0</v>
      </c>
      <c r="R74" s="225">
        <f t="shared" si="52"/>
        <v>28</v>
      </c>
      <c r="T74">
        <v>529</v>
      </c>
      <c r="U74">
        <v>1616</v>
      </c>
      <c r="V74" t="s">
        <v>384</v>
      </c>
      <c r="W74">
        <v>520.00599999999997</v>
      </c>
      <c r="X74">
        <v>306.74799999999999</v>
      </c>
      <c r="Y74">
        <v>1.6950000000000001</v>
      </c>
      <c r="Z74">
        <v>15.394</v>
      </c>
      <c r="AA74">
        <v>32.989984999999997</v>
      </c>
      <c r="AB74">
        <v>2.277488</v>
      </c>
      <c r="AC74">
        <v>11.548044000000001</v>
      </c>
      <c r="AD74" s="1">
        <v>121</v>
      </c>
      <c r="AE74">
        <v>0</v>
      </c>
      <c r="AF74">
        <v>28</v>
      </c>
      <c r="AG74">
        <v>70</v>
      </c>
      <c r="AH74">
        <v>15.762541000000001</v>
      </c>
      <c r="AI74">
        <v>190.3</v>
      </c>
      <c r="AJ74">
        <v>0</v>
      </c>
      <c r="AK74">
        <v>7</v>
      </c>
      <c r="AL74">
        <v>1505</v>
      </c>
      <c r="AM74" t="s">
        <v>385</v>
      </c>
      <c r="AN74" t="s">
        <v>726</v>
      </c>
      <c r="AO74">
        <v>456.53899999999999</v>
      </c>
      <c r="AR74" t="s">
        <v>118</v>
      </c>
      <c r="AS74" t="s">
        <v>121</v>
      </c>
      <c r="AT74" t="s">
        <v>237</v>
      </c>
      <c r="AU74" t="s">
        <v>384</v>
      </c>
      <c r="AV74" t="s">
        <v>48</v>
      </c>
      <c r="AW74">
        <v>2</v>
      </c>
      <c r="BB74">
        <v>0.93588430131249267</v>
      </c>
      <c r="BC74" t="s">
        <v>68</v>
      </c>
      <c r="BF74" t="s">
        <v>118</v>
      </c>
      <c r="BG74" t="s">
        <v>121</v>
      </c>
      <c r="BH74" t="s">
        <v>384</v>
      </c>
      <c r="BI74">
        <v>1616</v>
      </c>
      <c r="BJ74">
        <v>2</v>
      </c>
      <c r="BK74" t="s">
        <v>237</v>
      </c>
      <c r="BL74" t="s">
        <v>225</v>
      </c>
      <c r="BM74">
        <v>0.93588430131249267</v>
      </c>
      <c r="BN74" t="s">
        <v>68</v>
      </c>
      <c r="BO74" t="s">
        <v>177</v>
      </c>
      <c r="BP74">
        <v>520.00599999999997</v>
      </c>
    </row>
    <row r="75" spans="1:68" ht="16.5">
      <c r="A75" s="129" t="str">
        <f t="shared" si="36"/>
        <v>인천스마트</v>
      </c>
      <c r="B75" s="130" t="str">
        <f t="shared" si="35"/>
        <v>송용재</v>
      </c>
      <c r="C75" s="131" t="str">
        <f t="shared" si="37"/>
        <v>D</v>
      </c>
      <c r="D75" s="132">
        <f t="shared" si="38"/>
        <v>0.80757361652544057</v>
      </c>
      <c r="E75" s="133">
        <f t="shared" si="39"/>
        <v>2404</v>
      </c>
      <c r="F75" s="134" t="str">
        <f t="shared" si="40"/>
        <v>38</v>
      </c>
      <c r="G75" s="135" t="str">
        <f t="shared" si="41"/>
        <v>70바3660</v>
      </c>
      <c r="H75" s="136">
        <f t="shared" si="42"/>
        <v>6</v>
      </c>
      <c r="I75" s="137">
        <f t="shared" si="43"/>
        <v>898.31299999999999</v>
      </c>
      <c r="J75" s="138">
        <f t="shared" si="44"/>
        <v>3.8379167683206497E-2</v>
      </c>
      <c r="K75" s="138">
        <f t="shared" si="45"/>
        <v>0.36800749143386802</v>
      </c>
      <c r="L75" s="138">
        <f t="shared" si="46"/>
        <v>0.14360250825714424</v>
      </c>
      <c r="M75" s="139">
        <f t="shared" si="47"/>
        <v>15.971</v>
      </c>
      <c r="N75" s="140">
        <f t="shared" si="48"/>
        <v>0</v>
      </c>
      <c r="O75" s="140">
        <f t="shared" si="49"/>
        <v>28.217815284868689</v>
      </c>
      <c r="P75" s="222">
        <f t="shared" si="50"/>
        <v>0</v>
      </c>
      <c r="Q75" s="223">
        <f t="shared" si="51"/>
        <v>0</v>
      </c>
      <c r="R75" s="223">
        <f t="shared" si="52"/>
        <v>258</v>
      </c>
      <c r="T75">
        <v>529</v>
      </c>
      <c r="U75">
        <v>2404</v>
      </c>
      <c r="V75" t="s">
        <v>386</v>
      </c>
      <c r="W75">
        <v>914.31600000000003</v>
      </c>
      <c r="X75">
        <v>511.04599999999999</v>
      </c>
      <c r="Y75">
        <v>1.7889999999999999</v>
      </c>
      <c r="Z75">
        <v>15.971</v>
      </c>
      <c r="AA75">
        <v>58.277762000000003</v>
      </c>
      <c r="AB75">
        <v>2.2366519999999999</v>
      </c>
      <c r="AC75">
        <v>21.446653000000001</v>
      </c>
      <c r="AD75" s="1">
        <v>129</v>
      </c>
      <c r="AE75">
        <v>0</v>
      </c>
      <c r="AF75">
        <v>258</v>
      </c>
      <c r="AG75">
        <v>89</v>
      </c>
      <c r="AH75">
        <v>15.688934</v>
      </c>
      <c r="AI75">
        <v>462</v>
      </c>
      <c r="AJ75">
        <v>3.8</v>
      </c>
      <c r="AK75">
        <v>0</v>
      </c>
      <c r="AL75">
        <v>0</v>
      </c>
      <c r="AM75" t="s">
        <v>387</v>
      </c>
      <c r="AN75" t="s">
        <v>727</v>
      </c>
      <c r="AO75">
        <v>223.93899999999999</v>
      </c>
      <c r="AR75" t="s">
        <v>118</v>
      </c>
      <c r="AS75" t="s">
        <v>122</v>
      </c>
      <c r="AT75" t="s">
        <v>252</v>
      </c>
      <c r="AU75" t="s">
        <v>386</v>
      </c>
      <c r="AV75" t="s">
        <v>48</v>
      </c>
      <c r="AW75">
        <v>6</v>
      </c>
      <c r="BB75">
        <v>0.80757361652544057</v>
      </c>
      <c r="BC75" t="s">
        <v>67</v>
      </c>
      <c r="BF75" t="s">
        <v>118</v>
      </c>
      <c r="BG75" t="s">
        <v>122</v>
      </c>
      <c r="BH75" t="s">
        <v>386</v>
      </c>
      <c r="BI75">
        <v>2404</v>
      </c>
      <c r="BJ75">
        <v>6</v>
      </c>
      <c r="BK75" t="s">
        <v>252</v>
      </c>
      <c r="BL75" t="s">
        <v>244</v>
      </c>
      <c r="BM75">
        <v>0.80757361652544057</v>
      </c>
      <c r="BN75" t="s">
        <v>67</v>
      </c>
      <c r="BO75" t="s">
        <v>181</v>
      </c>
      <c r="BP75">
        <v>898.31299999999999</v>
      </c>
    </row>
    <row r="76" spans="1:68" ht="16.5">
      <c r="A76" s="112" t="str">
        <f t="shared" si="36"/>
        <v>인천스마트</v>
      </c>
      <c r="B76" s="113" t="str">
        <f t="shared" si="35"/>
        <v>신유식</v>
      </c>
      <c r="C76" s="114" t="str">
        <f t="shared" si="37"/>
        <v>B</v>
      </c>
      <c r="D76" s="115">
        <f t="shared" si="38"/>
        <v>0.92331195396655974</v>
      </c>
      <c r="E76" s="116">
        <f t="shared" si="39"/>
        <v>7376</v>
      </c>
      <c r="F76" s="117" t="str">
        <f t="shared" si="40"/>
        <v>27</v>
      </c>
      <c r="G76" s="118" t="str">
        <f t="shared" si="41"/>
        <v>70바3637</v>
      </c>
      <c r="H76" s="119">
        <f t="shared" si="42"/>
        <v>5</v>
      </c>
      <c r="I76" s="120">
        <f t="shared" si="43"/>
        <v>601.92200000000003</v>
      </c>
      <c r="J76" s="121">
        <f t="shared" si="44"/>
        <v>3.2070079805926903E-2</v>
      </c>
      <c r="K76" s="121">
        <f t="shared" si="45"/>
        <v>0.35335006109401484</v>
      </c>
      <c r="L76" s="121">
        <f t="shared" si="46"/>
        <v>9.635799987373779E-2</v>
      </c>
      <c r="M76" s="122">
        <f t="shared" si="47"/>
        <v>15.518000000000001</v>
      </c>
      <c r="N76" s="123">
        <f t="shared" si="48"/>
        <v>0.14692551023556569</v>
      </c>
      <c r="O76" s="123">
        <f t="shared" si="49"/>
        <v>31.001282659704358</v>
      </c>
      <c r="P76" s="224">
        <f t="shared" si="50"/>
        <v>1</v>
      </c>
      <c r="Q76" s="225">
        <f t="shared" si="51"/>
        <v>1</v>
      </c>
      <c r="R76" s="225">
        <f t="shared" si="52"/>
        <v>211</v>
      </c>
      <c r="T76">
        <v>529</v>
      </c>
      <c r="U76">
        <v>7376</v>
      </c>
      <c r="V76" t="s">
        <v>388</v>
      </c>
      <c r="W76">
        <v>680.61699999999996</v>
      </c>
      <c r="X76">
        <v>373.52600000000001</v>
      </c>
      <c r="Y76">
        <v>1.8220000000000001</v>
      </c>
      <c r="Z76">
        <v>15.518000000000001</v>
      </c>
      <c r="AA76">
        <v>38.101931999999998</v>
      </c>
      <c r="AB76">
        <v>1.221932</v>
      </c>
      <c r="AC76">
        <v>13.46332</v>
      </c>
      <c r="AD76" s="1">
        <v>58</v>
      </c>
      <c r="AE76">
        <v>1</v>
      </c>
      <c r="AF76">
        <v>211</v>
      </c>
      <c r="AG76">
        <v>93</v>
      </c>
      <c r="AH76">
        <v>17.863057000000001</v>
      </c>
      <c r="AI76">
        <v>772.5</v>
      </c>
      <c r="AJ76">
        <v>10.6</v>
      </c>
      <c r="AK76">
        <v>1</v>
      </c>
      <c r="AL76">
        <v>37</v>
      </c>
      <c r="AM76" t="s">
        <v>389</v>
      </c>
      <c r="AN76" t="s">
        <v>728</v>
      </c>
      <c r="AO76">
        <v>205.05600000000001</v>
      </c>
      <c r="AR76" t="s">
        <v>118</v>
      </c>
      <c r="AS76" t="s">
        <v>121</v>
      </c>
      <c r="AT76" t="s">
        <v>230</v>
      </c>
      <c r="AU76" t="s">
        <v>388</v>
      </c>
      <c r="AV76" t="s">
        <v>48</v>
      </c>
      <c r="AW76">
        <v>5</v>
      </c>
      <c r="BB76">
        <v>0.92331195396655974</v>
      </c>
      <c r="BC76" t="s">
        <v>68</v>
      </c>
      <c r="BF76" t="s">
        <v>118</v>
      </c>
      <c r="BG76" t="s">
        <v>121</v>
      </c>
      <c r="BH76" t="s">
        <v>388</v>
      </c>
      <c r="BI76">
        <v>7376</v>
      </c>
      <c r="BJ76">
        <v>5</v>
      </c>
      <c r="BK76" t="s">
        <v>230</v>
      </c>
      <c r="BL76" t="s">
        <v>225</v>
      </c>
      <c r="BM76">
        <v>0.92331195396655974</v>
      </c>
      <c r="BN76" t="s">
        <v>68</v>
      </c>
      <c r="BO76" t="s">
        <v>177</v>
      </c>
      <c r="BP76">
        <v>601.92200000000003</v>
      </c>
    </row>
    <row r="77" spans="1:68" ht="16.5">
      <c r="A77" s="129" t="str">
        <f t="shared" si="36"/>
        <v>인천스마트</v>
      </c>
      <c r="B77" s="130" t="str">
        <f t="shared" si="35"/>
        <v>심기섭</v>
      </c>
      <c r="C77" s="131" t="str">
        <f t="shared" si="37"/>
        <v>B</v>
      </c>
      <c r="D77" s="132">
        <f t="shared" si="38"/>
        <v>0.91808975348567468</v>
      </c>
      <c r="E77" s="133">
        <f t="shared" si="39"/>
        <v>2172</v>
      </c>
      <c r="F77" s="134" t="str">
        <f t="shared" si="40"/>
        <v>5</v>
      </c>
      <c r="G77" s="135" t="str">
        <f t="shared" si="41"/>
        <v>70바3661</v>
      </c>
      <c r="H77" s="136">
        <f t="shared" si="42"/>
        <v>3</v>
      </c>
      <c r="I77" s="137">
        <f t="shared" si="43"/>
        <v>1208.7329999999999</v>
      </c>
      <c r="J77" s="138">
        <f t="shared" si="44"/>
        <v>3.2716457418723414E-2</v>
      </c>
      <c r="K77" s="138">
        <f t="shared" si="45"/>
        <v>0.3887384392594011</v>
      </c>
      <c r="L77" s="138">
        <f t="shared" si="46"/>
        <v>0.17869951428479244</v>
      </c>
      <c r="M77" s="139">
        <f t="shared" si="47"/>
        <v>14.813000000000001</v>
      </c>
      <c r="N77" s="140">
        <f t="shared" si="48"/>
        <v>0.16546251322665967</v>
      </c>
      <c r="O77" s="140">
        <f t="shared" si="49"/>
        <v>25.150302010452268</v>
      </c>
      <c r="P77" s="222">
        <f t="shared" si="50"/>
        <v>26</v>
      </c>
      <c r="Q77" s="223">
        <f t="shared" si="51"/>
        <v>2</v>
      </c>
      <c r="R77" s="223">
        <f t="shared" si="52"/>
        <v>304</v>
      </c>
      <c r="T77">
        <v>529</v>
      </c>
      <c r="U77">
        <v>2172</v>
      </c>
      <c r="V77" t="s">
        <v>390</v>
      </c>
      <c r="W77">
        <v>1208.7329999999999</v>
      </c>
      <c r="X77">
        <v>660.00400000000002</v>
      </c>
      <c r="Y77">
        <v>1.831</v>
      </c>
      <c r="Z77">
        <v>14.813000000000001</v>
      </c>
      <c r="AA77">
        <v>80.506088000000005</v>
      </c>
      <c r="AB77">
        <v>2.633874</v>
      </c>
      <c r="AC77">
        <v>31.295811</v>
      </c>
      <c r="AD77" s="1">
        <v>216</v>
      </c>
      <c r="AE77">
        <v>2</v>
      </c>
      <c r="AF77">
        <v>304</v>
      </c>
      <c r="AG77">
        <v>88</v>
      </c>
      <c r="AH77">
        <v>15.014181000000001</v>
      </c>
      <c r="AI77">
        <v>694.2</v>
      </c>
      <c r="AJ77">
        <v>1.3</v>
      </c>
      <c r="AK77">
        <v>26</v>
      </c>
      <c r="AL77">
        <v>15867</v>
      </c>
      <c r="AM77" t="s">
        <v>391</v>
      </c>
      <c r="AN77" t="s">
        <v>729</v>
      </c>
      <c r="AO77">
        <v>1027.7829999999999</v>
      </c>
      <c r="AR77" t="s">
        <v>118</v>
      </c>
      <c r="AS77" t="s">
        <v>123</v>
      </c>
      <c r="AT77" t="s">
        <v>262</v>
      </c>
      <c r="AU77" t="s">
        <v>390</v>
      </c>
      <c r="AV77" t="s">
        <v>48</v>
      </c>
      <c r="AW77">
        <v>3</v>
      </c>
      <c r="BB77">
        <v>0.91808975348567468</v>
      </c>
      <c r="BC77" t="s">
        <v>68</v>
      </c>
      <c r="BF77" t="s">
        <v>118</v>
      </c>
      <c r="BG77" t="s">
        <v>123</v>
      </c>
      <c r="BH77" t="s">
        <v>390</v>
      </c>
      <c r="BI77">
        <v>2172</v>
      </c>
      <c r="BJ77">
        <v>3</v>
      </c>
      <c r="BK77" t="s">
        <v>262</v>
      </c>
      <c r="BL77" t="s">
        <v>253</v>
      </c>
      <c r="BM77">
        <v>0.91808975348567468</v>
      </c>
      <c r="BN77" t="s">
        <v>68</v>
      </c>
      <c r="BO77" t="s">
        <v>177</v>
      </c>
      <c r="BP77">
        <v>1208.7329999999999</v>
      </c>
    </row>
    <row r="78" spans="1:68" ht="16.5">
      <c r="A78" s="112" t="str">
        <f t="shared" si="36"/>
        <v>인천스마트</v>
      </c>
      <c r="B78" s="113" t="str">
        <f t="shared" si="35"/>
        <v>안성진</v>
      </c>
      <c r="C78" s="114" t="str">
        <f t="shared" si="37"/>
        <v>A</v>
      </c>
      <c r="D78" s="115">
        <f t="shared" si="38"/>
        <v>0.96315789473684221</v>
      </c>
      <c r="E78" s="116">
        <f t="shared" si="39"/>
        <v>9480</v>
      </c>
      <c r="F78" s="117" t="str">
        <f t="shared" si="40"/>
        <v>20</v>
      </c>
      <c r="G78" s="118" t="str">
        <f t="shared" si="41"/>
        <v>70바3506</v>
      </c>
      <c r="H78" s="119">
        <f t="shared" si="42"/>
        <v>1</v>
      </c>
      <c r="I78" s="120">
        <f t="shared" si="43"/>
        <v>1075.8430000000001</v>
      </c>
      <c r="J78" s="121">
        <f t="shared" si="44"/>
        <v>5.2285659280458814E-2</v>
      </c>
      <c r="K78" s="121">
        <f t="shared" si="45"/>
        <v>0.34683506244770373</v>
      </c>
      <c r="L78" s="121">
        <f t="shared" si="46"/>
        <v>0.18775973817741062</v>
      </c>
      <c r="M78" s="122">
        <f t="shared" si="47"/>
        <v>13.141</v>
      </c>
      <c r="N78" s="123">
        <f t="shared" si="48"/>
        <v>0</v>
      </c>
      <c r="O78" s="123">
        <f t="shared" si="49"/>
        <v>15.801562123841489</v>
      </c>
      <c r="P78" s="224">
        <f t="shared" si="50"/>
        <v>25</v>
      </c>
      <c r="Q78" s="225">
        <f t="shared" si="51"/>
        <v>0</v>
      </c>
      <c r="R78" s="225">
        <f t="shared" si="52"/>
        <v>170</v>
      </c>
      <c r="T78">
        <v>529</v>
      </c>
      <c r="U78">
        <v>9480</v>
      </c>
      <c r="V78" t="s">
        <v>392</v>
      </c>
      <c r="W78">
        <v>1075.8430000000001</v>
      </c>
      <c r="X78">
        <v>587.91700000000003</v>
      </c>
      <c r="Y78">
        <v>1.83</v>
      </c>
      <c r="Z78">
        <v>13.141</v>
      </c>
      <c r="AA78">
        <v>58.290534000000001</v>
      </c>
      <c r="AB78">
        <v>3.0477590000000001</v>
      </c>
      <c r="AC78">
        <v>20.217200999999999</v>
      </c>
      <c r="AD78" s="1">
        <v>202</v>
      </c>
      <c r="AE78">
        <v>0</v>
      </c>
      <c r="AF78">
        <v>170</v>
      </c>
      <c r="AG78">
        <v>81</v>
      </c>
      <c r="AH78">
        <v>18.456564</v>
      </c>
      <c r="AI78">
        <v>4339.7</v>
      </c>
      <c r="AJ78">
        <v>0</v>
      </c>
      <c r="AK78">
        <v>25</v>
      </c>
      <c r="AL78">
        <v>5636</v>
      </c>
      <c r="AM78" t="s">
        <v>393</v>
      </c>
      <c r="AN78" t="s">
        <v>730</v>
      </c>
      <c r="AO78">
        <v>1075.8430000000001</v>
      </c>
      <c r="AR78" t="s">
        <v>118</v>
      </c>
      <c r="AS78" t="s">
        <v>119</v>
      </c>
      <c r="AT78" t="s">
        <v>202</v>
      </c>
      <c r="AU78" t="s">
        <v>392</v>
      </c>
      <c r="AV78" t="s">
        <v>48</v>
      </c>
      <c r="AW78">
        <v>1</v>
      </c>
      <c r="BB78">
        <v>0.96315789473684221</v>
      </c>
      <c r="BC78" t="s">
        <v>66</v>
      </c>
      <c r="BF78" t="s">
        <v>118</v>
      </c>
      <c r="BG78" t="s">
        <v>119</v>
      </c>
      <c r="BH78" t="s">
        <v>392</v>
      </c>
      <c r="BI78">
        <v>9480</v>
      </c>
      <c r="BJ78">
        <v>1</v>
      </c>
      <c r="BK78" t="s">
        <v>202</v>
      </c>
      <c r="BL78" t="s">
        <v>176</v>
      </c>
      <c r="BM78">
        <v>0.96315789473684221</v>
      </c>
      <c r="BN78" t="s">
        <v>66</v>
      </c>
      <c r="BO78" t="s">
        <v>180</v>
      </c>
      <c r="BP78">
        <v>1075.8430000000001</v>
      </c>
    </row>
    <row r="79" spans="1:68" ht="16.5">
      <c r="A79" s="129" t="str">
        <f t="shared" si="36"/>
        <v>인천스마트</v>
      </c>
      <c r="B79" s="130" t="str">
        <f t="shared" si="35"/>
        <v>안현진</v>
      </c>
      <c r="C79" s="131" t="str">
        <f t="shared" si="37"/>
        <v>D</v>
      </c>
      <c r="D79" s="132">
        <f t="shared" si="38"/>
        <v>0.81409090909090898</v>
      </c>
      <c r="E79" s="133">
        <f t="shared" si="39"/>
        <v>6339</v>
      </c>
      <c r="F79" s="134" t="str">
        <f t="shared" si="40"/>
        <v>38</v>
      </c>
      <c r="G79" s="135" t="str">
        <f t="shared" si="41"/>
        <v>70바3575</v>
      </c>
      <c r="H79" s="136">
        <f t="shared" si="42"/>
        <v>1</v>
      </c>
      <c r="I79" s="137">
        <f t="shared" si="43"/>
        <v>500.92899999999997</v>
      </c>
      <c r="J79" s="138">
        <f t="shared" si="44"/>
        <v>2.4539757087340405E-2</v>
      </c>
      <c r="K79" s="138">
        <f t="shared" si="45"/>
        <v>0.38466252096497094</v>
      </c>
      <c r="L79" s="138">
        <f t="shared" si="46"/>
        <v>0.1856550529116901</v>
      </c>
      <c r="M79" s="139">
        <f t="shared" si="47"/>
        <v>21.931000000000001</v>
      </c>
      <c r="N79" s="140">
        <f t="shared" si="48"/>
        <v>0</v>
      </c>
      <c r="O79" s="140">
        <f t="shared" si="49"/>
        <v>26.179219859248196</v>
      </c>
      <c r="P79" s="222">
        <f t="shared" si="50"/>
        <v>6</v>
      </c>
      <c r="Q79" s="223">
        <f t="shared" si="51"/>
        <v>0</v>
      </c>
      <c r="R79" s="223">
        <f t="shared" si="52"/>
        <v>136</v>
      </c>
      <c r="T79">
        <v>529</v>
      </c>
      <c r="U79">
        <v>6339</v>
      </c>
      <c r="V79" t="s">
        <v>394</v>
      </c>
      <c r="W79">
        <v>519.49599999999998</v>
      </c>
      <c r="X79">
        <v>290.779</v>
      </c>
      <c r="Y79">
        <v>1.7869999999999999</v>
      </c>
      <c r="Z79">
        <v>21.931000000000001</v>
      </c>
      <c r="AA79">
        <v>29.803881000000001</v>
      </c>
      <c r="AB79">
        <v>0.73138000000000003</v>
      </c>
      <c r="AC79">
        <v>11.464435999999999</v>
      </c>
      <c r="AD79" s="1">
        <v>93</v>
      </c>
      <c r="AE79">
        <v>0</v>
      </c>
      <c r="AF79">
        <v>136</v>
      </c>
      <c r="AG79">
        <v>81</v>
      </c>
      <c r="AH79">
        <v>17.430481</v>
      </c>
      <c r="AI79">
        <v>1393.8</v>
      </c>
      <c r="AJ79">
        <v>0</v>
      </c>
      <c r="AK79">
        <v>6</v>
      </c>
      <c r="AL79">
        <v>1190</v>
      </c>
      <c r="AM79" t="s">
        <v>395</v>
      </c>
      <c r="AN79" t="s">
        <v>731</v>
      </c>
      <c r="AO79">
        <v>500.92899999999997</v>
      </c>
      <c r="AR79" t="s">
        <v>118</v>
      </c>
      <c r="AS79" t="s">
        <v>122</v>
      </c>
      <c r="AT79" t="s">
        <v>251</v>
      </c>
      <c r="AU79" t="s">
        <v>394</v>
      </c>
      <c r="AV79" t="s">
        <v>48</v>
      </c>
      <c r="AW79">
        <v>1</v>
      </c>
      <c r="BB79">
        <v>0.81409090909090898</v>
      </c>
      <c r="BC79" t="s">
        <v>67</v>
      </c>
      <c r="BF79" t="s">
        <v>118</v>
      </c>
      <c r="BG79" t="s">
        <v>122</v>
      </c>
      <c r="BH79" t="s">
        <v>394</v>
      </c>
      <c r="BI79">
        <v>6339</v>
      </c>
      <c r="BJ79">
        <v>1</v>
      </c>
      <c r="BK79" t="s">
        <v>251</v>
      </c>
      <c r="BL79" t="s">
        <v>176</v>
      </c>
      <c r="BM79">
        <v>0.81409090909090898</v>
      </c>
      <c r="BN79" t="s">
        <v>67</v>
      </c>
      <c r="BO79" t="s">
        <v>181</v>
      </c>
      <c r="BP79">
        <v>500.92899999999997</v>
      </c>
    </row>
    <row r="80" spans="1:68" ht="16.5">
      <c r="A80" s="112" t="str">
        <f t="shared" si="36"/>
        <v>인천스마트</v>
      </c>
      <c r="B80" s="113" t="str">
        <f t="shared" si="35"/>
        <v>양광일</v>
      </c>
      <c r="C80" s="114" t="str">
        <f t="shared" si="37"/>
        <v>D</v>
      </c>
      <c r="D80" s="115">
        <f t="shared" si="38"/>
        <v>0.84690506264517484</v>
      </c>
      <c r="E80" s="116">
        <f t="shared" si="39"/>
        <v>9259</v>
      </c>
      <c r="F80" s="117" t="str">
        <f t="shared" si="40"/>
        <v>5</v>
      </c>
      <c r="G80" s="118" t="str">
        <f t="shared" si="41"/>
        <v>70바3622</v>
      </c>
      <c r="H80" s="119">
        <f t="shared" si="42"/>
        <v>2</v>
      </c>
      <c r="I80" s="120">
        <f t="shared" si="43"/>
        <v>852.42000000000007</v>
      </c>
      <c r="J80" s="121">
        <f t="shared" si="44"/>
        <v>1.2224889881359054E-2</v>
      </c>
      <c r="K80" s="121">
        <f t="shared" si="45"/>
        <v>0.42481072749336374</v>
      </c>
      <c r="L80" s="121">
        <f t="shared" si="46"/>
        <v>5.0444616503601505E-2</v>
      </c>
      <c r="M80" s="122">
        <f t="shared" si="47"/>
        <v>13.433999999999999</v>
      </c>
      <c r="N80" s="123">
        <f t="shared" si="48"/>
        <v>0</v>
      </c>
      <c r="O80" s="123">
        <f t="shared" si="49"/>
        <v>14.985031618416714</v>
      </c>
      <c r="P80" s="224">
        <f t="shared" si="50"/>
        <v>56</v>
      </c>
      <c r="Q80" s="225">
        <f t="shared" si="51"/>
        <v>0</v>
      </c>
      <c r="R80" s="225">
        <f t="shared" si="52"/>
        <v>135</v>
      </c>
      <c r="T80">
        <v>529</v>
      </c>
      <c r="U80">
        <v>9259</v>
      </c>
      <c r="V80" t="s">
        <v>396</v>
      </c>
      <c r="W80">
        <v>900.899</v>
      </c>
      <c r="X80">
        <v>528.90899999999999</v>
      </c>
      <c r="Y80">
        <v>1.7030000000000001</v>
      </c>
      <c r="Z80">
        <v>13.433999999999999</v>
      </c>
      <c r="AA80">
        <v>58.986379999999997</v>
      </c>
      <c r="AB80">
        <v>0.72110200000000002</v>
      </c>
      <c r="AC80">
        <v>25.058046999999998</v>
      </c>
      <c r="AD80" s="1">
        <v>43</v>
      </c>
      <c r="AE80">
        <v>0</v>
      </c>
      <c r="AF80">
        <v>135</v>
      </c>
      <c r="AG80">
        <v>91</v>
      </c>
      <c r="AH80">
        <v>15.273</v>
      </c>
      <c r="AI80">
        <v>1469.1</v>
      </c>
      <c r="AJ80">
        <v>49.1</v>
      </c>
      <c r="AK80">
        <v>56</v>
      </c>
      <c r="AL80">
        <v>16435</v>
      </c>
      <c r="AM80" t="s">
        <v>397</v>
      </c>
      <c r="AN80" t="s">
        <v>732</v>
      </c>
      <c r="AO80">
        <v>751.24300000000005</v>
      </c>
      <c r="AR80" t="s">
        <v>118</v>
      </c>
      <c r="AS80" t="s">
        <v>123</v>
      </c>
      <c r="AT80" t="s">
        <v>257</v>
      </c>
      <c r="AU80" t="s">
        <v>396</v>
      </c>
      <c r="AV80" t="s">
        <v>48</v>
      </c>
      <c r="AW80">
        <v>2</v>
      </c>
      <c r="BB80">
        <v>0.84690506264517484</v>
      </c>
      <c r="BC80" t="s">
        <v>67</v>
      </c>
      <c r="BF80" t="s">
        <v>118</v>
      </c>
      <c r="BG80" t="s">
        <v>123</v>
      </c>
      <c r="BH80" t="s">
        <v>396</v>
      </c>
      <c r="BI80">
        <v>9259</v>
      </c>
      <c r="BJ80">
        <v>2</v>
      </c>
      <c r="BK80" t="s">
        <v>257</v>
      </c>
      <c r="BL80" t="s">
        <v>261</v>
      </c>
      <c r="BM80">
        <v>0.84690506264517484</v>
      </c>
      <c r="BN80" t="s">
        <v>67</v>
      </c>
      <c r="BO80" t="s">
        <v>181</v>
      </c>
      <c r="BP80">
        <v>852.42000000000007</v>
      </c>
    </row>
    <row r="81" spans="1:68" ht="16.5">
      <c r="A81" s="129" t="str">
        <f t="shared" si="36"/>
        <v>인천스마트</v>
      </c>
      <c r="B81" s="130" t="str">
        <f t="shared" si="35"/>
        <v>연성석</v>
      </c>
      <c r="C81" s="131" t="str">
        <f t="shared" si="37"/>
        <v>C</v>
      </c>
      <c r="D81" s="132">
        <f t="shared" si="38"/>
        <v>0.86342868142784512</v>
      </c>
      <c r="E81" s="133">
        <f t="shared" si="39"/>
        <v>2320</v>
      </c>
      <c r="F81" s="134" t="str">
        <f t="shared" si="40"/>
        <v>38</v>
      </c>
      <c r="G81" s="135" t="str">
        <f t="shared" si="41"/>
        <v>70바3552</v>
      </c>
      <c r="H81" s="136">
        <f t="shared" si="42"/>
        <v>5</v>
      </c>
      <c r="I81" s="137">
        <f t="shared" si="43"/>
        <v>2775.3429999999998</v>
      </c>
      <c r="J81" s="138">
        <f t="shared" si="44"/>
        <v>1.7867373837770435E-2</v>
      </c>
      <c r="K81" s="138">
        <f t="shared" si="45"/>
        <v>0.36948098917937783</v>
      </c>
      <c r="L81" s="138">
        <f t="shared" si="46"/>
        <v>0.15061201444289951</v>
      </c>
      <c r="M81" s="139">
        <f t="shared" si="47"/>
        <v>11.932</v>
      </c>
      <c r="N81" s="140">
        <f t="shared" si="48"/>
        <v>0.10809474720782261</v>
      </c>
      <c r="O81" s="140">
        <f t="shared" si="49"/>
        <v>9.9807483255222866</v>
      </c>
      <c r="P81" s="222">
        <f t="shared" si="50"/>
        <v>15</v>
      </c>
      <c r="Q81" s="223">
        <f t="shared" si="51"/>
        <v>3</v>
      </c>
      <c r="R81" s="223">
        <f t="shared" si="52"/>
        <v>277</v>
      </c>
      <c r="T81">
        <v>529</v>
      </c>
      <c r="U81">
        <v>2320</v>
      </c>
      <c r="V81" t="s">
        <v>398</v>
      </c>
      <c r="W81">
        <v>2775.3429999999998</v>
      </c>
      <c r="X81">
        <v>1491.4059999999999</v>
      </c>
      <c r="Y81">
        <v>1.861</v>
      </c>
      <c r="Z81">
        <v>11.932</v>
      </c>
      <c r="AA81">
        <v>179.73245700000001</v>
      </c>
      <c r="AB81">
        <v>3.211347</v>
      </c>
      <c r="AC81">
        <v>66.407725999999997</v>
      </c>
      <c r="AD81" s="1">
        <v>418</v>
      </c>
      <c r="AE81">
        <v>3</v>
      </c>
      <c r="AF81">
        <v>277</v>
      </c>
      <c r="AG81">
        <v>89</v>
      </c>
      <c r="AH81">
        <v>15.441523</v>
      </c>
      <c r="AI81">
        <v>807.9</v>
      </c>
      <c r="AJ81">
        <v>60.7</v>
      </c>
      <c r="AK81">
        <v>15</v>
      </c>
      <c r="AL81">
        <v>4285</v>
      </c>
      <c r="AM81" t="s">
        <v>399</v>
      </c>
      <c r="AN81" t="s">
        <v>733</v>
      </c>
      <c r="AO81">
        <v>1782.5429999999999</v>
      </c>
      <c r="AR81" t="s">
        <v>118</v>
      </c>
      <c r="AS81" t="s">
        <v>122</v>
      </c>
      <c r="AT81" t="s">
        <v>248</v>
      </c>
      <c r="AU81" t="s">
        <v>398</v>
      </c>
      <c r="AV81" t="s">
        <v>48</v>
      </c>
      <c r="AW81">
        <v>5</v>
      </c>
      <c r="BB81">
        <v>0.86342868142784512</v>
      </c>
      <c r="BC81" t="s">
        <v>69</v>
      </c>
      <c r="BF81" t="s">
        <v>118</v>
      </c>
      <c r="BG81" t="s">
        <v>122</v>
      </c>
      <c r="BH81" t="s">
        <v>398</v>
      </c>
      <c r="BI81">
        <v>2320</v>
      </c>
      <c r="BJ81">
        <v>5</v>
      </c>
      <c r="BK81" t="s">
        <v>248</v>
      </c>
      <c r="BL81" t="s">
        <v>271</v>
      </c>
      <c r="BM81">
        <v>0.86342868142784512</v>
      </c>
      <c r="BN81" t="s">
        <v>69</v>
      </c>
      <c r="BO81" t="s">
        <v>179</v>
      </c>
      <c r="BP81">
        <v>2775.3429999999998</v>
      </c>
    </row>
    <row r="82" spans="1:68" ht="16.5">
      <c r="A82" s="112" t="str">
        <f t="shared" si="36"/>
        <v>인천스마트</v>
      </c>
      <c r="B82" s="113" t="str">
        <f t="shared" si="35"/>
        <v>오세환</v>
      </c>
      <c r="C82" s="114" t="str">
        <f t="shared" si="37"/>
        <v>B</v>
      </c>
      <c r="D82" s="115">
        <f t="shared" si="38"/>
        <v>0.92116366550082229</v>
      </c>
      <c r="E82" s="116">
        <f t="shared" si="39"/>
        <v>230</v>
      </c>
      <c r="F82" s="117" t="str">
        <f t="shared" si="40"/>
        <v>27</v>
      </c>
      <c r="G82" s="118" t="str">
        <f t="shared" si="41"/>
        <v>70바3637</v>
      </c>
      <c r="H82" s="119">
        <f t="shared" si="42"/>
        <v>2</v>
      </c>
      <c r="I82" s="120">
        <f t="shared" si="43"/>
        <v>1393.704</v>
      </c>
      <c r="J82" s="121">
        <f t="shared" si="44"/>
        <v>1.8483515432971564E-2</v>
      </c>
      <c r="K82" s="121">
        <f t="shared" si="45"/>
        <v>0.35035967338870849</v>
      </c>
      <c r="L82" s="121">
        <f t="shared" si="46"/>
        <v>0.18153065500278395</v>
      </c>
      <c r="M82" s="122">
        <f t="shared" si="47"/>
        <v>13.175000000000001</v>
      </c>
      <c r="N82" s="123">
        <f t="shared" si="48"/>
        <v>0.143502494073347</v>
      </c>
      <c r="O82" s="123">
        <f t="shared" si="49"/>
        <v>4.6638310573837778</v>
      </c>
      <c r="P82" s="224">
        <f t="shared" si="50"/>
        <v>16</v>
      </c>
      <c r="Q82" s="225">
        <f t="shared" si="51"/>
        <v>2</v>
      </c>
      <c r="R82" s="225">
        <f t="shared" si="52"/>
        <v>65</v>
      </c>
      <c r="T82">
        <v>529</v>
      </c>
      <c r="U82">
        <v>230</v>
      </c>
      <c r="V82" t="s">
        <v>400</v>
      </c>
      <c r="W82">
        <v>1393.704</v>
      </c>
      <c r="X82">
        <v>796.28099999999995</v>
      </c>
      <c r="Y82">
        <v>1.75</v>
      </c>
      <c r="Z82">
        <v>13.175000000000001</v>
      </c>
      <c r="AA82">
        <v>87.238870000000006</v>
      </c>
      <c r="AB82">
        <v>1.6124810000000001</v>
      </c>
      <c r="AC82">
        <v>30.564982000000001</v>
      </c>
      <c r="AD82" s="1">
        <v>253</v>
      </c>
      <c r="AE82">
        <v>2</v>
      </c>
      <c r="AF82">
        <v>65</v>
      </c>
      <c r="AG82">
        <v>86</v>
      </c>
      <c r="AH82">
        <v>15.975721999999999</v>
      </c>
      <c r="AI82">
        <v>1361.1</v>
      </c>
      <c r="AJ82">
        <v>8.9</v>
      </c>
      <c r="AK82">
        <v>16</v>
      </c>
      <c r="AL82">
        <v>3123</v>
      </c>
      <c r="AM82" t="s">
        <v>401</v>
      </c>
      <c r="AN82" t="s">
        <v>734</v>
      </c>
      <c r="AO82">
        <v>1294.4259999999999</v>
      </c>
      <c r="AR82" t="s">
        <v>118</v>
      </c>
      <c r="AS82" t="s">
        <v>121</v>
      </c>
      <c r="AT82" t="s">
        <v>230</v>
      </c>
      <c r="AU82" t="s">
        <v>400</v>
      </c>
      <c r="AV82" t="s">
        <v>48</v>
      </c>
      <c r="AW82">
        <v>2</v>
      </c>
      <c r="BB82">
        <v>0.92116366550082229</v>
      </c>
      <c r="BC82" t="s">
        <v>68</v>
      </c>
      <c r="BF82" t="s">
        <v>118</v>
      </c>
      <c r="BG82" t="s">
        <v>121</v>
      </c>
      <c r="BH82" t="s">
        <v>400</v>
      </c>
      <c r="BI82">
        <v>230</v>
      </c>
      <c r="BJ82">
        <v>2</v>
      </c>
      <c r="BK82" t="s">
        <v>230</v>
      </c>
      <c r="BL82" t="s">
        <v>232</v>
      </c>
      <c r="BM82">
        <v>0.92116366550082229</v>
      </c>
      <c r="BN82" t="s">
        <v>68</v>
      </c>
      <c r="BO82" t="s">
        <v>177</v>
      </c>
      <c r="BP82">
        <v>1393.704</v>
      </c>
    </row>
    <row r="83" spans="1:68" ht="16.5">
      <c r="A83" s="129" t="str">
        <f t="shared" si="36"/>
        <v>인천스마트</v>
      </c>
      <c r="B83" s="130" t="str">
        <f t="shared" si="35"/>
        <v>오정택</v>
      </c>
      <c r="C83" s="131" t="str">
        <f t="shared" si="37"/>
        <v>B</v>
      </c>
      <c r="D83" s="132">
        <f t="shared" si="38"/>
        <v>0.91644406557011893</v>
      </c>
      <c r="E83" s="133">
        <f t="shared" si="39"/>
        <v>8830</v>
      </c>
      <c r="F83" s="134" t="str">
        <f t="shared" si="40"/>
        <v>5-1</v>
      </c>
      <c r="G83" s="135" t="str">
        <f t="shared" si="41"/>
        <v>70바3645</v>
      </c>
      <c r="H83" s="136">
        <f t="shared" si="42"/>
        <v>2</v>
      </c>
      <c r="I83" s="137">
        <f t="shared" si="43"/>
        <v>446.93799999999999</v>
      </c>
      <c r="J83" s="138">
        <f t="shared" si="44"/>
        <v>2.5400381468444973E-2</v>
      </c>
      <c r="K83" s="138">
        <f t="shared" si="45"/>
        <v>0.3385698887329821</v>
      </c>
      <c r="L83" s="138">
        <f t="shared" si="46"/>
        <v>0.14543404230564419</v>
      </c>
      <c r="M83" s="139">
        <f t="shared" si="47"/>
        <v>14.358000000000001</v>
      </c>
      <c r="N83" s="140">
        <f t="shared" si="48"/>
        <v>0.85889438819879116</v>
      </c>
      <c r="O83" s="140">
        <f t="shared" si="49"/>
        <v>9.6625618672364002</v>
      </c>
      <c r="P83" s="222">
        <f t="shared" si="50"/>
        <v>2</v>
      </c>
      <c r="Q83" s="223">
        <f t="shared" si="51"/>
        <v>4</v>
      </c>
      <c r="R83" s="223">
        <f t="shared" si="52"/>
        <v>45</v>
      </c>
      <c r="T83">
        <v>529</v>
      </c>
      <c r="U83">
        <v>8830</v>
      </c>
      <c r="V83" t="s">
        <v>402</v>
      </c>
      <c r="W83">
        <v>465.71499999999997</v>
      </c>
      <c r="X83">
        <v>282.67500000000001</v>
      </c>
      <c r="Y83">
        <v>1.6479999999999999</v>
      </c>
      <c r="Z83">
        <v>14.358000000000001</v>
      </c>
      <c r="AA83">
        <v>28.148593000000002</v>
      </c>
      <c r="AB83">
        <v>0.71498499999999998</v>
      </c>
      <c r="AC83">
        <v>9.5302659999999992</v>
      </c>
      <c r="AD83" s="1">
        <v>65</v>
      </c>
      <c r="AE83">
        <v>4</v>
      </c>
      <c r="AF83">
        <v>45</v>
      </c>
      <c r="AG83">
        <v>66</v>
      </c>
      <c r="AH83">
        <v>16.544875999999999</v>
      </c>
      <c r="AI83">
        <v>68.599999999999994</v>
      </c>
      <c r="AJ83">
        <v>0</v>
      </c>
      <c r="AK83">
        <v>2</v>
      </c>
      <c r="AL83">
        <v>216</v>
      </c>
      <c r="AM83" t="s">
        <v>403</v>
      </c>
      <c r="AN83" t="s">
        <v>735</v>
      </c>
      <c r="AO83">
        <v>378.83800000000002</v>
      </c>
      <c r="AR83" t="s">
        <v>118</v>
      </c>
      <c r="AS83" t="s">
        <v>124</v>
      </c>
      <c r="AT83" t="s">
        <v>265</v>
      </c>
      <c r="AU83" t="s">
        <v>402</v>
      </c>
      <c r="AV83" t="s">
        <v>48</v>
      </c>
      <c r="AW83">
        <v>2</v>
      </c>
      <c r="BB83">
        <v>0.91644406557011893</v>
      </c>
      <c r="BC83" t="s">
        <v>68</v>
      </c>
      <c r="BF83" t="s">
        <v>118</v>
      </c>
      <c r="BG83" t="s">
        <v>124</v>
      </c>
      <c r="BH83" t="s">
        <v>402</v>
      </c>
      <c r="BI83">
        <v>8830</v>
      </c>
      <c r="BJ83">
        <v>2</v>
      </c>
      <c r="BK83" t="s">
        <v>265</v>
      </c>
      <c r="BL83" t="s">
        <v>513</v>
      </c>
      <c r="BM83">
        <v>0.91644406557011893</v>
      </c>
      <c r="BN83" t="s">
        <v>68</v>
      </c>
      <c r="BO83" t="s">
        <v>177</v>
      </c>
      <c r="BP83">
        <v>446.93799999999999</v>
      </c>
    </row>
    <row r="84" spans="1:68" ht="16.5">
      <c r="A84" s="112" t="str">
        <f t="shared" si="36"/>
        <v>인천스마트</v>
      </c>
      <c r="B84" s="113" t="str">
        <f t="shared" si="35"/>
        <v>우제욱</v>
      </c>
      <c r="C84" s="114" t="str">
        <f t="shared" si="37"/>
        <v>A</v>
      </c>
      <c r="D84" s="115">
        <f t="shared" si="38"/>
        <v>0.97714917757400843</v>
      </c>
      <c r="E84" s="116">
        <f t="shared" si="39"/>
        <v>9389</v>
      </c>
      <c r="F84" s="117" t="str">
        <f t="shared" si="40"/>
        <v>5</v>
      </c>
      <c r="G84" s="118" t="str">
        <f t="shared" si="41"/>
        <v>70바3630</v>
      </c>
      <c r="H84" s="119">
        <f t="shared" si="42"/>
        <v>2</v>
      </c>
      <c r="I84" s="120">
        <f t="shared" si="43"/>
        <v>2119.826</v>
      </c>
      <c r="J84" s="121">
        <f t="shared" si="44"/>
        <v>3.1501663364871514E-2</v>
      </c>
      <c r="K84" s="121">
        <f t="shared" si="45"/>
        <v>0.33757481997193239</v>
      </c>
      <c r="L84" s="121">
        <f t="shared" si="46"/>
        <v>0.16982525924297559</v>
      </c>
      <c r="M84" s="122">
        <f t="shared" si="47"/>
        <v>12.33</v>
      </c>
      <c r="N84" s="123">
        <f t="shared" si="48"/>
        <v>4.717368312304878E-2</v>
      </c>
      <c r="O84" s="123">
        <f t="shared" si="49"/>
        <v>7.5006156165647555</v>
      </c>
      <c r="P84" s="224">
        <f t="shared" si="50"/>
        <v>22</v>
      </c>
      <c r="Q84" s="225">
        <f t="shared" si="51"/>
        <v>1</v>
      </c>
      <c r="R84" s="225">
        <f t="shared" si="52"/>
        <v>159</v>
      </c>
      <c r="T84">
        <v>529</v>
      </c>
      <c r="U84">
        <v>9389</v>
      </c>
      <c r="V84" t="s">
        <v>404</v>
      </c>
      <c r="W84">
        <v>2119.826</v>
      </c>
      <c r="X84">
        <v>1085.173</v>
      </c>
      <c r="Y84">
        <v>1.9530000000000001</v>
      </c>
      <c r="Z84">
        <v>12.33</v>
      </c>
      <c r="AA84">
        <v>137.37274600000001</v>
      </c>
      <c r="AB84">
        <v>4.3274699999999999</v>
      </c>
      <c r="AC84">
        <v>46.373579999999997</v>
      </c>
      <c r="AD84" s="1">
        <v>360</v>
      </c>
      <c r="AE84">
        <v>1</v>
      </c>
      <c r="AF84">
        <v>159</v>
      </c>
      <c r="AG84">
        <v>69</v>
      </c>
      <c r="AH84">
        <v>15.431196999999999</v>
      </c>
      <c r="AI84">
        <v>796.3</v>
      </c>
      <c r="AJ84">
        <v>0</v>
      </c>
      <c r="AK84">
        <v>22</v>
      </c>
      <c r="AL84">
        <v>4831</v>
      </c>
      <c r="AM84" t="s">
        <v>405</v>
      </c>
      <c r="AN84" t="s">
        <v>736</v>
      </c>
      <c r="AO84">
        <v>2019.001</v>
      </c>
      <c r="AR84" t="s">
        <v>118</v>
      </c>
      <c r="AS84" t="s">
        <v>123</v>
      </c>
      <c r="AT84" t="s">
        <v>259</v>
      </c>
      <c r="AU84" t="s">
        <v>404</v>
      </c>
      <c r="AV84" t="s">
        <v>48</v>
      </c>
      <c r="AW84">
        <v>2</v>
      </c>
      <c r="BB84">
        <v>0.97714917757400843</v>
      </c>
      <c r="BC84" t="s">
        <v>66</v>
      </c>
      <c r="BF84" t="s">
        <v>118</v>
      </c>
      <c r="BG84" t="s">
        <v>123</v>
      </c>
      <c r="BH84" t="s">
        <v>404</v>
      </c>
      <c r="BI84">
        <v>9389</v>
      </c>
      <c r="BJ84">
        <v>2</v>
      </c>
      <c r="BK84" t="s">
        <v>259</v>
      </c>
      <c r="BL84" t="s">
        <v>256</v>
      </c>
      <c r="BM84">
        <v>0.97714917757400843</v>
      </c>
      <c r="BN84" t="s">
        <v>66</v>
      </c>
      <c r="BO84" t="s">
        <v>180</v>
      </c>
      <c r="BP84">
        <v>2119.826</v>
      </c>
    </row>
    <row r="85" spans="1:68" ht="16.5">
      <c r="A85" s="129" t="str">
        <f t="shared" si="36"/>
        <v>인천스마트</v>
      </c>
      <c r="B85" s="130" t="str">
        <f t="shared" si="35"/>
        <v>유병수</v>
      </c>
      <c r="C85" s="131" t="str">
        <f t="shared" si="37"/>
        <v>A</v>
      </c>
      <c r="D85" s="132">
        <f t="shared" si="38"/>
        <v>0.9746920467661121</v>
      </c>
      <c r="E85" s="133">
        <f t="shared" si="39"/>
        <v>383</v>
      </c>
      <c r="F85" s="134" t="str">
        <f t="shared" si="40"/>
        <v>21</v>
      </c>
      <c r="G85" s="135" t="str">
        <f t="shared" si="41"/>
        <v>70바3628</v>
      </c>
      <c r="H85" s="136">
        <f t="shared" si="42"/>
        <v>2</v>
      </c>
      <c r="I85" s="137">
        <f t="shared" si="43"/>
        <v>1191.5709999999999</v>
      </c>
      <c r="J85" s="138">
        <f t="shared" si="44"/>
        <v>4.5749697584727696E-2</v>
      </c>
      <c r="K85" s="138">
        <f t="shared" si="45"/>
        <v>0.3387414083968095</v>
      </c>
      <c r="L85" s="138">
        <f t="shared" si="46"/>
        <v>8.3922821216696281E-2</v>
      </c>
      <c r="M85" s="139">
        <f t="shared" si="47"/>
        <v>13.529</v>
      </c>
      <c r="N85" s="140">
        <f t="shared" si="48"/>
        <v>0</v>
      </c>
      <c r="O85" s="140">
        <f t="shared" si="49"/>
        <v>2.014147709200711</v>
      </c>
      <c r="P85" s="222">
        <f t="shared" si="50"/>
        <v>19</v>
      </c>
      <c r="Q85" s="223">
        <f t="shared" si="51"/>
        <v>0</v>
      </c>
      <c r="R85" s="223">
        <f t="shared" si="52"/>
        <v>24</v>
      </c>
      <c r="T85">
        <v>529</v>
      </c>
      <c r="U85">
        <v>383</v>
      </c>
      <c r="V85" t="s">
        <v>406</v>
      </c>
      <c r="W85">
        <v>1191.5709999999999</v>
      </c>
      <c r="X85">
        <v>587.48900000000003</v>
      </c>
      <c r="Y85">
        <v>2.028</v>
      </c>
      <c r="Z85">
        <v>13.529</v>
      </c>
      <c r="AA85">
        <v>83.187763000000004</v>
      </c>
      <c r="AB85">
        <v>3.8058149999999999</v>
      </c>
      <c r="AC85">
        <v>28.17914</v>
      </c>
      <c r="AD85" s="1">
        <v>100</v>
      </c>
      <c r="AE85">
        <v>0</v>
      </c>
      <c r="AF85">
        <v>24</v>
      </c>
      <c r="AG85">
        <v>91</v>
      </c>
      <c r="AH85">
        <v>14.323873000000001</v>
      </c>
      <c r="AI85">
        <v>842.1</v>
      </c>
      <c r="AJ85">
        <v>44.7</v>
      </c>
      <c r="AK85">
        <v>19</v>
      </c>
      <c r="AL85">
        <v>9167</v>
      </c>
      <c r="AM85" t="s">
        <v>407</v>
      </c>
      <c r="AN85" t="s">
        <v>737</v>
      </c>
      <c r="AO85">
        <v>970.26499999999999</v>
      </c>
      <c r="AR85" t="s">
        <v>118</v>
      </c>
      <c r="AS85" t="s">
        <v>120</v>
      </c>
      <c r="AT85" t="s">
        <v>222</v>
      </c>
      <c r="AU85" t="s">
        <v>406</v>
      </c>
      <c r="AV85" t="s">
        <v>48</v>
      </c>
      <c r="AW85">
        <v>2</v>
      </c>
      <c r="BB85">
        <v>0.9746920467661121</v>
      </c>
      <c r="BC85" t="s">
        <v>66</v>
      </c>
      <c r="BF85" t="s">
        <v>118</v>
      </c>
      <c r="BG85" t="s">
        <v>120</v>
      </c>
      <c r="BH85" t="s">
        <v>406</v>
      </c>
      <c r="BI85">
        <v>383</v>
      </c>
      <c r="BJ85">
        <v>2</v>
      </c>
      <c r="BK85" t="s">
        <v>222</v>
      </c>
      <c r="BL85" t="s">
        <v>214</v>
      </c>
      <c r="BM85">
        <v>0.9746920467661121</v>
      </c>
      <c r="BN85" t="s">
        <v>66</v>
      </c>
      <c r="BO85" t="s">
        <v>180</v>
      </c>
      <c r="BP85">
        <v>1191.5709999999999</v>
      </c>
    </row>
    <row r="86" spans="1:68" ht="16.5">
      <c r="A86" s="112" t="str">
        <f t="shared" si="36"/>
        <v>인천스마트</v>
      </c>
      <c r="B86" s="113" t="str">
        <f t="shared" si="35"/>
        <v>유재학</v>
      </c>
      <c r="C86" s="114" t="str">
        <f t="shared" si="37"/>
        <v>A</v>
      </c>
      <c r="D86" s="115">
        <f t="shared" si="38"/>
        <v>0.96131441578299981</v>
      </c>
      <c r="E86" s="116">
        <f t="shared" si="39"/>
        <v>4600</v>
      </c>
      <c r="F86" s="117" t="str">
        <f t="shared" si="40"/>
        <v>27</v>
      </c>
      <c r="G86" s="118" t="str">
        <f t="shared" si="41"/>
        <v>70바3638</v>
      </c>
      <c r="H86" s="119">
        <f t="shared" si="42"/>
        <v>3</v>
      </c>
      <c r="I86" s="120">
        <f t="shared" si="43"/>
        <v>1773.9379999999999</v>
      </c>
      <c r="J86" s="121">
        <f t="shared" si="44"/>
        <v>8.0861449986563468E-3</v>
      </c>
      <c r="K86" s="121">
        <f t="shared" si="45"/>
        <v>0.34523740544734305</v>
      </c>
      <c r="L86" s="121">
        <f t="shared" si="46"/>
        <v>0.15276745861467539</v>
      </c>
      <c r="M86" s="122">
        <f t="shared" si="47"/>
        <v>9.6180000000000003</v>
      </c>
      <c r="N86" s="123">
        <f t="shared" si="48"/>
        <v>5.6371755946374676E-2</v>
      </c>
      <c r="O86" s="123">
        <f t="shared" si="49"/>
        <v>8.2302763681707027</v>
      </c>
      <c r="P86" s="224">
        <f t="shared" si="50"/>
        <v>5</v>
      </c>
      <c r="Q86" s="225">
        <f t="shared" si="51"/>
        <v>1</v>
      </c>
      <c r="R86" s="225">
        <f t="shared" si="52"/>
        <v>146</v>
      </c>
      <c r="T86">
        <v>529</v>
      </c>
      <c r="U86">
        <v>4600</v>
      </c>
      <c r="V86" t="s">
        <v>408</v>
      </c>
      <c r="W86">
        <v>1773.9380000000001</v>
      </c>
      <c r="X86">
        <v>971.06</v>
      </c>
      <c r="Y86">
        <v>1.827</v>
      </c>
      <c r="Z86">
        <v>9.6180000000000003</v>
      </c>
      <c r="AA86">
        <v>110.954973</v>
      </c>
      <c r="AB86">
        <v>0.89719800000000005</v>
      </c>
      <c r="AC86">
        <v>38.305807000000001</v>
      </c>
      <c r="AD86" s="1">
        <v>271</v>
      </c>
      <c r="AE86">
        <v>1</v>
      </c>
      <c r="AF86">
        <v>146</v>
      </c>
      <c r="AG86">
        <v>67</v>
      </c>
      <c r="AH86">
        <v>15.987907999999999</v>
      </c>
      <c r="AI86">
        <v>303.89999999999998</v>
      </c>
      <c r="AJ86">
        <v>0</v>
      </c>
      <c r="AK86">
        <v>5</v>
      </c>
      <c r="AL86">
        <v>536</v>
      </c>
      <c r="AM86" t="s">
        <v>409</v>
      </c>
      <c r="AN86" t="s">
        <v>738</v>
      </c>
      <c r="AO86">
        <v>1496.0329999999999</v>
      </c>
      <c r="AR86" t="s">
        <v>118</v>
      </c>
      <c r="AS86" t="s">
        <v>121</v>
      </c>
      <c r="AT86" t="s">
        <v>232</v>
      </c>
      <c r="AU86" t="s">
        <v>408</v>
      </c>
      <c r="AV86" t="s">
        <v>48</v>
      </c>
      <c r="AW86">
        <v>3</v>
      </c>
      <c r="BB86">
        <v>0.96131441578299981</v>
      </c>
      <c r="BC86" t="s">
        <v>66</v>
      </c>
      <c r="BF86" t="s">
        <v>118</v>
      </c>
      <c r="BG86" t="s">
        <v>121</v>
      </c>
      <c r="BH86" t="s">
        <v>408</v>
      </c>
      <c r="BI86">
        <v>4600</v>
      </c>
      <c r="BJ86">
        <v>3</v>
      </c>
      <c r="BK86" t="s">
        <v>232</v>
      </c>
      <c r="BL86" t="s">
        <v>227</v>
      </c>
      <c r="BM86">
        <v>0.96131441578299981</v>
      </c>
      <c r="BN86" t="s">
        <v>66</v>
      </c>
      <c r="BO86" t="s">
        <v>180</v>
      </c>
      <c r="BP86">
        <v>1773.9379999999999</v>
      </c>
    </row>
    <row r="87" spans="1:68" ht="16.5">
      <c r="A87" s="129" t="str">
        <f t="shared" si="36"/>
        <v>인천스마트</v>
      </c>
      <c r="B87" s="130" t="str">
        <f t="shared" si="35"/>
        <v>유종각</v>
      </c>
      <c r="C87" s="131" t="str">
        <f t="shared" si="37"/>
        <v>F</v>
      </c>
      <c r="D87" s="132">
        <f t="shared" si="38"/>
        <v>0.77818181818181809</v>
      </c>
      <c r="E87" s="133">
        <f t="shared" si="39"/>
        <v>3128</v>
      </c>
      <c r="F87" s="134" t="str">
        <f t="shared" si="40"/>
        <v>38</v>
      </c>
      <c r="G87" s="135" t="str">
        <f t="shared" si="41"/>
        <v>70바3548</v>
      </c>
      <c r="H87" s="136">
        <f t="shared" si="42"/>
        <v>1</v>
      </c>
      <c r="I87" s="137">
        <f t="shared" si="43"/>
        <v>633.02599999999995</v>
      </c>
      <c r="J87" s="138">
        <f t="shared" si="44"/>
        <v>5.0690676493249216E-2</v>
      </c>
      <c r="K87" s="138">
        <f t="shared" si="45"/>
        <v>0.39031296361011586</v>
      </c>
      <c r="L87" s="138">
        <f t="shared" si="46"/>
        <v>0.23695709180981508</v>
      </c>
      <c r="M87" s="139">
        <f t="shared" si="47"/>
        <v>17.68</v>
      </c>
      <c r="N87" s="140">
        <f t="shared" si="48"/>
        <v>0</v>
      </c>
      <c r="O87" s="140">
        <f t="shared" si="49"/>
        <v>25.489306278325543</v>
      </c>
      <c r="P87" s="222">
        <f t="shared" si="50"/>
        <v>18</v>
      </c>
      <c r="Q87" s="223">
        <f t="shared" si="51"/>
        <v>0</v>
      </c>
      <c r="R87" s="223">
        <f t="shared" si="52"/>
        <v>173</v>
      </c>
      <c r="T87">
        <v>529</v>
      </c>
      <c r="U87">
        <v>3128</v>
      </c>
      <c r="V87" t="s">
        <v>410</v>
      </c>
      <c r="W87">
        <v>678.71600000000001</v>
      </c>
      <c r="X87">
        <v>391.17500000000001</v>
      </c>
      <c r="Y87">
        <v>1.7350000000000001</v>
      </c>
      <c r="Z87">
        <v>17.68</v>
      </c>
      <c r="AA87">
        <v>44.934713000000002</v>
      </c>
      <c r="AB87">
        <v>2.277771</v>
      </c>
      <c r="AC87">
        <v>17.538601</v>
      </c>
      <c r="AD87" s="1">
        <v>150</v>
      </c>
      <c r="AE87">
        <v>0</v>
      </c>
      <c r="AF87">
        <v>173</v>
      </c>
      <c r="AG87">
        <v>68</v>
      </c>
      <c r="AH87">
        <v>15.104490999999999</v>
      </c>
      <c r="AI87">
        <v>771.7</v>
      </c>
      <c r="AJ87">
        <v>0</v>
      </c>
      <c r="AK87">
        <v>18</v>
      </c>
      <c r="AL87">
        <v>11133</v>
      </c>
      <c r="AM87" t="s">
        <v>411</v>
      </c>
      <c r="AN87" t="s">
        <v>739</v>
      </c>
      <c r="AO87">
        <v>633.02599999999995</v>
      </c>
      <c r="AR87" t="s">
        <v>118</v>
      </c>
      <c r="AS87" t="s">
        <v>122</v>
      </c>
      <c r="AT87" t="s">
        <v>244</v>
      </c>
      <c r="AU87" t="s">
        <v>410</v>
      </c>
      <c r="AV87" t="s">
        <v>48</v>
      </c>
      <c r="AW87">
        <v>1</v>
      </c>
      <c r="BB87">
        <v>0.77818181818181809</v>
      </c>
      <c r="BC87" t="s">
        <v>70</v>
      </c>
      <c r="BF87" t="s">
        <v>118</v>
      </c>
      <c r="BG87" t="s">
        <v>122</v>
      </c>
      <c r="BH87" t="s">
        <v>410</v>
      </c>
      <c r="BI87">
        <v>3128</v>
      </c>
      <c r="BJ87">
        <v>1</v>
      </c>
      <c r="BK87" t="s">
        <v>244</v>
      </c>
      <c r="BL87" t="s">
        <v>176</v>
      </c>
      <c r="BM87">
        <v>0.77818181818181809</v>
      </c>
      <c r="BN87" t="s">
        <v>70</v>
      </c>
      <c r="BO87" t="s">
        <v>533</v>
      </c>
      <c r="BP87">
        <v>633.02599999999995</v>
      </c>
    </row>
    <row r="88" spans="1:68" ht="16.5">
      <c r="A88" s="112" t="str">
        <f t="shared" ref="A88:A109" si="53">BF88</f>
        <v>인천스마트</v>
      </c>
      <c r="B88" s="113" t="str">
        <f t="shared" si="35"/>
        <v>유종선</v>
      </c>
      <c r="C88" s="114" t="str">
        <f t="shared" ref="C88:C109" si="54">BN88</f>
        <v>F</v>
      </c>
      <c r="D88" s="115">
        <f t="shared" ref="D88:D109" si="55">BM88</f>
        <v>0.76863636363636356</v>
      </c>
      <c r="E88" s="116">
        <f t="shared" ref="E88:E109" si="56">U88</f>
        <v>223</v>
      </c>
      <c r="F88" s="117" t="str">
        <f t="shared" ref="F88:F109" si="57">BG88</f>
        <v>21</v>
      </c>
      <c r="G88" s="118" t="str">
        <f t="shared" ref="G88:G109" si="58">BK88</f>
        <v>70바3626</v>
      </c>
      <c r="H88" s="119">
        <f t="shared" ref="H88:H109" si="59">BJ88</f>
        <v>1</v>
      </c>
      <c r="I88" s="120">
        <f t="shared" ref="I88:I109" si="60">BP88</f>
        <v>855.22299999999996</v>
      </c>
      <c r="J88" s="121">
        <f t="shared" ref="J88:J109" si="61">AB88/AA88</f>
        <v>8.1232024852621695E-2</v>
      </c>
      <c r="K88" s="121">
        <f t="shared" ref="K88:K109" si="62">AC88/AA88</f>
        <v>0.38842303423643476</v>
      </c>
      <c r="L88" s="121">
        <f t="shared" ref="L88:L109" si="63">AD88/I88</f>
        <v>0.11575928149734047</v>
      </c>
      <c r="M88" s="122">
        <f t="shared" ref="M88:M109" si="64">Z88</f>
        <v>17.116</v>
      </c>
      <c r="N88" s="123">
        <f t="shared" ref="N88:N109" si="65">AE88*100/W88</f>
        <v>0.55976749497328793</v>
      </c>
      <c r="O88" s="123">
        <f t="shared" ref="O88:O109" si="66">AF88*100/W88</f>
        <v>17.800606340150555</v>
      </c>
      <c r="P88" s="224">
        <f t="shared" ref="P88:P109" si="67">AK88</f>
        <v>17</v>
      </c>
      <c r="Q88" s="225">
        <f t="shared" ref="Q88:Q109" si="68">AE88</f>
        <v>5</v>
      </c>
      <c r="R88" s="225">
        <f t="shared" ref="R88:R109" si="69">AF88</f>
        <v>159</v>
      </c>
      <c r="T88">
        <v>529</v>
      </c>
      <c r="U88">
        <v>223</v>
      </c>
      <c r="V88" t="s">
        <v>412</v>
      </c>
      <c r="W88">
        <v>893.22799999999995</v>
      </c>
      <c r="X88">
        <v>523.47699999999998</v>
      </c>
      <c r="Y88">
        <v>1.706</v>
      </c>
      <c r="Z88">
        <v>17.116</v>
      </c>
      <c r="AA88">
        <v>67.337765000000005</v>
      </c>
      <c r="AB88">
        <v>5.469983</v>
      </c>
      <c r="AC88">
        <v>26.155539000000001</v>
      </c>
      <c r="AD88" s="1">
        <v>99</v>
      </c>
      <c r="AE88">
        <v>5</v>
      </c>
      <c r="AF88">
        <v>159</v>
      </c>
      <c r="AG88">
        <v>72</v>
      </c>
      <c r="AH88">
        <v>13.264889</v>
      </c>
      <c r="AI88">
        <v>763.7</v>
      </c>
      <c r="AJ88">
        <v>0</v>
      </c>
      <c r="AK88">
        <v>17</v>
      </c>
      <c r="AL88">
        <v>8002</v>
      </c>
      <c r="AM88" t="s">
        <v>413</v>
      </c>
      <c r="AN88" t="s">
        <v>740</v>
      </c>
      <c r="AO88">
        <v>855.22299999999996</v>
      </c>
      <c r="AR88" t="s">
        <v>118</v>
      </c>
      <c r="AS88" t="s">
        <v>120</v>
      </c>
      <c r="AT88" t="s">
        <v>219</v>
      </c>
      <c r="AU88" t="s">
        <v>412</v>
      </c>
      <c r="AV88" t="s">
        <v>48</v>
      </c>
      <c r="AW88">
        <v>1</v>
      </c>
      <c r="BB88">
        <v>0.76863636363636356</v>
      </c>
      <c r="BC88" t="s">
        <v>70</v>
      </c>
      <c r="BF88" t="s">
        <v>118</v>
      </c>
      <c r="BG88" t="s">
        <v>120</v>
      </c>
      <c r="BH88" t="s">
        <v>412</v>
      </c>
      <c r="BI88">
        <v>223</v>
      </c>
      <c r="BJ88">
        <v>1</v>
      </c>
      <c r="BK88" t="s">
        <v>219</v>
      </c>
      <c r="BL88" t="s">
        <v>176</v>
      </c>
      <c r="BM88">
        <v>0.76863636363636356</v>
      </c>
      <c r="BN88" t="s">
        <v>70</v>
      </c>
      <c r="BO88" t="s">
        <v>533</v>
      </c>
      <c r="BP88">
        <v>855.22299999999996</v>
      </c>
    </row>
    <row r="89" spans="1:68" ht="16.5">
      <c r="A89" s="129" t="str">
        <f t="shared" si="53"/>
        <v>인천스마트</v>
      </c>
      <c r="B89" s="130" t="str">
        <f t="shared" si="35"/>
        <v>윤세호</v>
      </c>
      <c r="C89" s="131" t="str">
        <f t="shared" si="54"/>
        <v>B</v>
      </c>
      <c r="D89" s="132">
        <f t="shared" si="55"/>
        <v>0.93041117853261923</v>
      </c>
      <c r="E89" s="133">
        <f t="shared" si="56"/>
        <v>4052</v>
      </c>
      <c r="F89" s="134" t="str">
        <f t="shared" si="57"/>
        <v>21</v>
      </c>
      <c r="G89" s="135" t="str">
        <f t="shared" si="58"/>
        <v>71바7126</v>
      </c>
      <c r="H89" s="136">
        <f t="shared" si="59"/>
        <v>3</v>
      </c>
      <c r="I89" s="137">
        <f t="shared" si="60"/>
        <v>1649.702</v>
      </c>
      <c r="J89" s="138">
        <f t="shared" si="61"/>
        <v>3.1081883411848123E-2</v>
      </c>
      <c r="K89" s="138">
        <f t="shared" si="62"/>
        <v>0.37632251737261585</v>
      </c>
      <c r="L89" s="138">
        <f t="shared" si="63"/>
        <v>0.12790188773487576</v>
      </c>
      <c r="M89" s="139">
        <f t="shared" si="64"/>
        <v>13.548</v>
      </c>
      <c r="N89" s="140">
        <f t="shared" si="65"/>
        <v>0</v>
      </c>
      <c r="O89" s="140">
        <f t="shared" si="66"/>
        <v>5.8194087480711962</v>
      </c>
      <c r="P89" s="222">
        <f t="shared" si="67"/>
        <v>1</v>
      </c>
      <c r="Q89" s="223">
        <f t="shared" si="68"/>
        <v>0</v>
      </c>
      <c r="R89" s="223">
        <f t="shared" si="69"/>
        <v>97</v>
      </c>
      <c r="T89">
        <v>529</v>
      </c>
      <c r="U89">
        <v>4052</v>
      </c>
      <c r="V89" t="s">
        <v>414</v>
      </c>
      <c r="W89">
        <v>1666.836</v>
      </c>
      <c r="X89">
        <v>860.08799999999997</v>
      </c>
      <c r="Y89">
        <v>1.9379999999999999</v>
      </c>
      <c r="Z89">
        <v>13.548</v>
      </c>
      <c r="AA89">
        <v>117.653842</v>
      </c>
      <c r="AB89">
        <v>3.6569029999999998</v>
      </c>
      <c r="AC89">
        <v>44.275790000000001</v>
      </c>
      <c r="AD89" s="1">
        <v>211</v>
      </c>
      <c r="AE89">
        <v>0</v>
      </c>
      <c r="AF89">
        <v>97</v>
      </c>
      <c r="AG89">
        <v>67</v>
      </c>
      <c r="AH89">
        <v>14.167289</v>
      </c>
      <c r="AI89">
        <v>220.8</v>
      </c>
      <c r="AJ89">
        <v>0</v>
      </c>
      <c r="AK89">
        <v>1</v>
      </c>
      <c r="AL89">
        <v>87</v>
      </c>
      <c r="AM89" t="s">
        <v>415</v>
      </c>
      <c r="AN89" t="s">
        <v>741</v>
      </c>
      <c r="AO89">
        <v>1484.33</v>
      </c>
      <c r="AR89" t="s">
        <v>118</v>
      </c>
      <c r="AS89" t="s">
        <v>120</v>
      </c>
      <c r="AT89" t="s">
        <v>224</v>
      </c>
      <c r="AU89" t="s">
        <v>414</v>
      </c>
      <c r="AV89" t="s">
        <v>48</v>
      </c>
      <c r="AW89">
        <v>3</v>
      </c>
      <c r="BB89">
        <v>0.93041117853261923</v>
      </c>
      <c r="BC89" t="s">
        <v>68</v>
      </c>
      <c r="BF89" t="s">
        <v>118</v>
      </c>
      <c r="BG89" t="s">
        <v>120</v>
      </c>
      <c r="BH89" t="s">
        <v>414</v>
      </c>
      <c r="BI89">
        <v>4052</v>
      </c>
      <c r="BJ89">
        <v>3</v>
      </c>
      <c r="BK89" t="s">
        <v>224</v>
      </c>
      <c r="BL89" t="s">
        <v>214</v>
      </c>
      <c r="BM89">
        <v>0.93041117853261923</v>
      </c>
      <c r="BN89" t="s">
        <v>68</v>
      </c>
      <c r="BO89" t="s">
        <v>177</v>
      </c>
      <c r="BP89">
        <v>1649.702</v>
      </c>
    </row>
    <row r="90" spans="1:68" ht="16.5">
      <c r="A90" s="112" t="str">
        <f t="shared" si="53"/>
        <v>인천스마트</v>
      </c>
      <c r="B90" s="113" t="str">
        <f t="shared" si="35"/>
        <v>윤주현</v>
      </c>
      <c r="C90" s="114" t="str">
        <f t="shared" si="54"/>
        <v>B</v>
      </c>
      <c r="D90" s="115">
        <f t="shared" si="55"/>
        <v>0.90076166198200913</v>
      </c>
      <c r="E90" s="116">
        <f t="shared" si="56"/>
        <v>7000</v>
      </c>
      <c r="F90" s="117" t="str">
        <f t="shared" si="57"/>
        <v>5</v>
      </c>
      <c r="G90" s="118" t="str">
        <f t="shared" si="58"/>
        <v>70바3620</v>
      </c>
      <c r="H90" s="119">
        <f t="shared" si="59"/>
        <v>3</v>
      </c>
      <c r="I90" s="120">
        <f t="shared" si="60"/>
        <v>426.214</v>
      </c>
      <c r="J90" s="121">
        <f t="shared" si="61"/>
        <v>3.830713458241565E-2</v>
      </c>
      <c r="K90" s="121">
        <f t="shared" si="62"/>
        <v>0.32641892775799514</v>
      </c>
      <c r="L90" s="121">
        <f t="shared" si="63"/>
        <v>0.15719802728206958</v>
      </c>
      <c r="M90" s="122">
        <f t="shared" si="64"/>
        <v>15.359</v>
      </c>
      <c r="N90" s="123">
        <f t="shared" si="65"/>
        <v>0.28495548995246939</v>
      </c>
      <c r="O90" s="123">
        <f t="shared" si="66"/>
        <v>15.672551947385818</v>
      </c>
      <c r="P90" s="224">
        <f t="shared" si="67"/>
        <v>37</v>
      </c>
      <c r="Q90" s="225">
        <f t="shared" si="68"/>
        <v>2</v>
      </c>
      <c r="R90" s="225">
        <f t="shared" si="69"/>
        <v>110</v>
      </c>
      <c r="T90">
        <v>529</v>
      </c>
      <c r="U90">
        <v>7000</v>
      </c>
      <c r="V90" t="s">
        <v>540</v>
      </c>
      <c r="W90">
        <v>701.86400000000003</v>
      </c>
      <c r="X90">
        <v>386.22899999999998</v>
      </c>
      <c r="Y90">
        <v>1.8169999999999999</v>
      </c>
      <c r="Z90">
        <v>15.359</v>
      </c>
      <c r="AA90">
        <v>37.242488000000002</v>
      </c>
      <c r="AB90">
        <v>1.4266529999999999</v>
      </c>
      <c r="AC90">
        <v>12.156653</v>
      </c>
      <c r="AD90" s="1">
        <v>67</v>
      </c>
      <c r="AE90">
        <v>2</v>
      </c>
      <c r="AF90">
        <v>110</v>
      </c>
      <c r="AG90">
        <v>88</v>
      </c>
      <c r="AH90">
        <v>18.845787000000001</v>
      </c>
      <c r="AI90">
        <v>1119.8</v>
      </c>
      <c r="AJ90">
        <v>2.8</v>
      </c>
      <c r="AK90">
        <v>37</v>
      </c>
      <c r="AL90">
        <v>2690</v>
      </c>
      <c r="AM90" t="s">
        <v>541</v>
      </c>
      <c r="AN90" t="s">
        <v>742</v>
      </c>
      <c r="AO90">
        <v>257.40499999999997</v>
      </c>
      <c r="AR90" t="s">
        <v>118</v>
      </c>
      <c r="AS90" t="s">
        <v>123</v>
      </c>
      <c r="AT90" t="s">
        <v>255</v>
      </c>
      <c r="AU90" t="s">
        <v>540</v>
      </c>
      <c r="AV90" t="s">
        <v>48</v>
      </c>
      <c r="AW90">
        <v>3</v>
      </c>
      <c r="BB90">
        <v>0.90076166198200913</v>
      </c>
      <c r="BC90" t="s">
        <v>68</v>
      </c>
      <c r="BF90" t="s">
        <v>118</v>
      </c>
      <c r="BG90" t="s">
        <v>123</v>
      </c>
      <c r="BH90" t="s">
        <v>540</v>
      </c>
      <c r="BI90">
        <v>7000</v>
      </c>
      <c r="BJ90">
        <v>3</v>
      </c>
      <c r="BK90" t="s">
        <v>255</v>
      </c>
      <c r="BL90" t="s">
        <v>257</v>
      </c>
      <c r="BM90">
        <v>0.90076166198200913</v>
      </c>
      <c r="BN90" t="s">
        <v>68</v>
      </c>
      <c r="BO90" t="s">
        <v>177</v>
      </c>
      <c r="BP90">
        <v>426.214</v>
      </c>
    </row>
    <row r="91" spans="1:68" ht="16.5">
      <c r="A91" s="129" t="str">
        <f t="shared" si="53"/>
        <v>인천스마트</v>
      </c>
      <c r="B91" s="130" t="str">
        <f t="shared" si="35"/>
        <v>윤희석</v>
      </c>
      <c r="C91" s="131" t="str">
        <f t="shared" si="54"/>
        <v>A</v>
      </c>
      <c r="D91" s="132">
        <f t="shared" si="55"/>
        <v>0.99244359622194656</v>
      </c>
      <c r="E91" s="133">
        <f t="shared" si="56"/>
        <v>567</v>
      </c>
      <c r="F91" s="134" t="str">
        <f t="shared" si="57"/>
        <v>20</v>
      </c>
      <c r="G91" s="135" t="str">
        <f t="shared" si="58"/>
        <v>70바3501</v>
      </c>
      <c r="H91" s="136">
        <f t="shared" si="59"/>
        <v>3</v>
      </c>
      <c r="I91" s="137">
        <f t="shared" si="60"/>
        <v>748.90700000000004</v>
      </c>
      <c r="J91" s="138">
        <f t="shared" si="61"/>
        <v>7.1591636625753935E-3</v>
      </c>
      <c r="K91" s="138">
        <f t="shared" si="62"/>
        <v>0.33780519194008235</v>
      </c>
      <c r="L91" s="138">
        <f t="shared" si="63"/>
        <v>4.5399495531487886E-2</v>
      </c>
      <c r="M91" s="139">
        <f t="shared" si="64"/>
        <v>12.228999999999999</v>
      </c>
      <c r="N91" s="140">
        <f t="shared" si="65"/>
        <v>0</v>
      </c>
      <c r="O91" s="140">
        <f t="shared" si="66"/>
        <v>8.2787315380948492</v>
      </c>
      <c r="P91" s="222">
        <f t="shared" si="67"/>
        <v>6</v>
      </c>
      <c r="Q91" s="223">
        <f t="shared" si="68"/>
        <v>0</v>
      </c>
      <c r="R91" s="223">
        <f t="shared" si="69"/>
        <v>62</v>
      </c>
      <c r="T91">
        <v>529</v>
      </c>
      <c r="U91">
        <v>567</v>
      </c>
      <c r="V91" t="s">
        <v>416</v>
      </c>
      <c r="W91">
        <v>748.90700000000004</v>
      </c>
      <c r="X91">
        <v>395.78300000000002</v>
      </c>
      <c r="Y91">
        <v>1.8919999999999999</v>
      </c>
      <c r="Z91">
        <v>12.228999999999999</v>
      </c>
      <c r="AA91">
        <v>40.351081999999998</v>
      </c>
      <c r="AB91">
        <v>0.28888000000000003</v>
      </c>
      <c r="AC91">
        <v>13.630805000000001</v>
      </c>
      <c r="AD91" s="1">
        <v>34</v>
      </c>
      <c r="AE91">
        <v>0</v>
      </c>
      <c r="AF91">
        <v>62</v>
      </c>
      <c r="AG91">
        <v>92</v>
      </c>
      <c r="AH91">
        <v>18.559774000000001</v>
      </c>
      <c r="AI91">
        <v>638.4</v>
      </c>
      <c r="AJ91">
        <v>13.4</v>
      </c>
      <c r="AK91">
        <v>6</v>
      </c>
      <c r="AL91">
        <v>731</v>
      </c>
      <c r="AM91" t="s">
        <v>417</v>
      </c>
      <c r="AN91" t="s">
        <v>743</v>
      </c>
      <c r="AO91">
        <v>622.21600000000001</v>
      </c>
      <c r="AR91" t="s">
        <v>118</v>
      </c>
      <c r="AS91" t="s">
        <v>119</v>
      </c>
      <c r="AT91" t="s">
        <v>198</v>
      </c>
      <c r="AU91" t="s">
        <v>416</v>
      </c>
      <c r="AV91" t="s">
        <v>48</v>
      </c>
      <c r="AW91">
        <v>3</v>
      </c>
      <c r="BB91">
        <v>0.99244359622194656</v>
      </c>
      <c r="BC91" t="s">
        <v>66</v>
      </c>
      <c r="BF91" t="s">
        <v>118</v>
      </c>
      <c r="BG91" t="s">
        <v>119</v>
      </c>
      <c r="BH91" t="s">
        <v>416</v>
      </c>
      <c r="BI91">
        <v>567</v>
      </c>
      <c r="BJ91">
        <v>3</v>
      </c>
      <c r="BK91" t="s">
        <v>198</v>
      </c>
      <c r="BL91" t="s">
        <v>273</v>
      </c>
      <c r="BM91">
        <v>0.99244359622194656</v>
      </c>
      <c r="BN91" t="s">
        <v>66</v>
      </c>
      <c r="BO91" t="s">
        <v>180</v>
      </c>
      <c r="BP91">
        <v>748.90700000000004</v>
      </c>
    </row>
    <row r="92" spans="1:68" ht="16.5">
      <c r="A92" s="112" t="str">
        <f t="shared" si="53"/>
        <v>인천스마트</v>
      </c>
      <c r="B92" s="113" t="str">
        <f t="shared" si="35"/>
        <v>이강일</v>
      </c>
      <c r="C92" s="114" t="str">
        <f t="shared" si="54"/>
        <v>B</v>
      </c>
      <c r="D92" s="115">
        <f t="shared" si="55"/>
        <v>0.90892888909594338</v>
      </c>
      <c r="E92" s="116">
        <f t="shared" si="56"/>
        <v>2158</v>
      </c>
      <c r="F92" s="117" t="str">
        <f t="shared" si="57"/>
        <v>27</v>
      </c>
      <c r="G92" s="118" t="str">
        <f t="shared" si="58"/>
        <v>71바7125</v>
      </c>
      <c r="H92" s="119">
        <f t="shared" si="59"/>
        <v>2</v>
      </c>
      <c r="I92" s="120">
        <f t="shared" si="60"/>
        <v>1277.739</v>
      </c>
      <c r="J92" s="121">
        <f t="shared" si="61"/>
        <v>2.9307204625429455E-2</v>
      </c>
      <c r="K92" s="121">
        <f t="shared" si="62"/>
        <v>0.36704119357893572</v>
      </c>
      <c r="L92" s="121">
        <f t="shared" si="63"/>
        <v>0.13069961862320864</v>
      </c>
      <c r="M92" s="122">
        <f t="shared" si="64"/>
        <v>13.374000000000001</v>
      </c>
      <c r="N92" s="123">
        <f t="shared" si="65"/>
        <v>0.23478973405366824</v>
      </c>
      <c r="O92" s="123">
        <f t="shared" si="66"/>
        <v>7.5132714897173836</v>
      </c>
      <c r="P92" s="224">
        <f t="shared" si="67"/>
        <v>12</v>
      </c>
      <c r="Q92" s="225">
        <f t="shared" si="68"/>
        <v>3</v>
      </c>
      <c r="R92" s="225">
        <f t="shared" si="69"/>
        <v>96</v>
      </c>
      <c r="T92">
        <v>529</v>
      </c>
      <c r="U92">
        <v>2158</v>
      </c>
      <c r="V92" t="s">
        <v>418</v>
      </c>
      <c r="W92">
        <v>1277.739</v>
      </c>
      <c r="X92">
        <v>745.928</v>
      </c>
      <c r="Y92">
        <v>1.7130000000000001</v>
      </c>
      <c r="Z92">
        <v>13.374000000000001</v>
      </c>
      <c r="AA92">
        <v>82.165256999999997</v>
      </c>
      <c r="AB92">
        <v>2.4080339999999998</v>
      </c>
      <c r="AC92">
        <v>30.158034000000001</v>
      </c>
      <c r="AD92" s="1">
        <v>167</v>
      </c>
      <c r="AE92">
        <v>3</v>
      </c>
      <c r="AF92">
        <v>96</v>
      </c>
      <c r="AG92">
        <v>68</v>
      </c>
      <c r="AH92">
        <v>15.550841999999999</v>
      </c>
      <c r="AI92">
        <v>492.9</v>
      </c>
      <c r="AJ92">
        <v>0</v>
      </c>
      <c r="AK92">
        <v>12</v>
      </c>
      <c r="AL92">
        <v>2637</v>
      </c>
      <c r="AM92" t="s">
        <v>419</v>
      </c>
      <c r="AN92" t="s">
        <v>744</v>
      </c>
      <c r="AO92">
        <v>1093.0920000000001</v>
      </c>
      <c r="AR92" t="s">
        <v>118</v>
      </c>
      <c r="AS92" t="s">
        <v>121</v>
      </c>
      <c r="AT92" t="s">
        <v>239</v>
      </c>
      <c r="AU92" t="s">
        <v>418</v>
      </c>
      <c r="AV92" t="s">
        <v>48</v>
      </c>
      <c r="AW92">
        <v>2</v>
      </c>
      <c r="BB92">
        <v>0.90892888909594338</v>
      </c>
      <c r="BC92" t="s">
        <v>68</v>
      </c>
      <c r="BF92" t="s">
        <v>118</v>
      </c>
      <c r="BG92" t="s">
        <v>121</v>
      </c>
      <c r="BH92" t="s">
        <v>418</v>
      </c>
      <c r="BI92">
        <v>2158</v>
      </c>
      <c r="BJ92">
        <v>2</v>
      </c>
      <c r="BK92" t="s">
        <v>239</v>
      </c>
      <c r="BL92" t="s">
        <v>228</v>
      </c>
      <c r="BM92">
        <v>0.90892888909594338</v>
      </c>
      <c r="BN92" t="s">
        <v>68</v>
      </c>
      <c r="BO92" t="s">
        <v>177</v>
      </c>
      <c r="BP92">
        <v>1277.739</v>
      </c>
    </row>
    <row r="93" spans="1:68" ht="16.5">
      <c r="A93" s="129" t="str">
        <f t="shared" si="53"/>
        <v>인천스마트</v>
      </c>
      <c r="B93" s="130" t="str">
        <f t="shared" si="35"/>
        <v>이경환</v>
      </c>
      <c r="C93" s="131" t="str">
        <f t="shared" si="54"/>
        <v>F</v>
      </c>
      <c r="D93" s="132">
        <f t="shared" si="55"/>
        <v>0.79863636363636348</v>
      </c>
      <c r="E93" s="133">
        <f t="shared" si="56"/>
        <v>5546</v>
      </c>
      <c r="F93" s="134" t="str">
        <f t="shared" si="57"/>
        <v>38</v>
      </c>
      <c r="G93" s="135" t="str">
        <f t="shared" si="58"/>
        <v>70바3551</v>
      </c>
      <c r="H93" s="136">
        <f t="shared" si="59"/>
        <v>1</v>
      </c>
      <c r="I93" s="137">
        <f t="shared" si="60"/>
        <v>1014.3339999999999</v>
      </c>
      <c r="J93" s="138">
        <f t="shared" si="61"/>
        <v>1.8363177951395276E-2</v>
      </c>
      <c r="K93" s="138">
        <f t="shared" si="62"/>
        <v>0.40559239982710221</v>
      </c>
      <c r="L93" s="138">
        <f t="shared" si="63"/>
        <v>0.16464004953003647</v>
      </c>
      <c r="M93" s="139">
        <f t="shared" si="64"/>
        <v>13.622999999999999</v>
      </c>
      <c r="N93" s="140">
        <f t="shared" si="65"/>
        <v>9.6230089994380166E-2</v>
      </c>
      <c r="O93" s="140">
        <f t="shared" si="66"/>
        <v>29.831327898257854</v>
      </c>
      <c r="P93" s="222">
        <f t="shared" si="67"/>
        <v>19</v>
      </c>
      <c r="Q93" s="223">
        <f t="shared" si="68"/>
        <v>1</v>
      </c>
      <c r="R93" s="223">
        <f t="shared" si="69"/>
        <v>310</v>
      </c>
      <c r="T93">
        <v>529</v>
      </c>
      <c r="U93">
        <v>5546</v>
      </c>
      <c r="V93" t="s">
        <v>420</v>
      </c>
      <c r="W93">
        <v>1039.1759999999999</v>
      </c>
      <c r="X93">
        <v>589.99199999999996</v>
      </c>
      <c r="Y93">
        <v>1.7609999999999999</v>
      </c>
      <c r="Z93">
        <v>13.622999999999999</v>
      </c>
      <c r="AA93">
        <v>65.513878000000005</v>
      </c>
      <c r="AB93">
        <v>1.2030430000000001</v>
      </c>
      <c r="AC93">
        <v>26.571930999999999</v>
      </c>
      <c r="AD93" s="1">
        <v>167</v>
      </c>
      <c r="AE93">
        <v>1</v>
      </c>
      <c r="AF93">
        <v>310</v>
      </c>
      <c r="AG93">
        <v>69</v>
      </c>
      <c r="AH93">
        <v>15.861921000000001</v>
      </c>
      <c r="AI93">
        <v>337.9</v>
      </c>
      <c r="AJ93">
        <v>0</v>
      </c>
      <c r="AK93">
        <v>19</v>
      </c>
      <c r="AL93">
        <v>7350</v>
      </c>
      <c r="AM93" t="s">
        <v>421</v>
      </c>
      <c r="AN93" t="s">
        <v>745</v>
      </c>
      <c r="AO93">
        <v>1014.3339999999999</v>
      </c>
      <c r="AR93" t="s">
        <v>118</v>
      </c>
      <c r="AS93" t="s">
        <v>122</v>
      </c>
      <c r="AT93" t="s">
        <v>247</v>
      </c>
      <c r="AU93" t="s">
        <v>420</v>
      </c>
      <c r="AV93" t="s">
        <v>48</v>
      </c>
      <c r="AW93">
        <v>1</v>
      </c>
      <c r="BB93">
        <v>0.79863636363636348</v>
      </c>
      <c r="BC93" t="s">
        <v>70</v>
      </c>
      <c r="BF93" t="s">
        <v>118</v>
      </c>
      <c r="BG93" t="s">
        <v>122</v>
      </c>
      <c r="BH93" t="s">
        <v>420</v>
      </c>
      <c r="BI93">
        <v>5546</v>
      </c>
      <c r="BJ93">
        <v>1</v>
      </c>
      <c r="BK93" t="s">
        <v>247</v>
      </c>
      <c r="BL93" t="s">
        <v>176</v>
      </c>
      <c r="BM93">
        <v>0.79863636363636348</v>
      </c>
      <c r="BN93" t="s">
        <v>70</v>
      </c>
      <c r="BO93" t="s">
        <v>533</v>
      </c>
      <c r="BP93">
        <v>1014.3339999999999</v>
      </c>
    </row>
    <row r="94" spans="1:68" ht="16.5">
      <c r="A94" s="112" t="str">
        <f t="shared" si="53"/>
        <v>인천스마트</v>
      </c>
      <c r="B94" s="113" t="str">
        <f t="shared" si="35"/>
        <v>이기준</v>
      </c>
      <c r="C94" s="114" t="str">
        <f t="shared" si="54"/>
        <v>C</v>
      </c>
      <c r="D94" s="115">
        <f t="shared" si="55"/>
        <v>0.87992539485664234</v>
      </c>
      <c r="E94" s="116">
        <f t="shared" si="56"/>
        <v>8091</v>
      </c>
      <c r="F94" s="117" t="str">
        <f t="shared" si="57"/>
        <v>21</v>
      </c>
      <c r="G94" s="118" t="str">
        <f t="shared" si="58"/>
        <v>70바3623</v>
      </c>
      <c r="H94" s="119">
        <f t="shared" si="59"/>
        <v>8</v>
      </c>
      <c r="I94" s="120">
        <f t="shared" si="60"/>
        <v>1205.412</v>
      </c>
      <c r="J94" s="121">
        <f t="shared" si="61"/>
        <v>5.1210236091882279E-2</v>
      </c>
      <c r="K94" s="121">
        <f t="shared" si="62"/>
        <v>0.40057263244000996</v>
      </c>
      <c r="L94" s="121">
        <f t="shared" si="63"/>
        <v>0.17255510978818861</v>
      </c>
      <c r="M94" s="122">
        <f t="shared" si="64"/>
        <v>14.548999999999999</v>
      </c>
      <c r="N94" s="123">
        <f t="shared" si="65"/>
        <v>0</v>
      </c>
      <c r="O94" s="123">
        <f t="shared" si="66"/>
        <v>15.597195340692373</v>
      </c>
      <c r="P94" s="224">
        <f t="shared" si="67"/>
        <v>36</v>
      </c>
      <c r="Q94" s="225">
        <f t="shared" si="68"/>
        <v>0</v>
      </c>
      <c r="R94" s="225">
        <f t="shared" si="69"/>
        <v>198</v>
      </c>
      <c r="T94">
        <v>529</v>
      </c>
      <c r="U94">
        <v>8091</v>
      </c>
      <c r="V94" t="s">
        <v>422</v>
      </c>
      <c r="W94">
        <v>1269.4590000000001</v>
      </c>
      <c r="X94">
        <v>681.4</v>
      </c>
      <c r="Y94">
        <v>1.863</v>
      </c>
      <c r="Z94">
        <v>14.548999999999999</v>
      </c>
      <c r="AA94">
        <v>93.025816000000006</v>
      </c>
      <c r="AB94">
        <v>4.7638740000000004</v>
      </c>
      <c r="AC94">
        <v>37.263596</v>
      </c>
      <c r="AD94" s="1">
        <v>208</v>
      </c>
      <c r="AE94">
        <v>0</v>
      </c>
      <c r="AF94">
        <v>198</v>
      </c>
      <c r="AG94">
        <v>94</v>
      </c>
      <c r="AH94">
        <v>13.646307999999999</v>
      </c>
      <c r="AI94">
        <v>1212.8</v>
      </c>
      <c r="AJ94">
        <v>130.9</v>
      </c>
      <c r="AK94">
        <v>36</v>
      </c>
      <c r="AL94">
        <v>19690</v>
      </c>
      <c r="AM94" t="s">
        <v>423</v>
      </c>
      <c r="AN94" t="s">
        <v>746</v>
      </c>
      <c r="AO94">
        <v>296.44799999999998</v>
      </c>
      <c r="AR94" t="s">
        <v>118</v>
      </c>
      <c r="AS94" t="s">
        <v>120</v>
      </c>
      <c r="AT94" t="s">
        <v>216</v>
      </c>
      <c r="AU94" t="s">
        <v>422</v>
      </c>
      <c r="AV94" t="s">
        <v>48</v>
      </c>
      <c r="AW94">
        <v>8</v>
      </c>
      <c r="BB94">
        <v>0.87992539485664234</v>
      </c>
      <c r="BC94" t="s">
        <v>69</v>
      </c>
      <c r="BF94" t="s">
        <v>118</v>
      </c>
      <c r="BG94" t="s">
        <v>120</v>
      </c>
      <c r="BH94" t="s">
        <v>422</v>
      </c>
      <c r="BI94">
        <v>8091</v>
      </c>
      <c r="BJ94">
        <v>8</v>
      </c>
      <c r="BK94" t="s">
        <v>216</v>
      </c>
      <c r="BL94" t="s">
        <v>213</v>
      </c>
      <c r="BM94">
        <v>0.87992539485664234</v>
      </c>
      <c r="BN94" t="s">
        <v>69</v>
      </c>
      <c r="BO94" t="s">
        <v>179</v>
      </c>
      <c r="BP94">
        <v>1205.412</v>
      </c>
    </row>
    <row r="95" spans="1:68" ht="16.5">
      <c r="A95" s="129" t="str">
        <f t="shared" si="53"/>
        <v>인천스마트</v>
      </c>
      <c r="B95" s="130" t="str">
        <f t="shared" si="35"/>
        <v>이기훈</v>
      </c>
      <c r="C95" s="131" t="str">
        <f t="shared" si="54"/>
        <v>A</v>
      </c>
      <c r="D95" s="132">
        <f t="shared" si="55"/>
        <v>0.971769725742335</v>
      </c>
      <c r="E95" s="133">
        <f t="shared" si="56"/>
        <v>502</v>
      </c>
      <c r="F95" s="134" t="str">
        <f t="shared" si="57"/>
        <v>38</v>
      </c>
      <c r="G95" s="135" t="str">
        <f t="shared" si="58"/>
        <v>70바3660</v>
      </c>
      <c r="H95" s="136">
        <f t="shared" si="59"/>
        <v>8</v>
      </c>
      <c r="I95" s="137">
        <f t="shared" si="60"/>
        <v>1762.828</v>
      </c>
      <c r="J95" s="138">
        <f t="shared" si="61"/>
        <v>1.2012427305515421E-2</v>
      </c>
      <c r="K95" s="138">
        <f t="shared" si="62"/>
        <v>0.35377052692217476</v>
      </c>
      <c r="L95" s="138">
        <f t="shared" si="63"/>
        <v>1.2479946994261493E-2</v>
      </c>
      <c r="M95" s="139">
        <f t="shared" si="64"/>
        <v>9.3529999999999998</v>
      </c>
      <c r="N95" s="140">
        <f t="shared" si="65"/>
        <v>0</v>
      </c>
      <c r="O95" s="140">
        <f t="shared" si="66"/>
        <v>2.666170494228592</v>
      </c>
      <c r="P95" s="222">
        <f t="shared" si="67"/>
        <v>4</v>
      </c>
      <c r="Q95" s="223">
        <f t="shared" si="68"/>
        <v>0</v>
      </c>
      <c r="R95" s="223">
        <f t="shared" si="69"/>
        <v>47</v>
      </c>
      <c r="T95">
        <v>529</v>
      </c>
      <c r="U95">
        <v>502</v>
      </c>
      <c r="V95" t="s">
        <v>569</v>
      </c>
      <c r="W95">
        <v>1762.828</v>
      </c>
      <c r="X95">
        <v>833.61199999999997</v>
      </c>
      <c r="Y95">
        <v>2.1150000000000002</v>
      </c>
      <c r="Z95">
        <v>9.3529999999999998</v>
      </c>
      <c r="AA95">
        <v>121.423586</v>
      </c>
      <c r="AB95">
        <v>1.4585920000000001</v>
      </c>
      <c r="AC95">
        <v>42.956085999999999</v>
      </c>
      <c r="AD95" s="1">
        <v>22</v>
      </c>
      <c r="AE95">
        <v>0</v>
      </c>
      <c r="AF95">
        <v>47</v>
      </c>
      <c r="AG95">
        <v>84</v>
      </c>
      <c r="AH95">
        <v>14.518003</v>
      </c>
      <c r="AI95">
        <v>22.2</v>
      </c>
      <c r="AJ95">
        <v>0</v>
      </c>
      <c r="AK95">
        <v>4</v>
      </c>
      <c r="AL95">
        <v>1137</v>
      </c>
      <c r="AM95" t="s">
        <v>570</v>
      </c>
      <c r="AN95" t="s">
        <v>747</v>
      </c>
      <c r="AO95">
        <v>459.47300000000001</v>
      </c>
      <c r="AR95" t="s">
        <v>118</v>
      </c>
      <c r="AS95" t="s">
        <v>122</v>
      </c>
      <c r="AT95" t="s">
        <v>252</v>
      </c>
      <c r="AU95" t="s">
        <v>569</v>
      </c>
      <c r="AV95" t="s">
        <v>48</v>
      </c>
      <c r="AW95">
        <v>8</v>
      </c>
      <c r="BB95">
        <v>0.971769725742335</v>
      </c>
      <c r="BC95" t="s">
        <v>66</v>
      </c>
      <c r="BF95" t="s">
        <v>118</v>
      </c>
      <c r="BG95" t="s">
        <v>122</v>
      </c>
      <c r="BH95" t="s">
        <v>569</v>
      </c>
      <c r="BI95">
        <v>502</v>
      </c>
      <c r="BJ95">
        <v>8</v>
      </c>
      <c r="BK95" t="s">
        <v>252</v>
      </c>
      <c r="BL95" t="s">
        <v>251</v>
      </c>
      <c r="BM95">
        <v>0.971769725742335</v>
      </c>
      <c r="BN95" t="s">
        <v>66</v>
      </c>
      <c r="BO95" t="s">
        <v>180</v>
      </c>
      <c r="BP95">
        <v>1762.828</v>
      </c>
    </row>
    <row r="96" spans="1:68" ht="16.5">
      <c r="A96" s="112" t="str">
        <f t="shared" si="53"/>
        <v>인천스마트</v>
      </c>
      <c r="B96" s="113" t="str">
        <f t="shared" si="35"/>
        <v>이덕길</v>
      </c>
      <c r="C96" s="114" t="str">
        <f t="shared" si="54"/>
        <v>A</v>
      </c>
      <c r="D96" s="115">
        <f t="shared" si="55"/>
        <v>0.96752787901257953</v>
      </c>
      <c r="E96" s="116">
        <f t="shared" si="56"/>
        <v>1362</v>
      </c>
      <c r="F96" s="117" t="str">
        <f t="shared" si="57"/>
        <v>5-1</v>
      </c>
      <c r="G96" s="118" t="str">
        <f t="shared" si="58"/>
        <v>70바3646</v>
      </c>
      <c r="H96" s="119">
        <f t="shared" si="59"/>
        <v>4</v>
      </c>
      <c r="I96" s="120">
        <f t="shared" si="60"/>
        <v>422.55999999999995</v>
      </c>
      <c r="J96" s="121">
        <f t="shared" si="61"/>
        <v>6.2430966885954314E-2</v>
      </c>
      <c r="K96" s="121">
        <f t="shared" si="62"/>
        <v>0.32175224585035744</v>
      </c>
      <c r="L96" s="121">
        <f t="shared" si="63"/>
        <v>0.21062097690268841</v>
      </c>
      <c r="M96" s="122">
        <f t="shared" si="64"/>
        <v>11.849</v>
      </c>
      <c r="N96" s="123">
        <f t="shared" si="65"/>
        <v>0</v>
      </c>
      <c r="O96" s="123">
        <f t="shared" si="66"/>
        <v>5.2063612268080268</v>
      </c>
      <c r="P96" s="224">
        <f t="shared" si="67"/>
        <v>5</v>
      </c>
      <c r="Q96" s="225">
        <f t="shared" si="68"/>
        <v>0</v>
      </c>
      <c r="R96" s="225">
        <f t="shared" si="69"/>
        <v>22</v>
      </c>
      <c r="T96">
        <v>529</v>
      </c>
      <c r="U96">
        <v>1362</v>
      </c>
      <c r="V96" t="s">
        <v>604</v>
      </c>
      <c r="W96">
        <v>422.56</v>
      </c>
      <c r="X96">
        <v>243.09100000000001</v>
      </c>
      <c r="Y96">
        <v>1.738</v>
      </c>
      <c r="Z96">
        <v>11.849</v>
      </c>
      <c r="AA96">
        <v>29.063044999999999</v>
      </c>
      <c r="AB96">
        <v>1.8144340000000001</v>
      </c>
      <c r="AC96">
        <v>9.3511000000000006</v>
      </c>
      <c r="AD96" s="1">
        <v>89</v>
      </c>
      <c r="AE96">
        <v>0</v>
      </c>
      <c r="AF96">
        <v>22</v>
      </c>
      <c r="AG96">
        <v>61</v>
      </c>
      <c r="AH96">
        <v>14.539426000000001</v>
      </c>
      <c r="AI96">
        <v>0</v>
      </c>
      <c r="AJ96">
        <v>0</v>
      </c>
      <c r="AK96">
        <v>5</v>
      </c>
      <c r="AL96">
        <v>1549</v>
      </c>
      <c r="AM96" t="s">
        <v>605</v>
      </c>
      <c r="AN96" t="s">
        <v>748</v>
      </c>
      <c r="AO96">
        <v>178.48099999999999</v>
      </c>
      <c r="AR96" t="s">
        <v>118</v>
      </c>
      <c r="AS96" t="s">
        <v>124</v>
      </c>
      <c r="AT96" t="s">
        <v>266</v>
      </c>
      <c r="AU96" t="s">
        <v>604</v>
      </c>
      <c r="AV96" t="s">
        <v>48</v>
      </c>
      <c r="AW96">
        <v>4</v>
      </c>
      <c r="BB96">
        <v>0.96752787901257953</v>
      </c>
      <c r="BC96" t="s">
        <v>66</v>
      </c>
      <c r="BF96" t="s">
        <v>118</v>
      </c>
      <c r="BG96" t="s">
        <v>124</v>
      </c>
      <c r="BH96" t="s">
        <v>604</v>
      </c>
      <c r="BI96">
        <v>1362</v>
      </c>
      <c r="BJ96">
        <v>4</v>
      </c>
      <c r="BK96" t="s">
        <v>266</v>
      </c>
      <c r="BL96" t="s">
        <v>264</v>
      </c>
      <c r="BM96">
        <v>0.96752787901257953</v>
      </c>
      <c r="BN96" t="s">
        <v>66</v>
      </c>
      <c r="BO96" t="s">
        <v>180</v>
      </c>
      <c r="BP96">
        <v>422.55999999999995</v>
      </c>
    </row>
    <row r="97" spans="1:68" ht="16.5">
      <c r="A97" s="129" t="str">
        <f t="shared" si="53"/>
        <v>인천스마트</v>
      </c>
      <c r="B97" s="130" t="str">
        <f t="shared" si="35"/>
        <v>이명석</v>
      </c>
      <c r="C97" s="131" t="str">
        <f t="shared" si="54"/>
        <v>C</v>
      </c>
      <c r="D97" s="132">
        <f t="shared" si="55"/>
        <v>0.86136363636363633</v>
      </c>
      <c r="E97" s="133">
        <f t="shared" si="56"/>
        <v>7107</v>
      </c>
      <c r="F97" s="134" t="str">
        <f t="shared" si="57"/>
        <v>21</v>
      </c>
      <c r="G97" s="135" t="str">
        <f t="shared" si="58"/>
        <v>70바3625</v>
      </c>
      <c r="H97" s="136">
        <f t="shared" si="59"/>
        <v>1</v>
      </c>
      <c r="I97" s="137">
        <f t="shared" si="60"/>
        <v>896.548</v>
      </c>
      <c r="J97" s="138">
        <f t="shared" si="61"/>
        <v>4.1543338129261621E-2</v>
      </c>
      <c r="K97" s="138">
        <f t="shared" si="62"/>
        <v>0.3600003934504834</v>
      </c>
      <c r="L97" s="138">
        <f t="shared" si="63"/>
        <v>0.2230778497079911</v>
      </c>
      <c r="M97" s="139">
        <f t="shared" si="64"/>
        <v>17.715</v>
      </c>
      <c r="N97" s="140">
        <f t="shared" si="65"/>
        <v>0.78077247397796878</v>
      </c>
      <c r="O97" s="140">
        <f t="shared" si="66"/>
        <v>21.750090346529131</v>
      </c>
      <c r="P97" s="222">
        <f t="shared" si="67"/>
        <v>5</v>
      </c>
      <c r="Q97" s="223">
        <f t="shared" si="68"/>
        <v>7</v>
      </c>
      <c r="R97" s="223">
        <f t="shared" si="69"/>
        <v>195</v>
      </c>
      <c r="T97">
        <v>529</v>
      </c>
      <c r="U97">
        <v>7107</v>
      </c>
      <c r="V97" t="s">
        <v>749</v>
      </c>
      <c r="W97">
        <v>896.548</v>
      </c>
      <c r="X97">
        <v>473.19299999999998</v>
      </c>
      <c r="Y97">
        <v>1.895</v>
      </c>
      <c r="Z97">
        <v>17.715</v>
      </c>
      <c r="AA97">
        <v>56.627201999999997</v>
      </c>
      <c r="AB97">
        <v>2.3524829999999999</v>
      </c>
      <c r="AC97">
        <v>20.385815000000001</v>
      </c>
      <c r="AD97" s="1">
        <v>200</v>
      </c>
      <c r="AE97">
        <v>7</v>
      </c>
      <c r="AF97">
        <v>195</v>
      </c>
      <c r="AG97">
        <v>92</v>
      </c>
      <c r="AH97">
        <v>15.832461</v>
      </c>
      <c r="AI97">
        <v>1266.4000000000001</v>
      </c>
      <c r="AJ97">
        <v>75.400000000000006</v>
      </c>
      <c r="AK97">
        <v>5</v>
      </c>
      <c r="AL97">
        <v>1994</v>
      </c>
      <c r="AM97" t="s">
        <v>750</v>
      </c>
      <c r="AN97" t="s">
        <v>751</v>
      </c>
      <c r="AO97">
        <v>896.548</v>
      </c>
      <c r="AR97" t="s">
        <v>118</v>
      </c>
      <c r="AS97" t="s">
        <v>120</v>
      </c>
      <c r="AT97" t="s">
        <v>218</v>
      </c>
      <c r="AU97" t="s">
        <v>749</v>
      </c>
      <c r="AV97" t="s">
        <v>48</v>
      </c>
      <c r="AW97">
        <v>1</v>
      </c>
      <c r="BB97">
        <v>0.86136363636363633</v>
      </c>
      <c r="BC97" t="s">
        <v>69</v>
      </c>
      <c r="BF97" t="s">
        <v>118</v>
      </c>
      <c r="BG97" t="s">
        <v>120</v>
      </c>
      <c r="BH97" t="s">
        <v>749</v>
      </c>
      <c r="BI97">
        <v>7107</v>
      </c>
      <c r="BJ97">
        <v>1</v>
      </c>
      <c r="BK97" t="s">
        <v>218</v>
      </c>
      <c r="BL97" t="s">
        <v>176</v>
      </c>
      <c r="BM97">
        <v>0.86136363636363633</v>
      </c>
      <c r="BN97" t="s">
        <v>69</v>
      </c>
      <c r="BO97" t="s">
        <v>179</v>
      </c>
      <c r="BP97">
        <v>896.548</v>
      </c>
    </row>
    <row r="98" spans="1:68" ht="16.5">
      <c r="A98" s="112" t="str">
        <f t="shared" si="53"/>
        <v>인천스마트</v>
      </c>
      <c r="B98" s="113" t="str">
        <f t="shared" si="35"/>
        <v>이순길</v>
      </c>
      <c r="C98" s="114" t="str">
        <f t="shared" si="54"/>
        <v>D</v>
      </c>
      <c r="D98" s="115">
        <f t="shared" si="55"/>
        <v>0.83133600709269817</v>
      </c>
      <c r="E98" s="116">
        <f t="shared" si="56"/>
        <v>3869</v>
      </c>
      <c r="F98" s="117" t="str">
        <f t="shared" si="57"/>
        <v>38</v>
      </c>
      <c r="G98" s="118" t="str">
        <f t="shared" si="58"/>
        <v>70바3554</v>
      </c>
      <c r="H98" s="119">
        <f t="shared" si="59"/>
        <v>2</v>
      </c>
      <c r="I98" s="120">
        <f t="shared" si="60"/>
        <v>2452.817</v>
      </c>
      <c r="J98" s="121">
        <f t="shared" si="61"/>
        <v>2.9266450958248921E-2</v>
      </c>
      <c r="K98" s="121">
        <f t="shared" si="62"/>
        <v>0.37289591950128004</v>
      </c>
      <c r="L98" s="121">
        <f t="shared" si="63"/>
        <v>0.12230834995028166</v>
      </c>
      <c r="M98" s="122">
        <f t="shared" si="64"/>
        <v>14.018000000000001</v>
      </c>
      <c r="N98" s="123">
        <f t="shared" si="65"/>
        <v>0.2038472499171361</v>
      </c>
      <c r="O98" s="123">
        <f t="shared" si="66"/>
        <v>14.636232544050371</v>
      </c>
      <c r="P98" s="224">
        <f t="shared" si="67"/>
        <v>29</v>
      </c>
      <c r="Q98" s="225">
        <f t="shared" si="68"/>
        <v>5</v>
      </c>
      <c r="R98" s="225">
        <f t="shared" si="69"/>
        <v>359</v>
      </c>
      <c r="T98">
        <v>529</v>
      </c>
      <c r="U98">
        <v>3869</v>
      </c>
      <c r="V98" t="s">
        <v>424</v>
      </c>
      <c r="W98">
        <v>2452.817</v>
      </c>
      <c r="X98">
        <v>1341.7719999999999</v>
      </c>
      <c r="Y98">
        <v>1.8280000000000001</v>
      </c>
      <c r="Z98">
        <v>14.018000000000001</v>
      </c>
      <c r="AA98">
        <v>160.326922</v>
      </c>
      <c r="AB98">
        <v>4.6921999999999997</v>
      </c>
      <c r="AC98">
        <v>59.785254999999999</v>
      </c>
      <c r="AD98" s="1">
        <v>300</v>
      </c>
      <c r="AE98">
        <v>5</v>
      </c>
      <c r="AF98">
        <v>359</v>
      </c>
      <c r="AG98">
        <v>88</v>
      </c>
      <c r="AH98">
        <v>15.298845999999999</v>
      </c>
      <c r="AI98">
        <v>1908.7</v>
      </c>
      <c r="AJ98">
        <v>32.799999999999997</v>
      </c>
      <c r="AK98">
        <v>29</v>
      </c>
      <c r="AL98">
        <v>11105</v>
      </c>
      <c r="AM98" t="s">
        <v>425</v>
      </c>
      <c r="AN98" t="s">
        <v>752</v>
      </c>
      <c r="AO98">
        <v>2393.5059999999999</v>
      </c>
      <c r="AR98" t="s">
        <v>118</v>
      </c>
      <c r="AS98" t="s">
        <v>122</v>
      </c>
      <c r="AT98" t="s">
        <v>250</v>
      </c>
      <c r="AU98" t="s">
        <v>424</v>
      </c>
      <c r="AV98" t="s">
        <v>48</v>
      </c>
      <c r="AW98">
        <v>2</v>
      </c>
      <c r="BB98">
        <v>0.83133600709269817</v>
      </c>
      <c r="BC98" t="s">
        <v>67</v>
      </c>
      <c r="BF98" t="s">
        <v>118</v>
      </c>
      <c r="BG98" t="s">
        <v>122</v>
      </c>
      <c r="BH98" t="s">
        <v>424</v>
      </c>
      <c r="BI98">
        <v>3869</v>
      </c>
      <c r="BJ98">
        <v>2</v>
      </c>
      <c r="BK98" t="s">
        <v>250</v>
      </c>
      <c r="BL98" t="s">
        <v>249</v>
      </c>
      <c r="BM98">
        <v>0.83133600709269817</v>
      </c>
      <c r="BN98" t="s">
        <v>67</v>
      </c>
      <c r="BO98" t="s">
        <v>181</v>
      </c>
      <c r="BP98">
        <v>2452.817</v>
      </c>
    </row>
    <row r="99" spans="1:68" ht="16.5">
      <c r="A99" s="129" t="str">
        <f t="shared" si="53"/>
        <v>인천스마트</v>
      </c>
      <c r="B99" s="130" t="str">
        <f t="shared" si="35"/>
        <v>이승수</v>
      </c>
      <c r="C99" s="131" t="str">
        <f t="shared" si="54"/>
        <v>A</v>
      </c>
      <c r="D99" s="132">
        <f t="shared" si="55"/>
        <v>0.99526315789473685</v>
      </c>
      <c r="E99" s="133">
        <f t="shared" si="56"/>
        <v>3634</v>
      </c>
      <c r="F99" s="134" t="str">
        <f t="shared" si="57"/>
        <v>27</v>
      </c>
      <c r="G99" s="135" t="str">
        <f t="shared" si="58"/>
        <v>70바3641</v>
      </c>
      <c r="H99" s="136">
        <f t="shared" si="59"/>
        <v>1</v>
      </c>
      <c r="I99" s="137">
        <f t="shared" si="60"/>
        <v>653.02</v>
      </c>
      <c r="J99" s="138">
        <f t="shared" si="61"/>
        <v>6.3796355133294902E-2</v>
      </c>
      <c r="K99" s="138">
        <f t="shared" si="62"/>
        <v>0.28604547929174567</v>
      </c>
      <c r="L99" s="138">
        <f t="shared" si="63"/>
        <v>0.21898257327493797</v>
      </c>
      <c r="M99" s="139">
        <f t="shared" si="64"/>
        <v>12.875999999999999</v>
      </c>
      <c r="N99" s="140">
        <f t="shared" si="65"/>
        <v>0</v>
      </c>
      <c r="O99" s="140">
        <f t="shared" si="66"/>
        <v>12.710177329943953</v>
      </c>
      <c r="P99" s="222">
        <f t="shared" si="67"/>
        <v>5</v>
      </c>
      <c r="Q99" s="223">
        <f t="shared" si="68"/>
        <v>0</v>
      </c>
      <c r="R99" s="223">
        <f t="shared" si="69"/>
        <v>83</v>
      </c>
      <c r="T99">
        <v>529</v>
      </c>
      <c r="U99">
        <v>3634</v>
      </c>
      <c r="V99" t="s">
        <v>426</v>
      </c>
      <c r="W99">
        <v>653.02</v>
      </c>
      <c r="X99">
        <v>345.30200000000002</v>
      </c>
      <c r="Y99">
        <v>1.891</v>
      </c>
      <c r="Z99">
        <v>12.875999999999999</v>
      </c>
      <c r="AA99">
        <v>36.870539000000001</v>
      </c>
      <c r="AB99">
        <v>2.3522059999999998</v>
      </c>
      <c r="AC99">
        <v>10.546651000000001</v>
      </c>
      <c r="AD99" s="1">
        <v>143</v>
      </c>
      <c r="AE99">
        <v>0</v>
      </c>
      <c r="AF99">
        <v>83</v>
      </c>
      <c r="AG99">
        <v>70</v>
      </c>
      <c r="AH99">
        <v>17.711158999999999</v>
      </c>
      <c r="AI99">
        <v>983.6</v>
      </c>
      <c r="AJ99">
        <v>0</v>
      </c>
      <c r="AK99">
        <v>5</v>
      </c>
      <c r="AL99">
        <v>666</v>
      </c>
      <c r="AM99" t="s">
        <v>427</v>
      </c>
      <c r="AN99" t="s">
        <v>753</v>
      </c>
      <c r="AO99">
        <v>653.02</v>
      </c>
      <c r="AR99" t="s">
        <v>118</v>
      </c>
      <c r="AS99" t="s">
        <v>121</v>
      </c>
      <c r="AT99" t="s">
        <v>235</v>
      </c>
      <c r="AU99" t="s">
        <v>426</v>
      </c>
      <c r="AV99" t="s">
        <v>48</v>
      </c>
      <c r="AW99">
        <v>1</v>
      </c>
      <c r="BB99">
        <v>0.99526315789473685</v>
      </c>
      <c r="BC99" t="s">
        <v>66</v>
      </c>
      <c r="BF99" t="s">
        <v>118</v>
      </c>
      <c r="BG99" t="s">
        <v>121</v>
      </c>
      <c r="BH99" t="s">
        <v>426</v>
      </c>
      <c r="BI99">
        <v>3634</v>
      </c>
      <c r="BJ99">
        <v>1</v>
      </c>
      <c r="BK99" t="s">
        <v>235</v>
      </c>
      <c r="BL99" t="s">
        <v>176</v>
      </c>
      <c r="BM99">
        <v>0.99526315789473685</v>
      </c>
      <c r="BN99" t="s">
        <v>66</v>
      </c>
      <c r="BO99" t="s">
        <v>180</v>
      </c>
      <c r="BP99">
        <v>653.02</v>
      </c>
    </row>
    <row r="100" spans="1:68" ht="16.5">
      <c r="A100" s="112" t="str">
        <f t="shared" si="53"/>
        <v>인천스마트</v>
      </c>
      <c r="B100" s="113" t="str">
        <f t="shared" si="35"/>
        <v>이승욱</v>
      </c>
      <c r="C100" s="114" t="str">
        <f t="shared" si="54"/>
        <v>B</v>
      </c>
      <c r="D100" s="115">
        <f t="shared" si="55"/>
        <v>0.93795766450015661</v>
      </c>
      <c r="E100" s="116">
        <f t="shared" si="56"/>
        <v>7302</v>
      </c>
      <c r="F100" s="117" t="str">
        <f t="shared" si="57"/>
        <v>27</v>
      </c>
      <c r="G100" s="118" t="str">
        <f t="shared" si="58"/>
        <v>70바3636</v>
      </c>
      <c r="H100" s="119">
        <f t="shared" si="59"/>
        <v>3</v>
      </c>
      <c r="I100" s="120">
        <f t="shared" si="60"/>
        <v>1165.5739999999998</v>
      </c>
      <c r="J100" s="121">
        <f t="shared" si="61"/>
        <v>5.5780232145946657E-2</v>
      </c>
      <c r="K100" s="121">
        <f t="shared" si="62"/>
        <v>0.32383042718804</v>
      </c>
      <c r="L100" s="121">
        <f t="shared" si="63"/>
        <v>0.15614624210903813</v>
      </c>
      <c r="M100" s="122">
        <f t="shared" si="64"/>
        <v>11.615</v>
      </c>
      <c r="N100" s="123">
        <f t="shared" si="65"/>
        <v>0.17158927704289903</v>
      </c>
      <c r="O100" s="123">
        <f t="shared" si="66"/>
        <v>7.7215174669304565</v>
      </c>
      <c r="P100" s="224">
        <f t="shared" si="67"/>
        <v>7</v>
      </c>
      <c r="Q100" s="225">
        <f t="shared" si="68"/>
        <v>2</v>
      </c>
      <c r="R100" s="225">
        <f t="shared" si="69"/>
        <v>90</v>
      </c>
      <c r="T100">
        <v>529</v>
      </c>
      <c r="U100">
        <v>7302</v>
      </c>
      <c r="V100" t="s">
        <v>754</v>
      </c>
      <c r="W100">
        <v>1165.5740000000001</v>
      </c>
      <c r="X100">
        <v>654.17399999999998</v>
      </c>
      <c r="Y100">
        <v>1.782</v>
      </c>
      <c r="Z100">
        <v>11.615</v>
      </c>
      <c r="AA100">
        <v>70.798306999999994</v>
      </c>
      <c r="AB100">
        <v>3.9491459999999998</v>
      </c>
      <c r="AC100">
        <v>22.926646000000002</v>
      </c>
      <c r="AD100" s="1">
        <v>182</v>
      </c>
      <c r="AE100">
        <v>2</v>
      </c>
      <c r="AF100">
        <v>90</v>
      </c>
      <c r="AG100">
        <v>92</v>
      </c>
      <c r="AH100">
        <v>16.463303</v>
      </c>
      <c r="AI100">
        <v>341</v>
      </c>
      <c r="AJ100">
        <v>1.4</v>
      </c>
      <c r="AK100">
        <v>7</v>
      </c>
      <c r="AL100">
        <v>689</v>
      </c>
      <c r="AM100" t="s">
        <v>755</v>
      </c>
      <c r="AN100" t="s">
        <v>756</v>
      </c>
      <c r="AO100">
        <v>967.83799999999997</v>
      </c>
      <c r="AR100" t="s">
        <v>118</v>
      </c>
      <c r="AS100" t="s">
        <v>121</v>
      </c>
      <c r="AT100" t="s">
        <v>229</v>
      </c>
      <c r="AU100" t="s">
        <v>754</v>
      </c>
      <c r="AV100" t="s">
        <v>48</v>
      </c>
      <c r="AW100">
        <v>3</v>
      </c>
      <c r="BB100">
        <v>0.93795766450015661</v>
      </c>
      <c r="BC100" t="s">
        <v>68</v>
      </c>
      <c r="BF100" t="s">
        <v>118</v>
      </c>
      <c r="BG100" t="s">
        <v>121</v>
      </c>
      <c r="BH100" t="s">
        <v>754</v>
      </c>
      <c r="BI100">
        <v>7302</v>
      </c>
      <c r="BJ100">
        <v>3</v>
      </c>
      <c r="BK100" t="s">
        <v>229</v>
      </c>
      <c r="BL100" t="s">
        <v>234</v>
      </c>
      <c r="BM100">
        <v>0.93795766450015661</v>
      </c>
      <c r="BN100" t="s">
        <v>68</v>
      </c>
      <c r="BO100" t="s">
        <v>177</v>
      </c>
      <c r="BP100">
        <v>1165.5739999999998</v>
      </c>
    </row>
    <row r="101" spans="1:68" ht="16.5">
      <c r="A101" s="129" t="str">
        <f t="shared" si="53"/>
        <v>인천스마트</v>
      </c>
      <c r="B101" s="130" t="str">
        <f t="shared" si="35"/>
        <v>이영준</v>
      </c>
      <c r="C101" s="131" t="str">
        <f t="shared" si="54"/>
        <v>F</v>
      </c>
      <c r="D101" s="132">
        <f t="shared" si="55"/>
        <v>0.77090909090909088</v>
      </c>
      <c r="E101" s="133">
        <f t="shared" si="56"/>
        <v>8080</v>
      </c>
      <c r="F101" s="134" t="str">
        <f t="shared" si="57"/>
        <v>38</v>
      </c>
      <c r="G101" s="135" t="str">
        <f t="shared" si="58"/>
        <v>70바3575</v>
      </c>
      <c r="H101" s="136">
        <f t="shared" si="59"/>
        <v>1</v>
      </c>
      <c r="I101" s="137">
        <f t="shared" si="60"/>
        <v>427.28</v>
      </c>
      <c r="J101" s="138">
        <f t="shared" si="61"/>
        <v>2.5744273039780781E-2</v>
      </c>
      <c r="K101" s="138">
        <f t="shared" si="62"/>
        <v>0.35926536175725948</v>
      </c>
      <c r="L101" s="138">
        <f t="shared" si="63"/>
        <v>0.22233664107844975</v>
      </c>
      <c r="M101" s="139">
        <f t="shared" si="64"/>
        <v>21.241</v>
      </c>
      <c r="N101" s="140">
        <f t="shared" si="65"/>
        <v>0</v>
      </c>
      <c r="O101" s="140">
        <f t="shared" si="66"/>
        <v>20.775212203953227</v>
      </c>
      <c r="P101" s="222">
        <f t="shared" si="67"/>
        <v>8</v>
      </c>
      <c r="Q101" s="223">
        <f t="shared" si="68"/>
        <v>0</v>
      </c>
      <c r="R101" s="223">
        <f t="shared" si="69"/>
        <v>98</v>
      </c>
      <c r="T101">
        <v>529</v>
      </c>
      <c r="U101">
        <v>8080</v>
      </c>
      <c r="V101" t="s">
        <v>757</v>
      </c>
      <c r="W101">
        <v>471.71600000000001</v>
      </c>
      <c r="X101">
        <v>280.73099999999999</v>
      </c>
      <c r="Y101">
        <v>1.68</v>
      </c>
      <c r="Z101">
        <v>21.241</v>
      </c>
      <c r="AA101">
        <v>28.107493999999999</v>
      </c>
      <c r="AB101">
        <v>0.723607</v>
      </c>
      <c r="AC101">
        <v>10.098049</v>
      </c>
      <c r="AD101" s="1">
        <v>95</v>
      </c>
      <c r="AE101">
        <v>0</v>
      </c>
      <c r="AF101">
        <v>98</v>
      </c>
      <c r="AG101">
        <v>84</v>
      </c>
      <c r="AH101">
        <v>16.78257</v>
      </c>
      <c r="AI101">
        <v>684.1</v>
      </c>
      <c r="AJ101">
        <v>0</v>
      </c>
      <c r="AK101">
        <v>8</v>
      </c>
      <c r="AL101">
        <v>1497</v>
      </c>
      <c r="AM101" t="s">
        <v>758</v>
      </c>
      <c r="AN101" t="s">
        <v>759</v>
      </c>
      <c r="AO101">
        <v>427.28</v>
      </c>
      <c r="AR101" t="s">
        <v>118</v>
      </c>
      <c r="AS101" t="s">
        <v>122</v>
      </c>
      <c r="AT101" t="s">
        <v>251</v>
      </c>
      <c r="AU101" t="s">
        <v>757</v>
      </c>
      <c r="AV101" t="s">
        <v>48</v>
      </c>
      <c r="AW101">
        <v>1</v>
      </c>
      <c r="BB101">
        <v>0.77090909090909088</v>
      </c>
      <c r="BC101" t="s">
        <v>70</v>
      </c>
      <c r="BF101" t="s">
        <v>118</v>
      </c>
      <c r="BG101" t="s">
        <v>122</v>
      </c>
      <c r="BH101" t="s">
        <v>757</v>
      </c>
      <c r="BI101">
        <v>8080</v>
      </c>
      <c r="BJ101">
        <v>1</v>
      </c>
      <c r="BK101" t="s">
        <v>251</v>
      </c>
      <c r="BL101" t="s">
        <v>176</v>
      </c>
      <c r="BM101">
        <v>0.77090909090909088</v>
      </c>
      <c r="BN101" t="s">
        <v>70</v>
      </c>
      <c r="BO101" t="s">
        <v>533</v>
      </c>
      <c r="BP101">
        <v>427.28</v>
      </c>
    </row>
    <row r="102" spans="1:68" ht="16.5">
      <c r="A102" s="112" t="str">
        <f t="shared" si="53"/>
        <v>인천스마트</v>
      </c>
      <c r="B102" s="113" t="str">
        <f t="shared" si="35"/>
        <v>이영화</v>
      </c>
      <c r="C102" s="114" t="str">
        <f t="shared" si="54"/>
        <v>S</v>
      </c>
      <c r="D102" s="115">
        <f t="shared" si="55"/>
        <v>1.0314413736854477</v>
      </c>
      <c r="E102" s="116">
        <f t="shared" si="56"/>
        <v>66</v>
      </c>
      <c r="F102" s="117" t="str">
        <f t="shared" si="57"/>
        <v>5</v>
      </c>
      <c r="G102" s="118" t="str">
        <f t="shared" si="58"/>
        <v>70바3631</v>
      </c>
      <c r="H102" s="119">
        <f t="shared" si="59"/>
        <v>2</v>
      </c>
      <c r="I102" s="120">
        <f t="shared" si="60"/>
        <v>1756.9669999999999</v>
      </c>
      <c r="J102" s="121">
        <f t="shared" si="61"/>
        <v>2.2375136076409931E-3</v>
      </c>
      <c r="K102" s="121">
        <f t="shared" si="62"/>
        <v>0.32111416321794878</v>
      </c>
      <c r="L102" s="121">
        <f t="shared" si="63"/>
        <v>0.15139726585644467</v>
      </c>
      <c r="M102" s="122">
        <f t="shared" si="64"/>
        <v>7.9749999999999996</v>
      </c>
      <c r="N102" s="123">
        <f t="shared" si="65"/>
        <v>0</v>
      </c>
      <c r="O102" s="123">
        <f t="shared" si="66"/>
        <v>2.1059018183039293</v>
      </c>
      <c r="P102" s="224">
        <f t="shared" si="67"/>
        <v>0</v>
      </c>
      <c r="Q102" s="225">
        <f t="shared" si="68"/>
        <v>0</v>
      </c>
      <c r="R102" s="225">
        <f t="shared" si="69"/>
        <v>37</v>
      </c>
      <c r="T102">
        <v>529</v>
      </c>
      <c r="U102">
        <v>66</v>
      </c>
      <c r="V102" t="s">
        <v>428</v>
      </c>
      <c r="W102">
        <v>1756.9670000000001</v>
      </c>
      <c r="X102">
        <v>851.83900000000006</v>
      </c>
      <c r="Y102">
        <v>2.0630000000000002</v>
      </c>
      <c r="Z102">
        <v>7.9749999999999996</v>
      </c>
      <c r="AA102">
        <v>106.748848</v>
      </c>
      <c r="AB102">
        <v>0.23885200000000001</v>
      </c>
      <c r="AC102">
        <v>34.278567000000002</v>
      </c>
      <c r="AD102" s="1">
        <v>266</v>
      </c>
      <c r="AE102">
        <v>0</v>
      </c>
      <c r="AF102">
        <v>37</v>
      </c>
      <c r="AG102">
        <v>84</v>
      </c>
      <c r="AH102">
        <v>16.458884000000001</v>
      </c>
      <c r="AI102">
        <v>219.5</v>
      </c>
      <c r="AJ102">
        <v>4.8</v>
      </c>
      <c r="AK102">
        <v>0</v>
      </c>
      <c r="AL102">
        <v>0</v>
      </c>
      <c r="AM102" t="s">
        <v>429</v>
      </c>
      <c r="AN102" t="s">
        <v>760</v>
      </c>
      <c r="AO102">
        <v>1656.194</v>
      </c>
      <c r="AR102" t="s">
        <v>118</v>
      </c>
      <c r="AS102" t="s">
        <v>123</v>
      </c>
      <c r="AT102" t="s">
        <v>260</v>
      </c>
      <c r="AU102" t="s">
        <v>428</v>
      </c>
      <c r="AV102" t="s">
        <v>48</v>
      </c>
      <c r="AW102">
        <v>2</v>
      </c>
      <c r="BB102">
        <v>1.0314413736854477</v>
      </c>
      <c r="BC102" t="s">
        <v>71</v>
      </c>
      <c r="BF102" t="s">
        <v>118</v>
      </c>
      <c r="BG102" t="s">
        <v>123</v>
      </c>
      <c r="BH102" t="s">
        <v>428</v>
      </c>
      <c r="BI102">
        <v>66</v>
      </c>
      <c r="BJ102">
        <v>2</v>
      </c>
      <c r="BK102" t="s">
        <v>260</v>
      </c>
      <c r="BL102" t="s">
        <v>253</v>
      </c>
      <c r="BM102">
        <v>1.0314413736854477</v>
      </c>
      <c r="BN102" t="s">
        <v>71</v>
      </c>
      <c r="BO102" t="s">
        <v>178</v>
      </c>
      <c r="BP102">
        <v>1756.9669999999999</v>
      </c>
    </row>
    <row r="103" spans="1:68" ht="16.5">
      <c r="A103" s="129" t="str">
        <f t="shared" si="53"/>
        <v>인천스마트</v>
      </c>
      <c r="B103" s="130" t="str">
        <f t="shared" si="35"/>
        <v>이용대</v>
      </c>
      <c r="C103" s="131" t="str">
        <f t="shared" si="54"/>
        <v>F</v>
      </c>
      <c r="D103" s="132">
        <f t="shared" si="55"/>
        <v>0.78260560799332224</v>
      </c>
      <c r="E103" s="133">
        <f t="shared" si="56"/>
        <v>6524</v>
      </c>
      <c r="F103" s="134" t="str">
        <f t="shared" si="57"/>
        <v>38</v>
      </c>
      <c r="G103" s="135" t="str">
        <f t="shared" si="58"/>
        <v>70바3660</v>
      </c>
      <c r="H103" s="136">
        <f t="shared" si="59"/>
        <v>2</v>
      </c>
      <c r="I103" s="137">
        <f t="shared" si="60"/>
        <v>905.38300000000004</v>
      </c>
      <c r="J103" s="138">
        <f t="shared" si="61"/>
        <v>3.2677708634557462E-2</v>
      </c>
      <c r="K103" s="138">
        <f t="shared" si="62"/>
        <v>0.38204845220366707</v>
      </c>
      <c r="L103" s="138">
        <f t="shared" si="63"/>
        <v>0.20101989986558175</v>
      </c>
      <c r="M103" s="139">
        <f t="shared" si="64"/>
        <v>14.688000000000001</v>
      </c>
      <c r="N103" s="140">
        <f t="shared" si="65"/>
        <v>0</v>
      </c>
      <c r="O103" s="140">
        <f t="shared" si="66"/>
        <v>10.050994993279087</v>
      </c>
      <c r="P103" s="222">
        <f t="shared" si="67"/>
        <v>16</v>
      </c>
      <c r="Q103" s="223">
        <f t="shared" si="68"/>
        <v>0</v>
      </c>
      <c r="R103" s="223">
        <f t="shared" si="69"/>
        <v>91</v>
      </c>
      <c r="T103">
        <v>529</v>
      </c>
      <c r="U103">
        <v>6524</v>
      </c>
      <c r="V103" t="s">
        <v>430</v>
      </c>
      <c r="W103">
        <v>905.38300000000004</v>
      </c>
      <c r="X103">
        <v>526.14</v>
      </c>
      <c r="Y103">
        <v>1.7210000000000001</v>
      </c>
      <c r="Z103">
        <v>14.688000000000001</v>
      </c>
      <c r="AA103">
        <v>62.325544999999998</v>
      </c>
      <c r="AB103">
        <v>2.0366559999999998</v>
      </c>
      <c r="AC103">
        <v>23.811378000000001</v>
      </c>
      <c r="AD103" s="1">
        <v>182</v>
      </c>
      <c r="AE103">
        <v>0</v>
      </c>
      <c r="AF103">
        <v>91</v>
      </c>
      <c r="AG103">
        <v>68</v>
      </c>
      <c r="AH103">
        <v>14.526676</v>
      </c>
      <c r="AI103">
        <v>248.3</v>
      </c>
      <c r="AJ103">
        <v>0</v>
      </c>
      <c r="AK103">
        <v>16</v>
      </c>
      <c r="AL103">
        <v>3791</v>
      </c>
      <c r="AM103" t="s">
        <v>431</v>
      </c>
      <c r="AN103" t="s">
        <v>761</v>
      </c>
      <c r="AO103">
        <v>787.75400000000002</v>
      </c>
      <c r="AR103" t="s">
        <v>118</v>
      </c>
      <c r="AS103" t="s">
        <v>122</v>
      </c>
      <c r="AT103" t="s">
        <v>252</v>
      </c>
      <c r="AU103" t="s">
        <v>430</v>
      </c>
      <c r="AV103" t="s">
        <v>48</v>
      </c>
      <c r="AW103">
        <v>2</v>
      </c>
      <c r="BB103">
        <v>0.78260560799332224</v>
      </c>
      <c r="BC103" t="s">
        <v>70</v>
      </c>
      <c r="BF103" t="s">
        <v>118</v>
      </c>
      <c r="BG103" t="s">
        <v>122</v>
      </c>
      <c r="BH103" t="s">
        <v>430</v>
      </c>
      <c r="BI103">
        <v>6524</v>
      </c>
      <c r="BJ103">
        <v>2</v>
      </c>
      <c r="BK103" t="s">
        <v>252</v>
      </c>
      <c r="BL103" t="s">
        <v>245</v>
      </c>
      <c r="BM103">
        <v>0.78260560799332224</v>
      </c>
      <c r="BN103" t="s">
        <v>70</v>
      </c>
      <c r="BO103" t="s">
        <v>533</v>
      </c>
      <c r="BP103">
        <v>905.38300000000004</v>
      </c>
    </row>
    <row r="104" spans="1:68" ht="16.5">
      <c r="A104" s="112" t="str">
        <f t="shared" si="53"/>
        <v>인천스마트</v>
      </c>
      <c r="B104" s="113" t="str">
        <f t="shared" si="35"/>
        <v>이용재</v>
      </c>
      <c r="C104" s="114" t="str">
        <f t="shared" si="54"/>
        <v>A</v>
      </c>
      <c r="D104" s="115">
        <f t="shared" si="55"/>
        <v>0.97002656868486192</v>
      </c>
      <c r="E104" s="116">
        <f t="shared" si="56"/>
        <v>6626</v>
      </c>
      <c r="F104" s="117" t="str">
        <f t="shared" si="57"/>
        <v>27</v>
      </c>
      <c r="G104" s="118" t="str">
        <f t="shared" si="58"/>
        <v>70바3634</v>
      </c>
      <c r="H104" s="119">
        <f t="shared" si="59"/>
        <v>3</v>
      </c>
      <c r="I104" s="120">
        <f t="shared" si="60"/>
        <v>941.82899999999995</v>
      </c>
      <c r="J104" s="121">
        <f t="shared" si="61"/>
        <v>2.8814034034337355E-2</v>
      </c>
      <c r="K104" s="121">
        <f t="shared" si="62"/>
        <v>0.34942591297684716</v>
      </c>
      <c r="L104" s="121">
        <f t="shared" si="63"/>
        <v>0.12634990003493204</v>
      </c>
      <c r="M104" s="122">
        <f t="shared" si="64"/>
        <v>12.308</v>
      </c>
      <c r="N104" s="123">
        <f t="shared" si="65"/>
        <v>0.1061763865839765</v>
      </c>
      <c r="O104" s="123">
        <f t="shared" si="66"/>
        <v>12.104108070573321</v>
      </c>
      <c r="P104" s="224">
        <f t="shared" si="67"/>
        <v>9</v>
      </c>
      <c r="Q104" s="225">
        <f t="shared" si="68"/>
        <v>1</v>
      </c>
      <c r="R104" s="225">
        <f t="shared" si="69"/>
        <v>114</v>
      </c>
      <c r="T104">
        <v>529</v>
      </c>
      <c r="U104">
        <v>6626</v>
      </c>
      <c r="V104" t="s">
        <v>432</v>
      </c>
      <c r="W104">
        <v>941.82899999999995</v>
      </c>
      <c r="X104">
        <v>511.59300000000002</v>
      </c>
      <c r="Y104">
        <v>1.841</v>
      </c>
      <c r="Z104">
        <v>12.308</v>
      </c>
      <c r="AA104">
        <v>54.188039000000003</v>
      </c>
      <c r="AB104">
        <v>1.5613760000000001</v>
      </c>
      <c r="AC104">
        <v>18.934705000000001</v>
      </c>
      <c r="AD104" s="1">
        <v>119</v>
      </c>
      <c r="AE104">
        <v>1</v>
      </c>
      <c r="AF104">
        <v>114</v>
      </c>
      <c r="AG104">
        <v>71</v>
      </c>
      <c r="AH104">
        <v>17.380754</v>
      </c>
      <c r="AI104">
        <v>3310.2</v>
      </c>
      <c r="AJ104">
        <v>0</v>
      </c>
      <c r="AK104">
        <v>9</v>
      </c>
      <c r="AL104">
        <v>1118</v>
      </c>
      <c r="AM104" t="s">
        <v>433</v>
      </c>
      <c r="AN104" t="s">
        <v>762</v>
      </c>
      <c r="AO104">
        <v>745.41300000000001</v>
      </c>
      <c r="AR104" t="s">
        <v>118</v>
      </c>
      <c r="AS104" t="s">
        <v>121</v>
      </c>
      <c r="AT104" t="s">
        <v>227</v>
      </c>
      <c r="AU104" t="s">
        <v>432</v>
      </c>
      <c r="AV104" t="s">
        <v>48</v>
      </c>
      <c r="AW104">
        <v>3</v>
      </c>
      <c r="BB104">
        <v>0.97002656868486192</v>
      </c>
      <c r="BC104" t="s">
        <v>66</v>
      </c>
      <c r="BF104" t="s">
        <v>118</v>
      </c>
      <c r="BG104" t="s">
        <v>121</v>
      </c>
      <c r="BH104" t="s">
        <v>432</v>
      </c>
      <c r="BI104">
        <v>6626</v>
      </c>
      <c r="BJ104">
        <v>3</v>
      </c>
      <c r="BK104" t="s">
        <v>227</v>
      </c>
      <c r="BL104" t="s">
        <v>234</v>
      </c>
      <c r="BM104">
        <v>0.97002656868486192</v>
      </c>
      <c r="BN104" t="s">
        <v>66</v>
      </c>
      <c r="BO104" t="s">
        <v>180</v>
      </c>
      <c r="BP104">
        <v>941.82899999999995</v>
      </c>
    </row>
    <row r="105" spans="1:68" ht="16.5">
      <c r="A105" s="129" t="str">
        <f t="shared" si="53"/>
        <v>인천스마트</v>
      </c>
      <c r="B105" s="130" t="str">
        <f t="shared" si="35"/>
        <v>이용진</v>
      </c>
      <c r="C105" s="131" t="str">
        <f t="shared" si="54"/>
        <v>D</v>
      </c>
      <c r="D105" s="132">
        <f t="shared" si="55"/>
        <v>0.82518231542857323</v>
      </c>
      <c r="E105" s="133">
        <f t="shared" si="56"/>
        <v>7097</v>
      </c>
      <c r="F105" s="134" t="str">
        <f t="shared" si="57"/>
        <v>21</v>
      </c>
      <c r="G105" s="135" t="str">
        <f t="shared" si="58"/>
        <v>70바3623</v>
      </c>
      <c r="H105" s="136">
        <f t="shared" si="59"/>
        <v>6</v>
      </c>
      <c r="I105" s="137">
        <f t="shared" si="60"/>
        <v>1750.8880000000001</v>
      </c>
      <c r="J105" s="138">
        <f t="shared" si="61"/>
        <v>1.644252636143171E-2</v>
      </c>
      <c r="K105" s="138">
        <f t="shared" si="62"/>
        <v>0.4385715520058398</v>
      </c>
      <c r="L105" s="138">
        <f t="shared" si="63"/>
        <v>0.16563024019811659</v>
      </c>
      <c r="M105" s="139">
        <f t="shared" si="64"/>
        <v>13.102</v>
      </c>
      <c r="N105" s="140">
        <f t="shared" si="65"/>
        <v>0.11422775186077008</v>
      </c>
      <c r="O105" s="140">
        <f t="shared" si="66"/>
        <v>14.278468982596261</v>
      </c>
      <c r="P105" s="222">
        <f t="shared" si="67"/>
        <v>52</v>
      </c>
      <c r="Q105" s="223">
        <f t="shared" si="68"/>
        <v>2</v>
      </c>
      <c r="R105" s="223">
        <f t="shared" si="69"/>
        <v>250</v>
      </c>
      <c r="T105">
        <v>529</v>
      </c>
      <c r="U105">
        <v>7097</v>
      </c>
      <c r="V105" t="s">
        <v>434</v>
      </c>
      <c r="W105">
        <v>1750.8879999999999</v>
      </c>
      <c r="X105">
        <v>998.89200000000005</v>
      </c>
      <c r="Y105">
        <v>1.7529999999999999</v>
      </c>
      <c r="Z105">
        <v>13.102</v>
      </c>
      <c r="AA105">
        <v>133.47748100000001</v>
      </c>
      <c r="AB105">
        <v>2.1947070000000002</v>
      </c>
      <c r="AC105">
        <v>58.539425999999999</v>
      </c>
      <c r="AD105" s="1">
        <v>290</v>
      </c>
      <c r="AE105">
        <v>2</v>
      </c>
      <c r="AF105">
        <v>250</v>
      </c>
      <c r="AG105">
        <v>93</v>
      </c>
      <c r="AH105">
        <v>13.117478</v>
      </c>
      <c r="AI105">
        <v>1491.8</v>
      </c>
      <c r="AJ105">
        <v>22.5</v>
      </c>
      <c r="AK105">
        <v>52</v>
      </c>
      <c r="AL105">
        <v>40747</v>
      </c>
      <c r="AM105" t="s">
        <v>435</v>
      </c>
      <c r="AN105" t="s">
        <v>763</v>
      </c>
      <c r="AO105">
        <v>965.19</v>
      </c>
      <c r="AR105" t="s">
        <v>118</v>
      </c>
      <c r="AS105" t="s">
        <v>120</v>
      </c>
      <c r="AT105" t="s">
        <v>216</v>
      </c>
      <c r="AU105" t="s">
        <v>434</v>
      </c>
      <c r="AV105" t="s">
        <v>48</v>
      </c>
      <c r="AW105">
        <v>6</v>
      </c>
      <c r="BB105">
        <v>0.82518231542857323</v>
      </c>
      <c r="BC105" t="s">
        <v>67</v>
      </c>
      <c r="BF105" t="s">
        <v>118</v>
      </c>
      <c r="BG105" t="s">
        <v>120</v>
      </c>
      <c r="BH105" t="s">
        <v>434</v>
      </c>
      <c r="BI105">
        <v>7097</v>
      </c>
      <c r="BJ105">
        <v>6</v>
      </c>
      <c r="BK105" t="s">
        <v>216</v>
      </c>
      <c r="BL105" t="s">
        <v>273</v>
      </c>
      <c r="BM105">
        <v>0.82518231542857323</v>
      </c>
      <c r="BN105" t="s">
        <v>67</v>
      </c>
      <c r="BO105" t="s">
        <v>181</v>
      </c>
      <c r="BP105">
        <v>1750.8880000000001</v>
      </c>
    </row>
    <row r="106" spans="1:68" ht="16.5">
      <c r="A106" s="112" t="str">
        <f t="shared" si="53"/>
        <v>인천스마트</v>
      </c>
      <c r="B106" s="113" t="str">
        <f t="shared" si="35"/>
        <v>이정성</v>
      </c>
      <c r="C106" s="114" t="str">
        <f t="shared" si="54"/>
        <v>D</v>
      </c>
      <c r="D106" s="115">
        <f t="shared" si="55"/>
        <v>0.81558203615951352</v>
      </c>
      <c r="E106" s="116">
        <f t="shared" si="56"/>
        <v>976</v>
      </c>
      <c r="F106" s="117" t="str">
        <f t="shared" si="57"/>
        <v>38</v>
      </c>
      <c r="G106" s="118" t="str">
        <f t="shared" si="58"/>
        <v>70바3546</v>
      </c>
      <c r="H106" s="119">
        <f t="shared" si="59"/>
        <v>3</v>
      </c>
      <c r="I106" s="120">
        <f t="shared" si="60"/>
        <v>845.12400000000002</v>
      </c>
      <c r="J106" s="121">
        <f t="shared" si="61"/>
        <v>1.6580632997656712E-2</v>
      </c>
      <c r="K106" s="121">
        <f t="shared" si="62"/>
        <v>0.39852293343140205</v>
      </c>
      <c r="L106" s="121">
        <f t="shared" si="63"/>
        <v>3.1947974498416798E-2</v>
      </c>
      <c r="M106" s="122">
        <f t="shared" si="64"/>
        <v>15.657</v>
      </c>
      <c r="N106" s="123">
        <f t="shared" si="65"/>
        <v>0</v>
      </c>
      <c r="O106" s="123">
        <f t="shared" si="66"/>
        <v>18.340503878720757</v>
      </c>
      <c r="P106" s="224">
        <f t="shared" si="67"/>
        <v>12</v>
      </c>
      <c r="Q106" s="225">
        <f t="shared" si="68"/>
        <v>0</v>
      </c>
      <c r="R106" s="225">
        <f t="shared" si="69"/>
        <v>155</v>
      </c>
      <c r="T106">
        <v>529</v>
      </c>
      <c r="U106">
        <v>976</v>
      </c>
      <c r="V106" t="s">
        <v>436</v>
      </c>
      <c r="W106">
        <v>845.12400000000002</v>
      </c>
      <c r="X106">
        <v>471.02699999999999</v>
      </c>
      <c r="Y106">
        <v>1.794</v>
      </c>
      <c r="Z106">
        <v>15.657</v>
      </c>
      <c r="AA106">
        <v>53.676659999999998</v>
      </c>
      <c r="AB106">
        <v>0.88999300000000003</v>
      </c>
      <c r="AC106">
        <v>21.391380000000002</v>
      </c>
      <c r="AD106" s="1">
        <v>27</v>
      </c>
      <c r="AE106">
        <v>0</v>
      </c>
      <c r="AF106">
        <v>155</v>
      </c>
      <c r="AG106">
        <v>93</v>
      </c>
      <c r="AH106">
        <v>15.744719999999999</v>
      </c>
      <c r="AI106">
        <v>503.5</v>
      </c>
      <c r="AJ106">
        <v>26.9</v>
      </c>
      <c r="AK106">
        <v>12</v>
      </c>
      <c r="AL106">
        <v>1937</v>
      </c>
      <c r="AM106" t="s">
        <v>437</v>
      </c>
      <c r="AN106" t="s">
        <v>764</v>
      </c>
      <c r="AO106">
        <v>490.86399999999998</v>
      </c>
      <c r="AR106" t="s">
        <v>118</v>
      </c>
      <c r="AS106" t="s">
        <v>122</v>
      </c>
      <c r="AT106" t="s">
        <v>242</v>
      </c>
      <c r="AU106" t="s">
        <v>436</v>
      </c>
      <c r="AV106" t="s">
        <v>48</v>
      </c>
      <c r="AW106">
        <v>3</v>
      </c>
      <c r="BB106">
        <v>0.81558203615951352</v>
      </c>
      <c r="BC106" t="s">
        <v>67</v>
      </c>
      <c r="BF106" t="s">
        <v>118</v>
      </c>
      <c r="BG106" t="s">
        <v>122</v>
      </c>
      <c r="BH106" t="s">
        <v>436</v>
      </c>
      <c r="BI106">
        <v>976</v>
      </c>
      <c r="BJ106">
        <v>3</v>
      </c>
      <c r="BK106" t="s">
        <v>242</v>
      </c>
      <c r="BL106" t="s">
        <v>244</v>
      </c>
      <c r="BM106">
        <v>0.81558203615951352</v>
      </c>
      <c r="BN106" t="s">
        <v>67</v>
      </c>
      <c r="BO106" t="s">
        <v>181</v>
      </c>
      <c r="BP106">
        <v>845.12400000000002</v>
      </c>
    </row>
    <row r="107" spans="1:68" ht="16.5">
      <c r="A107" s="129" t="str">
        <f t="shared" si="53"/>
        <v>인천스마트</v>
      </c>
      <c r="B107" s="130" t="str">
        <f t="shared" si="35"/>
        <v>이종흔</v>
      </c>
      <c r="C107" s="131" t="str">
        <f t="shared" si="54"/>
        <v>D</v>
      </c>
      <c r="D107" s="132">
        <f t="shared" si="55"/>
        <v>0.84223819030588287</v>
      </c>
      <c r="E107" s="133">
        <f t="shared" si="56"/>
        <v>8137</v>
      </c>
      <c r="F107" s="134" t="str">
        <f t="shared" si="57"/>
        <v>38</v>
      </c>
      <c r="G107" s="135" t="str">
        <f t="shared" si="58"/>
        <v>70바3553</v>
      </c>
      <c r="H107" s="136">
        <f t="shared" si="59"/>
        <v>3</v>
      </c>
      <c r="I107" s="137">
        <f t="shared" si="60"/>
        <v>1989.8310000000001</v>
      </c>
      <c r="J107" s="138">
        <f t="shared" si="61"/>
        <v>1.7325292479745957E-2</v>
      </c>
      <c r="K107" s="138">
        <f t="shared" si="62"/>
        <v>0.37299458600018237</v>
      </c>
      <c r="L107" s="138">
        <f t="shared" si="63"/>
        <v>0.21961664081019944</v>
      </c>
      <c r="M107" s="139">
        <f t="shared" si="64"/>
        <v>14.474</v>
      </c>
      <c r="N107" s="140">
        <f t="shared" si="65"/>
        <v>0</v>
      </c>
      <c r="O107" s="140">
        <f t="shared" si="66"/>
        <v>3.9701864128159627</v>
      </c>
      <c r="P107" s="222">
        <f t="shared" si="67"/>
        <v>11</v>
      </c>
      <c r="Q107" s="223">
        <f t="shared" si="68"/>
        <v>0</v>
      </c>
      <c r="R107" s="223">
        <f t="shared" si="69"/>
        <v>79</v>
      </c>
      <c r="T107">
        <v>529</v>
      </c>
      <c r="U107">
        <v>8137</v>
      </c>
      <c r="V107" t="s">
        <v>438</v>
      </c>
      <c r="W107">
        <v>1989.8309999999999</v>
      </c>
      <c r="X107">
        <v>1075.925</v>
      </c>
      <c r="Y107">
        <v>1.849</v>
      </c>
      <c r="Z107">
        <v>14.474</v>
      </c>
      <c r="AA107">
        <v>128.58386100000001</v>
      </c>
      <c r="AB107">
        <v>2.2277529999999999</v>
      </c>
      <c r="AC107">
        <v>47.961084</v>
      </c>
      <c r="AD107" s="1">
        <v>437</v>
      </c>
      <c r="AE107">
        <v>0</v>
      </c>
      <c r="AF107">
        <v>79</v>
      </c>
      <c r="AG107">
        <v>67</v>
      </c>
      <c r="AH107">
        <v>15.474966</v>
      </c>
      <c r="AI107">
        <v>341.6</v>
      </c>
      <c r="AJ107">
        <v>0</v>
      </c>
      <c r="AK107">
        <v>11</v>
      </c>
      <c r="AL107">
        <v>1750</v>
      </c>
      <c r="AM107" t="s">
        <v>439</v>
      </c>
      <c r="AN107" t="s">
        <v>765</v>
      </c>
      <c r="AO107">
        <v>1795.231</v>
      </c>
      <c r="AR107" t="s">
        <v>118</v>
      </c>
      <c r="AS107" t="s">
        <v>122</v>
      </c>
      <c r="AT107" t="s">
        <v>249</v>
      </c>
      <c r="AU107" t="s">
        <v>438</v>
      </c>
      <c r="AV107" t="s">
        <v>48</v>
      </c>
      <c r="AW107">
        <v>3</v>
      </c>
      <c r="BB107">
        <v>0.84223819030588287</v>
      </c>
      <c r="BC107" t="s">
        <v>67</v>
      </c>
      <c r="BF107" t="s">
        <v>118</v>
      </c>
      <c r="BG107" t="s">
        <v>122</v>
      </c>
      <c r="BH107" t="s">
        <v>438</v>
      </c>
      <c r="BI107">
        <v>8137</v>
      </c>
      <c r="BJ107">
        <v>3</v>
      </c>
      <c r="BK107" t="s">
        <v>249</v>
      </c>
      <c r="BL107" t="s">
        <v>244</v>
      </c>
      <c r="BM107">
        <v>0.84223819030588287</v>
      </c>
      <c r="BN107" t="s">
        <v>67</v>
      </c>
      <c r="BO107" t="s">
        <v>181</v>
      </c>
      <c r="BP107">
        <v>1989.8310000000001</v>
      </c>
    </row>
    <row r="108" spans="1:68" ht="16.5">
      <c r="A108" s="112" t="str">
        <f t="shared" si="53"/>
        <v>인천스마트</v>
      </c>
      <c r="B108" s="113" t="str">
        <f t="shared" si="35"/>
        <v>이준섭</v>
      </c>
      <c r="C108" s="114" t="str">
        <f t="shared" si="54"/>
        <v>B</v>
      </c>
      <c r="D108" s="115">
        <f t="shared" si="55"/>
        <v>0.93401252172633453</v>
      </c>
      <c r="E108" s="116">
        <f t="shared" si="56"/>
        <v>9710</v>
      </c>
      <c r="F108" s="117" t="str">
        <f t="shared" si="57"/>
        <v>21</v>
      </c>
      <c r="G108" s="118" t="str">
        <f t="shared" si="58"/>
        <v>70바3623</v>
      </c>
      <c r="H108" s="119">
        <f t="shared" si="59"/>
        <v>2</v>
      </c>
      <c r="I108" s="120">
        <f t="shared" si="60"/>
        <v>567.12699999999995</v>
      </c>
      <c r="J108" s="121">
        <f t="shared" si="61"/>
        <v>8.1777349706724303E-3</v>
      </c>
      <c r="K108" s="121">
        <f t="shared" si="62"/>
        <v>0.36648472739040489</v>
      </c>
      <c r="L108" s="121">
        <f t="shared" si="63"/>
        <v>0.10932295588113422</v>
      </c>
      <c r="M108" s="122">
        <f t="shared" si="64"/>
        <v>10.792</v>
      </c>
      <c r="N108" s="123">
        <f t="shared" si="65"/>
        <v>0.17632734819537776</v>
      </c>
      <c r="O108" s="123">
        <f t="shared" si="66"/>
        <v>6.5241118832289775</v>
      </c>
      <c r="P108" s="224">
        <f t="shared" si="67"/>
        <v>3</v>
      </c>
      <c r="Q108" s="225">
        <f t="shared" si="68"/>
        <v>1</v>
      </c>
      <c r="R108" s="225">
        <f t="shared" si="69"/>
        <v>37</v>
      </c>
      <c r="T108">
        <v>529</v>
      </c>
      <c r="U108">
        <v>9710</v>
      </c>
      <c r="V108" t="s">
        <v>440</v>
      </c>
      <c r="W108">
        <v>567.12699999999995</v>
      </c>
      <c r="X108">
        <v>282.59699999999998</v>
      </c>
      <c r="Y108">
        <v>2.0070000000000001</v>
      </c>
      <c r="Z108">
        <v>10.792</v>
      </c>
      <c r="AA108">
        <v>36.716645999999997</v>
      </c>
      <c r="AB108">
        <v>0.300259</v>
      </c>
      <c r="AC108">
        <v>13.45609</v>
      </c>
      <c r="AD108" s="1">
        <v>62</v>
      </c>
      <c r="AE108">
        <v>1</v>
      </c>
      <c r="AF108">
        <v>37</v>
      </c>
      <c r="AG108">
        <v>88</v>
      </c>
      <c r="AH108">
        <v>15.446045</v>
      </c>
      <c r="AI108">
        <v>86.5</v>
      </c>
      <c r="AJ108">
        <v>1.8</v>
      </c>
      <c r="AK108">
        <v>3</v>
      </c>
      <c r="AL108">
        <v>2815</v>
      </c>
      <c r="AM108" t="s">
        <v>441</v>
      </c>
      <c r="AN108" t="s">
        <v>766</v>
      </c>
      <c r="AO108">
        <v>453.988</v>
      </c>
      <c r="AR108" t="s">
        <v>118</v>
      </c>
      <c r="AS108" t="s">
        <v>120</v>
      </c>
      <c r="AT108" t="s">
        <v>216</v>
      </c>
      <c r="AU108" t="s">
        <v>440</v>
      </c>
      <c r="AV108" t="s">
        <v>48</v>
      </c>
      <c r="AW108">
        <v>2</v>
      </c>
      <c r="BB108">
        <v>0.93401252172633453</v>
      </c>
      <c r="BC108" t="s">
        <v>68</v>
      </c>
      <c r="BF108" t="s">
        <v>118</v>
      </c>
      <c r="BG108" t="s">
        <v>120</v>
      </c>
      <c r="BH108" t="s">
        <v>440</v>
      </c>
      <c r="BI108">
        <v>9710</v>
      </c>
      <c r="BJ108">
        <v>2</v>
      </c>
      <c r="BK108" t="s">
        <v>216</v>
      </c>
      <c r="BL108" t="s">
        <v>214</v>
      </c>
      <c r="BM108">
        <v>0.93401252172633453</v>
      </c>
      <c r="BN108" t="s">
        <v>68</v>
      </c>
      <c r="BO108" t="s">
        <v>177</v>
      </c>
      <c r="BP108">
        <v>567.12699999999995</v>
      </c>
    </row>
    <row r="109" spans="1:68" ht="16.5">
      <c r="A109" s="129" t="str">
        <f t="shared" si="53"/>
        <v>인천스마트</v>
      </c>
      <c r="B109" s="130" t="str">
        <f t="shared" si="35"/>
        <v>이진철</v>
      </c>
      <c r="C109" s="131" t="str">
        <f t="shared" si="54"/>
        <v>D</v>
      </c>
      <c r="D109" s="132">
        <f t="shared" si="55"/>
        <v>0.80939801573117587</v>
      </c>
      <c r="E109" s="133">
        <f t="shared" si="56"/>
        <v>1930</v>
      </c>
      <c r="F109" s="134" t="str">
        <f t="shared" si="57"/>
        <v>38</v>
      </c>
      <c r="G109" s="135" t="str">
        <f t="shared" si="58"/>
        <v>70바3550</v>
      </c>
      <c r="H109" s="136">
        <f t="shared" si="59"/>
        <v>3</v>
      </c>
      <c r="I109" s="137">
        <f t="shared" si="60"/>
        <v>687.471</v>
      </c>
      <c r="J109" s="138">
        <f t="shared" si="61"/>
        <v>4.8007429571762066E-2</v>
      </c>
      <c r="K109" s="138">
        <f t="shared" si="62"/>
        <v>0.40869112044894462</v>
      </c>
      <c r="L109" s="138">
        <f t="shared" si="63"/>
        <v>6.6911913375255108E-2</v>
      </c>
      <c r="M109" s="139">
        <f t="shared" si="64"/>
        <v>16.884</v>
      </c>
      <c r="N109" s="140">
        <f t="shared" si="65"/>
        <v>0</v>
      </c>
      <c r="O109" s="140">
        <f t="shared" si="66"/>
        <v>30.110361018864797</v>
      </c>
      <c r="P109" s="222">
        <f t="shared" si="67"/>
        <v>15</v>
      </c>
      <c r="Q109" s="223">
        <f t="shared" si="68"/>
        <v>0</v>
      </c>
      <c r="R109" s="223">
        <f t="shared" si="69"/>
        <v>207</v>
      </c>
      <c r="T109">
        <v>529</v>
      </c>
      <c r="U109">
        <v>1930</v>
      </c>
      <c r="V109" t="s">
        <v>442</v>
      </c>
      <c r="W109">
        <v>687.471</v>
      </c>
      <c r="X109">
        <v>390.24099999999999</v>
      </c>
      <c r="Y109">
        <v>1.762</v>
      </c>
      <c r="Z109">
        <v>16.884</v>
      </c>
      <c r="AA109">
        <v>43.881937000000001</v>
      </c>
      <c r="AB109">
        <v>2.1066590000000001</v>
      </c>
      <c r="AC109">
        <v>17.934158</v>
      </c>
      <c r="AD109" s="1">
        <v>46</v>
      </c>
      <c r="AE109">
        <v>0</v>
      </c>
      <c r="AF109">
        <v>207</v>
      </c>
      <c r="AG109">
        <v>88</v>
      </c>
      <c r="AH109">
        <v>15.666377000000001</v>
      </c>
      <c r="AI109">
        <v>732.3</v>
      </c>
      <c r="AJ109">
        <v>1.9</v>
      </c>
      <c r="AK109">
        <v>15</v>
      </c>
      <c r="AL109">
        <v>7468</v>
      </c>
      <c r="AM109" t="s">
        <v>443</v>
      </c>
      <c r="AN109" t="s">
        <v>767</v>
      </c>
      <c r="AO109">
        <v>515.08600000000001</v>
      </c>
      <c r="AR109" t="s">
        <v>118</v>
      </c>
      <c r="AS109" t="s">
        <v>122</v>
      </c>
      <c r="AT109" t="s">
        <v>246</v>
      </c>
      <c r="AU109" t="s">
        <v>442</v>
      </c>
      <c r="AV109" t="s">
        <v>48</v>
      </c>
      <c r="AW109">
        <v>3</v>
      </c>
      <c r="BB109">
        <v>0.80939801573117587</v>
      </c>
      <c r="BC109" t="s">
        <v>67</v>
      </c>
      <c r="BF109" t="s">
        <v>118</v>
      </c>
      <c r="BG109" t="s">
        <v>122</v>
      </c>
      <c r="BH109" t="s">
        <v>442</v>
      </c>
      <c r="BI109">
        <v>1930</v>
      </c>
      <c r="BJ109">
        <v>3</v>
      </c>
      <c r="BK109" t="s">
        <v>246</v>
      </c>
      <c r="BL109" t="s">
        <v>240</v>
      </c>
      <c r="BM109">
        <v>0.80939801573117587</v>
      </c>
      <c r="BN109" t="s">
        <v>67</v>
      </c>
      <c r="BO109" t="s">
        <v>181</v>
      </c>
      <c r="BP109">
        <v>687.471</v>
      </c>
    </row>
    <row r="110" spans="1:68" ht="16.5">
      <c r="A110" s="112" t="str">
        <f t="shared" ref="A110:A123" si="70">BF110</f>
        <v>인천스마트</v>
      </c>
      <c r="B110" s="113" t="str">
        <f t="shared" si="35"/>
        <v>이춘복</v>
      </c>
      <c r="C110" s="114" t="str">
        <f t="shared" ref="C110:C123" si="71">BN110</f>
        <v>D</v>
      </c>
      <c r="D110" s="115">
        <f t="shared" ref="D110:D123" si="72">BM110</f>
        <v>0.80561404918209389</v>
      </c>
      <c r="E110" s="116">
        <f t="shared" ref="E110:E123" si="73">U110</f>
        <v>5539</v>
      </c>
      <c r="F110" s="117" t="str">
        <f t="shared" ref="F110:F123" si="74">BG110</f>
        <v>38</v>
      </c>
      <c r="G110" s="118" t="str">
        <f t="shared" ref="G110:G123" si="75">BK110</f>
        <v>70바3545</v>
      </c>
      <c r="H110" s="119">
        <f t="shared" ref="H110:H123" si="76">BJ110</f>
        <v>2</v>
      </c>
      <c r="I110" s="120">
        <f t="shared" ref="I110:I123" si="77">BP110</f>
        <v>690.26599999999996</v>
      </c>
      <c r="J110" s="121">
        <f t="shared" ref="J110:J123" si="78">AB110/AA110</f>
        <v>6.5132855535915751E-3</v>
      </c>
      <c r="K110" s="121">
        <f t="shared" ref="K110:K123" si="79">AC110/AA110</f>
        <v>0.40735746354549174</v>
      </c>
      <c r="L110" s="121">
        <f t="shared" ref="L110:L123" si="80">AD110/I110</f>
        <v>0.19702549451950407</v>
      </c>
      <c r="M110" s="122">
        <f t="shared" ref="M110:M123" si="81">Z110</f>
        <v>16.370999999999999</v>
      </c>
      <c r="N110" s="123">
        <f t="shared" ref="N110:N123" si="82">AE110*100/W110</f>
        <v>0.14326544938789837</v>
      </c>
      <c r="O110" s="123">
        <f t="shared" ref="O110:O123" si="83">AF110*100/W110</f>
        <v>9.5987851089891905</v>
      </c>
      <c r="P110" s="224">
        <f t="shared" ref="P110:P123" si="84">AK110</f>
        <v>12</v>
      </c>
      <c r="Q110" s="225">
        <f t="shared" ref="Q110:Q123" si="85">AE110</f>
        <v>1</v>
      </c>
      <c r="R110" s="225">
        <f t="shared" ref="R110:R123" si="86">AF110</f>
        <v>67</v>
      </c>
      <c r="T110">
        <v>529</v>
      </c>
      <c r="U110">
        <v>5539</v>
      </c>
      <c r="V110" t="s">
        <v>768</v>
      </c>
      <c r="W110">
        <v>698.005</v>
      </c>
      <c r="X110">
        <v>394.358</v>
      </c>
      <c r="Y110">
        <v>1.77</v>
      </c>
      <c r="Z110">
        <v>16.370999999999999</v>
      </c>
      <c r="AA110">
        <v>43.371659000000001</v>
      </c>
      <c r="AB110">
        <v>0.28249200000000002</v>
      </c>
      <c r="AC110">
        <v>17.667769</v>
      </c>
      <c r="AD110" s="1">
        <v>136</v>
      </c>
      <c r="AE110">
        <v>1</v>
      </c>
      <c r="AF110">
        <v>67</v>
      </c>
      <c r="AG110">
        <v>65</v>
      </c>
      <c r="AH110">
        <v>16.093572999999999</v>
      </c>
      <c r="AI110">
        <v>181.3</v>
      </c>
      <c r="AJ110">
        <v>0</v>
      </c>
      <c r="AK110">
        <v>12</v>
      </c>
      <c r="AL110">
        <v>3878</v>
      </c>
      <c r="AM110" t="s">
        <v>769</v>
      </c>
      <c r="AN110" t="s">
        <v>770</v>
      </c>
      <c r="AO110">
        <v>630.78499999999997</v>
      </c>
      <c r="AR110" t="s">
        <v>118</v>
      </c>
      <c r="AS110" t="s">
        <v>122</v>
      </c>
      <c r="AT110" t="s">
        <v>240</v>
      </c>
      <c r="AU110" t="s">
        <v>768</v>
      </c>
      <c r="AV110" t="s">
        <v>48</v>
      </c>
      <c r="AW110">
        <v>2</v>
      </c>
      <c r="BB110">
        <v>0.80561404918209389</v>
      </c>
      <c r="BC110" t="s">
        <v>67</v>
      </c>
      <c r="BF110" t="s">
        <v>118</v>
      </c>
      <c r="BG110" t="s">
        <v>122</v>
      </c>
      <c r="BH110" t="s">
        <v>768</v>
      </c>
      <c r="BI110">
        <v>5539</v>
      </c>
      <c r="BJ110">
        <v>2</v>
      </c>
      <c r="BK110" t="s">
        <v>240</v>
      </c>
      <c r="BL110" t="s">
        <v>244</v>
      </c>
      <c r="BM110">
        <v>0.80561404918209389</v>
      </c>
      <c r="BN110" t="s">
        <v>67</v>
      </c>
      <c r="BO110" t="s">
        <v>181</v>
      </c>
      <c r="BP110">
        <v>690.26599999999996</v>
      </c>
    </row>
    <row r="111" spans="1:68" ht="16.5">
      <c r="A111" s="129" t="str">
        <f t="shared" si="70"/>
        <v>인천스마트</v>
      </c>
      <c r="B111" s="130" t="str">
        <f t="shared" si="35"/>
        <v>이택선</v>
      </c>
      <c r="C111" s="131" t="str">
        <f t="shared" si="71"/>
        <v>A</v>
      </c>
      <c r="D111" s="132">
        <f t="shared" si="72"/>
        <v>0.99035785944389254</v>
      </c>
      <c r="E111" s="133">
        <f t="shared" si="73"/>
        <v>4038</v>
      </c>
      <c r="F111" s="134" t="str">
        <f t="shared" si="74"/>
        <v>5-1</v>
      </c>
      <c r="G111" s="135" t="str">
        <f t="shared" si="75"/>
        <v>70바3645</v>
      </c>
      <c r="H111" s="136">
        <f t="shared" si="76"/>
        <v>2</v>
      </c>
      <c r="I111" s="137">
        <f t="shared" si="77"/>
        <v>528.57500000000005</v>
      </c>
      <c r="J111" s="138">
        <f t="shared" si="78"/>
        <v>7.1543851563717661E-2</v>
      </c>
      <c r="K111" s="138">
        <f t="shared" si="79"/>
        <v>0.31929417438932917</v>
      </c>
      <c r="L111" s="138">
        <f t="shared" si="80"/>
        <v>0.1286477794068959</v>
      </c>
      <c r="M111" s="139">
        <f t="shared" si="81"/>
        <v>12.717000000000001</v>
      </c>
      <c r="N111" s="140">
        <f t="shared" si="82"/>
        <v>0</v>
      </c>
      <c r="O111" s="140">
        <f t="shared" si="83"/>
        <v>27.621434990304117</v>
      </c>
      <c r="P111" s="222">
        <f t="shared" si="84"/>
        <v>1</v>
      </c>
      <c r="Q111" s="223">
        <f t="shared" si="85"/>
        <v>0</v>
      </c>
      <c r="R111" s="223">
        <f t="shared" si="86"/>
        <v>146</v>
      </c>
      <c r="T111">
        <v>529</v>
      </c>
      <c r="U111">
        <v>4038</v>
      </c>
      <c r="V111" t="s">
        <v>771</v>
      </c>
      <c r="W111">
        <v>528.57500000000005</v>
      </c>
      <c r="X111">
        <v>296.69600000000003</v>
      </c>
      <c r="Y111">
        <v>1.782</v>
      </c>
      <c r="Z111">
        <v>12.717000000000001</v>
      </c>
      <c r="AA111">
        <v>33.953316000000001</v>
      </c>
      <c r="AB111">
        <v>2.4291510000000001</v>
      </c>
      <c r="AC111">
        <v>10.841096</v>
      </c>
      <c r="AD111" s="1">
        <v>68</v>
      </c>
      <c r="AE111">
        <v>0</v>
      </c>
      <c r="AF111">
        <v>146</v>
      </c>
      <c r="AG111">
        <v>70</v>
      </c>
      <c r="AH111">
        <v>15.567698</v>
      </c>
      <c r="AI111">
        <v>44</v>
      </c>
      <c r="AJ111">
        <v>0</v>
      </c>
      <c r="AK111">
        <v>1</v>
      </c>
      <c r="AL111">
        <v>399</v>
      </c>
      <c r="AM111" t="s">
        <v>772</v>
      </c>
      <c r="AN111" t="s">
        <v>773</v>
      </c>
      <c r="AO111">
        <v>415.303</v>
      </c>
      <c r="AR111" t="s">
        <v>118</v>
      </c>
      <c r="AS111" t="s">
        <v>124</v>
      </c>
      <c r="AT111" t="s">
        <v>265</v>
      </c>
      <c r="AU111" t="s">
        <v>771</v>
      </c>
      <c r="AV111" t="s">
        <v>48</v>
      </c>
      <c r="AW111">
        <v>2</v>
      </c>
      <c r="BB111">
        <v>0.99035785944389254</v>
      </c>
      <c r="BC111" t="s">
        <v>66</v>
      </c>
      <c r="BF111" t="s">
        <v>118</v>
      </c>
      <c r="BG111" t="s">
        <v>124</v>
      </c>
      <c r="BH111" t="s">
        <v>771</v>
      </c>
      <c r="BI111">
        <v>4038</v>
      </c>
      <c r="BJ111">
        <v>2</v>
      </c>
      <c r="BK111" t="s">
        <v>265</v>
      </c>
      <c r="BL111" t="s">
        <v>267</v>
      </c>
      <c r="BM111">
        <v>0.99035785944389254</v>
      </c>
      <c r="BN111" t="s">
        <v>66</v>
      </c>
      <c r="BO111" t="s">
        <v>180</v>
      </c>
      <c r="BP111">
        <v>528.57500000000005</v>
      </c>
    </row>
    <row r="112" spans="1:68" ht="16.5">
      <c r="A112" s="112" t="str">
        <f t="shared" si="70"/>
        <v>인천스마트</v>
      </c>
      <c r="B112" s="113" t="str">
        <f t="shared" si="35"/>
        <v>이호용</v>
      </c>
      <c r="C112" s="114" t="str">
        <f t="shared" si="71"/>
        <v>B</v>
      </c>
      <c r="D112" s="115">
        <f t="shared" si="72"/>
        <v>0.90757963234650296</v>
      </c>
      <c r="E112" s="116">
        <f t="shared" si="73"/>
        <v>9630</v>
      </c>
      <c r="F112" s="117" t="str">
        <f t="shared" si="74"/>
        <v>21</v>
      </c>
      <c r="G112" s="118" t="str">
        <f t="shared" si="75"/>
        <v>70바3627</v>
      </c>
      <c r="H112" s="119">
        <f t="shared" si="76"/>
        <v>8</v>
      </c>
      <c r="I112" s="120">
        <f t="shared" si="77"/>
        <v>1441.7940000000001</v>
      </c>
      <c r="J112" s="121">
        <f t="shared" si="78"/>
        <v>2.3963540207039936E-2</v>
      </c>
      <c r="K112" s="121">
        <f t="shared" si="79"/>
        <v>0.35349749208652465</v>
      </c>
      <c r="L112" s="121">
        <f t="shared" si="80"/>
        <v>0.17339508972849102</v>
      </c>
      <c r="M112" s="122">
        <f t="shared" si="81"/>
        <v>12.401</v>
      </c>
      <c r="N112" s="123">
        <f t="shared" si="82"/>
        <v>0</v>
      </c>
      <c r="O112" s="123">
        <f t="shared" si="83"/>
        <v>9.437467538081501</v>
      </c>
      <c r="P112" s="224">
        <f t="shared" si="84"/>
        <v>5</v>
      </c>
      <c r="Q112" s="225">
        <f t="shared" si="85"/>
        <v>0</v>
      </c>
      <c r="R112" s="225">
        <f t="shared" si="86"/>
        <v>143</v>
      </c>
      <c r="T112">
        <v>529</v>
      </c>
      <c r="U112">
        <v>9630</v>
      </c>
      <c r="V112" t="s">
        <v>444</v>
      </c>
      <c r="W112">
        <v>1515.2370000000001</v>
      </c>
      <c r="X112">
        <v>805.38099999999997</v>
      </c>
      <c r="Y112">
        <v>1.881</v>
      </c>
      <c r="Z112">
        <v>12.401</v>
      </c>
      <c r="AA112">
        <v>108.543019</v>
      </c>
      <c r="AB112">
        <v>2.6010749999999998</v>
      </c>
      <c r="AC112">
        <v>38.369684999999997</v>
      </c>
      <c r="AD112" s="1">
        <v>250</v>
      </c>
      <c r="AE112">
        <v>0</v>
      </c>
      <c r="AF112">
        <v>143</v>
      </c>
      <c r="AG112">
        <v>69</v>
      </c>
      <c r="AH112">
        <v>13.959783</v>
      </c>
      <c r="AI112">
        <v>211</v>
      </c>
      <c r="AJ112">
        <v>0</v>
      </c>
      <c r="AK112">
        <v>5</v>
      </c>
      <c r="AL112">
        <v>701</v>
      </c>
      <c r="AM112" t="s">
        <v>445</v>
      </c>
      <c r="AN112" t="s">
        <v>774</v>
      </c>
      <c r="AO112">
        <v>465.59800000000001</v>
      </c>
      <c r="AR112" t="s">
        <v>118</v>
      </c>
      <c r="AS112" t="s">
        <v>120</v>
      </c>
      <c r="AT112" t="s">
        <v>221</v>
      </c>
      <c r="AU112" t="s">
        <v>444</v>
      </c>
      <c r="AV112" t="s">
        <v>48</v>
      </c>
      <c r="AW112">
        <v>8</v>
      </c>
      <c r="BB112">
        <v>0.90757963234650296</v>
      </c>
      <c r="BC112" t="s">
        <v>68</v>
      </c>
      <c r="BF112" t="s">
        <v>118</v>
      </c>
      <c r="BG112" t="s">
        <v>120</v>
      </c>
      <c r="BH112" t="s">
        <v>444</v>
      </c>
      <c r="BI112">
        <v>9630</v>
      </c>
      <c r="BJ112">
        <v>8</v>
      </c>
      <c r="BK112" t="s">
        <v>221</v>
      </c>
      <c r="BL112" t="s">
        <v>215</v>
      </c>
      <c r="BM112">
        <v>0.90757963234650296</v>
      </c>
      <c r="BN112" t="s">
        <v>68</v>
      </c>
      <c r="BO112" t="s">
        <v>177</v>
      </c>
      <c r="BP112">
        <v>1441.7940000000001</v>
      </c>
    </row>
    <row r="113" spans="1:68" ht="16.5">
      <c r="A113" s="129" t="str">
        <f t="shared" si="70"/>
        <v>인천스마트</v>
      </c>
      <c r="B113" s="130" t="str">
        <f t="shared" si="35"/>
        <v>이환욱</v>
      </c>
      <c r="C113" s="131" t="str">
        <f t="shared" si="71"/>
        <v>B</v>
      </c>
      <c r="D113" s="132">
        <f t="shared" si="72"/>
        <v>0.93350071753336816</v>
      </c>
      <c r="E113" s="133">
        <f t="shared" si="73"/>
        <v>1706</v>
      </c>
      <c r="F113" s="134" t="str">
        <f t="shared" si="74"/>
        <v>27</v>
      </c>
      <c r="G113" s="135" t="str">
        <f t="shared" si="75"/>
        <v>70바3636</v>
      </c>
      <c r="H113" s="136">
        <f t="shared" si="76"/>
        <v>2</v>
      </c>
      <c r="I113" s="137">
        <f t="shared" si="77"/>
        <v>1621.3440000000001</v>
      </c>
      <c r="J113" s="138">
        <f t="shared" si="78"/>
        <v>2.2307660034329324E-2</v>
      </c>
      <c r="K113" s="138">
        <f t="shared" si="79"/>
        <v>0.33089562752063589</v>
      </c>
      <c r="L113" s="138">
        <f t="shared" si="80"/>
        <v>0.11903704580890914</v>
      </c>
      <c r="M113" s="139">
        <f t="shared" si="81"/>
        <v>10.94</v>
      </c>
      <c r="N113" s="140">
        <f t="shared" si="82"/>
        <v>0.18503167742317483</v>
      </c>
      <c r="O113" s="140">
        <f t="shared" si="83"/>
        <v>3.2688929678094221</v>
      </c>
      <c r="P113" s="222">
        <f t="shared" si="84"/>
        <v>0</v>
      </c>
      <c r="Q113" s="223">
        <f t="shared" si="85"/>
        <v>3</v>
      </c>
      <c r="R113" s="223">
        <f t="shared" si="86"/>
        <v>53</v>
      </c>
      <c r="T113">
        <v>529</v>
      </c>
      <c r="U113">
        <v>1706</v>
      </c>
      <c r="V113" t="s">
        <v>446</v>
      </c>
      <c r="W113">
        <v>1621.3440000000001</v>
      </c>
      <c r="X113">
        <v>914.78</v>
      </c>
      <c r="Y113">
        <v>1.772</v>
      </c>
      <c r="Z113">
        <v>10.94</v>
      </c>
      <c r="AA113">
        <v>98.271086999999994</v>
      </c>
      <c r="AB113">
        <v>2.1921979999999999</v>
      </c>
      <c r="AC113">
        <v>32.517473000000003</v>
      </c>
      <c r="AD113" s="1">
        <v>193</v>
      </c>
      <c r="AE113">
        <v>3</v>
      </c>
      <c r="AF113">
        <v>53</v>
      </c>
      <c r="AG113">
        <v>69</v>
      </c>
      <c r="AH113">
        <v>16.498687</v>
      </c>
      <c r="AI113">
        <v>434.1</v>
      </c>
      <c r="AJ113">
        <v>0</v>
      </c>
      <c r="AK113">
        <v>0</v>
      </c>
      <c r="AL113">
        <v>0</v>
      </c>
      <c r="AM113" t="s">
        <v>447</v>
      </c>
      <c r="AN113" t="s">
        <v>775</v>
      </c>
      <c r="AO113">
        <v>1385.3320000000001</v>
      </c>
      <c r="AR113" t="s">
        <v>118</v>
      </c>
      <c r="AS113" t="s">
        <v>121</v>
      </c>
      <c r="AT113" t="s">
        <v>229</v>
      </c>
      <c r="AU113" t="s">
        <v>446</v>
      </c>
      <c r="AV113" t="s">
        <v>48</v>
      </c>
      <c r="AW113">
        <v>2</v>
      </c>
      <c r="BB113">
        <v>0.93350071753336816</v>
      </c>
      <c r="BC113" t="s">
        <v>68</v>
      </c>
      <c r="BF113" t="s">
        <v>118</v>
      </c>
      <c r="BG113" t="s">
        <v>121</v>
      </c>
      <c r="BH113" t="s">
        <v>446</v>
      </c>
      <c r="BI113">
        <v>1706</v>
      </c>
      <c r="BJ113">
        <v>2</v>
      </c>
      <c r="BK113" t="s">
        <v>229</v>
      </c>
      <c r="BL113" t="s">
        <v>239</v>
      </c>
      <c r="BM113">
        <v>0.93350071753336816</v>
      </c>
      <c r="BN113" t="s">
        <v>68</v>
      </c>
      <c r="BO113" t="s">
        <v>177</v>
      </c>
      <c r="BP113">
        <v>1621.3440000000001</v>
      </c>
    </row>
    <row r="114" spans="1:68" ht="16.5">
      <c r="A114" s="112" t="str">
        <f t="shared" si="70"/>
        <v>인천스마트</v>
      </c>
      <c r="B114" s="113" t="str">
        <f t="shared" si="35"/>
        <v>인호덕</v>
      </c>
      <c r="C114" s="114" t="str">
        <f t="shared" si="71"/>
        <v>C</v>
      </c>
      <c r="D114" s="115">
        <f t="shared" si="72"/>
        <v>0.87341962364944348</v>
      </c>
      <c r="E114" s="116">
        <f t="shared" si="73"/>
        <v>3123</v>
      </c>
      <c r="F114" s="117" t="str">
        <f t="shared" si="74"/>
        <v>27</v>
      </c>
      <c r="G114" s="118" t="str">
        <f t="shared" si="75"/>
        <v>70바3676</v>
      </c>
      <c r="H114" s="119">
        <f t="shared" si="76"/>
        <v>2</v>
      </c>
      <c r="I114" s="120">
        <f t="shared" si="77"/>
        <v>2228.1410000000001</v>
      </c>
      <c r="J114" s="121">
        <f t="shared" si="78"/>
        <v>3.5660642584158055E-2</v>
      </c>
      <c r="K114" s="121">
        <f t="shared" si="79"/>
        <v>0.3995687716679282</v>
      </c>
      <c r="L114" s="121">
        <f t="shared" si="80"/>
        <v>0.18176587567842428</v>
      </c>
      <c r="M114" s="122">
        <f t="shared" si="81"/>
        <v>16.597999999999999</v>
      </c>
      <c r="N114" s="123">
        <f t="shared" si="82"/>
        <v>0.40392416817427623</v>
      </c>
      <c r="O114" s="123">
        <f t="shared" si="83"/>
        <v>33.256423179682074</v>
      </c>
      <c r="P114" s="224">
        <f t="shared" si="84"/>
        <v>35</v>
      </c>
      <c r="Q114" s="225">
        <f t="shared" si="85"/>
        <v>9</v>
      </c>
      <c r="R114" s="225">
        <f t="shared" si="86"/>
        <v>741</v>
      </c>
      <c r="T114">
        <v>529</v>
      </c>
      <c r="U114">
        <v>3123</v>
      </c>
      <c r="V114" t="s">
        <v>448</v>
      </c>
      <c r="W114">
        <v>2228.1410000000001</v>
      </c>
      <c r="X114">
        <v>1277.8610000000001</v>
      </c>
      <c r="Y114">
        <v>1.744</v>
      </c>
      <c r="Z114">
        <v>16.597999999999999</v>
      </c>
      <c r="AA114">
        <v>146.00524899999999</v>
      </c>
      <c r="AB114">
        <v>5.2066410000000003</v>
      </c>
      <c r="AC114">
        <v>58.339137999999998</v>
      </c>
      <c r="AD114" s="1">
        <v>405</v>
      </c>
      <c r="AE114">
        <v>9</v>
      </c>
      <c r="AF114">
        <v>741</v>
      </c>
      <c r="AG114">
        <v>71</v>
      </c>
      <c r="AH114">
        <v>15.260691</v>
      </c>
      <c r="AI114">
        <v>2942.3</v>
      </c>
      <c r="AJ114">
        <v>0</v>
      </c>
      <c r="AK114">
        <v>35</v>
      </c>
      <c r="AL114">
        <v>12518</v>
      </c>
      <c r="AM114" t="s">
        <v>449</v>
      </c>
      <c r="AN114" t="s">
        <v>776</v>
      </c>
      <c r="AO114">
        <v>2164.2269999999999</v>
      </c>
      <c r="AR114" t="s">
        <v>118</v>
      </c>
      <c r="AS114" t="s">
        <v>121</v>
      </c>
      <c r="AT114" t="s">
        <v>238</v>
      </c>
      <c r="AU114" t="s">
        <v>448</v>
      </c>
      <c r="AV114" t="s">
        <v>48</v>
      </c>
      <c r="AW114">
        <v>2</v>
      </c>
      <c r="BB114">
        <v>0.87341962364944348</v>
      </c>
      <c r="BC114" t="s">
        <v>69</v>
      </c>
      <c r="BF114" t="s">
        <v>118</v>
      </c>
      <c r="BG114" t="s">
        <v>121</v>
      </c>
      <c r="BH114" t="s">
        <v>448</v>
      </c>
      <c r="BI114">
        <v>3123</v>
      </c>
      <c r="BJ114">
        <v>2</v>
      </c>
      <c r="BK114" t="s">
        <v>238</v>
      </c>
      <c r="BL114" t="s">
        <v>227</v>
      </c>
      <c r="BM114">
        <v>0.87341962364944348</v>
      </c>
      <c r="BN114" t="s">
        <v>69</v>
      </c>
      <c r="BO114" t="s">
        <v>179</v>
      </c>
      <c r="BP114">
        <v>2228.1410000000001</v>
      </c>
    </row>
    <row r="115" spans="1:68" ht="16.5">
      <c r="A115" s="129" t="str">
        <f t="shared" si="70"/>
        <v>인천스마트</v>
      </c>
      <c r="B115" s="130" t="str">
        <f t="shared" si="35"/>
        <v>임인복</v>
      </c>
      <c r="C115" s="131" t="str">
        <f t="shared" si="71"/>
        <v>A</v>
      </c>
      <c r="D115" s="132">
        <f t="shared" si="72"/>
        <v>0.9815850417695049</v>
      </c>
      <c r="E115" s="133">
        <f t="shared" si="73"/>
        <v>7690</v>
      </c>
      <c r="F115" s="134" t="str">
        <f t="shared" si="74"/>
        <v>27</v>
      </c>
      <c r="G115" s="135" t="str">
        <f t="shared" si="75"/>
        <v>70바3640</v>
      </c>
      <c r="H115" s="136">
        <f t="shared" si="76"/>
        <v>3</v>
      </c>
      <c r="I115" s="137">
        <f t="shared" si="77"/>
        <v>1153.8210000000001</v>
      </c>
      <c r="J115" s="138">
        <f t="shared" si="78"/>
        <v>3.7335273438794211E-2</v>
      </c>
      <c r="K115" s="138">
        <f t="shared" si="79"/>
        <v>0.32423922040149472</v>
      </c>
      <c r="L115" s="138">
        <f t="shared" si="80"/>
        <v>0.10486895280983791</v>
      </c>
      <c r="M115" s="139">
        <f t="shared" si="81"/>
        <v>13.750999999999999</v>
      </c>
      <c r="N115" s="140">
        <f t="shared" si="82"/>
        <v>0</v>
      </c>
      <c r="O115" s="140">
        <f t="shared" si="83"/>
        <v>6.432135953635159</v>
      </c>
      <c r="P115" s="222">
        <f t="shared" si="84"/>
        <v>4</v>
      </c>
      <c r="Q115" s="223">
        <f t="shared" si="85"/>
        <v>0</v>
      </c>
      <c r="R115" s="223">
        <f t="shared" si="86"/>
        <v>77</v>
      </c>
      <c r="T115">
        <v>529</v>
      </c>
      <c r="U115">
        <v>7690</v>
      </c>
      <c r="V115" t="s">
        <v>450</v>
      </c>
      <c r="W115">
        <v>1197.114</v>
      </c>
      <c r="X115">
        <v>648.80700000000002</v>
      </c>
      <c r="Y115">
        <v>1.845</v>
      </c>
      <c r="Z115">
        <v>13.750999999999999</v>
      </c>
      <c r="AA115">
        <v>65.948305000000005</v>
      </c>
      <c r="AB115">
        <v>2.4621979999999999</v>
      </c>
      <c r="AC115">
        <v>21.383026999999998</v>
      </c>
      <c r="AD115" s="1">
        <v>121</v>
      </c>
      <c r="AE115">
        <v>0</v>
      </c>
      <c r="AF115">
        <v>77</v>
      </c>
      <c r="AG115">
        <v>92</v>
      </c>
      <c r="AH115">
        <v>18.152308000000001</v>
      </c>
      <c r="AI115">
        <v>475.5</v>
      </c>
      <c r="AJ115">
        <v>12.4</v>
      </c>
      <c r="AK115">
        <v>4</v>
      </c>
      <c r="AL115">
        <v>328</v>
      </c>
      <c r="AM115" t="s">
        <v>451</v>
      </c>
      <c r="AN115" t="s">
        <v>777</v>
      </c>
      <c r="AO115">
        <v>762.13800000000003</v>
      </c>
      <c r="AR115" t="s">
        <v>118</v>
      </c>
      <c r="AS115" t="s">
        <v>121</v>
      </c>
      <c r="AT115" t="s">
        <v>234</v>
      </c>
      <c r="AU115" t="s">
        <v>450</v>
      </c>
      <c r="AV115" t="s">
        <v>48</v>
      </c>
      <c r="AW115">
        <v>3</v>
      </c>
      <c r="BB115">
        <v>0.9815850417695049</v>
      </c>
      <c r="BC115" t="s">
        <v>66</v>
      </c>
      <c r="BF115" t="s">
        <v>118</v>
      </c>
      <c r="BG115" t="s">
        <v>121</v>
      </c>
      <c r="BH115" t="s">
        <v>450</v>
      </c>
      <c r="BI115">
        <v>7690</v>
      </c>
      <c r="BJ115">
        <v>3</v>
      </c>
      <c r="BK115" t="s">
        <v>234</v>
      </c>
      <c r="BL115" t="s">
        <v>228</v>
      </c>
      <c r="BM115">
        <v>0.9815850417695049</v>
      </c>
      <c r="BN115" t="s">
        <v>66</v>
      </c>
      <c r="BO115" t="s">
        <v>180</v>
      </c>
      <c r="BP115">
        <v>1153.8210000000001</v>
      </c>
    </row>
    <row r="116" spans="1:68" ht="16.5">
      <c r="A116" s="112" t="str">
        <f t="shared" si="70"/>
        <v>인천스마트</v>
      </c>
      <c r="B116" s="113" t="str">
        <f t="shared" si="35"/>
        <v>임재준</v>
      </c>
      <c r="C116" s="114" t="str">
        <f t="shared" si="71"/>
        <v>A</v>
      </c>
      <c r="D116" s="115">
        <f t="shared" si="72"/>
        <v>0.95763556764738489</v>
      </c>
      <c r="E116" s="116">
        <f t="shared" si="73"/>
        <v>6064</v>
      </c>
      <c r="F116" s="117" t="str">
        <f t="shared" si="74"/>
        <v>20</v>
      </c>
      <c r="G116" s="118" t="str">
        <f t="shared" si="75"/>
        <v>70바3574</v>
      </c>
      <c r="H116" s="119">
        <f t="shared" si="76"/>
        <v>2</v>
      </c>
      <c r="I116" s="120">
        <f t="shared" si="77"/>
        <v>1757.0029999999999</v>
      </c>
      <c r="J116" s="121">
        <f t="shared" si="78"/>
        <v>3.1692088943100584E-2</v>
      </c>
      <c r="K116" s="121">
        <f t="shared" si="79"/>
        <v>0.41952609579685335</v>
      </c>
      <c r="L116" s="121">
        <f t="shared" si="80"/>
        <v>6.3175760086920746E-2</v>
      </c>
      <c r="M116" s="122">
        <f t="shared" si="81"/>
        <v>15.176</v>
      </c>
      <c r="N116" s="123">
        <f t="shared" si="82"/>
        <v>5.6915099177406073E-2</v>
      </c>
      <c r="O116" s="123">
        <f t="shared" si="83"/>
        <v>31.872455539347403</v>
      </c>
      <c r="P116" s="224">
        <f t="shared" si="84"/>
        <v>37</v>
      </c>
      <c r="Q116" s="225">
        <f t="shared" si="85"/>
        <v>1</v>
      </c>
      <c r="R116" s="225">
        <f t="shared" si="86"/>
        <v>560</v>
      </c>
      <c r="T116">
        <v>529</v>
      </c>
      <c r="U116">
        <v>6064</v>
      </c>
      <c r="V116" t="s">
        <v>452</v>
      </c>
      <c r="W116">
        <v>1757.0029999999999</v>
      </c>
      <c r="X116">
        <v>965.87699999999995</v>
      </c>
      <c r="Y116">
        <v>1.819</v>
      </c>
      <c r="Z116">
        <v>15.176</v>
      </c>
      <c r="AA116">
        <v>109.516353</v>
      </c>
      <c r="AB116">
        <v>3.4708019999999999</v>
      </c>
      <c r="AC116">
        <v>45.944968000000003</v>
      </c>
      <c r="AD116" s="1">
        <v>111</v>
      </c>
      <c r="AE116">
        <v>1</v>
      </c>
      <c r="AF116">
        <v>560</v>
      </c>
      <c r="AG116">
        <v>90</v>
      </c>
      <c r="AH116">
        <v>16.043292999999998</v>
      </c>
      <c r="AI116">
        <v>1852.5</v>
      </c>
      <c r="AJ116">
        <v>6.6</v>
      </c>
      <c r="AK116">
        <v>37</v>
      </c>
      <c r="AL116">
        <v>13447</v>
      </c>
      <c r="AM116" t="s">
        <v>453</v>
      </c>
      <c r="AN116" t="s">
        <v>778</v>
      </c>
      <c r="AO116">
        <v>1695.204</v>
      </c>
      <c r="AR116" t="s">
        <v>118</v>
      </c>
      <c r="AS116" t="s">
        <v>119</v>
      </c>
      <c r="AT116" t="s">
        <v>210</v>
      </c>
      <c r="AU116" t="s">
        <v>452</v>
      </c>
      <c r="AV116" t="s">
        <v>48</v>
      </c>
      <c r="AW116">
        <v>2</v>
      </c>
      <c r="BB116">
        <v>0.95763556764738489</v>
      </c>
      <c r="BC116" t="s">
        <v>66</v>
      </c>
      <c r="BF116" t="s">
        <v>118</v>
      </c>
      <c r="BG116" t="s">
        <v>119</v>
      </c>
      <c r="BH116" t="s">
        <v>452</v>
      </c>
      <c r="BI116">
        <v>6064</v>
      </c>
      <c r="BJ116">
        <v>2</v>
      </c>
      <c r="BK116" t="s">
        <v>210</v>
      </c>
      <c r="BL116" t="s">
        <v>204</v>
      </c>
      <c r="BM116">
        <v>0.95763556764738489</v>
      </c>
      <c r="BN116" t="s">
        <v>66</v>
      </c>
      <c r="BO116" t="s">
        <v>180</v>
      </c>
      <c r="BP116">
        <v>1757.0029999999999</v>
      </c>
    </row>
    <row r="117" spans="1:68" ht="16.5">
      <c r="A117" s="129" t="str">
        <f t="shared" si="70"/>
        <v>인천스마트</v>
      </c>
      <c r="B117" s="130" t="str">
        <f t="shared" si="35"/>
        <v>임충환</v>
      </c>
      <c r="C117" s="131" t="str">
        <f t="shared" si="71"/>
        <v>S</v>
      </c>
      <c r="D117" s="132">
        <f t="shared" si="72"/>
        <v>1.0056565926008894</v>
      </c>
      <c r="E117" s="133">
        <f t="shared" si="73"/>
        <v>170</v>
      </c>
      <c r="F117" s="134" t="str">
        <f t="shared" si="74"/>
        <v>5</v>
      </c>
      <c r="G117" s="135" t="str">
        <f t="shared" si="75"/>
        <v>70바3632</v>
      </c>
      <c r="H117" s="136">
        <f t="shared" si="76"/>
        <v>2</v>
      </c>
      <c r="I117" s="137">
        <f t="shared" si="77"/>
        <v>2035.623</v>
      </c>
      <c r="J117" s="138">
        <f t="shared" si="78"/>
        <v>5.0433243572918923E-3</v>
      </c>
      <c r="K117" s="138">
        <f t="shared" si="79"/>
        <v>0.23268674169657969</v>
      </c>
      <c r="L117" s="138">
        <f t="shared" si="80"/>
        <v>0.14295377876944798</v>
      </c>
      <c r="M117" s="139">
        <f t="shared" si="81"/>
        <v>7.4669999999999996</v>
      </c>
      <c r="N117" s="140">
        <f t="shared" si="82"/>
        <v>9.8250019772816471E-2</v>
      </c>
      <c r="O117" s="140">
        <f t="shared" si="83"/>
        <v>0.19650003954563294</v>
      </c>
      <c r="P117" s="222">
        <f t="shared" si="84"/>
        <v>1461</v>
      </c>
      <c r="Q117" s="223">
        <f t="shared" si="85"/>
        <v>2</v>
      </c>
      <c r="R117" s="223">
        <f t="shared" si="86"/>
        <v>4</v>
      </c>
      <c r="T117">
        <v>529</v>
      </c>
      <c r="U117">
        <v>170</v>
      </c>
      <c r="V117" t="s">
        <v>454</v>
      </c>
      <c r="W117">
        <v>2035.623</v>
      </c>
      <c r="X117">
        <v>1014.627</v>
      </c>
      <c r="Y117">
        <v>2.0059999999999998</v>
      </c>
      <c r="Z117">
        <v>7.4669999999999996</v>
      </c>
      <c r="AA117">
        <v>105.96244900000001</v>
      </c>
      <c r="AB117">
        <v>0.53440299999999996</v>
      </c>
      <c r="AC117">
        <v>24.656057000000001</v>
      </c>
      <c r="AD117" s="1">
        <v>291</v>
      </c>
      <c r="AE117">
        <v>2</v>
      </c>
      <c r="AF117">
        <v>4</v>
      </c>
      <c r="AG117">
        <v>93</v>
      </c>
      <c r="AH117">
        <v>19.210795999999998</v>
      </c>
      <c r="AI117">
        <v>541.1</v>
      </c>
      <c r="AJ117">
        <v>24</v>
      </c>
      <c r="AK117">
        <v>1461</v>
      </c>
      <c r="AL117">
        <v>50</v>
      </c>
      <c r="AM117" t="s">
        <v>455</v>
      </c>
      <c r="AN117" t="s">
        <v>779</v>
      </c>
      <c r="AO117">
        <v>1912.8440000000001</v>
      </c>
      <c r="AR117" t="s">
        <v>118</v>
      </c>
      <c r="AS117" t="s">
        <v>123</v>
      </c>
      <c r="AT117" t="s">
        <v>261</v>
      </c>
      <c r="AU117" t="s">
        <v>454</v>
      </c>
      <c r="AV117" t="s">
        <v>48</v>
      </c>
      <c r="AW117">
        <v>2</v>
      </c>
      <c r="BB117">
        <v>1.0056565926008894</v>
      </c>
      <c r="BC117" t="s">
        <v>71</v>
      </c>
      <c r="BF117" t="s">
        <v>118</v>
      </c>
      <c r="BG117" t="s">
        <v>123</v>
      </c>
      <c r="BH117" t="s">
        <v>454</v>
      </c>
      <c r="BI117">
        <v>170</v>
      </c>
      <c r="BJ117">
        <v>2</v>
      </c>
      <c r="BK117" t="s">
        <v>261</v>
      </c>
      <c r="BL117" t="s">
        <v>255</v>
      </c>
      <c r="BM117">
        <v>1.0056565926008894</v>
      </c>
      <c r="BN117" t="s">
        <v>71</v>
      </c>
      <c r="BO117" t="s">
        <v>178</v>
      </c>
      <c r="BP117">
        <v>2035.623</v>
      </c>
    </row>
    <row r="118" spans="1:68" ht="16.5">
      <c r="A118" s="112" t="str">
        <f t="shared" si="70"/>
        <v>인천스마트</v>
      </c>
      <c r="B118" s="113" t="str">
        <f t="shared" si="35"/>
        <v>자선호</v>
      </c>
      <c r="C118" s="114" t="str">
        <f t="shared" si="71"/>
        <v>C</v>
      </c>
      <c r="D118" s="115">
        <f t="shared" si="72"/>
        <v>0.88323154632734013</v>
      </c>
      <c r="E118" s="116">
        <f t="shared" si="73"/>
        <v>8420</v>
      </c>
      <c r="F118" s="117" t="str">
        <f t="shared" si="74"/>
        <v>5</v>
      </c>
      <c r="G118" s="118" t="str">
        <f t="shared" si="75"/>
        <v>70바3622</v>
      </c>
      <c r="H118" s="119">
        <f t="shared" si="76"/>
        <v>3</v>
      </c>
      <c r="I118" s="120">
        <f t="shared" si="77"/>
        <v>896.28499999999997</v>
      </c>
      <c r="J118" s="121">
        <f t="shared" si="78"/>
        <v>5.2136425785951922E-2</v>
      </c>
      <c r="K118" s="121">
        <f t="shared" si="79"/>
        <v>0.35880537624829673</v>
      </c>
      <c r="L118" s="121">
        <f t="shared" si="80"/>
        <v>0.20863899317739337</v>
      </c>
      <c r="M118" s="122">
        <f t="shared" si="81"/>
        <v>13.77</v>
      </c>
      <c r="N118" s="123">
        <f t="shared" si="82"/>
        <v>0</v>
      </c>
      <c r="O118" s="123">
        <f t="shared" si="83"/>
        <v>5.243867742961223</v>
      </c>
      <c r="P118" s="224">
        <f t="shared" si="84"/>
        <v>21</v>
      </c>
      <c r="Q118" s="225">
        <f t="shared" si="85"/>
        <v>0</v>
      </c>
      <c r="R118" s="225">
        <f t="shared" si="86"/>
        <v>47</v>
      </c>
      <c r="T118">
        <v>529</v>
      </c>
      <c r="U118">
        <v>8420</v>
      </c>
      <c r="V118" t="s">
        <v>456</v>
      </c>
      <c r="W118">
        <v>896.28499999999997</v>
      </c>
      <c r="X118">
        <v>507.65800000000002</v>
      </c>
      <c r="Y118">
        <v>1.766</v>
      </c>
      <c r="Z118">
        <v>13.77</v>
      </c>
      <c r="AA118">
        <v>54.914428000000001</v>
      </c>
      <c r="AB118">
        <v>2.8630420000000001</v>
      </c>
      <c r="AC118">
        <v>19.703592</v>
      </c>
      <c r="AD118" s="1">
        <v>187</v>
      </c>
      <c r="AE118">
        <v>0</v>
      </c>
      <c r="AF118">
        <v>47</v>
      </c>
      <c r="AG118">
        <v>70</v>
      </c>
      <c r="AH118">
        <v>16.321484000000002</v>
      </c>
      <c r="AI118">
        <v>796.8</v>
      </c>
      <c r="AJ118">
        <v>0</v>
      </c>
      <c r="AK118">
        <v>21</v>
      </c>
      <c r="AL118">
        <v>11980</v>
      </c>
      <c r="AM118" t="s">
        <v>457</v>
      </c>
      <c r="AN118" t="s">
        <v>780</v>
      </c>
      <c r="AO118">
        <v>686.74199999999996</v>
      </c>
      <c r="AR118" t="s">
        <v>118</v>
      </c>
      <c r="AS118" t="s">
        <v>123</v>
      </c>
      <c r="AT118" t="s">
        <v>257</v>
      </c>
      <c r="AU118" t="s">
        <v>456</v>
      </c>
      <c r="AV118" t="s">
        <v>48</v>
      </c>
      <c r="AW118">
        <v>3</v>
      </c>
      <c r="BB118">
        <v>0.88323154632734013</v>
      </c>
      <c r="BC118" t="s">
        <v>69</v>
      </c>
      <c r="BF118" t="s">
        <v>118</v>
      </c>
      <c r="BG118" t="s">
        <v>123</v>
      </c>
      <c r="BH118" t="s">
        <v>456</v>
      </c>
      <c r="BI118">
        <v>8420</v>
      </c>
      <c r="BJ118">
        <v>3</v>
      </c>
      <c r="BK118" t="s">
        <v>257</v>
      </c>
      <c r="BL118" t="s">
        <v>254</v>
      </c>
      <c r="BM118">
        <v>0.88323154632734013</v>
      </c>
      <c r="BN118" t="s">
        <v>69</v>
      </c>
      <c r="BO118" t="s">
        <v>179</v>
      </c>
      <c r="BP118">
        <v>896.28499999999997</v>
      </c>
    </row>
    <row r="119" spans="1:68" ht="16.5">
      <c r="A119" s="129" t="str">
        <f t="shared" si="70"/>
        <v>인천스마트</v>
      </c>
      <c r="B119" s="130" t="str">
        <f t="shared" si="35"/>
        <v>장길영</v>
      </c>
      <c r="C119" s="131" t="str">
        <f t="shared" si="71"/>
        <v>C</v>
      </c>
      <c r="D119" s="132">
        <f t="shared" si="72"/>
        <v>0.86089017279811941</v>
      </c>
      <c r="E119" s="133">
        <f t="shared" si="73"/>
        <v>8961</v>
      </c>
      <c r="F119" s="134" t="str">
        <f t="shared" si="74"/>
        <v>38</v>
      </c>
      <c r="G119" s="135" t="str">
        <f t="shared" si="75"/>
        <v>70바3550</v>
      </c>
      <c r="H119" s="136">
        <f t="shared" si="76"/>
        <v>9</v>
      </c>
      <c r="I119" s="137">
        <f t="shared" si="77"/>
        <v>1834.0529999999999</v>
      </c>
      <c r="J119" s="138">
        <f t="shared" si="78"/>
        <v>1.9318692281808443E-2</v>
      </c>
      <c r="K119" s="138">
        <f t="shared" si="79"/>
        <v>0.36710251175205844</v>
      </c>
      <c r="L119" s="138">
        <f t="shared" si="80"/>
        <v>0.13576488792853861</v>
      </c>
      <c r="M119" s="139">
        <f t="shared" si="81"/>
        <v>12.071</v>
      </c>
      <c r="N119" s="140">
        <f t="shared" si="82"/>
        <v>0</v>
      </c>
      <c r="O119" s="140">
        <f t="shared" si="83"/>
        <v>23.608914246207714</v>
      </c>
      <c r="P119" s="222">
        <f t="shared" si="84"/>
        <v>18</v>
      </c>
      <c r="Q119" s="223">
        <f t="shared" si="85"/>
        <v>0</v>
      </c>
      <c r="R119" s="223">
        <f t="shared" si="86"/>
        <v>433</v>
      </c>
      <c r="T119">
        <v>529</v>
      </c>
      <c r="U119">
        <v>8961</v>
      </c>
      <c r="V119" t="s">
        <v>458</v>
      </c>
      <c r="W119">
        <v>1834.0530000000001</v>
      </c>
      <c r="X119">
        <v>974.00099999999998</v>
      </c>
      <c r="Y119">
        <v>1.883</v>
      </c>
      <c r="Z119">
        <v>12.071</v>
      </c>
      <c r="AA119">
        <v>129.88192799999999</v>
      </c>
      <c r="AB119">
        <v>2.5091489999999999</v>
      </c>
      <c r="AC119">
        <v>47.679982000000003</v>
      </c>
      <c r="AD119" s="1">
        <v>249</v>
      </c>
      <c r="AE119">
        <v>0</v>
      </c>
      <c r="AF119">
        <v>433</v>
      </c>
      <c r="AG119">
        <v>66</v>
      </c>
      <c r="AH119">
        <v>14.120925</v>
      </c>
      <c r="AI119">
        <v>241.2</v>
      </c>
      <c r="AJ119">
        <v>0</v>
      </c>
      <c r="AK119">
        <v>18</v>
      </c>
      <c r="AL119">
        <v>2768</v>
      </c>
      <c r="AM119" t="s">
        <v>459</v>
      </c>
      <c r="AN119" t="s">
        <v>781</v>
      </c>
      <c r="AO119">
        <v>662.80600000000004</v>
      </c>
      <c r="AR119" t="s">
        <v>118</v>
      </c>
      <c r="AS119" t="s">
        <v>122</v>
      </c>
      <c r="AT119" t="s">
        <v>246</v>
      </c>
      <c r="AU119" t="s">
        <v>458</v>
      </c>
      <c r="AV119" t="s">
        <v>48</v>
      </c>
      <c r="AW119">
        <v>9</v>
      </c>
      <c r="BB119">
        <v>0.86089017279811941</v>
      </c>
      <c r="BC119" t="s">
        <v>69</v>
      </c>
      <c r="BF119" t="s">
        <v>118</v>
      </c>
      <c r="BG119" t="s">
        <v>122</v>
      </c>
      <c r="BH119" t="s">
        <v>458</v>
      </c>
      <c r="BI119">
        <v>8961</v>
      </c>
      <c r="BJ119">
        <v>9</v>
      </c>
      <c r="BK119" t="s">
        <v>246</v>
      </c>
      <c r="BL119" t="s">
        <v>245</v>
      </c>
      <c r="BM119">
        <v>0.86089017279811941</v>
      </c>
      <c r="BN119" t="s">
        <v>69</v>
      </c>
      <c r="BO119" t="s">
        <v>179</v>
      </c>
      <c r="BP119">
        <v>1834.0529999999999</v>
      </c>
    </row>
    <row r="120" spans="1:68" ht="16.5">
      <c r="A120" s="112" t="str">
        <f t="shared" si="70"/>
        <v>인천스마트</v>
      </c>
      <c r="B120" s="113" t="str">
        <f t="shared" si="35"/>
        <v>장남균</v>
      </c>
      <c r="C120" s="114" t="str">
        <f t="shared" si="71"/>
        <v>A</v>
      </c>
      <c r="D120" s="115">
        <f t="shared" si="72"/>
        <v>0.95889761595871337</v>
      </c>
      <c r="E120" s="116">
        <f t="shared" si="73"/>
        <v>8562</v>
      </c>
      <c r="F120" s="117" t="str">
        <f t="shared" si="74"/>
        <v>21</v>
      </c>
      <c r="G120" s="118" t="str">
        <f t="shared" si="75"/>
        <v>70바3626</v>
      </c>
      <c r="H120" s="119">
        <f t="shared" si="76"/>
        <v>4</v>
      </c>
      <c r="I120" s="120">
        <f t="shared" si="77"/>
        <v>2020.1469999999999</v>
      </c>
      <c r="J120" s="121">
        <f t="shared" si="78"/>
        <v>3.7692047470412368E-2</v>
      </c>
      <c r="K120" s="121">
        <f t="shared" si="79"/>
        <v>0.34950328444263162</v>
      </c>
      <c r="L120" s="121">
        <f t="shared" si="80"/>
        <v>0.18216496126272</v>
      </c>
      <c r="M120" s="122">
        <f t="shared" si="81"/>
        <v>11.872</v>
      </c>
      <c r="N120" s="123">
        <f t="shared" si="82"/>
        <v>0</v>
      </c>
      <c r="O120" s="123">
        <f t="shared" si="83"/>
        <v>0.99002696338434781</v>
      </c>
      <c r="P120" s="224">
        <f t="shared" si="84"/>
        <v>9</v>
      </c>
      <c r="Q120" s="225">
        <f t="shared" si="85"/>
        <v>0</v>
      </c>
      <c r="R120" s="225">
        <f t="shared" si="86"/>
        <v>20</v>
      </c>
      <c r="T120">
        <v>529</v>
      </c>
      <c r="U120">
        <v>8562</v>
      </c>
      <c r="V120" t="s">
        <v>460</v>
      </c>
      <c r="W120">
        <v>2020.1469999999999</v>
      </c>
      <c r="X120">
        <v>968.16700000000003</v>
      </c>
      <c r="Y120">
        <v>2.0870000000000002</v>
      </c>
      <c r="Z120">
        <v>11.872</v>
      </c>
      <c r="AA120">
        <v>139.52884900000001</v>
      </c>
      <c r="AB120">
        <v>5.2591279999999996</v>
      </c>
      <c r="AC120">
        <v>48.765791</v>
      </c>
      <c r="AD120" s="1">
        <v>368</v>
      </c>
      <c r="AE120">
        <v>0</v>
      </c>
      <c r="AF120">
        <v>20</v>
      </c>
      <c r="AG120">
        <v>69</v>
      </c>
      <c r="AH120">
        <v>14.478346</v>
      </c>
      <c r="AI120">
        <v>2116.4</v>
      </c>
      <c r="AJ120">
        <v>0</v>
      </c>
      <c r="AK120">
        <v>9</v>
      </c>
      <c r="AL120">
        <v>2054</v>
      </c>
      <c r="AM120" t="s">
        <v>461</v>
      </c>
      <c r="AN120" t="s">
        <v>782</v>
      </c>
      <c r="AO120">
        <v>1691.538</v>
      </c>
      <c r="AR120" t="s">
        <v>118</v>
      </c>
      <c r="AS120" t="s">
        <v>120</v>
      </c>
      <c r="AT120" t="s">
        <v>219</v>
      </c>
      <c r="AU120" t="s">
        <v>460</v>
      </c>
      <c r="AV120" t="s">
        <v>48</v>
      </c>
      <c r="AW120">
        <v>4</v>
      </c>
      <c r="BB120">
        <v>0.95889761595871337</v>
      </c>
      <c r="BC120" t="s">
        <v>66</v>
      </c>
      <c r="BF120" t="s">
        <v>118</v>
      </c>
      <c r="BG120" t="s">
        <v>120</v>
      </c>
      <c r="BH120" t="s">
        <v>460</v>
      </c>
      <c r="BI120">
        <v>8562</v>
      </c>
      <c r="BJ120">
        <v>4</v>
      </c>
      <c r="BK120" t="s">
        <v>219</v>
      </c>
      <c r="BL120" t="s">
        <v>211</v>
      </c>
      <c r="BM120">
        <v>0.95889761595871337</v>
      </c>
      <c r="BN120" t="s">
        <v>66</v>
      </c>
      <c r="BO120" t="s">
        <v>180</v>
      </c>
      <c r="BP120">
        <v>2020.1469999999999</v>
      </c>
    </row>
    <row r="121" spans="1:68" ht="16.5">
      <c r="A121" s="129" t="str">
        <f t="shared" si="70"/>
        <v>인천스마트</v>
      </c>
      <c r="B121" s="130" t="str">
        <f t="shared" si="35"/>
        <v>장명근</v>
      </c>
      <c r="C121" s="131" t="str">
        <f t="shared" si="71"/>
        <v>C</v>
      </c>
      <c r="D121" s="132">
        <f t="shared" si="72"/>
        <v>0.85363636363636353</v>
      </c>
      <c r="E121" s="133">
        <f t="shared" si="73"/>
        <v>4259</v>
      </c>
      <c r="F121" s="134" t="str">
        <f t="shared" si="74"/>
        <v>38</v>
      </c>
      <c r="G121" s="135" t="str">
        <f t="shared" si="75"/>
        <v>70바3553</v>
      </c>
      <c r="H121" s="136">
        <f t="shared" si="76"/>
        <v>1</v>
      </c>
      <c r="I121" s="137">
        <f t="shared" si="77"/>
        <v>2054.1260000000002</v>
      </c>
      <c r="J121" s="138">
        <f t="shared" si="78"/>
        <v>9.8869341673347832E-3</v>
      </c>
      <c r="K121" s="138">
        <f t="shared" si="79"/>
        <v>0.39686858058081037</v>
      </c>
      <c r="L121" s="138">
        <f t="shared" si="80"/>
        <v>0.17282289401915946</v>
      </c>
      <c r="M121" s="139">
        <f t="shared" si="81"/>
        <v>14.157999999999999</v>
      </c>
      <c r="N121" s="140">
        <f t="shared" si="82"/>
        <v>9.7365010715019421E-2</v>
      </c>
      <c r="O121" s="140">
        <f t="shared" si="83"/>
        <v>24.779395226972444</v>
      </c>
      <c r="P121" s="222">
        <f t="shared" si="84"/>
        <v>2</v>
      </c>
      <c r="Q121" s="223">
        <f t="shared" si="85"/>
        <v>2</v>
      </c>
      <c r="R121" s="223">
        <f t="shared" si="86"/>
        <v>509</v>
      </c>
      <c r="T121">
        <v>529</v>
      </c>
      <c r="U121">
        <v>4259</v>
      </c>
      <c r="V121" t="s">
        <v>462</v>
      </c>
      <c r="W121">
        <v>2054.1260000000002</v>
      </c>
      <c r="X121">
        <v>1093.635</v>
      </c>
      <c r="Y121">
        <v>1.8779999999999999</v>
      </c>
      <c r="Z121">
        <v>14.157999999999999</v>
      </c>
      <c r="AA121">
        <v>135.923025</v>
      </c>
      <c r="AB121">
        <v>1.3438619999999999</v>
      </c>
      <c r="AC121">
        <v>53.943578000000002</v>
      </c>
      <c r="AD121" s="1">
        <v>355</v>
      </c>
      <c r="AE121">
        <v>2</v>
      </c>
      <c r="AF121">
        <v>509</v>
      </c>
      <c r="AG121">
        <v>69</v>
      </c>
      <c r="AH121">
        <v>15.112420999999999</v>
      </c>
      <c r="AI121">
        <v>1019.3</v>
      </c>
      <c r="AJ121">
        <v>0</v>
      </c>
      <c r="AK121">
        <v>2</v>
      </c>
      <c r="AL121">
        <v>86</v>
      </c>
      <c r="AM121" t="s">
        <v>463</v>
      </c>
      <c r="AN121" t="s">
        <v>783</v>
      </c>
      <c r="AO121">
        <v>2054.1260000000002</v>
      </c>
      <c r="AR121" t="s">
        <v>118</v>
      </c>
      <c r="AS121" t="s">
        <v>122</v>
      </c>
      <c r="AT121" t="s">
        <v>249</v>
      </c>
      <c r="AU121" t="s">
        <v>462</v>
      </c>
      <c r="AV121" t="s">
        <v>48</v>
      </c>
      <c r="AW121">
        <v>1</v>
      </c>
      <c r="BB121">
        <v>0.85363636363636353</v>
      </c>
      <c r="BC121" t="s">
        <v>69</v>
      </c>
      <c r="BF121" t="s">
        <v>118</v>
      </c>
      <c r="BG121" t="s">
        <v>122</v>
      </c>
      <c r="BH121" t="s">
        <v>462</v>
      </c>
      <c r="BI121">
        <v>4259</v>
      </c>
      <c r="BJ121">
        <v>1</v>
      </c>
      <c r="BK121" t="s">
        <v>249</v>
      </c>
      <c r="BL121" t="s">
        <v>176</v>
      </c>
      <c r="BM121">
        <v>0.85363636363636353</v>
      </c>
      <c r="BN121" t="s">
        <v>69</v>
      </c>
      <c r="BO121" t="s">
        <v>179</v>
      </c>
      <c r="BP121">
        <v>2054.1260000000002</v>
      </c>
    </row>
    <row r="122" spans="1:68" ht="16.5">
      <c r="A122" s="112" t="str">
        <f t="shared" si="70"/>
        <v>인천스마트</v>
      </c>
      <c r="B122" s="113" t="str">
        <f t="shared" si="35"/>
        <v>장시혁</v>
      </c>
      <c r="C122" s="114" t="str">
        <f t="shared" si="71"/>
        <v>B</v>
      </c>
      <c r="D122" s="115">
        <f t="shared" si="72"/>
        <v>0.9016205801413345</v>
      </c>
      <c r="E122" s="116">
        <f t="shared" si="73"/>
        <v>7030</v>
      </c>
      <c r="F122" s="117" t="str">
        <f t="shared" si="74"/>
        <v>5</v>
      </c>
      <c r="G122" s="118" t="str">
        <f t="shared" si="75"/>
        <v>70바3620</v>
      </c>
      <c r="H122" s="119">
        <f t="shared" si="76"/>
        <v>3</v>
      </c>
      <c r="I122" s="120">
        <f t="shared" si="77"/>
        <v>1661.7329999999999</v>
      </c>
      <c r="J122" s="121">
        <f t="shared" si="78"/>
        <v>4.2498402884136463E-2</v>
      </c>
      <c r="K122" s="121">
        <f t="shared" si="79"/>
        <v>0.36209217807477806</v>
      </c>
      <c r="L122" s="121">
        <f t="shared" si="80"/>
        <v>0.34000648720341958</v>
      </c>
      <c r="M122" s="122">
        <f t="shared" si="81"/>
        <v>12.372999999999999</v>
      </c>
      <c r="N122" s="123">
        <f t="shared" si="82"/>
        <v>0</v>
      </c>
      <c r="O122" s="123">
        <f t="shared" si="83"/>
        <v>11.366199409312824</v>
      </c>
      <c r="P122" s="224">
        <f t="shared" si="84"/>
        <v>25</v>
      </c>
      <c r="Q122" s="225">
        <f t="shared" si="85"/>
        <v>0</v>
      </c>
      <c r="R122" s="225">
        <f t="shared" si="86"/>
        <v>192</v>
      </c>
      <c r="T122">
        <v>529</v>
      </c>
      <c r="U122">
        <v>7030</v>
      </c>
      <c r="V122" t="s">
        <v>464</v>
      </c>
      <c r="W122">
        <v>1689.2190000000001</v>
      </c>
      <c r="X122">
        <v>936.35799999999995</v>
      </c>
      <c r="Y122">
        <v>1.804</v>
      </c>
      <c r="Z122">
        <v>12.372999999999999</v>
      </c>
      <c r="AA122">
        <v>111.997197</v>
      </c>
      <c r="AB122">
        <v>4.7597019999999999</v>
      </c>
      <c r="AC122">
        <v>40.553308999999999</v>
      </c>
      <c r="AD122" s="1">
        <v>565</v>
      </c>
      <c r="AE122">
        <v>0</v>
      </c>
      <c r="AF122">
        <v>192</v>
      </c>
      <c r="AG122">
        <v>67</v>
      </c>
      <c r="AH122">
        <v>15.082689</v>
      </c>
      <c r="AI122">
        <v>1971.8</v>
      </c>
      <c r="AJ122">
        <v>0</v>
      </c>
      <c r="AK122">
        <v>25</v>
      </c>
      <c r="AL122">
        <v>6383</v>
      </c>
      <c r="AM122" t="s">
        <v>465</v>
      </c>
      <c r="AN122" t="s">
        <v>784</v>
      </c>
      <c r="AO122">
        <v>1470.002</v>
      </c>
      <c r="AR122" t="s">
        <v>118</v>
      </c>
      <c r="AS122" t="s">
        <v>123</v>
      </c>
      <c r="AT122" t="s">
        <v>255</v>
      </c>
      <c r="AU122" t="s">
        <v>464</v>
      </c>
      <c r="AV122" t="s">
        <v>48</v>
      </c>
      <c r="AW122">
        <v>3</v>
      </c>
      <c r="BB122">
        <v>0.9016205801413345</v>
      </c>
      <c r="BC122" t="s">
        <v>68</v>
      </c>
      <c r="BF122" t="s">
        <v>118</v>
      </c>
      <c r="BG122" t="s">
        <v>123</v>
      </c>
      <c r="BH122" t="s">
        <v>464</v>
      </c>
      <c r="BI122">
        <v>7030</v>
      </c>
      <c r="BJ122">
        <v>3</v>
      </c>
      <c r="BK122" t="s">
        <v>255</v>
      </c>
      <c r="BL122" t="s">
        <v>253</v>
      </c>
      <c r="BM122">
        <v>0.9016205801413345</v>
      </c>
      <c r="BN122" t="s">
        <v>68</v>
      </c>
      <c r="BO122" t="s">
        <v>177</v>
      </c>
      <c r="BP122">
        <v>1661.7329999999999</v>
      </c>
    </row>
    <row r="123" spans="1:68" ht="16.5">
      <c r="A123" s="129" t="str">
        <f t="shared" si="70"/>
        <v>인천스마트</v>
      </c>
      <c r="B123" s="130" t="str">
        <f t="shared" si="35"/>
        <v>장해욱</v>
      </c>
      <c r="C123" s="131" t="str">
        <f t="shared" si="71"/>
        <v>B</v>
      </c>
      <c r="D123" s="132">
        <f t="shared" si="72"/>
        <v>0.93754974235048394</v>
      </c>
      <c r="E123" s="133">
        <f t="shared" si="73"/>
        <v>2104</v>
      </c>
      <c r="F123" s="134" t="str">
        <f t="shared" si="74"/>
        <v>27</v>
      </c>
      <c r="G123" s="135" t="str">
        <f t="shared" si="75"/>
        <v>70바3659</v>
      </c>
      <c r="H123" s="136">
        <f t="shared" si="76"/>
        <v>7</v>
      </c>
      <c r="I123" s="137">
        <f t="shared" si="77"/>
        <v>1180.424</v>
      </c>
      <c r="J123" s="138">
        <f t="shared" si="78"/>
        <v>6.1051714033896851E-2</v>
      </c>
      <c r="K123" s="138">
        <f t="shared" si="79"/>
        <v>0.34307771153826666</v>
      </c>
      <c r="L123" s="138">
        <f t="shared" si="80"/>
        <v>7.3702330687956188E-2</v>
      </c>
      <c r="M123" s="139">
        <f t="shared" si="81"/>
        <v>13.474</v>
      </c>
      <c r="N123" s="140">
        <f t="shared" si="82"/>
        <v>0.32779442700304928</v>
      </c>
      <c r="O123" s="140">
        <f t="shared" si="83"/>
        <v>11.63670215860825</v>
      </c>
      <c r="P123" s="222">
        <f t="shared" si="84"/>
        <v>17</v>
      </c>
      <c r="Q123" s="223">
        <f t="shared" si="85"/>
        <v>4</v>
      </c>
      <c r="R123" s="223">
        <f t="shared" si="86"/>
        <v>142</v>
      </c>
      <c r="T123">
        <v>529</v>
      </c>
      <c r="U123">
        <v>2104</v>
      </c>
      <c r="V123" t="s">
        <v>466</v>
      </c>
      <c r="W123">
        <v>1220.277</v>
      </c>
      <c r="X123">
        <v>692.63800000000003</v>
      </c>
      <c r="Y123">
        <v>1.762</v>
      </c>
      <c r="Z123">
        <v>13.474</v>
      </c>
      <c r="AA123">
        <v>77.270263</v>
      </c>
      <c r="AB123">
        <v>4.7174820000000004</v>
      </c>
      <c r="AC123">
        <v>26.509705</v>
      </c>
      <c r="AD123" s="1">
        <v>87</v>
      </c>
      <c r="AE123">
        <v>4</v>
      </c>
      <c r="AF123">
        <v>142</v>
      </c>
      <c r="AG123">
        <v>87</v>
      </c>
      <c r="AH123">
        <v>15.792323</v>
      </c>
      <c r="AI123">
        <v>1105.5999999999999</v>
      </c>
      <c r="AJ123">
        <v>0</v>
      </c>
      <c r="AK123">
        <v>17</v>
      </c>
      <c r="AL123">
        <v>5334</v>
      </c>
      <c r="AM123" t="s">
        <v>467</v>
      </c>
      <c r="AN123" t="s">
        <v>785</v>
      </c>
      <c r="AO123">
        <v>439.21100000000001</v>
      </c>
      <c r="AR123" t="s">
        <v>118</v>
      </c>
      <c r="AS123" t="s">
        <v>121</v>
      </c>
      <c r="AT123" t="s">
        <v>237</v>
      </c>
      <c r="AU123" t="s">
        <v>466</v>
      </c>
      <c r="AV123" t="s">
        <v>48</v>
      </c>
      <c r="AW123">
        <v>7</v>
      </c>
      <c r="BB123">
        <v>0.93754974235048394</v>
      </c>
      <c r="BC123" t="s">
        <v>68</v>
      </c>
      <c r="BF123" t="s">
        <v>118</v>
      </c>
      <c r="BG123" t="s">
        <v>121</v>
      </c>
      <c r="BH123" t="s">
        <v>466</v>
      </c>
      <c r="BI123">
        <v>2104</v>
      </c>
      <c r="BJ123">
        <v>7</v>
      </c>
      <c r="BK123" t="s">
        <v>237</v>
      </c>
      <c r="BL123" t="s">
        <v>229</v>
      </c>
      <c r="BM123">
        <v>0.93754974235048394</v>
      </c>
      <c r="BN123" t="s">
        <v>68</v>
      </c>
      <c r="BO123" t="s">
        <v>177</v>
      </c>
      <c r="BP123">
        <v>1180.424</v>
      </c>
    </row>
    <row r="124" spans="1:68" ht="16.5">
      <c r="A124" s="112" t="str">
        <f t="shared" ref="A124:A153" si="87">BF124</f>
        <v>인천스마트</v>
      </c>
      <c r="B124" s="113" t="str">
        <f t="shared" si="35"/>
        <v>전정훈</v>
      </c>
      <c r="C124" s="114" t="str">
        <f t="shared" ref="C124:C153" si="88">BN124</f>
        <v>A</v>
      </c>
      <c r="D124" s="115">
        <f t="shared" ref="D124:D153" si="89">BM124</f>
        <v>0.97574696827010277</v>
      </c>
      <c r="E124" s="116">
        <f t="shared" ref="E124:E153" si="90">U124</f>
        <v>3223</v>
      </c>
      <c r="F124" s="117" t="str">
        <f t="shared" ref="F124:F153" si="91">BG124</f>
        <v>27</v>
      </c>
      <c r="G124" s="118" t="str">
        <f t="shared" ref="G124:G153" si="92">BK124</f>
        <v>71바7125</v>
      </c>
      <c r="H124" s="119">
        <f t="shared" ref="H124:H153" si="93">BJ124</f>
        <v>4</v>
      </c>
      <c r="I124" s="120">
        <f t="shared" ref="I124:I153" si="94">BP124</f>
        <v>1867.6110000000001</v>
      </c>
      <c r="J124" s="121">
        <f t="shared" ref="J124:J153" si="95">AB124/AA124</f>
        <v>1.6600031714492581E-2</v>
      </c>
      <c r="K124" s="121">
        <f t="shared" ref="K124:K153" si="96">AC124/AA124</f>
        <v>0.34753553184220831</v>
      </c>
      <c r="L124" s="121">
        <f t="shared" ref="L124:L153" si="97">AD124/I124</f>
        <v>8.88836058472562E-2</v>
      </c>
      <c r="M124" s="122">
        <f t="shared" ref="M124:M153" si="98">Z124</f>
        <v>11.525</v>
      </c>
      <c r="N124" s="123">
        <f t="shared" ref="N124:N153" si="99">AE124*100/W124</f>
        <v>5.3544340871841081E-2</v>
      </c>
      <c r="O124" s="123">
        <f t="shared" ref="O124:O153" si="100">AF124*100/W124</f>
        <v>5.9434218367743599</v>
      </c>
      <c r="P124" s="224">
        <f t="shared" ref="P124:P153" si="101">AK124</f>
        <v>1</v>
      </c>
      <c r="Q124" s="225">
        <f t="shared" ref="Q124:Q153" si="102">AE124</f>
        <v>1</v>
      </c>
      <c r="R124" s="225">
        <f t="shared" ref="R124:R153" si="103">AF124</f>
        <v>111</v>
      </c>
      <c r="T124">
        <v>529</v>
      </c>
      <c r="U124">
        <v>3223</v>
      </c>
      <c r="V124" t="s">
        <v>468</v>
      </c>
      <c r="W124">
        <v>1867.6110000000001</v>
      </c>
      <c r="X124">
        <v>1005.676</v>
      </c>
      <c r="Y124">
        <v>1.857</v>
      </c>
      <c r="Z124">
        <v>11.525</v>
      </c>
      <c r="AA124">
        <v>114.72357599999999</v>
      </c>
      <c r="AB124">
        <v>1.904415</v>
      </c>
      <c r="AC124">
        <v>39.870519000000002</v>
      </c>
      <c r="AD124" s="1">
        <v>166</v>
      </c>
      <c r="AE124">
        <v>1</v>
      </c>
      <c r="AF124">
        <v>111</v>
      </c>
      <c r="AG124">
        <v>69</v>
      </c>
      <c r="AH124">
        <v>16.279225</v>
      </c>
      <c r="AI124">
        <v>532.5</v>
      </c>
      <c r="AJ124">
        <v>0</v>
      </c>
      <c r="AK124">
        <v>1</v>
      </c>
      <c r="AL124">
        <v>48</v>
      </c>
      <c r="AM124" t="s">
        <v>469</v>
      </c>
      <c r="AN124" t="s">
        <v>786</v>
      </c>
      <c r="AO124">
        <v>1536.3489999999999</v>
      </c>
      <c r="AR124" t="s">
        <v>118</v>
      </c>
      <c r="AS124" t="s">
        <v>121</v>
      </c>
      <c r="AT124" t="s">
        <v>239</v>
      </c>
      <c r="AU124" t="s">
        <v>468</v>
      </c>
      <c r="AV124" t="s">
        <v>48</v>
      </c>
      <c r="AW124">
        <v>4</v>
      </c>
      <c r="BB124">
        <v>0.97574696827010277</v>
      </c>
      <c r="BC124" t="s">
        <v>66</v>
      </c>
      <c r="BF124" t="s">
        <v>118</v>
      </c>
      <c r="BG124" t="s">
        <v>121</v>
      </c>
      <c r="BH124" t="s">
        <v>468</v>
      </c>
      <c r="BI124">
        <v>3223</v>
      </c>
      <c r="BJ124">
        <v>4</v>
      </c>
      <c r="BK124" t="s">
        <v>239</v>
      </c>
      <c r="BL124" t="s">
        <v>230</v>
      </c>
      <c r="BM124">
        <v>0.97574696827010277</v>
      </c>
      <c r="BN124" t="s">
        <v>66</v>
      </c>
      <c r="BO124" t="s">
        <v>180</v>
      </c>
      <c r="BP124">
        <v>1867.6110000000001</v>
      </c>
    </row>
    <row r="125" spans="1:68" ht="16.5">
      <c r="A125" s="129" t="str">
        <f t="shared" si="87"/>
        <v>인천스마트</v>
      </c>
      <c r="B125" s="130" t="str">
        <f t="shared" si="35"/>
        <v>정규성</v>
      </c>
      <c r="C125" s="131" t="str">
        <f t="shared" si="88"/>
        <v>A</v>
      </c>
      <c r="D125" s="132">
        <f t="shared" si="89"/>
        <v>0.95530398428311503</v>
      </c>
      <c r="E125" s="133">
        <f t="shared" si="90"/>
        <v>7428</v>
      </c>
      <c r="F125" s="134" t="str">
        <f t="shared" si="91"/>
        <v>20</v>
      </c>
      <c r="G125" s="135" t="str">
        <f t="shared" si="92"/>
        <v>70바3507</v>
      </c>
      <c r="H125" s="136">
        <f t="shared" si="93"/>
        <v>3</v>
      </c>
      <c r="I125" s="137">
        <f t="shared" si="94"/>
        <v>231.22300000000001</v>
      </c>
      <c r="J125" s="138">
        <f t="shared" si="95"/>
        <v>5.1300259319237394E-2</v>
      </c>
      <c r="K125" s="138">
        <f t="shared" si="96"/>
        <v>0.34610316499714328</v>
      </c>
      <c r="L125" s="138">
        <f t="shared" si="97"/>
        <v>0.50168019617425597</v>
      </c>
      <c r="M125" s="139">
        <f t="shared" si="98"/>
        <v>17.164000000000001</v>
      </c>
      <c r="N125" s="140">
        <f t="shared" si="99"/>
        <v>0.8477252352967356</v>
      </c>
      <c r="O125" s="140">
        <f t="shared" si="100"/>
        <v>39.843086058946575</v>
      </c>
      <c r="P125" s="222">
        <f t="shared" si="101"/>
        <v>9</v>
      </c>
      <c r="Q125" s="223">
        <f t="shared" si="102"/>
        <v>4</v>
      </c>
      <c r="R125" s="223">
        <f t="shared" si="103"/>
        <v>188</v>
      </c>
      <c r="T125">
        <v>529</v>
      </c>
      <c r="U125">
        <v>7428</v>
      </c>
      <c r="V125" t="s">
        <v>787</v>
      </c>
      <c r="W125">
        <v>471.851</v>
      </c>
      <c r="X125">
        <v>252.512</v>
      </c>
      <c r="Y125">
        <v>1.869</v>
      </c>
      <c r="Z125">
        <v>17.164000000000001</v>
      </c>
      <c r="AA125">
        <v>23.586372000000001</v>
      </c>
      <c r="AB125">
        <v>1.2099869999999999</v>
      </c>
      <c r="AC125">
        <v>8.1633180000000003</v>
      </c>
      <c r="AD125" s="1">
        <v>116</v>
      </c>
      <c r="AE125">
        <v>4</v>
      </c>
      <c r="AF125">
        <v>188</v>
      </c>
      <c r="AG125">
        <v>74</v>
      </c>
      <c r="AH125">
        <v>20.005237999999999</v>
      </c>
      <c r="AI125">
        <v>1046.5</v>
      </c>
      <c r="AJ125">
        <v>0</v>
      </c>
      <c r="AK125">
        <v>9</v>
      </c>
      <c r="AL125">
        <v>2061</v>
      </c>
      <c r="AM125" t="s">
        <v>788</v>
      </c>
      <c r="AN125" t="s">
        <v>789</v>
      </c>
      <c r="AO125">
        <v>105.117</v>
      </c>
      <c r="AR125" t="s">
        <v>118</v>
      </c>
      <c r="AS125" t="s">
        <v>119</v>
      </c>
      <c r="AT125" t="s">
        <v>203</v>
      </c>
      <c r="AU125" t="s">
        <v>787</v>
      </c>
      <c r="AV125" t="s">
        <v>48</v>
      </c>
      <c r="AW125">
        <v>3</v>
      </c>
      <c r="BB125">
        <v>0.95530398428311503</v>
      </c>
      <c r="BC125" t="s">
        <v>66</v>
      </c>
      <c r="BF125" t="s">
        <v>118</v>
      </c>
      <c r="BG125" t="s">
        <v>119</v>
      </c>
      <c r="BH125" t="s">
        <v>787</v>
      </c>
      <c r="BI125">
        <v>7428</v>
      </c>
      <c r="BJ125">
        <v>3</v>
      </c>
      <c r="BK125" t="s">
        <v>203</v>
      </c>
      <c r="BL125" t="s">
        <v>207</v>
      </c>
      <c r="BM125">
        <v>0.95530398428311503</v>
      </c>
      <c r="BN125" t="s">
        <v>66</v>
      </c>
      <c r="BO125" t="s">
        <v>180</v>
      </c>
      <c r="BP125">
        <v>231.22300000000001</v>
      </c>
    </row>
    <row r="126" spans="1:68" ht="16.5">
      <c r="A126" s="112" t="str">
        <f t="shared" si="87"/>
        <v>인천스마트</v>
      </c>
      <c r="B126" s="113" t="str">
        <f t="shared" si="35"/>
        <v>정민영</v>
      </c>
      <c r="C126" s="114" t="str">
        <f t="shared" si="88"/>
        <v>A</v>
      </c>
      <c r="D126" s="115">
        <f t="shared" si="89"/>
        <v>0.95333333333333325</v>
      </c>
      <c r="E126" s="116">
        <f t="shared" si="90"/>
        <v>1558</v>
      </c>
      <c r="F126" s="117" t="str">
        <f t="shared" si="91"/>
        <v>5-1</v>
      </c>
      <c r="G126" s="118" t="str">
        <f t="shared" si="92"/>
        <v>70바3643</v>
      </c>
      <c r="H126" s="119">
        <f t="shared" si="93"/>
        <v>1</v>
      </c>
      <c r="I126" s="120">
        <f t="shared" si="94"/>
        <v>365.34100000000001</v>
      </c>
      <c r="J126" s="121">
        <f t="shared" si="95"/>
        <v>5.3875778927740287E-2</v>
      </c>
      <c r="K126" s="121">
        <f t="shared" si="96"/>
        <v>0.30652983694597852</v>
      </c>
      <c r="L126" s="121">
        <f t="shared" si="97"/>
        <v>9.853807812427294E-2</v>
      </c>
      <c r="M126" s="122">
        <f t="shared" si="98"/>
        <v>13.53</v>
      </c>
      <c r="N126" s="123">
        <f t="shared" si="99"/>
        <v>0.24590022844131224</v>
      </c>
      <c r="O126" s="123">
        <f t="shared" si="100"/>
        <v>26.557224671661722</v>
      </c>
      <c r="P126" s="224">
        <f t="shared" si="101"/>
        <v>2</v>
      </c>
      <c r="Q126" s="225">
        <f t="shared" si="102"/>
        <v>1</v>
      </c>
      <c r="R126" s="225">
        <f t="shared" si="103"/>
        <v>108</v>
      </c>
      <c r="T126">
        <v>529</v>
      </c>
      <c r="U126">
        <v>1558</v>
      </c>
      <c r="V126" t="s">
        <v>520</v>
      </c>
      <c r="W126">
        <v>406.66899999999998</v>
      </c>
      <c r="X126">
        <v>236.96799999999999</v>
      </c>
      <c r="Y126">
        <v>1.716</v>
      </c>
      <c r="Z126">
        <v>13.53</v>
      </c>
      <c r="AA126">
        <v>24.361374000000001</v>
      </c>
      <c r="AB126">
        <v>1.3124880000000001</v>
      </c>
      <c r="AC126">
        <v>7.4674880000000003</v>
      </c>
      <c r="AD126" s="1">
        <v>36</v>
      </c>
      <c r="AE126">
        <v>1</v>
      </c>
      <c r="AF126">
        <v>108</v>
      </c>
      <c r="AG126">
        <v>65</v>
      </c>
      <c r="AH126">
        <v>16.693187999999999</v>
      </c>
      <c r="AI126">
        <v>45.1</v>
      </c>
      <c r="AJ126">
        <v>0</v>
      </c>
      <c r="AK126">
        <v>2</v>
      </c>
      <c r="AL126">
        <v>67</v>
      </c>
      <c r="AM126" t="s">
        <v>521</v>
      </c>
      <c r="AN126" t="s">
        <v>790</v>
      </c>
      <c r="AO126">
        <v>365.34100000000001</v>
      </c>
      <c r="AR126" t="s">
        <v>118</v>
      </c>
      <c r="AS126" t="s">
        <v>124</v>
      </c>
      <c r="AT126" t="s">
        <v>513</v>
      </c>
      <c r="AU126" t="s">
        <v>520</v>
      </c>
      <c r="AV126" t="s">
        <v>48</v>
      </c>
      <c r="AW126">
        <v>1</v>
      </c>
      <c r="BB126">
        <v>0.95333333333333325</v>
      </c>
      <c r="BC126" t="s">
        <v>66</v>
      </c>
      <c r="BF126" t="s">
        <v>118</v>
      </c>
      <c r="BG126" t="s">
        <v>124</v>
      </c>
      <c r="BH126" t="s">
        <v>520</v>
      </c>
      <c r="BI126">
        <v>1558</v>
      </c>
      <c r="BJ126">
        <v>1</v>
      </c>
      <c r="BK126" t="s">
        <v>513</v>
      </c>
      <c r="BL126" t="s">
        <v>176</v>
      </c>
      <c r="BM126">
        <v>0.95333333333333325</v>
      </c>
      <c r="BN126" t="s">
        <v>66</v>
      </c>
      <c r="BO126" t="s">
        <v>180</v>
      </c>
      <c r="BP126">
        <v>365.34100000000001</v>
      </c>
    </row>
    <row r="127" spans="1:68" ht="16.5">
      <c r="A127" s="129" t="str">
        <f t="shared" si="87"/>
        <v>인천스마트</v>
      </c>
      <c r="B127" s="130" t="str">
        <f t="shared" si="35"/>
        <v>정원진</v>
      </c>
      <c r="C127" s="131" t="str">
        <f t="shared" si="88"/>
        <v>C</v>
      </c>
      <c r="D127" s="132">
        <f t="shared" si="89"/>
        <v>0.88864935462739125</v>
      </c>
      <c r="E127" s="133">
        <f t="shared" si="90"/>
        <v>598</v>
      </c>
      <c r="F127" s="134" t="str">
        <f t="shared" si="91"/>
        <v>27</v>
      </c>
      <c r="G127" s="135" t="str">
        <f t="shared" si="92"/>
        <v>70바3676</v>
      </c>
      <c r="H127" s="136">
        <f t="shared" si="93"/>
        <v>8</v>
      </c>
      <c r="I127" s="137">
        <f t="shared" si="94"/>
        <v>992.26099999999997</v>
      </c>
      <c r="J127" s="138">
        <f t="shared" si="95"/>
        <v>5.3766962668053135E-2</v>
      </c>
      <c r="K127" s="138">
        <f t="shared" si="96"/>
        <v>0.39752647613661846</v>
      </c>
      <c r="L127" s="138">
        <f t="shared" si="97"/>
        <v>0.18341948338189248</v>
      </c>
      <c r="M127" s="139">
        <f t="shared" si="98"/>
        <v>16.66</v>
      </c>
      <c r="N127" s="140">
        <f t="shared" si="99"/>
        <v>0</v>
      </c>
      <c r="O127" s="140">
        <f t="shared" si="100"/>
        <v>10.37200282422976</v>
      </c>
      <c r="P127" s="222">
        <f t="shared" si="101"/>
        <v>19</v>
      </c>
      <c r="Q127" s="223">
        <f t="shared" si="102"/>
        <v>0</v>
      </c>
      <c r="R127" s="223">
        <f t="shared" si="103"/>
        <v>109</v>
      </c>
      <c r="T127">
        <v>529</v>
      </c>
      <c r="U127">
        <v>598</v>
      </c>
      <c r="V127" t="s">
        <v>522</v>
      </c>
      <c r="W127">
        <v>1050.9059999999999</v>
      </c>
      <c r="X127">
        <v>612.35</v>
      </c>
      <c r="Y127">
        <v>1.716</v>
      </c>
      <c r="Z127">
        <v>16.66</v>
      </c>
      <c r="AA127">
        <v>66.934708999999998</v>
      </c>
      <c r="AB127">
        <v>3.5988760000000002</v>
      </c>
      <c r="AC127">
        <v>26.608319000000002</v>
      </c>
      <c r="AD127" s="1">
        <v>182</v>
      </c>
      <c r="AE127">
        <v>0</v>
      </c>
      <c r="AF127">
        <v>109</v>
      </c>
      <c r="AG127">
        <v>69</v>
      </c>
      <c r="AH127">
        <v>15.700464</v>
      </c>
      <c r="AI127">
        <v>1110.5</v>
      </c>
      <c r="AJ127">
        <v>0</v>
      </c>
      <c r="AK127">
        <v>19</v>
      </c>
      <c r="AL127">
        <v>4237</v>
      </c>
      <c r="AM127" t="s">
        <v>523</v>
      </c>
      <c r="AN127" t="s">
        <v>791</v>
      </c>
      <c r="AO127">
        <v>357.02600000000001</v>
      </c>
      <c r="AR127" t="s">
        <v>118</v>
      </c>
      <c r="AS127" t="s">
        <v>121</v>
      </c>
      <c r="AT127" t="s">
        <v>238</v>
      </c>
      <c r="AU127" t="s">
        <v>522</v>
      </c>
      <c r="AV127" t="s">
        <v>48</v>
      </c>
      <c r="AW127">
        <v>8</v>
      </c>
      <c r="BB127">
        <v>0.88864935462739125</v>
      </c>
      <c r="BC127" t="s">
        <v>69</v>
      </c>
      <c r="BF127" t="s">
        <v>118</v>
      </c>
      <c r="BG127" t="s">
        <v>121</v>
      </c>
      <c r="BH127" t="s">
        <v>522</v>
      </c>
      <c r="BI127">
        <v>598</v>
      </c>
      <c r="BJ127">
        <v>8</v>
      </c>
      <c r="BK127" t="s">
        <v>238</v>
      </c>
      <c r="BL127" t="s">
        <v>230</v>
      </c>
      <c r="BM127">
        <v>0.88864935462739125</v>
      </c>
      <c r="BN127" t="s">
        <v>69</v>
      </c>
      <c r="BO127" t="s">
        <v>179</v>
      </c>
      <c r="BP127">
        <v>992.26099999999997</v>
      </c>
    </row>
    <row r="128" spans="1:68" ht="16.5">
      <c r="A128" s="112" t="str">
        <f t="shared" si="87"/>
        <v>인천스마트</v>
      </c>
      <c r="B128" s="113" t="str">
        <f t="shared" si="35"/>
        <v>정재철</v>
      </c>
      <c r="C128" s="114" t="str">
        <f t="shared" si="88"/>
        <v>S</v>
      </c>
      <c r="D128" s="115">
        <f t="shared" si="89"/>
        <v>1.0118564077981884</v>
      </c>
      <c r="E128" s="116">
        <f t="shared" si="90"/>
        <v>4690</v>
      </c>
      <c r="F128" s="117" t="str">
        <f t="shared" si="91"/>
        <v>27</v>
      </c>
      <c r="G128" s="118" t="str">
        <f t="shared" si="92"/>
        <v>70바3633</v>
      </c>
      <c r="H128" s="119">
        <f t="shared" si="93"/>
        <v>3</v>
      </c>
      <c r="I128" s="120">
        <f t="shared" si="94"/>
        <v>2147.4110000000001</v>
      </c>
      <c r="J128" s="121">
        <f t="shared" si="95"/>
        <v>1.7402695459356493E-2</v>
      </c>
      <c r="K128" s="121">
        <f t="shared" si="96"/>
        <v>0.34462463095854706</v>
      </c>
      <c r="L128" s="121">
        <f t="shared" si="97"/>
        <v>8.2890513273891214E-2</v>
      </c>
      <c r="M128" s="122">
        <f t="shared" si="98"/>
        <v>12.413</v>
      </c>
      <c r="N128" s="123">
        <f t="shared" si="99"/>
        <v>0.18627081634582293</v>
      </c>
      <c r="O128" s="123">
        <f t="shared" si="100"/>
        <v>6.3797754598444358</v>
      </c>
      <c r="P128" s="224">
        <f t="shared" si="101"/>
        <v>2</v>
      </c>
      <c r="Q128" s="225">
        <f t="shared" si="102"/>
        <v>4</v>
      </c>
      <c r="R128" s="225">
        <f t="shared" si="103"/>
        <v>137</v>
      </c>
      <c r="T128">
        <v>529</v>
      </c>
      <c r="U128">
        <v>4690</v>
      </c>
      <c r="V128" t="s">
        <v>470</v>
      </c>
      <c r="W128">
        <v>2147.4110000000001</v>
      </c>
      <c r="X128">
        <v>1116.8330000000001</v>
      </c>
      <c r="Y128">
        <v>1.923</v>
      </c>
      <c r="Z128">
        <v>12.413</v>
      </c>
      <c r="AA128">
        <v>136.27940599999999</v>
      </c>
      <c r="AB128">
        <v>2.371629</v>
      </c>
      <c r="AC128">
        <v>46.965240000000001</v>
      </c>
      <c r="AD128" s="1">
        <v>178</v>
      </c>
      <c r="AE128">
        <v>4</v>
      </c>
      <c r="AF128">
        <v>137</v>
      </c>
      <c r="AG128">
        <v>72</v>
      </c>
      <c r="AH128">
        <v>15.757413</v>
      </c>
      <c r="AI128">
        <v>500.6</v>
      </c>
      <c r="AJ128">
        <v>0</v>
      </c>
      <c r="AK128">
        <v>2</v>
      </c>
      <c r="AL128">
        <v>78</v>
      </c>
      <c r="AM128" t="s">
        <v>471</v>
      </c>
      <c r="AN128" t="s">
        <v>792</v>
      </c>
      <c r="AO128">
        <v>1961.9760000000001</v>
      </c>
      <c r="AR128" t="s">
        <v>118</v>
      </c>
      <c r="AS128" t="s">
        <v>121</v>
      </c>
      <c r="AT128" t="s">
        <v>225</v>
      </c>
      <c r="AU128" t="s">
        <v>470</v>
      </c>
      <c r="AV128" t="s">
        <v>48</v>
      </c>
      <c r="AW128">
        <v>3</v>
      </c>
      <c r="BB128">
        <v>1.0118564077981884</v>
      </c>
      <c r="BC128" t="s">
        <v>71</v>
      </c>
      <c r="BF128" t="s">
        <v>118</v>
      </c>
      <c r="BG128" t="s">
        <v>121</v>
      </c>
      <c r="BH128" t="s">
        <v>470</v>
      </c>
      <c r="BI128">
        <v>4690</v>
      </c>
      <c r="BJ128">
        <v>3</v>
      </c>
      <c r="BK128" t="s">
        <v>225</v>
      </c>
      <c r="BL128" t="s">
        <v>235</v>
      </c>
      <c r="BM128">
        <v>1.0118564077981884</v>
      </c>
      <c r="BN128" t="s">
        <v>71</v>
      </c>
      <c r="BO128" t="s">
        <v>178</v>
      </c>
      <c r="BP128">
        <v>2147.4110000000001</v>
      </c>
    </row>
    <row r="129" spans="1:68" ht="16.5">
      <c r="A129" s="129" t="str">
        <f t="shared" si="87"/>
        <v>인천스마트</v>
      </c>
      <c r="B129" s="130" t="str">
        <f t="shared" si="35"/>
        <v>정해열</v>
      </c>
      <c r="C129" s="131" t="str">
        <f t="shared" si="88"/>
        <v>S</v>
      </c>
      <c r="D129" s="132">
        <f t="shared" si="89"/>
        <v>1.0021668139152542</v>
      </c>
      <c r="E129" s="133">
        <f t="shared" si="90"/>
        <v>4179</v>
      </c>
      <c r="F129" s="134" t="str">
        <f t="shared" si="91"/>
        <v>20</v>
      </c>
      <c r="G129" s="135" t="str">
        <f t="shared" si="92"/>
        <v>70바3573</v>
      </c>
      <c r="H129" s="136">
        <f t="shared" si="93"/>
        <v>2</v>
      </c>
      <c r="I129" s="137">
        <f t="shared" si="94"/>
        <v>1593.3789999999999</v>
      </c>
      <c r="J129" s="138">
        <f t="shared" si="95"/>
        <v>2.2967915463870683E-2</v>
      </c>
      <c r="K129" s="138">
        <f t="shared" si="96"/>
        <v>0.33040353126403954</v>
      </c>
      <c r="L129" s="138">
        <f t="shared" si="97"/>
        <v>0.12991259455534435</v>
      </c>
      <c r="M129" s="139">
        <f t="shared" si="98"/>
        <v>10.521000000000001</v>
      </c>
      <c r="N129" s="140">
        <f t="shared" si="99"/>
        <v>0</v>
      </c>
      <c r="O129" s="140">
        <f t="shared" si="100"/>
        <v>5.8366527988632964</v>
      </c>
      <c r="P129" s="222">
        <f t="shared" si="101"/>
        <v>6</v>
      </c>
      <c r="Q129" s="223">
        <f t="shared" si="102"/>
        <v>0</v>
      </c>
      <c r="R129" s="223">
        <f t="shared" si="103"/>
        <v>93</v>
      </c>
      <c r="T129">
        <v>529</v>
      </c>
      <c r="U129">
        <v>4179</v>
      </c>
      <c r="V129" t="s">
        <v>472</v>
      </c>
      <c r="W129">
        <v>1593.3789999999999</v>
      </c>
      <c r="X129">
        <v>836.947</v>
      </c>
      <c r="Y129">
        <v>1.9039999999999999</v>
      </c>
      <c r="Z129">
        <v>10.521000000000001</v>
      </c>
      <c r="AA129">
        <v>101.202741</v>
      </c>
      <c r="AB129">
        <v>2.3244159999999998</v>
      </c>
      <c r="AC129">
        <v>33.437742999999998</v>
      </c>
      <c r="AD129" s="1">
        <v>207</v>
      </c>
      <c r="AE129">
        <v>0</v>
      </c>
      <c r="AF129">
        <v>93</v>
      </c>
      <c r="AG129">
        <v>73</v>
      </c>
      <c r="AH129">
        <v>15.744425</v>
      </c>
      <c r="AI129">
        <v>1289.0999999999999</v>
      </c>
      <c r="AJ129">
        <v>0</v>
      </c>
      <c r="AK129">
        <v>6</v>
      </c>
      <c r="AL129">
        <v>895</v>
      </c>
      <c r="AM129" t="s">
        <v>473</v>
      </c>
      <c r="AN129" t="s">
        <v>793</v>
      </c>
      <c r="AO129">
        <v>1507.4459999999999</v>
      </c>
      <c r="AR129" t="s">
        <v>118</v>
      </c>
      <c r="AS129" t="s">
        <v>119</v>
      </c>
      <c r="AT129" t="s">
        <v>208</v>
      </c>
      <c r="AU129" t="s">
        <v>472</v>
      </c>
      <c r="AV129" t="s">
        <v>48</v>
      </c>
      <c r="AW129">
        <v>2</v>
      </c>
      <c r="BB129">
        <v>1.0021668139152542</v>
      </c>
      <c r="BC129" t="s">
        <v>71</v>
      </c>
      <c r="BF129" t="s">
        <v>118</v>
      </c>
      <c r="BG129" t="s">
        <v>119</v>
      </c>
      <c r="BH129" t="s">
        <v>472</v>
      </c>
      <c r="BI129">
        <v>4179</v>
      </c>
      <c r="BJ129">
        <v>2</v>
      </c>
      <c r="BK129" t="s">
        <v>208</v>
      </c>
      <c r="BL129" t="s">
        <v>202</v>
      </c>
      <c r="BM129">
        <v>1.0021668139152542</v>
      </c>
      <c r="BN129" t="s">
        <v>71</v>
      </c>
      <c r="BO129" t="s">
        <v>178</v>
      </c>
      <c r="BP129">
        <v>1593.3789999999999</v>
      </c>
    </row>
    <row r="130" spans="1:68" ht="16.5">
      <c r="A130" s="112" t="str">
        <f t="shared" si="87"/>
        <v>인천스마트</v>
      </c>
      <c r="B130" s="113" t="str">
        <f t="shared" si="35"/>
        <v>조경민</v>
      </c>
      <c r="C130" s="114" t="str">
        <f t="shared" si="88"/>
        <v>C</v>
      </c>
      <c r="D130" s="115">
        <f t="shared" si="89"/>
        <v>0.86362528882196976</v>
      </c>
      <c r="E130" s="116">
        <f t="shared" si="90"/>
        <v>4402</v>
      </c>
      <c r="F130" s="117" t="str">
        <f t="shared" si="91"/>
        <v>21</v>
      </c>
      <c r="G130" s="118" t="str">
        <f t="shared" si="92"/>
        <v>70바3624</v>
      </c>
      <c r="H130" s="119">
        <f t="shared" si="93"/>
        <v>4</v>
      </c>
      <c r="I130" s="120">
        <f t="shared" si="94"/>
        <v>1760.617</v>
      </c>
      <c r="J130" s="121">
        <f t="shared" si="95"/>
        <v>5.1211527480326875E-2</v>
      </c>
      <c r="K130" s="121">
        <f t="shared" si="96"/>
        <v>0.37355646994943303</v>
      </c>
      <c r="L130" s="121">
        <f t="shared" si="97"/>
        <v>0.16528296614198318</v>
      </c>
      <c r="M130" s="122">
        <f t="shared" si="98"/>
        <v>12.141</v>
      </c>
      <c r="N130" s="123">
        <f t="shared" si="99"/>
        <v>0.28399135075942128</v>
      </c>
      <c r="O130" s="123">
        <f t="shared" si="100"/>
        <v>8.2925474421751009</v>
      </c>
      <c r="P130" s="224">
        <f t="shared" si="101"/>
        <v>27</v>
      </c>
      <c r="Q130" s="225">
        <f t="shared" si="102"/>
        <v>5</v>
      </c>
      <c r="R130" s="225">
        <f t="shared" si="103"/>
        <v>146</v>
      </c>
      <c r="T130">
        <v>529</v>
      </c>
      <c r="U130">
        <v>4402</v>
      </c>
      <c r="V130" t="s">
        <v>794</v>
      </c>
      <c r="W130">
        <v>1760.617</v>
      </c>
      <c r="X130">
        <v>956.548</v>
      </c>
      <c r="Y130">
        <v>1.841</v>
      </c>
      <c r="Z130">
        <v>12.141</v>
      </c>
      <c r="AA130">
        <v>124.103582</v>
      </c>
      <c r="AB130">
        <v>6.3555339999999996</v>
      </c>
      <c r="AC130">
        <v>46.359696</v>
      </c>
      <c r="AD130" s="1">
        <v>291</v>
      </c>
      <c r="AE130">
        <v>5</v>
      </c>
      <c r="AF130">
        <v>146</v>
      </c>
      <c r="AG130">
        <v>91</v>
      </c>
      <c r="AH130">
        <v>14.186673000000001</v>
      </c>
      <c r="AI130">
        <v>4014.6</v>
      </c>
      <c r="AJ130">
        <v>107.1</v>
      </c>
      <c r="AK130">
        <v>27</v>
      </c>
      <c r="AL130">
        <v>15548</v>
      </c>
      <c r="AM130" t="s">
        <v>795</v>
      </c>
      <c r="AN130" t="s">
        <v>796</v>
      </c>
      <c r="AO130">
        <v>1167.4469999999999</v>
      </c>
      <c r="AR130" t="s">
        <v>118</v>
      </c>
      <c r="AS130" t="s">
        <v>120</v>
      </c>
      <c r="AT130" t="s">
        <v>217</v>
      </c>
      <c r="AU130" t="s">
        <v>794</v>
      </c>
      <c r="AV130" t="s">
        <v>48</v>
      </c>
      <c r="AW130">
        <v>4</v>
      </c>
      <c r="BB130">
        <v>0.86362528882196976</v>
      </c>
      <c r="BC130" t="s">
        <v>69</v>
      </c>
      <c r="BF130" t="s">
        <v>118</v>
      </c>
      <c r="BG130" t="s">
        <v>120</v>
      </c>
      <c r="BH130" t="s">
        <v>794</v>
      </c>
      <c r="BI130">
        <v>4402</v>
      </c>
      <c r="BJ130">
        <v>4</v>
      </c>
      <c r="BK130" t="s">
        <v>217</v>
      </c>
      <c r="BL130" t="s">
        <v>273</v>
      </c>
      <c r="BM130">
        <v>0.86362528882196976</v>
      </c>
      <c r="BN130" t="s">
        <v>69</v>
      </c>
      <c r="BO130" t="s">
        <v>179</v>
      </c>
      <c r="BP130">
        <v>1760.617</v>
      </c>
    </row>
    <row r="131" spans="1:68" ht="16.5">
      <c r="A131" s="129" t="str">
        <f t="shared" si="87"/>
        <v>인천스마트</v>
      </c>
      <c r="B131" s="130" t="str">
        <f t="shared" si="35"/>
        <v>조동래</v>
      </c>
      <c r="C131" s="131" t="str">
        <f t="shared" si="88"/>
        <v>A</v>
      </c>
      <c r="D131" s="132">
        <f t="shared" si="89"/>
        <v>0.98122014468246477</v>
      </c>
      <c r="E131" s="133">
        <f t="shared" si="90"/>
        <v>1170</v>
      </c>
      <c r="F131" s="134" t="str">
        <f t="shared" si="91"/>
        <v>20</v>
      </c>
      <c r="G131" s="135" t="str">
        <f t="shared" si="92"/>
        <v>70바3573</v>
      </c>
      <c r="H131" s="136">
        <f t="shared" si="93"/>
        <v>8</v>
      </c>
      <c r="I131" s="137">
        <f t="shared" si="94"/>
        <v>1101.221</v>
      </c>
      <c r="J131" s="138">
        <f t="shared" si="95"/>
        <v>4.5848343378021759E-2</v>
      </c>
      <c r="K131" s="138">
        <f t="shared" si="96"/>
        <v>0.35850195281683417</v>
      </c>
      <c r="L131" s="138">
        <f t="shared" si="97"/>
        <v>0.23156114894285526</v>
      </c>
      <c r="M131" s="139">
        <f t="shared" si="98"/>
        <v>14.069000000000001</v>
      </c>
      <c r="N131" s="140">
        <f t="shared" si="99"/>
        <v>0.17825454927891579</v>
      </c>
      <c r="O131" s="140">
        <f t="shared" si="100"/>
        <v>16.577673082939167</v>
      </c>
      <c r="P131" s="222">
        <f t="shared" si="101"/>
        <v>11</v>
      </c>
      <c r="Q131" s="223">
        <f t="shared" si="102"/>
        <v>2</v>
      </c>
      <c r="R131" s="223">
        <f t="shared" si="103"/>
        <v>186</v>
      </c>
      <c r="T131">
        <v>529</v>
      </c>
      <c r="U131">
        <v>1170</v>
      </c>
      <c r="V131" t="s">
        <v>474</v>
      </c>
      <c r="W131">
        <v>1121.991</v>
      </c>
      <c r="X131">
        <v>601.08100000000002</v>
      </c>
      <c r="Y131">
        <v>1.867</v>
      </c>
      <c r="Z131">
        <v>14.069000000000001</v>
      </c>
      <c r="AA131">
        <v>65.159976999999998</v>
      </c>
      <c r="AB131">
        <v>2.9874770000000002</v>
      </c>
      <c r="AC131">
        <v>23.359978999999999</v>
      </c>
      <c r="AD131" s="1">
        <v>255</v>
      </c>
      <c r="AE131">
        <v>2</v>
      </c>
      <c r="AF131">
        <v>186</v>
      </c>
      <c r="AG131">
        <v>79</v>
      </c>
      <c r="AH131">
        <v>17.21902</v>
      </c>
      <c r="AI131">
        <v>2923.2</v>
      </c>
      <c r="AJ131">
        <v>0</v>
      </c>
      <c r="AK131">
        <v>11</v>
      </c>
      <c r="AL131">
        <v>2542</v>
      </c>
      <c r="AM131" t="s">
        <v>475</v>
      </c>
      <c r="AN131" t="s">
        <v>797</v>
      </c>
      <c r="AO131">
        <v>448.85599999999999</v>
      </c>
      <c r="AR131" t="s">
        <v>118</v>
      </c>
      <c r="AS131" t="s">
        <v>119</v>
      </c>
      <c r="AT131" t="s">
        <v>208</v>
      </c>
      <c r="AU131" t="s">
        <v>474</v>
      </c>
      <c r="AV131" t="s">
        <v>48</v>
      </c>
      <c r="AW131">
        <v>8</v>
      </c>
      <c r="BB131">
        <v>0.98122014468246477</v>
      </c>
      <c r="BC131" t="s">
        <v>66</v>
      </c>
      <c r="BF131" t="s">
        <v>118</v>
      </c>
      <c r="BG131" t="s">
        <v>119</v>
      </c>
      <c r="BH131" t="s">
        <v>474</v>
      </c>
      <c r="BI131">
        <v>1170</v>
      </c>
      <c r="BJ131">
        <v>8</v>
      </c>
      <c r="BK131" t="s">
        <v>208</v>
      </c>
      <c r="BL131" t="s">
        <v>203</v>
      </c>
      <c r="BM131">
        <v>0.98122014468246477</v>
      </c>
      <c r="BN131" t="s">
        <v>66</v>
      </c>
      <c r="BO131" t="s">
        <v>180</v>
      </c>
      <c r="BP131">
        <v>1101.221</v>
      </c>
    </row>
    <row r="132" spans="1:68" ht="16.5">
      <c r="A132" s="112" t="str">
        <f t="shared" si="87"/>
        <v>인천스마트</v>
      </c>
      <c r="B132" s="113" t="str">
        <f t="shared" si="35"/>
        <v>조성훈</v>
      </c>
      <c r="C132" s="114" t="str">
        <f t="shared" si="88"/>
        <v>C</v>
      </c>
      <c r="D132" s="115">
        <f t="shared" si="89"/>
        <v>0.87022748168267339</v>
      </c>
      <c r="E132" s="116">
        <f t="shared" si="90"/>
        <v>1459</v>
      </c>
      <c r="F132" s="117" t="str">
        <f t="shared" si="91"/>
        <v>21</v>
      </c>
      <c r="G132" s="118" t="str">
        <f t="shared" si="92"/>
        <v>70바3563</v>
      </c>
      <c r="H132" s="119">
        <f t="shared" si="93"/>
        <v>3</v>
      </c>
      <c r="I132" s="120">
        <f t="shared" si="94"/>
        <v>1519.463</v>
      </c>
      <c r="J132" s="121">
        <f t="shared" si="95"/>
        <v>9.3133746344247134E-2</v>
      </c>
      <c r="K132" s="121">
        <f t="shared" si="96"/>
        <v>0.34641593339273208</v>
      </c>
      <c r="L132" s="121">
        <f t="shared" si="97"/>
        <v>0.24811397184400016</v>
      </c>
      <c r="M132" s="122">
        <f t="shared" si="98"/>
        <v>13.78</v>
      </c>
      <c r="N132" s="123">
        <f t="shared" si="99"/>
        <v>6.5009783972487856E-2</v>
      </c>
      <c r="O132" s="123">
        <f t="shared" si="100"/>
        <v>7.6711545087535677</v>
      </c>
      <c r="P132" s="224">
        <f t="shared" si="101"/>
        <v>12</v>
      </c>
      <c r="Q132" s="225">
        <f t="shared" si="102"/>
        <v>1</v>
      </c>
      <c r="R132" s="225">
        <f t="shared" si="103"/>
        <v>118</v>
      </c>
      <c r="T132">
        <v>529</v>
      </c>
      <c r="U132">
        <v>1459</v>
      </c>
      <c r="V132" t="s">
        <v>476</v>
      </c>
      <c r="W132">
        <v>1538.23</v>
      </c>
      <c r="X132">
        <v>847.41399999999999</v>
      </c>
      <c r="Y132">
        <v>1.8149999999999999</v>
      </c>
      <c r="Z132">
        <v>13.78</v>
      </c>
      <c r="AA132">
        <v>111.929407</v>
      </c>
      <c r="AB132">
        <v>10.424405</v>
      </c>
      <c r="AC132">
        <v>38.77413</v>
      </c>
      <c r="AD132" s="1">
        <v>377</v>
      </c>
      <c r="AE132">
        <v>1</v>
      </c>
      <c r="AF132">
        <v>118</v>
      </c>
      <c r="AG132">
        <v>73</v>
      </c>
      <c r="AH132">
        <v>13.742858</v>
      </c>
      <c r="AI132">
        <v>384.3</v>
      </c>
      <c r="AJ132">
        <v>0</v>
      </c>
      <c r="AK132">
        <v>12</v>
      </c>
      <c r="AL132">
        <v>5193</v>
      </c>
      <c r="AM132" t="s">
        <v>477</v>
      </c>
      <c r="AN132" t="s">
        <v>798</v>
      </c>
      <c r="AO132">
        <v>1318.579</v>
      </c>
      <c r="AR132" t="s">
        <v>118</v>
      </c>
      <c r="AS132" t="s">
        <v>120</v>
      </c>
      <c r="AT132" t="s">
        <v>215</v>
      </c>
      <c r="AU132" t="s">
        <v>476</v>
      </c>
      <c r="AV132" t="s">
        <v>48</v>
      </c>
      <c r="AW132">
        <v>3</v>
      </c>
      <c r="BB132">
        <v>0.87022748168267339</v>
      </c>
      <c r="BC132" t="s">
        <v>69</v>
      </c>
      <c r="BF132" t="s">
        <v>118</v>
      </c>
      <c r="BG132" t="s">
        <v>120</v>
      </c>
      <c r="BH132" t="s">
        <v>476</v>
      </c>
      <c r="BI132">
        <v>1459</v>
      </c>
      <c r="BJ132">
        <v>3</v>
      </c>
      <c r="BK132" t="s">
        <v>215</v>
      </c>
      <c r="BL132" t="s">
        <v>211</v>
      </c>
      <c r="BM132">
        <v>0.87022748168267339</v>
      </c>
      <c r="BN132" t="s">
        <v>69</v>
      </c>
      <c r="BO132" t="s">
        <v>179</v>
      </c>
      <c r="BP132">
        <v>1519.463</v>
      </c>
    </row>
    <row r="133" spans="1:68" ht="16.5">
      <c r="A133" s="129" t="str">
        <f t="shared" si="87"/>
        <v>인천스마트</v>
      </c>
      <c r="B133" s="130" t="str">
        <f t="shared" si="35"/>
        <v>조은수</v>
      </c>
      <c r="C133" s="131" t="str">
        <f t="shared" si="88"/>
        <v>C</v>
      </c>
      <c r="D133" s="132">
        <f t="shared" si="89"/>
        <v>0.89531386681932246</v>
      </c>
      <c r="E133" s="133">
        <f t="shared" si="90"/>
        <v>1202</v>
      </c>
      <c r="F133" s="134" t="str">
        <f t="shared" si="91"/>
        <v>5</v>
      </c>
      <c r="G133" s="135" t="str">
        <f t="shared" si="92"/>
        <v>70바3509</v>
      </c>
      <c r="H133" s="136">
        <f t="shared" si="93"/>
        <v>7</v>
      </c>
      <c r="I133" s="137">
        <f t="shared" si="94"/>
        <v>864.69</v>
      </c>
      <c r="J133" s="138">
        <f t="shared" si="95"/>
        <v>5.1003424743753321E-2</v>
      </c>
      <c r="K133" s="138">
        <f t="shared" si="96"/>
        <v>0.35912072526278432</v>
      </c>
      <c r="L133" s="138">
        <f t="shared" si="97"/>
        <v>0.2521134741930634</v>
      </c>
      <c r="M133" s="139">
        <f t="shared" si="98"/>
        <v>15.228</v>
      </c>
      <c r="N133" s="140">
        <f t="shared" si="99"/>
        <v>0</v>
      </c>
      <c r="O133" s="140">
        <f t="shared" si="100"/>
        <v>10.110596883979269</v>
      </c>
      <c r="P133" s="222">
        <f t="shared" si="101"/>
        <v>21</v>
      </c>
      <c r="Q133" s="223">
        <f t="shared" si="102"/>
        <v>0</v>
      </c>
      <c r="R133" s="223">
        <f t="shared" si="103"/>
        <v>93</v>
      </c>
      <c r="T133">
        <v>529</v>
      </c>
      <c r="U133">
        <v>1202</v>
      </c>
      <c r="V133" t="s">
        <v>478</v>
      </c>
      <c r="W133">
        <v>919.827</v>
      </c>
      <c r="X133">
        <v>512.53899999999999</v>
      </c>
      <c r="Y133">
        <v>1.7949999999999999</v>
      </c>
      <c r="Z133">
        <v>15.228</v>
      </c>
      <c r="AA133">
        <v>55.409984999999999</v>
      </c>
      <c r="AB133">
        <v>2.8260990000000001</v>
      </c>
      <c r="AC133">
        <v>19.898873999999999</v>
      </c>
      <c r="AD133" s="1">
        <v>218</v>
      </c>
      <c r="AE133">
        <v>0</v>
      </c>
      <c r="AF133">
        <v>93</v>
      </c>
      <c r="AG133">
        <v>71</v>
      </c>
      <c r="AH133">
        <v>16.600383000000001</v>
      </c>
      <c r="AI133">
        <v>793</v>
      </c>
      <c r="AJ133">
        <v>0</v>
      </c>
      <c r="AK133">
        <v>21</v>
      </c>
      <c r="AL133">
        <v>8857</v>
      </c>
      <c r="AM133" t="s">
        <v>479</v>
      </c>
      <c r="AN133" t="s">
        <v>799</v>
      </c>
      <c r="AO133">
        <v>191.495</v>
      </c>
      <c r="AR133" t="s">
        <v>118</v>
      </c>
      <c r="AS133" t="s">
        <v>123</v>
      </c>
      <c r="AT133" t="s">
        <v>253</v>
      </c>
      <c r="AU133" t="s">
        <v>478</v>
      </c>
      <c r="AV133" t="s">
        <v>48</v>
      </c>
      <c r="AW133">
        <v>7</v>
      </c>
      <c r="BB133">
        <v>0.89531386681932246</v>
      </c>
      <c r="BC133" t="s">
        <v>69</v>
      </c>
      <c r="BF133" t="s">
        <v>118</v>
      </c>
      <c r="BG133" t="s">
        <v>123</v>
      </c>
      <c r="BH133" t="s">
        <v>478</v>
      </c>
      <c r="BI133">
        <v>1202</v>
      </c>
      <c r="BJ133">
        <v>7</v>
      </c>
      <c r="BK133" t="s">
        <v>253</v>
      </c>
      <c r="BL133" t="s">
        <v>260</v>
      </c>
      <c r="BM133">
        <v>0.89531386681932246</v>
      </c>
      <c r="BN133" t="s">
        <v>69</v>
      </c>
      <c r="BO133" t="s">
        <v>179</v>
      </c>
      <c r="BP133">
        <v>864.69</v>
      </c>
    </row>
    <row r="134" spans="1:68" ht="16.5">
      <c r="A134" s="112" t="str">
        <f t="shared" si="87"/>
        <v>인천스마트</v>
      </c>
      <c r="B134" s="113" t="str">
        <f t="shared" ref="B134:B153" si="104">IF(BH134="null", E134, BH134)</f>
        <v>조정래</v>
      </c>
      <c r="C134" s="114" t="str">
        <f t="shared" si="88"/>
        <v>B</v>
      </c>
      <c r="D134" s="115">
        <f t="shared" si="89"/>
        <v>0.90100678098635179</v>
      </c>
      <c r="E134" s="116">
        <f t="shared" si="90"/>
        <v>708</v>
      </c>
      <c r="F134" s="117" t="str">
        <f t="shared" si="91"/>
        <v>5</v>
      </c>
      <c r="G134" s="118" t="str">
        <f t="shared" si="92"/>
        <v>70바3620</v>
      </c>
      <c r="H134" s="119">
        <f t="shared" si="93"/>
        <v>6</v>
      </c>
      <c r="I134" s="120">
        <f t="shared" si="94"/>
        <v>892.64300000000003</v>
      </c>
      <c r="J134" s="121">
        <f t="shared" si="95"/>
        <v>6.0043807085734452E-2</v>
      </c>
      <c r="K134" s="121">
        <f t="shared" si="96"/>
        <v>0.32359099062960889</v>
      </c>
      <c r="L134" s="121">
        <f t="shared" si="97"/>
        <v>0.18372406437960079</v>
      </c>
      <c r="M134" s="122">
        <f t="shared" si="98"/>
        <v>12.66</v>
      </c>
      <c r="N134" s="123">
        <f t="shared" si="99"/>
        <v>0</v>
      </c>
      <c r="O134" s="123">
        <f t="shared" si="100"/>
        <v>14.288227673311402</v>
      </c>
      <c r="P134" s="224">
        <f t="shared" si="101"/>
        <v>108</v>
      </c>
      <c r="Q134" s="225">
        <f t="shared" si="102"/>
        <v>0</v>
      </c>
      <c r="R134" s="225">
        <f t="shared" si="103"/>
        <v>134</v>
      </c>
      <c r="T134">
        <v>529</v>
      </c>
      <c r="U134">
        <v>708</v>
      </c>
      <c r="V134" t="s">
        <v>480</v>
      </c>
      <c r="W134">
        <v>937.83500000000004</v>
      </c>
      <c r="X134">
        <v>521</v>
      </c>
      <c r="Y134">
        <v>1.8</v>
      </c>
      <c r="Z134">
        <v>12.66</v>
      </c>
      <c r="AA134">
        <v>58.299700999999999</v>
      </c>
      <c r="AB134">
        <v>3.5005359999999999</v>
      </c>
      <c r="AC134">
        <v>18.865258000000001</v>
      </c>
      <c r="AD134" s="1">
        <v>164</v>
      </c>
      <c r="AE134">
        <v>0</v>
      </c>
      <c r="AF134">
        <v>134</v>
      </c>
      <c r="AG134">
        <v>66</v>
      </c>
      <c r="AH134">
        <v>16.086445999999999</v>
      </c>
      <c r="AI134">
        <v>316.2</v>
      </c>
      <c r="AJ134">
        <v>0</v>
      </c>
      <c r="AK134">
        <v>108</v>
      </c>
      <c r="AL134">
        <v>2455</v>
      </c>
      <c r="AM134" t="s">
        <v>481</v>
      </c>
      <c r="AN134" t="s">
        <v>800</v>
      </c>
      <c r="AO134">
        <v>223.28100000000001</v>
      </c>
      <c r="AR134" t="s">
        <v>118</v>
      </c>
      <c r="AS134" t="s">
        <v>123</v>
      </c>
      <c r="AT134" t="s">
        <v>255</v>
      </c>
      <c r="AU134" t="s">
        <v>480</v>
      </c>
      <c r="AV134" t="s">
        <v>48</v>
      </c>
      <c r="AW134">
        <v>6</v>
      </c>
      <c r="BB134">
        <v>0.90100678098635179</v>
      </c>
      <c r="BC134" t="s">
        <v>68</v>
      </c>
      <c r="BF134" t="s">
        <v>118</v>
      </c>
      <c r="BG134" t="s">
        <v>123</v>
      </c>
      <c r="BH134" t="s">
        <v>480</v>
      </c>
      <c r="BI134">
        <v>708</v>
      </c>
      <c r="BJ134">
        <v>6</v>
      </c>
      <c r="BK134" t="s">
        <v>255</v>
      </c>
      <c r="BL134" t="s">
        <v>254</v>
      </c>
      <c r="BM134">
        <v>0.90100678098635179</v>
      </c>
      <c r="BN134" t="s">
        <v>68</v>
      </c>
      <c r="BO134" t="s">
        <v>177</v>
      </c>
      <c r="BP134">
        <v>892.64300000000003</v>
      </c>
    </row>
    <row r="135" spans="1:68" ht="16.5">
      <c r="A135" s="129" t="str">
        <f t="shared" si="87"/>
        <v>인천스마트</v>
      </c>
      <c r="B135" s="130" t="str">
        <f t="shared" si="104"/>
        <v>차영섭</v>
      </c>
      <c r="C135" s="131" t="str">
        <f t="shared" si="88"/>
        <v>A</v>
      </c>
      <c r="D135" s="132">
        <f t="shared" si="89"/>
        <v>0.96960568284840654</v>
      </c>
      <c r="E135" s="133">
        <f t="shared" si="90"/>
        <v>7032</v>
      </c>
      <c r="F135" s="134" t="str">
        <f t="shared" si="91"/>
        <v>27</v>
      </c>
      <c r="G135" s="135" t="str">
        <f t="shared" si="92"/>
        <v>70바3639</v>
      </c>
      <c r="H135" s="136">
        <f t="shared" si="93"/>
        <v>3</v>
      </c>
      <c r="I135" s="137">
        <f t="shared" si="94"/>
        <v>848.2650000000001</v>
      </c>
      <c r="J135" s="138">
        <f t="shared" si="95"/>
        <v>4.2335543507368005E-2</v>
      </c>
      <c r="K135" s="138">
        <f t="shared" si="96"/>
        <v>0.32677941342393518</v>
      </c>
      <c r="L135" s="138">
        <f t="shared" si="97"/>
        <v>0.15914837933900372</v>
      </c>
      <c r="M135" s="139">
        <f t="shared" si="98"/>
        <v>12.648999999999999</v>
      </c>
      <c r="N135" s="140">
        <f t="shared" si="99"/>
        <v>0</v>
      </c>
      <c r="O135" s="140">
        <f t="shared" si="100"/>
        <v>15.796950245501112</v>
      </c>
      <c r="P135" s="222">
        <f t="shared" si="101"/>
        <v>2</v>
      </c>
      <c r="Q135" s="223">
        <f t="shared" si="102"/>
        <v>0</v>
      </c>
      <c r="R135" s="223">
        <f t="shared" si="103"/>
        <v>134</v>
      </c>
      <c r="T135">
        <v>529</v>
      </c>
      <c r="U135">
        <v>7032</v>
      </c>
      <c r="V135" t="s">
        <v>542</v>
      </c>
      <c r="W135">
        <v>848.26499999999999</v>
      </c>
      <c r="X135">
        <v>462.84</v>
      </c>
      <c r="Y135">
        <v>1.833</v>
      </c>
      <c r="Z135">
        <v>12.648999999999999</v>
      </c>
      <c r="AA135">
        <v>48.65831</v>
      </c>
      <c r="AB135">
        <v>2.0599759999999998</v>
      </c>
      <c r="AC135">
        <v>15.900534</v>
      </c>
      <c r="AD135" s="1">
        <v>135</v>
      </c>
      <c r="AE135">
        <v>0</v>
      </c>
      <c r="AF135">
        <v>134</v>
      </c>
      <c r="AG135">
        <v>69</v>
      </c>
      <c r="AH135">
        <v>17.433095999999999</v>
      </c>
      <c r="AI135">
        <v>427.9</v>
      </c>
      <c r="AJ135">
        <v>0</v>
      </c>
      <c r="AK135">
        <v>2</v>
      </c>
      <c r="AL135">
        <v>58</v>
      </c>
      <c r="AM135" t="s">
        <v>543</v>
      </c>
      <c r="AN135" t="s">
        <v>801</v>
      </c>
      <c r="AO135">
        <v>637.11300000000006</v>
      </c>
      <c r="AR135" t="s">
        <v>118</v>
      </c>
      <c r="AS135" t="s">
        <v>121</v>
      </c>
      <c r="AT135" t="s">
        <v>233</v>
      </c>
      <c r="AU135" t="s">
        <v>542</v>
      </c>
      <c r="AV135" t="s">
        <v>48</v>
      </c>
      <c r="AW135">
        <v>3</v>
      </c>
      <c r="BB135">
        <v>0.96960568284840654</v>
      </c>
      <c r="BC135" t="s">
        <v>66</v>
      </c>
      <c r="BF135" t="s">
        <v>118</v>
      </c>
      <c r="BG135" t="s">
        <v>121</v>
      </c>
      <c r="BH135" t="s">
        <v>542</v>
      </c>
      <c r="BI135">
        <v>7032</v>
      </c>
      <c r="BJ135">
        <v>3</v>
      </c>
      <c r="BK135" t="s">
        <v>233</v>
      </c>
      <c r="BL135" t="s">
        <v>234</v>
      </c>
      <c r="BM135">
        <v>0.96960568284840654</v>
      </c>
      <c r="BN135" t="s">
        <v>66</v>
      </c>
      <c r="BO135" t="s">
        <v>180</v>
      </c>
      <c r="BP135">
        <v>848.2650000000001</v>
      </c>
    </row>
    <row r="136" spans="1:68" ht="16.5">
      <c r="A136" s="112" t="str">
        <f t="shared" si="87"/>
        <v>인천스마트</v>
      </c>
      <c r="B136" s="113" t="str">
        <f t="shared" si="104"/>
        <v>채규철</v>
      </c>
      <c r="C136" s="114" t="str">
        <f t="shared" si="88"/>
        <v>C</v>
      </c>
      <c r="D136" s="115">
        <f t="shared" si="89"/>
        <v>0.87151287555373158</v>
      </c>
      <c r="E136" s="116">
        <f t="shared" si="90"/>
        <v>6692</v>
      </c>
      <c r="F136" s="117" t="str">
        <f t="shared" si="91"/>
        <v>21</v>
      </c>
      <c r="G136" s="118" t="str">
        <f t="shared" si="92"/>
        <v>71바7126</v>
      </c>
      <c r="H136" s="119">
        <f t="shared" si="93"/>
        <v>5</v>
      </c>
      <c r="I136" s="120">
        <f t="shared" si="94"/>
        <v>1735.07</v>
      </c>
      <c r="J136" s="121">
        <f t="shared" si="95"/>
        <v>3.0026872614512552E-2</v>
      </c>
      <c r="K136" s="121">
        <f t="shared" si="96"/>
        <v>0.39766299121526821</v>
      </c>
      <c r="L136" s="121">
        <f t="shared" si="97"/>
        <v>0.18673598183358597</v>
      </c>
      <c r="M136" s="122">
        <f t="shared" si="98"/>
        <v>14.021000000000001</v>
      </c>
      <c r="N136" s="123">
        <f t="shared" si="99"/>
        <v>5.559091755588972E-2</v>
      </c>
      <c r="O136" s="123">
        <f t="shared" si="100"/>
        <v>15.287502327869673</v>
      </c>
      <c r="P136" s="224">
        <f t="shared" si="101"/>
        <v>28</v>
      </c>
      <c r="Q136" s="225">
        <f t="shared" si="102"/>
        <v>1</v>
      </c>
      <c r="R136" s="225">
        <f t="shared" si="103"/>
        <v>275</v>
      </c>
      <c r="T136">
        <v>529</v>
      </c>
      <c r="U136">
        <v>6692</v>
      </c>
      <c r="V136" t="s">
        <v>482</v>
      </c>
      <c r="W136">
        <v>1798.855</v>
      </c>
      <c r="X136">
        <v>971.20600000000002</v>
      </c>
      <c r="Y136">
        <v>1.8520000000000001</v>
      </c>
      <c r="Z136">
        <v>14.021000000000001</v>
      </c>
      <c r="AA136">
        <v>135.17441700000001</v>
      </c>
      <c r="AB136">
        <v>4.0588649999999999</v>
      </c>
      <c r="AC136">
        <v>53.753863000000003</v>
      </c>
      <c r="AD136" s="1">
        <v>324</v>
      </c>
      <c r="AE136">
        <v>1</v>
      </c>
      <c r="AF136">
        <v>275</v>
      </c>
      <c r="AG136">
        <v>71</v>
      </c>
      <c r="AH136">
        <v>13.307658</v>
      </c>
      <c r="AI136">
        <v>513.70000000000005</v>
      </c>
      <c r="AJ136">
        <v>0</v>
      </c>
      <c r="AK136">
        <v>28</v>
      </c>
      <c r="AL136">
        <v>10268</v>
      </c>
      <c r="AM136" t="s">
        <v>483</v>
      </c>
      <c r="AN136" t="s">
        <v>802</v>
      </c>
      <c r="AO136">
        <v>1323.989</v>
      </c>
      <c r="AR136" t="s">
        <v>118</v>
      </c>
      <c r="AS136" t="s">
        <v>120</v>
      </c>
      <c r="AT136" t="s">
        <v>224</v>
      </c>
      <c r="AU136" t="s">
        <v>482</v>
      </c>
      <c r="AV136" t="s">
        <v>48</v>
      </c>
      <c r="AW136">
        <v>5</v>
      </c>
      <c r="BB136">
        <v>0.87151287555373158</v>
      </c>
      <c r="BC136" t="s">
        <v>69</v>
      </c>
      <c r="BF136" t="s">
        <v>118</v>
      </c>
      <c r="BG136" t="s">
        <v>120</v>
      </c>
      <c r="BH136" t="s">
        <v>482</v>
      </c>
      <c r="BI136">
        <v>6692</v>
      </c>
      <c r="BJ136">
        <v>5</v>
      </c>
      <c r="BK136" t="s">
        <v>224</v>
      </c>
      <c r="BL136" t="s">
        <v>218</v>
      </c>
      <c r="BM136">
        <v>0.87151287555373158</v>
      </c>
      <c r="BN136" t="s">
        <v>69</v>
      </c>
      <c r="BO136" t="s">
        <v>179</v>
      </c>
      <c r="BP136">
        <v>1735.07</v>
      </c>
    </row>
    <row r="137" spans="1:68" ht="16.5">
      <c r="A137" s="129" t="str">
        <f t="shared" si="87"/>
        <v>인천스마트</v>
      </c>
      <c r="B137" s="130" t="str">
        <f t="shared" si="104"/>
        <v>최국철</v>
      </c>
      <c r="C137" s="131" t="str">
        <f t="shared" si="88"/>
        <v>A</v>
      </c>
      <c r="D137" s="132">
        <f t="shared" si="89"/>
        <v>0.97157591241681474</v>
      </c>
      <c r="E137" s="133">
        <f t="shared" si="90"/>
        <v>7689</v>
      </c>
      <c r="F137" s="134" t="str">
        <f t="shared" si="91"/>
        <v>20</v>
      </c>
      <c r="G137" s="135" t="str">
        <f t="shared" si="92"/>
        <v>70바3574</v>
      </c>
      <c r="H137" s="136">
        <f t="shared" si="93"/>
        <v>8</v>
      </c>
      <c r="I137" s="137">
        <f t="shared" si="94"/>
        <v>724.88800000000003</v>
      </c>
      <c r="J137" s="138">
        <f t="shared" si="95"/>
        <v>3.0715121521861552E-2</v>
      </c>
      <c r="K137" s="138">
        <f t="shared" si="96"/>
        <v>0.3651192511326769</v>
      </c>
      <c r="L137" s="138">
        <f t="shared" si="97"/>
        <v>0.22210327664411605</v>
      </c>
      <c r="M137" s="139">
        <f t="shared" si="98"/>
        <v>15.028</v>
      </c>
      <c r="N137" s="140">
        <f t="shared" si="99"/>
        <v>0.27396397099817404</v>
      </c>
      <c r="O137" s="140">
        <f t="shared" si="100"/>
        <v>10.136666926932438</v>
      </c>
      <c r="P137" s="222">
        <f t="shared" si="101"/>
        <v>11</v>
      </c>
      <c r="Q137" s="223">
        <f t="shared" si="102"/>
        <v>2</v>
      </c>
      <c r="R137" s="223">
        <f t="shared" si="103"/>
        <v>74</v>
      </c>
      <c r="T137">
        <v>529</v>
      </c>
      <c r="U137">
        <v>7689</v>
      </c>
      <c r="V137" t="s">
        <v>484</v>
      </c>
      <c r="W137">
        <v>730.02300000000002</v>
      </c>
      <c r="X137">
        <v>396.702</v>
      </c>
      <c r="Y137">
        <v>1.84</v>
      </c>
      <c r="Z137">
        <v>15.028</v>
      </c>
      <c r="AA137">
        <v>39.348599</v>
      </c>
      <c r="AB137">
        <v>1.2085969999999999</v>
      </c>
      <c r="AC137">
        <v>14.366930999999999</v>
      </c>
      <c r="AD137" s="1">
        <v>161</v>
      </c>
      <c r="AE137">
        <v>2</v>
      </c>
      <c r="AF137">
        <v>74</v>
      </c>
      <c r="AG137">
        <v>74</v>
      </c>
      <c r="AH137">
        <v>18.552706000000001</v>
      </c>
      <c r="AI137">
        <v>1244.0999999999999</v>
      </c>
      <c r="AJ137">
        <v>0</v>
      </c>
      <c r="AK137">
        <v>11</v>
      </c>
      <c r="AL137">
        <v>4993</v>
      </c>
      <c r="AM137" t="s">
        <v>485</v>
      </c>
      <c r="AN137" t="s">
        <v>803</v>
      </c>
      <c r="AO137">
        <v>136.53800000000001</v>
      </c>
      <c r="AR137" t="s">
        <v>118</v>
      </c>
      <c r="AS137" t="s">
        <v>119</v>
      </c>
      <c r="AT137" t="s">
        <v>210</v>
      </c>
      <c r="AU137" t="s">
        <v>484</v>
      </c>
      <c r="AV137" t="s">
        <v>48</v>
      </c>
      <c r="AW137">
        <v>8</v>
      </c>
      <c r="BB137">
        <v>0.97157591241681474</v>
      </c>
      <c r="BC137" t="s">
        <v>66</v>
      </c>
      <c r="BF137" t="s">
        <v>118</v>
      </c>
      <c r="BG137" t="s">
        <v>119</v>
      </c>
      <c r="BH137" t="s">
        <v>484</v>
      </c>
      <c r="BI137">
        <v>7689</v>
      </c>
      <c r="BJ137">
        <v>8</v>
      </c>
      <c r="BK137" t="s">
        <v>210</v>
      </c>
      <c r="BL137" t="s">
        <v>200</v>
      </c>
      <c r="BM137">
        <v>0.97157591241681474</v>
      </c>
      <c r="BN137" t="s">
        <v>66</v>
      </c>
      <c r="BO137" t="s">
        <v>180</v>
      </c>
      <c r="BP137">
        <v>724.88800000000003</v>
      </c>
    </row>
    <row r="138" spans="1:68" ht="16.5">
      <c r="A138" s="112" t="str">
        <f t="shared" si="87"/>
        <v>인천스마트</v>
      </c>
      <c r="B138" s="113" t="str">
        <f t="shared" si="104"/>
        <v>최기성</v>
      </c>
      <c r="C138" s="114" t="str">
        <f t="shared" si="88"/>
        <v>A</v>
      </c>
      <c r="D138" s="115">
        <f t="shared" si="89"/>
        <v>0.98736842105263156</v>
      </c>
      <c r="E138" s="116">
        <f t="shared" si="90"/>
        <v>8190</v>
      </c>
      <c r="F138" s="117" t="str">
        <f t="shared" si="91"/>
        <v>27</v>
      </c>
      <c r="G138" s="118" t="str">
        <f t="shared" si="92"/>
        <v>70바3640</v>
      </c>
      <c r="H138" s="119">
        <f t="shared" si="93"/>
        <v>1</v>
      </c>
      <c r="I138" s="120">
        <f t="shared" si="94"/>
        <v>1998.6479999999999</v>
      </c>
      <c r="J138" s="121">
        <f t="shared" si="95"/>
        <v>8.4982023470236111E-3</v>
      </c>
      <c r="K138" s="121">
        <f t="shared" si="96"/>
        <v>0.34469426852972251</v>
      </c>
      <c r="L138" s="121">
        <f t="shared" si="97"/>
        <v>1.2008117487421498E-2</v>
      </c>
      <c r="M138" s="122">
        <f t="shared" si="98"/>
        <v>10.513</v>
      </c>
      <c r="N138" s="123">
        <f t="shared" si="99"/>
        <v>0.10006764572851248</v>
      </c>
      <c r="O138" s="123">
        <f t="shared" si="100"/>
        <v>6.1041263894392612</v>
      </c>
      <c r="P138" s="224">
        <f t="shared" si="101"/>
        <v>0</v>
      </c>
      <c r="Q138" s="225">
        <f t="shared" si="102"/>
        <v>2</v>
      </c>
      <c r="R138" s="225">
        <f t="shared" si="103"/>
        <v>122</v>
      </c>
      <c r="T138">
        <v>529</v>
      </c>
      <c r="U138">
        <v>8190</v>
      </c>
      <c r="V138" t="s">
        <v>486</v>
      </c>
      <c r="W138">
        <v>1998.6479999999999</v>
      </c>
      <c r="X138">
        <v>1065.646</v>
      </c>
      <c r="Y138">
        <v>1.8759999999999999</v>
      </c>
      <c r="Z138">
        <v>10.513</v>
      </c>
      <c r="AA138">
        <v>124.171908</v>
      </c>
      <c r="AB138">
        <v>1.0552379999999999</v>
      </c>
      <c r="AC138">
        <v>42.801344999999998</v>
      </c>
      <c r="AD138" s="1">
        <v>24</v>
      </c>
      <c r="AE138">
        <v>2</v>
      </c>
      <c r="AF138">
        <v>122</v>
      </c>
      <c r="AG138">
        <v>86</v>
      </c>
      <c r="AH138">
        <v>16.095814000000001</v>
      </c>
      <c r="AI138">
        <v>344.2</v>
      </c>
      <c r="AJ138">
        <v>0</v>
      </c>
      <c r="AK138">
        <v>0</v>
      </c>
      <c r="AL138">
        <v>0</v>
      </c>
      <c r="AM138" t="s">
        <v>487</v>
      </c>
      <c r="AN138" t="s">
        <v>804</v>
      </c>
      <c r="AO138">
        <v>1998.6479999999999</v>
      </c>
      <c r="AR138" t="s">
        <v>118</v>
      </c>
      <c r="AS138" t="s">
        <v>121</v>
      </c>
      <c r="AT138" t="s">
        <v>234</v>
      </c>
      <c r="AU138" t="s">
        <v>486</v>
      </c>
      <c r="AV138" t="s">
        <v>48</v>
      </c>
      <c r="AW138">
        <v>1</v>
      </c>
      <c r="BB138">
        <v>0.98736842105263156</v>
      </c>
      <c r="BC138" t="s">
        <v>66</v>
      </c>
      <c r="BF138" t="s">
        <v>118</v>
      </c>
      <c r="BG138" t="s">
        <v>121</v>
      </c>
      <c r="BH138" t="s">
        <v>486</v>
      </c>
      <c r="BI138">
        <v>8190</v>
      </c>
      <c r="BJ138">
        <v>1</v>
      </c>
      <c r="BK138" t="s">
        <v>234</v>
      </c>
      <c r="BL138" t="s">
        <v>176</v>
      </c>
      <c r="BM138">
        <v>0.98736842105263156</v>
      </c>
      <c r="BN138" t="s">
        <v>66</v>
      </c>
      <c r="BO138" t="s">
        <v>180</v>
      </c>
      <c r="BP138">
        <v>1998.6479999999999</v>
      </c>
    </row>
    <row r="139" spans="1:68" ht="16.5">
      <c r="A139" s="129" t="str">
        <f t="shared" si="87"/>
        <v>인천스마트</v>
      </c>
      <c r="B139" s="130" t="str">
        <f t="shared" si="104"/>
        <v>최상순</v>
      </c>
      <c r="C139" s="131" t="str">
        <f t="shared" si="88"/>
        <v>C</v>
      </c>
      <c r="D139" s="132">
        <f t="shared" si="89"/>
        <v>0.85479822581338871</v>
      </c>
      <c r="E139" s="133">
        <f t="shared" si="90"/>
        <v>165</v>
      </c>
      <c r="F139" s="134" t="str">
        <f t="shared" si="91"/>
        <v>21</v>
      </c>
      <c r="G139" s="135" t="str">
        <f t="shared" si="92"/>
        <v>71바7126</v>
      </c>
      <c r="H139" s="136">
        <f t="shared" si="93"/>
        <v>8</v>
      </c>
      <c r="I139" s="137">
        <f t="shared" si="94"/>
        <v>1361.3249999999998</v>
      </c>
      <c r="J139" s="138">
        <f t="shared" si="95"/>
        <v>3.2548278121653611E-2</v>
      </c>
      <c r="K139" s="138">
        <f t="shared" si="96"/>
        <v>0.41592146338015451</v>
      </c>
      <c r="L139" s="138">
        <f t="shared" si="97"/>
        <v>0.17409509117954935</v>
      </c>
      <c r="M139" s="139">
        <f t="shared" si="98"/>
        <v>16.655999999999999</v>
      </c>
      <c r="N139" s="140">
        <f t="shared" si="99"/>
        <v>0.14299451973503116</v>
      </c>
      <c r="O139" s="140">
        <f t="shared" si="100"/>
        <v>20.448216322109456</v>
      </c>
      <c r="P139" s="222">
        <f t="shared" si="101"/>
        <v>39</v>
      </c>
      <c r="Q139" s="223">
        <f t="shared" si="102"/>
        <v>2</v>
      </c>
      <c r="R139" s="223">
        <f t="shared" si="103"/>
        <v>286</v>
      </c>
      <c r="T139">
        <v>529</v>
      </c>
      <c r="U139">
        <v>165</v>
      </c>
      <c r="V139" t="s">
        <v>571</v>
      </c>
      <c r="W139">
        <v>1398.655</v>
      </c>
      <c r="X139">
        <v>788.28499999999997</v>
      </c>
      <c r="Y139">
        <v>1.774</v>
      </c>
      <c r="Z139">
        <v>16.655999999999999</v>
      </c>
      <c r="AA139">
        <v>101.933595</v>
      </c>
      <c r="AB139">
        <v>3.3177629999999998</v>
      </c>
      <c r="AC139">
        <v>42.396369999999997</v>
      </c>
      <c r="AD139" s="1">
        <v>237</v>
      </c>
      <c r="AE139">
        <v>2</v>
      </c>
      <c r="AF139">
        <v>286</v>
      </c>
      <c r="AG139">
        <v>73</v>
      </c>
      <c r="AH139">
        <v>13.721235999999999</v>
      </c>
      <c r="AI139">
        <v>1490</v>
      </c>
      <c r="AJ139">
        <v>0</v>
      </c>
      <c r="AK139">
        <v>39</v>
      </c>
      <c r="AL139">
        <v>16482</v>
      </c>
      <c r="AM139" t="s">
        <v>572</v>
      </c>
      <c r="AN139" t="s">
        <v>805</v>
      </c>
      <c r="AO139">
        <v>396.28199999999998</v>
      </c>
      <c r="AR139" t="s">
        <v>118</v>
      </c>
      <c r="AS139" t="s">
        <v>120</v>
      </c>
      <c r="AT139" t="s">
        <v>224</v>
      </c>
      <c r="AU139" t="s">
        <v>571</v>
      </c>
      <c r="AV139" t="s">
        <v>48</v>
      </c>
      <c r="AW139">
        <v>8</v>
      </c>
      <c r="BB139">
        <v>0.85479822581338871</v>
      </c>
      <c r="BC139" t="s">
        <v>69</v>
      </c>
      <c r="BF139" t="s">
        <v>118</v>
      </c>
      <c r="BG139" t="s">
        <v>120</v>
      </c>
      <c r="BH139" t="s">
        <v>571</v>
      </c>
      <c r="BI139">
        <v>165</v>
      </c>
      <c r="BJ139">
        <v>8</v>
      </c>
      <c r="BK139" t="s">
        <v>224</v>
      </c>
      <c r="BL139" t="s">
        <v>223</v>
      </c>
      <c r="BM139">
        <v>0.85479822581338871</v>
      </c>
      <c r="BN139" t="s">
        <v>69</v>
      </c>
      <c r="BO139" t="s">
        <v>179</v>
      </c>
      <c r="BP139">
        <v>1361.3249999999998</v>
      </c>
    </row>
    <row r="140" spans="1:68" ht="16.5">
      <c r="A140" s="112" t="str">
        <f t="shared" si="87"/>
        <v>인천스마트</v>
      </c>
      <c r="B140" s="113" t="str">
        <f t="shared" si="104"/>
        <v>최상진</v>
      </c>
      <c r="C140" s="114" t="str">
        <f t="shared" si="88"/>
        <v>B</v>
      </c>
      <c r="D140" s="115">
        <f t="shared" si="89"/>
        <v>0.91906896837665886</v>
      </c>
      <c r="E140" s="116">
        <f t="shared" si="90"/>
        <v>9554</v>
      </c>
      <c r="F140" s="117" t="str">
        <f t="shared" si="91"/>
        <v>21</v>
      </c>
      <c r="G140" s="118" t="str">
        <f t="shared" si="92"/>
        <v>70바3649</v>
      </c>
      <c r="H140" s="119">
        <f t="shared" si="93"/>
        <v>8</v>
      </c>
      <c r="I140" s="120">
        <f t="shared" si="94"/>
        <v>2321.741</v>
      </c>
      <c r="J140" s="121">
        <f t="shared" si="95"/>
        <v>3.901335888579878E-2</v>
      </c>
      <c r="K140" s="121">
        <f t="shared" si="96"/>
        <v>0.37540112183560975</v>
      </c>
      <c r="L140" s="121">
        <f t="shared" si="97"/>
        <v>0.15074894228081426</v>
      </c>
      <c r="M140" s="122">
        <f t="shared" si="98"/>
        <v>15.077</v>
      </c>
      <c r="N140" s="123">
        <f t="shared" si="99"/>
        <v>0.34456901092757547</v>
      </c>
      <c r="O140" s="123">
        <f t="shared" si="100"/>
        <v>12.619840025222452</v>
      </c>
      <c r="P140" s="224">
        <f t="shared" si="101"/>
        <v>15</v>
      </c>
      <c r="Q140" s="225">
        <f t="shared" si="102"/>
        <v>8</v>
      </c>
      <c r="R140" s="225">
        <f t="shared" si="103"/>
        <v>293</v>
      </c>
      <c r="T140">
        <v>529</v>
      </c>
      <c r="U140">
        <v>9554</v>
      </c>
      <c r="V140" t="s">
        <v>488</v>
      </c>
      <c r="W140">
        <v>2321.741</v>
      </c>
      <c r="X140">
        <v>1245.5740000000001</v>
      </c>
      <c r="Y140">
        <v>1.8640000000000001</v>
      </c>
      <c r="Z140">
        <v>15.077</v>
      </c>
      <c r="AA140">
        <v>161.27550099999999</v>
      </c>
      <c r="AB140">
        <v>6.2918989999999999</v>
      </c>
      <c r="AC140">
        <v>60.543004000000003</v>
      </c>
      <c r="AD140" s="1">
        <v>350</v>
      </c>
      <c r="AE140">
        <v>8</v>
      </c>
      <c r="AF140">
        <v>293</v>
      </c>
      <c r="AG140">
        <v>85</v>
      </c>
      <c r="AH140">
        <v>14.396117</v>
      </c>
      <c r="AI140">
        <v>814.8</v>
      </c>
      <c r="AJ140">
        <v>0</v>
      </c>
      <c r="AK140">
        <v>15</v>
      </c>
      <c r="AL140">
        <v>4935</v>
      </c>
      <c r="AM140" t="s">
        <v>489</v>
      </c>
      <c r="AN140" t="s">
        <v>806</v>
      </c>
      <c r="AO140">
        <v>1069.2260000000001</v>
      </c>
      <c r="AR140" t="s">
        <v>118</v>
      </c>
      <c r="AS140" t="s">
        <v>120</v>
      </c>
      <c r="AT140" t="s">
        <v>223</v>
      </c>
      <c r="AU140" t="s">
        <v>488</v>
      </c>
      <c r="AV140" t="s">
        <v>48</v>
      </c>
      <c r="AW140">
        <v>8</v>
      </c>
      <c r="BB140">
        <v>0.91906896837665886</v>
      </c>
      <c r="BC140" t="s">
        <v>68</v>
      </c>
      <c r="BF140" t="s">
        <v>118</v>
      </c>
      <c r="BG140" t="s">
        <v>120</v>
      </c>
      <c r="BH140" t="s">
        <v>488</v>
      </c>
      <c r="BI140">
        <v>9554</v>
      </c>
      <c r="BJ140">
        <v>8</v>
      </c>
      <c r="BK140" t="s">
        <v>223</v>
      </c>
      <c r="BL140" t="s">
        <v>211</v>
      </c>
      <c r="BM140">
        <v>0.91906896837665886</v>
      </c>
      <c r="BN140" t="s">
        <v>68</v>
      </c>
      <c r="BO140" t="s">
        <v>177</v>
      </c>
      <c r="BP140">
        <v>2321.741</v>
      </c>
    </row>
    <row r="141" spans="1:68" ht="16.5">
      <c r="A141" s="129" t="str">
        <f t="shared" si="87"/>
        <v>인천스마트</v>
      </c>
      <c r="B141" s="130" t="str">
        <f t="shared" si="104"/>
        <v>최성희</v>
      </c>
      <c r="C141" s="131" t="str">
        <f t="shared" si="88"/>
        <v>C</v>
      </c>
      <c r="D141" s="132">
        <f t="shared" si="89"/>
        <v>0.87431357600006354</v>
      </c>
      <c r="E141" s="133">
        <f t="shared" si="90"/>
        <v>1119</v>
      </c>
      <c r="F141" s="134" t="str">
        <f t="shared" si="91"/>
        <v>21</v>
      </c>
      <c r="G141" s="135" t="str">
        <f t="shared" si="92"/>
        <v>70바3561</v>
      </c>
      <c r="H141" s="136">
        <f t="shared" si="93"/>
        <v>2</v>
      </c>
      <c r="I141" s="137">
        <f t="shared" si="94"/>
        <v>1202.1850000000002</v>
      </c>
      <c r="J141" s="138">
        <f t="shared" si="95"/>
        <v>1.3582768153363359E-2</v>
      </c>
      <c r="K141" s="138">
        <f t="shared" si="96"/>
        <v>0.3863722406184642</v>
      </c>
      <c r="L141" s="138">
        <f t="shared" si="97"/>
        <v>0.14224100284066094</v>
      </c>
      <c r="M141" s="139">
        <f t="shared" si="98"/>
        <v>14.737</v>
      </c>
      <c r="N141" s="140">
        <f t="shared" si="99"/>
        <v>0.33272749202493795</v>
      </c>
      <c r="O141" s="140">
        <f t="shared" si="100"/>
        <v>3.6600024122743173</v>
      </c>
      <c r="P141" s="222">
        <f t="shared" si="101"/>
        <v>18</v>
      </c>
      <c r="Q141" s="223">
        <f t="shared" si="102"/>
        <v>4</v>
      </c>
      <c r="R141" s="223">
        <f t="shared" si="103"/>
        <v>44</v>
      </c>
      <c r="T141">
        <v>529</v>
      </c>
      <c r="U141">
        <v>1119</v>
      </c>
      <c r="V141" t="s">
        <v>490</v>
      </c>
      <c r="W141">
        <v>1202.1849999999999</v>
      </c>
      <c r="X141">
        <v>653.56600000000003</v>
      </c>
      <c r="Y141">
        <v>1.839</v>
      </c>
      <c r="Z141">
        <v>14.737</v>
      </c>
      <c r="AA141">
        <v>88.243868000000006</v>
      </c>
      <c r="AB141">
        <v>1.198596</v>
      </c>
      <c r="AC141">
        <v>34.094980999999997</v>
      </c>
      <c r="AD141" s="1">
        <v>171</v>
      </c>
      <c r="AE141">
        <v>4</v>
      </c>
      <c r="AF141">
        <v>44</v>
      </c>
      <c r="AG141">
        <v>78</v>
      </c>
      <c r="AH141">
        <v>13.623438999999999</v>
      </c>
      <c r="AI141">
        <v>106</v>
      </c>
      <c r="AJ141">
        <v>0</v>
      </c>
      <c r="AK141">
        <v>18</v>
      </c>
      <c r="AL141">
        <v>4307</v>
      </c>
      <c r="AM141" t="s">
        <v>491</v>
      </c>
      <c r="AN141" t="s">
        <v>807</v>
      </c>
      <c r="AO141">
        <v>1096.8720000000001</v>
      </c>
      <c r="AR141" t="s">
        <v>118</v>
      </c>
      <c r="AS141" t="s">
        <v>120</v>
      </c>
      <c r="AT141" t="s">
        <v>213</v>
      </c>
      <c r="AU141" t="s">
        <v>490</v>
      </c>
      <c r="AV141" t="s">
        <v>48</v>
      </c>
      <c r="AW141">
        <v>2</v>
      </c>
      <c r="BB141">
        <v>0.87431357600006354</v>
      </c>
      <c r="BC141" t="s">
        <v>69</v>
      </c>
      <c r="BF141" t="s">
        <v>118</v>
      </c>
      <c r="BG141" t="s">
        <v>120</v>
      </c>
      <c r="BH141" t="s">
        <v>490</v>
      </c>
      <c r="BI141">
        <v>1119</v>
      </c>
      <c r="BJ141">
        <v>2</v>
      </c>
      <c r="BK141" t="s">
        <v>213</v>
      </c>
      <c r="BL141" t="s">
        <v>219</v>
      </c>
      <c r="BM141">
        <v>0.87431357600006354</v>
      </c>
      <c r="BN141" t="s">
        <v>69</v>
      </c>
      <c r="BO141" t="s">
        <v>179</v>
      </c>
      <c r="BP141">
        <v>1202.1850000000002</v>
      </c>
    </row>
    <row r="142" spans="1:68" ht="16.5">
      <c r="A142" s="112" t="str">
        <f t="shared" si="87"/>
        <v>인천스마트</v>
      </c>
      <c r="B142" s="113" t="str">
        <f t="shared" si="104"/>
        <v>최용선</v>
      </c>
      <c r="C142" s="114" t="str">
        <f t="shared" si="88"/>
        <v>C</v>
      </c>
      <c r="D142" s="115">
        <f t="shared" si="89"/>
        <v>0.89482726423819536</v>
      </c>
      <c r="E142" s="116">
        <f t="shared" si="90"/>
        <v>3659</v>
      </c>
      <c r="F142" s="117" t="str">
        <f t="shared" si="91"/>
        <v>5</v>
      </c>
      <c r="G142" s="118" t="str">
        <f t="shared" si="92"/>
        <v>70바3662</v>
      </c>
      <c r="H142" s="119">
        <f t="shared" si="93"/>
        <v>3</v>
      </c>
      <c r="I142" s="120">
        <f t="shared" si="94"/>
        <v>560.07799999999997</v>
      </c>
      <c r="J142" s="121">
        <f t="shared" si="95"/>
        <v>4.9930613873651733E-2</v>
      </c>
      <c r="K142" s="121">
        <f t="shared" si="96"/>
        <v>0.29875436178200832</v>
      </c>
      <c r="L142" s="121">
        <f t="shared" si="97"/>
        <v>5.713489906762987E-2</v>
      </c>
      <c r="M142" s="122">
        <f t="shared" si="98"/>
        <v>11.1</v>
      </c>
      <c r="N142" s="123">
        <f t="shared" si="99"/>
        <v>0</v>
      </c>
      <c r="O142" s="123">
        <f t="shared" si="100"/>
        <v>7.4989555026264201</v>
      </c>
      <c r="P142" s="224">
        <f t="shared" si="101"/>
        <v>2</v>
      </c>
      <c r="Q142" s="225">
        <f t="shared" si="102"/>
        <v>0</v>
      </c>
      <c r="R142" s="225">
        <f t="shared" si="103"/>
        <v>42</v>
      </c>
      <c r="T142">
        <v>529</v>
      </c>
      <c r="U142">
        <v>3659</v>
      </c>
      <c r="V142" t="s">
        <v>492</v>
      </c>
      <c r="W142">
        <v>560.07799999999997</v>
      </c>
      <c r="X142">
        <v>313.33300000000003</v>
      </c>
      <c r="Y142">
        <v>1.7869999999999999</v>
      </c>
      <c r="Z142">
        <v>11.1</v>
      </c>
      <c r="AA142">
        <v>34.419705</v>
      </c>
      <c r="AB142">
        <v>1.7185969999999999</v>
      </c>
      <c r="AC142">
        <v>10.283037</v>
      </c>
      <c r="AD142" s="1">
        <v>32</v>
      </c>
      <c r="AE142">
        <v>0</v>
      </c>
      <c r="AF142">
        <v>42</v>
      </c>
      <c r="AG142">
        <v>65</v>
      </c>
      <c r="AH142">
        <v>16.272016000000001</v>
      </c>
      <c r="AI142">
        <v>82.9</v>
      </c>
      <c r="AJ142">
        <v>0</v>
      </c>
      <c r="AK142">
        <v>2</v>
      </c>
      <c r="AL142">
        <v>90</v>
      </c>
      <c r="AM142" t="s">
        <v>493</v>
      </c>
      <c r="AN142" t="s">
        <v>808</v>
      </c>
      <c r="AO142">
        <v>361.46499999999997</v>
      </c>
      <c r="AR142" t="s">
        <v>118</v>
      </c>
      <c r="AS142" t="s">
        <v>123</v>
      </c>
      <c r="AT142" t="s">
        <v>263</v>
      </c>
      <c r="AU142" t="s">
        <v>492</v>
      </c>
      <c r="AV142" t="s">
        <v>48</v>
      </c>
      <c r="AW142">
        <v>3</v>
      </c>
      <c r="BB142">
        <v>0.89482726423819536</v>
      </c>
      <c r="BC142" t="s">
        <v>69</v>
      </c>
      <c r="BF142" t="s">
        <v>118</v>
      </c>
      <c r="BG142" t="s">
        <v>123</v>
      </c>
      <c r="BH142" t="s">
        <v>492</v>
      </c>
      <c r="BI142">
        <v>3659</v>
      </c>
      <c r="BJ142">
        <v>3</v>
      </c>
      <c r="BK142" t="s">
        <v>263</v>
      </c>
      <c r="BL142" t="s">
        <v>254</v>
      </c>
      <c r="BM142">
        <v>0.89482726423819536</v>
      </c>
      <c r="BN142" t="s">
        <v>69</v>
      </c>
      <c r="BO142" t="s">
        <v>179</v>
      </c>
      <c r="BP142">
        <v>560.07799999999997</v>
      </c>
    </row>
    <row r="143" spans="1:68" ht="16.5">
      <c r="A143" s="129" t="str">
        <f t="shared" si="87"/>
        <v>인천스마트</v>
      </c>
      <c r="B143" s="130" t="str">
        <f t="shared" si="104"/>
        <v>최정만</v>
      </c>
      <c r="C143" s="131" t="str">
        <f t="shared" si="88"/>
        <v>A</v>
      </c>
      <c r="D143" s="132">
        <f t="shared" si="89"/>
        <v>0.95708091206480539</v>
      </c>
      <c r="E143" s="133">
        <f t="shared" si="90"/>
        <v>7979</v>
      </c>
      <c r="F143" s="134" t="str">
        <f t="shared" si="91"/>
        <v>20</v>
      </c>
      <c r="G143" s="135" t="str">
        <f t="shared" si="92"/>
        <v>70바3505</v>
      </c>
      <c r="H143" s="136">
        <f t="shared" si="93"/>
        <v>5</v>
      </c>
      <c r="I143" s="137">
        <f t="shared" si="94"/>
        <v>1162.0249999999999</v>
      </c>
      <c r="J143" s="138">
        <f t="shared" si="95"/>
        <v>4.8491701510398465E-2</v>
      </c>
      <c r="K143" s="138">
        <f t="shared" si="96"/>
        <v>0.347929599120888</v>
      </c>
      <c r="L143" s="138">
        <f t="shared" si="97"/>
        <v>0.12220046900884234</v>
      </c>
      <c r="M143" s="139">
        <f t="shared" si="98"/>
        <v>13.798999999999999</v>
      </c>
      <c r="N143" s="140">
        <f t="shared" si="99"/>
        <v>0.17211333663217226</v>
      </c>
      <c r="O143" s="140">
        <f t="shared" si="100"/>
        <v>16.608936985004625</v>
      </c>
      <c r="P143" s="222">
        <f t="shared" si="101"/>
        <v>16</v>
      </c>
      <c r="Q143" s="223">
        <f t="shared" si="102"/>
        <v>2</v>
      </c>
      <c r="R143" s="223">
        <f t="shared" si="103"/>
        <v>193</v>
      </c>
      <c r="T143">
        <v>529</v>
      </c>
      <c r="U143">
        <v>7979</v>
      </c>
      <c r="V143" t="s">
        <v>494</v>
      </c>
      <c r="W143">
        <v>1162.0250000000001</v>
      </c>
      <c r="X143">
        <v>644.88199999999995</v>
      </c>
      <c r="Y143">
        <v>1.802</v>
      </c>
      <c r="Z143">
        <v>13.798999999999999</v>
      </c>
      <c r="AA143">
        <v>69.524699999999996</v>
      </c>
      <c r="AB143">
        <v>3.3713709999999999</v>
      </c>
      <c r="AC143">
        <v>24.189700999999999</v>
      </c>
      <c r="AD143" s="1">
        <v>142</v>
      </c>
      <c r="AE143">
        <v>2</v>
      </c>
      <c r="AF143">
        <v>193</v>
      </c>
      <c r="AG143">
        <v>83</v>
      </c>
      <c r="AH143">
        <v>16.713844000000002</v>
      </c>
      <c r="AI143">
        <v>945</v>
      </c>
      <c r="AJ143">
        <v>0</v>
      </c>
      <c r="AK143">
        <v>16</v>
      </c>
      <c r="AL143">
        <v>4684</v>
      </c>
      <c r="AM143" t="s">
        <v>495</v>
      </c>
      <c r="AN143" t="s">
        <v>809</v>
      </c>
      <c r="AO143">
        <v>768.09199999999998</v>
      </c>
      <c r="AR143" t="s">
        <v>118</v>
      </c>
      <c r="AS143" t="s">
        <v>119</v>
      </c>
      <c r="AT143" t="s">
        <v>550</v>
      </c>
      <c r="AU143" t="s">
        <v>494</v>
      </c>
      <c r="AV143" t="s">
        <v>48</v>
      </c>
      <c r="AW143">
        <v>5</v>
      </c>
      <c r="BB143">
        <v>0.95708091206480539</v>
      </c>
      <c r="BC143" t="s">
        <v>66</v>
      </c>
      <c r="BF143" t="s">
        <v>118</v>
      </c>
      <c r="BG143" t="s">
        <v>119</v>
      </c>
      <c r="BH143" t="s">
        <v>494</v>
      </c>
      <c r="BI143">
        <v>7979</v>
      </c>
      <c r="BJ143">
        <v>5</v>
      </c>
      <c r="BK143" t="s">
        <v>550</v>
      </c>
      <c r="BL143" t="s">
        <v>228</v>
      </c>
      <c r="BM143">
        <v>0.95708091206480539</v>
      </c>
      <c r="BN143" t="s">
        <v>66</v>
      </c>
      <c r="BO143" t="s">
        <v>180</v>
      </c>
      <c r="BP143">
        <v>1162.0249999999999</v>
      </c>
    </row>
    <row r="144" spans="1:68" ht="16.5">
      <c r="A144" s="112" t="str">
        <f t="shared" si="87"/>
        <v>인천스마트</v>
      </c>
      <c r="B144" s="113" t="str">
        <f t="shared" si="104"/>
        <v>최정배</v>
      </c>
      <c r="C144" s="114" t="str">
        <f t="shared" si="88"/>
        <v>C</v>
      </c>
      <c r="D144" s="115">
        <f t="shared" si="89"/>
        <v>0.85904761904761906</v>
      </c>
      <c r="E144" s="116">
        <f t="shared" si="90"/>
        <v>5258</v>
      </c>
      <c r="F144" s="117" t="str">
        <f t="shared" si="91"/>
        <v>21</v>
      </c>
      <c r="G144" s="118" t="str">
        <f t="shared" si="92"/>
        <v>70바3561</v>
      </c>
      <c r="H144" s="119">
        <f t="shared" si="93"/>
        <v>1</v>
      </c>
      <c r="I144" s="120">
        <f t="shared" si="94"/>
        <v>587.38400000000001</v>
      </c>
      <c r="J144" s="121">
        <f t="shared" si="95"/>
        <v>6.2123477716885755E-2</v>
      </c>
      <c r="K144" s="121">
        <f t="shared" si="96"/>
        <v>0.3828263154059463</v>
      </c>
      <c r="L144" s="121">
        <f t="shared" si="97"/>
        <v>0.16684145295071026</v>
      </c>
      <c r="M144" s="122">
        <f t="shared" si="98"/>
        <v>18.373999999999999</v>
      </c>
      <c r="N144" s="123">
        <f t="shared" si="99"/>
        <v>0.15102751570308595</v>
      </c>
      <c r="O144" s="123">
        <f t="shared" si="100"/>
        <v>30.054475624914105</v>
      </c>
      <c r="P144" s="224">
        <f t="shared" si="101"/>
        <v>18</v>
      </c>
      <c r="Q144" s="225">
        <f t="shared" si="102"/>
        <v>1</v>
      </c>
      <c r="R144" s="225">
        <f t="shared" si="103"/>
        <v>199</v>
      </c>
      <c r="T144">
        <v>529</v>
      </c>
      <c r="U144">
        <v>5258</v>
      </c>
      <c r="V144" t="s">
        <v>496</v>
      </c>
      <c r="W144">
        <v>662.13099999999997</v>
      </c>
      <c r="X144">
        <v>369.43799999999999</v>
      </c>
      <c r="Y144">
        <v>1.792</v>
      </c>
      <c r="Z144">
        <v>18.373999999999999</v>
      </c>
      <c r="AA144">
        <v>46.081933999999997</v>
      </c>
      <c r="AB144">
        <v>2.8627699999999998</v>
      </c>
      <c r="AC144">
        <v>17.641376999999999</v>
      </c>
      <c r="AD144" s="1">
        <v>98</v>
      </c>
      <c r="AE144">
        <v>1</v>
      </c>
      <c r="AF144">
        <v>199</v>
      </c>
      <c r="AG144">
        <v>91</v>
      </c>
      <c r="AH144">
        <v>14.368558999999999</v>
      </c>
      <c r="AI144">
        <v>702.4</v>
      </c>
      <c r="AJ144">
        <v>0.8</v>
      </c>
      <c r="AK144">
        <v>18</v>
      </c>
      <c r="AL144">
        <v>10114</v>
      </c>
      <c r="AM144" t="s">
        <v>497</v>
      </c>
      <c r="AN144" t="s">
        <v>810</v>
      </c>
      <c r="AO144">
        <v>587.38400000000001</v>
      </c>
      <c r="AR144" t="s">
        <v>118</v>
      </c>
      <c r="AS144" t="s">
        <v>120</v>
      </c>
      <c r="AT144" t="s">
        <v>213</v>
      </c>
      <c r="AU144" t="s">
        <v>496</v>
      </c>
      <c r="AV144" t="s">
        <v>48</v>
      </c>
      <c r="AW144">
        <v>1</v>
      </c>
      <c r="BB144">
        <v>0.85904761904761906</v>
      </c>
      <c r="BC144" t="s">
        <v>69</v>
      </c>
      <c r="BF144" t="s">
        <v>118</v>
      </c>
      <c r="BG144" t="s">
        <v>120</v>
      </c>
      <c r="BH144" t="s">
        <v>496</v>
      </c>
      <c r="BI144">
        <v>5258</v>
      </c>
      <c r="BJ144">
        <v>1</v>
      </c>
      <c r="BK144" t="s">
        <v>213</v>
      </c>
      <c r="BL144" t="s">
        <v>176</v>
      </c>
      <c r="BM144">
        <v>0.85904761904761906</v>
      </c>
      <c r="BN144" t="s">
        <v>69</v>
      </c>
      <c r="BO144" t="s">
        <v>179</v>
      </c>
      <c r="BP144">
        <v>587.38400000000001</v>
      </c>
    </row>
    <row r="145" spans="1:68" ht="16.5">
      <c r="A145" s="129" t="str">
        <f t="shared" si="87"/>
        <v>인천스마트</v>
      </c>
      <c r="B145" s="130" t="str">
        <f t="shared" si="104"/>
        <v>최정수</v>
      </c>
      <c r="C145" s="131" t="str">
        <f t="shared" si="88"/>
        <v>C</v>
      </c>
      <c r="D145" s="132">
        <f t="shared" si="89"/>
        <v>0.89671768874900371</v>
      </c>
      <c r="E145" s="133">
        <f t="shared" si="90"/>
        <v>3937</v>
      </c>
      <c r="F145" s="134" t="str">
        <f t="shared" si="91"/>
        <v>5</v>
      </c>
      <c r="G145" s="135" t="str">
        <f t="shared" si="92"/>
        <v>70바3619</v>
      </c>
      <c r="H145" s="136">
        <f t="shared" si="93"/>
        <v>2</v>
      </c>
      <c r="I145" s="137">
        <f t="shared" si="94"/>
        <v>442.90300000000002</v>
      </c>
      <c r="J145" s="138">
        <f t="shared" si="95"/>
        <v>6.5626483544632894E-2</v>
      </c>
      <c r="K145" s="138">
        <f t="shared" si="96"/>
        <v>0.31911268848430396</v>
      </c>
      <c r="L145" s="138">
        <f t="shared" si="97"/>
        <v>0.14675899689096708</v>
      </c>
      <c r="M145" s="139">
        <f t="shared" si="98"/>
        <v>19.93</v>
      </c>
      <c r="N145" s="140">
        <f t="shared" si="99"/>
        <v>0.22578307213994936</v>
      </c>
      <c r="O145" s="140">
        <f t="shared" si="100"/>
        <v>25.513487151814278</v>
      </c>
      <c r="P145" s="222">
        <f t="shared" si="101"/>
        <v>6</v>
      </c>
      <c r="Q145" s="223">
        <f t="shared" si="102"/>
        <v>1</v>
      </c>
      <c r="R145" s="223">
        <f t="shared" si="103"/>
        <v>113</v>
      </c>
      <c r="T145">
        <v>529</v>
      </c>
      <c r="U145">
        <v>3937</v>
      </c>
      <c r="V145" t="s">
        <v>498</v>
      </c>
      <c r="W145">
        <v>442.90300000000002</v>
      </c>
      <c r="X145">
        <v>246.95099999999999</v>
      </c>
      <c r="Y145">
        <v>1.7929999999999999</v>
      </c>
      <c r="Z145">
        <v>19.93</v>
      </c>
      <c r="AA145">
        <v>22.509433999999999</v>
      </c>
      <c r="AB145">
        <v>1.4772149999999999</v>
      </c>
      <c r="AC145">
        <v>7.183046</v>
      </c>
      <c r="AD145" s="1">
        <v>65</v>
      </c>
      <c r="AE145">
        <v>1</v>
      </c>
      <c r="AF145">
        <v>113</v>
      </c>
      <c r="AG145">
        <v>73</v>
      </c>
      <c r="AH145">
        <v>19.676327000000001</v>
      </c>
      <c r="AI145">
        <v>1122.4000000000001</v>
      </c>
      <c r="AJ145">
        <v>0</v>
      </c>
      <c r="AK145">
        <v>6</v>
      </c>
      <c r="AL145">
        <v>3708</v>
      </c>
      <c r="AM145" t="s">
        <v>499</v>
      </c>
      <c r="AN145" t="s">
        <v>811</v>
      </c>
      <c r="AO145">
        <v>371.10300000000001</v>
      </c>
      <c r="AR145" t="s">
        <v>118</v>
      </c>
      <c r="AS145" t="s">
        <v>123</v>
      </c>
      <c r="AT145" t="s">
        <v>254</v>
      </c>
      <c r="AU145" t="s">
        <v>498</v>
      </c>
      <c r="AV145" t="s">
        <v>48</v>
      </c>
      <c r="AW145">
        <v>2</v>
      </c>
      <c r="BB145">
        <v>0.89671768874900371</v>
      </c>
      <c r="BC145" t="s">
        <v>69</v>
      </c>
      <c r="BF145" t="s">
        <v>118</v>
      </c>
      <c r="BG145" t="s">
        <v>123</v>
      </c>
      <c r="BH145" t="s">
        <v>498</v>
      </c>
      <c r="BI145">
        <v>3937</v>
      </c>
      <c r="BJ145">
        <v>2</v>
      </c>
      <c r="BK145" t="s">
        <v>254</v>
      </c>
      <c r="BL145" t="s">
        <v>259</v>
      </c>
      <c r="BM145">
        <v>0.89671768874900371</v>
      </c>
      <c r="BN145" t="s">
        <v>69</v>
      </c>
      <c r="BO145" t="s">
        <v>179</v>
      </c>
      <c r="BP145">
        <v>442.90300000000002</v>
      </c>
    </row>
    <row r="146" spans="1:68" ht="16.5">
      <c r="A146" s="112" t="str">
        <f t="shared" si="87"/>
        <v>인천스마트</v>
      </c>
      <c r="B146" s="113" t="str">
        <f t="shared" si="104"/>
        <v>최종만</v>
      </c>
      <c r="C146" s="114" t="str">
        <f t="shared" si="88"/>
        <v>F</v>
      </c>
      <c r="D146" s="115">
        <f t="shared" si="89"/>
        <v>0.77590909090909088</v>
      </c>
      <c r="E146" s="116">
        <f t="shared" si="90"/>
        <v>3179</v>
      </c>
      <c r="F146" s="117" t="str">
        <f t="shared" si="91"/>
        <v>38</v>
      </c>
      <c r="G146" s="118" t="str">
        <f t="shared" si="92"/>
        <v>70바3548</v>
      </c>
      <c r="H146" s="119">
        <f t="shared" si="93"/>
        <v>1</v>
      </c>
      <c r="I146" s="120">
        <f t="shared" si="94"/>
        <v>1244.489</v>
      </c>
      <c r="J146" s="121">
        <f t="shared" si="95"/>
        <v>5.4933977960990192E-2</v>
      </c>
      <c r="K146" s="121">
        <f t="shared" si="96"/>
        <v>0.37632873854434384</v>
      </c>
      <c r="L146" s="121">
        <f t="shared" si="97"/>
        <v>0.21615297523722588</v>
      </c>
      <c r="M146" s="122">
        <f t="shared" si="98"/>
        <v>16.494</v>
      </c>
      <c r="N146" s="123">
        <f t="shared" si="99"/>
        <v>0</v>
      </c>
      <c r="O146" s="123">
        <f t="shared" si="100"/>
        <v>10.306090899721735</v>
      </c>
      <c r="P146" s="224">
        <f t="shared" si="101"/>
        <v>19</v>
      </c>
      <c r="Q146" s="225">
        <f t="shared" si="102"/>
        <v>0</v>
      </c>
      <c r="R146" s="225">
        <f t="shared" si="103"/>
        <v>133</v>
      </c>
      <c r="T146">
        <v>529</v>
      </c>
      <c r="U146">
        <v>3179</v>
      </c>
      <c r="V146" t="s">
        <v>500</v>
      </c>
      <c r="W146">
        <v>1290.499</v>
      </c>
      <c r="X146">
        <v>751.322</v>
      </c>
      <c r="Y146">
        <v>1.718</v>
      </c>
      <c r="Z146">
        <v>16.494</v>
      </c>
      <c r="AA146">
        <v>89.051096999999999</v>
      </c>
      <c r="AB146">
        <v>4.8919309999999996</v>
      </c>
      <c r="AC146">
        <v>33.512487</v>
      </c>
      <c r="AD146" s="1">
        <v>269</v>
      </c>
      <c r="AE146">
        <v>0</v>
      </c>
      <c r="AF146">
        <v>133</v>
      </c>
      <c r="AG146">
        <v>71</v>
      </c>
      <c r="AH146">
        <v>14.491668000000001</v>
      </c>
      <c r="AI146">
        <v>1140.5</v>
      </c>
      <c r="AJ146">
        <v>0</v>
      </c>
      <c r="AK146">
        <v>19</v>
      </c>
      <c r="AL146">
        <v>9639</v>
      </c>
      <c r="AM146" t="s">
        <v>501</v>
      </c>
      <c r="AN146" t="s">
        <v>812</v>
      </c>
      <c r="AO146">
        <v>1244.489</v>
      </c>
      <c r="AR146" t="s">
        <v>118</v>
      </c>
      <c r="AS146" t="s">
        <v>122</v>
      </c>
      <c r="AT146" t="s">
        <v>244</v>
      </c>
      <c r="AU146" t="s">
        <v>500</v>
      </c>
      <c r="AV146" t="s">
        <v>48</v>
      </c>
      <c r="AW146">
        <v>1</v>
      </c>
      <c r="BB146">
        <v>0.77590909090909088</v>
      </c>
      <c r="BC146" t="s">
        <v>70</v>
      </c>
      <c r="BF146" t="s">
        <v>118</v>
      </c>
      <c r="BG146" t="s">
        <v>122</v>
      </c>
      <c r="BH146" t="s">
        <v>500</v>
      </c>
      <c r="BI146">
        <v>3179</v>
      </c>
      <c r="BJ146">
        <v>1</v>
      </c>
      <c r="BK146" t="s">
        <v>244</v>
      </c>
      <c r="BL146" t="s">
        <v>176</v>
      </c>
      <c r="BM146">
        <v>0.77590909090909088</v>
      </c>
      <c r="BN146" t="s">
        <v>70</v>
      </c>
      <c r="BO146" t="s">
        <v>533</v>
      </c>
      <c r="BP146">
        <v>1244.489</v>
      </c>
    </row>
    <row r="147" spans="1:68" ht="16.5">
      <c r="A147" s="129" t="str">
        <f t="shared" si="87"/>
        <v>인천스마트</v>
      </c>
      <c r="B147" s="130" t="str">
        <f t="shared" si="104"/>
        <v>최찬준</v>
      </c>
      <c r="C147" s="131" t="str">
        <f t="shared" si="88"/>
        <v>C</v>
      </c>
      <c r="D147" s="132">
        <f t="shared" si="89"/>
        <v>0.88049999999999995</v>
      </c>
      <c r="E147" s="133">
        <f t="shared" si="90"/>
        <v>6678</v>
      </c>
      <c r="F147" s="134" t="str">
        <f t="shared" si="91"/>
        <v>21</v>
      </c>
      <c r="G147" s="135" t="str">
        <f t="shared" si="92"/>
        <v>70바3560</v>
      </c>
      <c r="H147" s="136">
        <f t="shared" si="93"/>
        <v>1</v>
      </c>
      <c r="I147" s="137">
        <f t="shared" si="94"/>
        <v>417.15</v>
      </c>
      <c r="J147" s="138">
        <f t="shared" si="95"/>
        <v>4.2914251649467938E-2</v>
      </c>
      <c r="K147" s="138">
        <f t="shared" si="96"/>
        <v>0.46538746444034762</v>
      </c>
      <c r="L147" s="138">
        <f t="shared" si="97"/>
        <v>0.23732470334412084</v>
      </c>
      <c r="M147" s="139">
        <f t="shared" si="98"/>
        <v>21.756</v>
      </c>
      <c r="N147" s="140">
        <f t="shared" si="99"/>
        <v>1.3217139987135316</v>
      </c>
      <c r="O147" s="140">
        <f t="shared" si="100"/>
        <v>11.675140321969529</v>
      </c>
      <c r="P147" s="222">
        <f t="shared" si="101"/>
        <v>19</v>
      </c>
      <c r="Q147" s="223">
        <f t="shared" si="102"/>
        <v>6</v>
      </c>
      <c r="R147" s="223">
        <f t="shared" si="103"/>
        <v>53</v>
      </c>
      <c r="T147">
        <v>529</v>
      </c>
      <c r="U147">
        <v>6678</v>
      </c>
      <c r="V147" t="s">
        <v>813</v>
      </c>
      <c r="W147">
        <v>453.95600000000002</v>
      </c>
      <c r="X147">
        <v>259.49599999999998</v>
      </c>
      <c r="Y147">
        <v>1.7490000000000001</v>
      </c>
      <c r="Z147">
        <v>21.756</v>
      </c>
      <c r="AA147">
        <v>33.024436999999999</v>
      </c>
      <c r="AB147">
        <v>1.417219</v>
      </c>
      <c r="AC147">
        <v>15.369159</v>
      </c>
      <c r="AD147" s="1">
        <v>99</v>
      </c>
      <c r="AE147">
        <v>6</v>
      </c>
      <c r="AF147">
        <v>53</v>
      </c>
      <c r="AG147">
        <v>90</v>
      </c>
      <c r="AH147">
        <v>13.746062999999999</v>
      </c>
      <c r="AI147">
        <v>1761.7</v>
      </c>
      <c r="AJ147">
        <v>5.3</v>
      </c>
      <c r="AK147">
        <v>19</v>
      </c>
      <c r="AL147">
        <v>16228</v>
      </c>
      <c r="AM147" t="s">
        <v>814</v>
      </c>
      <c r="AN147" t="s">
        <v>815</v>
      </c>
      <c r="AO147">
        <v>417.15</v>
      </c>
      <c r="AR147" t="s">
        <v>118</v>
      </c>
      <c r="AS147" t="s">
        <v>120</v>
      </c>
      <c r="AT147" t="s">
        <v>211</v>
      </c>
      <c r="AU147" t="s">
        <v>813</v>
      </c>
      <c r="AV147" t="s">
        <v>48</v>
      </c>
      <c r="AW147">
        <v>1</v>
      </c>
      <c r="BB147">
        <v>0.88049999999999995</v>
      </c>
      <c r="BC147" t="s">
        <v>69</v>
      </c>
      <c r="BF147" t="s">
        <v>118</v>
      </c>
      <c r="BG147" t="s">
        <v>120</v>
      </c>
      <c r="BH147" t="s">
        <v>813</v>
      </c>
      <c r="BI147">
        <v>6678</v>
      </c>
      <c r="BJ147">
        <v>1</v>
      </c>
      <c r="BK147" t="s">
        <v>211</v>
      </c>
      <c r="BL147" t="s">
        <v>176</v>
      </c>
      <c r="BM147">
        <v>0.88049999999999995</v>
      </c>
      <c r="BN147" t="s">
        <v>69</v>
      </c>
      <c r="BO147" t="s">
        <v>179</v>
      </c>
      <c r="BP147">
        <v>417.15</v>
      </c>
    </row>
    <row r="148" spans="1:68" ht="16.5">
      <c r="A148" s="112" t="str">
        <f t="shared" si="87"/>
        <v>인천스마트</v>
      </c>
      <c r="B148" s="113" t="str">
        <f t="shared" si="104"/>
        <v>최홍락</v>
      </c>
      <c r="C148" s="114" t="str">
        <f t="shared" si="88"/>
        <v>A</v>
      </c>
      <c r="D148" s="115">
        <f t="shared" si="89"/>
        <v>0.97832041686348037</v>
      </c>
      <c r="E148" s="116">
        <f t="shared" si="90"/>
        <v>6658</v>
      </c>
      <c r="F148" s="117" t="str">
        <f t="shared" si="91"/>
        <v>21</v>
      </c>
      <c r="G148" s="118" t="str">
        <f t="shared" si="92"/>
        <v>70바3627</v>
      </c>
      <c r="H148" s="119">
        <f t="shared" si="93"/>
        <v>2</v>
      </c>
      <c r="I148" s="120">
        <f t="shared" si="94"/>
        <v>1397.26</v>
      </c>
      <c r="J148" s="121">
        <f t="shared" si="95"/>
        <v>6.0835606244344174E-3</v>
      </c>
      <c r="K148" s="121">
        <f t="shared" si="96"/>
        <v>0.36981851103257546</v>
      </c>
      <c r="L148" s="121">
        <f t="shared" si="97"/>
        <v>0.10019609807766629</v>
      </c>
      <c r="M148" s="122">
        <f t="shared" si="98"/>
        <v>12.71</v>
      </c>
      <c r="N148" s="123">
        <f t="shared" si="99"/>
        <v>0</v>
      </c>
      <c r="O148" s="123">
        <f t="shared" si="100"/>
        <v>3.2127108512384996</v>
      </c>
      <c r="P148" s="224">
        <f t="shared" si="101"/>
        <v>4</v>
      </c>
      <c r="Q148" s="225">
        <f t="shared" si="102"/>
        <v>0</v>
      </c>
      <c r="R148" s="225">
        <f t="shared" si="103"/>
        <v>47</v>
      </c>
      <c r="T148">
        <v>529</v>
      </c>
      <c r="U148">
        <v>6658</v>
      </c>
      <c r="V148" t="s">
        <v>502</v>
      </c>
      <c r="W148">
        <v>1462.9390000000001</v>
      </c>
      <c r="X148">
        <v>745.91200000000003</v>
      </c>
      <c r="Y148">
        <v>1.9610000000000001</v>
      </c>
      <c r="Z148">
        <v>12.71</v>
      </c>
      <c r="AA148">
        <v>93.599132999999995</v>
      </c>
      <c r="AB148">
        <v>0.56941600000000003</v>
      </c>
      <c r="AC148">
        <v>34.614691999999998</v>
      </c>
      <c r="AD148" s="1">
        <v>140</v>
      </c>
      <c r="AE148">
        <v>0</v>
      </c>
      <c r="AF148">
        <v>47</v>
      </c>
      <c r="AG148">
        <v>94</v>
      </c>
      <c r="AH148">
        <v>15.629834000000001</v>
      </c>
      <c r="AI148">
        <v>601.70000000000005</v>
      </c>
      <c r="AJ148">
        <v>41.6</v>
      </c>
      <c r="AK148">
        <v>4</v>
      </c>
      <c r="AL148">
        <v>1557</v>
      </c>
      <c r="AM148" t="s">
        <v>503</v>
      </c>
      <c r="AN148" t="s">
        <v>816</v>
      </c>
      <c r="AO148">
        <v>1286.7929999999999</v>
      </c>
      <c r="AR148" t="s">
        <v>118</v>
      </c>
      <c r="AS148" t="s">
        <v>120</v>
      </c>
      <c r="AT148" t="s">
        <v>221</v>
      </c>
      <c r="AU148" t="s">
        <v>502</v>
      </c>
      <c r="AV148" t="s">
        <v>48</v>
      </c>
      <c r="AW148">
        <v>2</v>
      </c>
      <c r="BB148">
        <v>0.97832041686348037</v>
      </c>
      <c r="BC148" t="s">
        <v>66</v>
      </c>
      <c r="BF148" t="s">
        <v>118</v>
      </c>
      <c r="BG148" t="s">
        <v>120</v>
      </c>
      <c r="BH148" t="s">
        <v>502</v>
      </c>
      <c r="BI148">
        <v>6658</v>
      </c>
      <c r="BJ148">
        <v>2</v>
      </c>
      <c r="BK148" t="s">
        <v>221</v>
      </c>
      <c r="BL148" t="s">
        <v>213</v>
      </c>
      <c r="BM148">
        <v>0.97832041686348037</v>
      </c>
      <c r="BN148" t="s">
        <v>66</v>
      </c>
      <c r="BO148" t="s">
        <v>180</v>
      </c>
      <c r="BP148">
        <v>1397.26</v>
      </c>
    </row>
    <row r="149" spans="1:68" ht="16.5">
      <c r="A149" s="129" t="str">
        <f t="shared" si="87"/>
        <v>인천스마트</v>
      </c>
      <c r="B149" s="130" t="str">
        <f t="shared" si="104"/>
        <v>편정범</v>
      </c>
      <c r="C149" s="131" t="str">
        <f t="shared" si="88"/>
        <v>F</v>
      </c>
      <c r="D149" s="132">
        <f t="shared" si="89"/>
        <v>0.7980813052259732</v>
      </c>
      <c r="E149" s="133">
        <f t="shared" si="90"/>
        <v>4601</v>
      </c>
      <c r="F149" s="134" t="str">
        <f t="shared" si="91"/>
        <v>38</v>
      </c>
      <c r="G149" s="135" t="str">
        <f t="shared" si="92"/>
        <v>70바3546</v>
      </c>
      <c r="H149" s="136">
        <f t="shared" si="93"/>
        <v>6</v>
      </c>
      <c r="I149" s="137">
        <f t="shared" si="94"/>
        <v>2387.9780000000001</v>
      </c>
      <c r="J149" s="138">
        <f t="shared" si="95"/>
        <v>3.6585480613904882E-2</v>
      </c>
      <c r="K149" s="138">
        <f t="shared" si="96"/>
        <v>0.38013058326489113</v>
      </c>
      <c r="L149" s="138">
        <f t="shared" si="97"/>
        <v>8.0402750779111035E-2</v>
      </c>
      <c r="M149" s="139">
        <f t="shared" si="98"/>
        <v>15.538</v>
      </c>
      <c r="N149" s="140">
        <f t="shared" si="99"/>
        <v>0.16081061414377593</v>
      </c>
      <c r="O149" s="140">
        <f t="shared" si="100"/>
        <v>16.000656107305705</v>
      </c>
      <c r="P149" s="222">
        <f t="shared" si="101"/>
        <v>31</v>
      </c>
      <c r="Q149" s="223">
        <f t="shared" si="102"/>
        <v>4</v>
      </c>
      <c r="R149" s="223">
        <f t="shared" si="103"/>
        <v>398</v>
      </c>
      <c r="T149">
        <v>529</v>
      </c>
      <c r="U149">
        <v>4601</v>
      </c>
      <c r="V149" t="s">
        <v>504</v>
      </c>
      <c r="W149">
        <v>2487.3980000000001</v>
      </c>
      <c r="X149">
        <v>1418.2429999999999</v>
      </c>
      <c r="Y149">
        <v>1.754</v>
      </c>
      <c r="Z149">
        <v>15.538</v>
      </c>
      <c r="AA149">
        <v>164.92496199999999</v>
      </c>
      <c r="AB149">
        <v>6.0338589999999996</v>
      </c>
      <c r="AC149">
        <v>62.693021999999999</v>
      </c>
      <c r="AD149" s="1">
        <v>192</v>
      </c>
      <c r="AE149">
        <v>4</v>
      </c>
      <c r="AF149">
        <v>398</v>
      </c>
      <c r="AG149">
        <v>90</v>
      </c>
      <c r="AH149">
        <v>15.081998</v>
      </c>
      <c r="AI149">
        <v>2032.3</v>
      </c>
      <c r="AJ149">
        <v>73.5</v>
      </c>
      <c r="AK149">
        <v>31</v>
      </c>
      <c r="AL149">
        <v>14944</v>
      </c>
      <c r="AM149" t="s">
        <v>505</v>
      </c>
      <c r="AN149" t="s">
        <v>817</v>
      </c>
      <c r="AO149">
        <v>1627.23</v>
      </c>
      <c r="AR149" t="s">
        <v>118</v>
      </c>
      <c r="AS149" t="s">
        <v>122</v>
      </c>
      <c r="AT149" t="s">
        <v>242</v>
      </c>
      <c r="AU149" t="s">
        <v>504</v>
      </c>
      <c r="AV149" t="s">
        <v>48</v>
      </c>
      <c r="AW149">
        <v>6</v>
      </c>
      <c r="BB149">
        <v>0.7980813052259732</v>
      </c>
      <c r="BC149" t="s">
        <v>70</v>
      </c>
      <c r="BF149" t="s">
        <v>118</v>
      </c>
      <c r="BG149" t="s">
        <v>122</v>
      </c>
      <c r="BH149" t="s">
        <v>504</v>
      </c>
      <c r="BI149">
        <v>4601</v>
      </c>
      <c r="BJ149">
        <v>6</v>
      </c>
      <c r="BK149" t="s">
        <v>242</v>
      </c>
      <c r="BL149" t="s">
        <v>245</v>
      </c>
      <c r="BM149">
        <v>0.7980813052259732</v>
      </c>
      <c r="BN149" t="s">
        <v>70</v>
      </c>
      <c r="BO149" t="s">
        <v>533</v>
      </c>
      <c r="BP149">
        <v>2387.9780000000001</v>
      </c>
    </row>
    <row r="150" spans="1:68" ht="16.5">
      <c r="A150" s="112" t="str">
        <f t="shared" si="87"/>
        <v>인천스마트</v>
      </c>
      <c r="B150" s="113" t="str">
        <f t="shared" si="104"/>
        <v>한국현</v>
      </c>
      <c r="C150" s="114" t="str">
        <f t="shared" si="88"/>
        <v>C</v>
      </c>
      <c r="D150" s="115">
        <f t="shared" si="89"/>
        <v>0.87363636363636354</v>
      </c>
      <c r="E150" s="116">
        <f t="shared" si="90"/>
        <v>6073</v>
      </c>
      <c r="F150" s="117" t="str">
        <f t="shared" si="91"/>
        <v>21</v>
      </c>
      <c r="G150" s="118" t="str">
        <f t="shared" si="92"/>
        <v>70바3625</v>
      </c>
      <c r="H150" s="119">
        <f t="shared" si="93"/>
        <v>1</v>
      </c>
      <c r="I150" s="120">
        <f t="shared" si="94"/>
        <v>1677.34</v>
      </c>
      <c r="J150" s="121">
        <f t="shared" si="95"/>
        <v>3.4317027145983503E-2</v>
      </c>
      <c r="K150" s="121">
        <f t="shared" si="96"/>
        <v>0.37428954839357886</v>
      </c>
      <c r="L150" s="121">
        <f t="shared" si="97"/>
        <v>0.12221732028092099</v>
      </c>
      <c r="M150" s="122">
        <f t="shared" si="98"/>
        <v>13.430999999999999</v>
      </c>
      <c r="N150" s="123">
        <f t="shared" si="99"/>
        <v>0.11923641003016681</v>
      </c>
      <c r="O150" s="123">
        <f t="shared" si="100"/>
        <v>6.1406751165535907</v>
      </c>
      <c r="P150" s="224">
        <f t="shared" si="101"/>
        <v>45</v>
      </c>
      <c r="Q150" s="225">
        <f t="shared" si="102"/>
        <v>2</v>
      </c>
      <c r="R150" s="225">
        <f t="shared" si="103"/>
        <v>103</v>
      </c>
      <c r="T150">
        <v>529</v>
      </c>
      <c r="U150">
        <v>6073</v>
      </c>
      <c r="V150" t="s">
        <v>506</v>
      </c>
      <c r="W150">
        <v>1677.34</v>
      </c>
      <c r="X150">
        <v>872.774</v>
      </c>
      <c r="Y150">
        <v>1.9219999999999999</v>
      </c>
      <c r="Z150">
        <v>13.430999999999999</v>
      </c>
      <c r="AA150">
        <v>127.875529</v>
      </c>
      <c r="AB150">
        <v>4.3883080000000003</v>
      </c>
      <c r="AC150">
        <v>47.862473999999999</v>
      </c>
      <c r="AD150" s="1">
        <v>205</v>
      </c>
      <c r="AE150">
        <v>2</v>
      </c>
      <c r="AF150">
        <v>103</v>
      </c>
      <c r="AG150">
        <v>93</v>
      </c>
      <c r="AH150">
        <v>13.116974000000001</v>
      </c>
      <c r="AI150">
        <v>337.2</v>
      </c>
      <c r="AJ150">
        <v>8.4</v>
      </c>
      <c r="AK150">
        <v>45</v>
      </c>
      <c r="AL150">
        <v>14075</v>
      </c>
      <c r="AM150" t="s">
        <v>507</v>
      </c>
      <c r="AN150" t="s">
        <v>818</v>
      </c>
      <c r="AO150">
        <v>1677.34</v>
      </c>
      <c r="AR150" t="s">
        <v>118</v>
      </c>
      <c r="AS150" t="s">
        <v>120</v>
      </c>
      <c r="AT150" t="s">
        <v>218</v>
      </c>
      <c r="AU150" t="s">
        <v>506</v>
      </c>
      <c r="AV150" t="s">
        <v>48</v>
      </c>
      <c r="AW150">
        <v>1</v>
      </c>
      <c r="BB150">
        <v>0.87363636363636354</v>
      </c>
      <c r="BC150" t="s">
        <v>69</v>
      </c>
      <c r="BF150" t="s">
        <v>118</v>
      </c>
      <c r="BG150" t="s">
        <v>120</v>
      </c>
      <c r="BH150" t="s">
        <v>506</v>
      </c>
      <c r="BI150">
        <v>6073</v>
      </c>
      <c r="BJ150">
        <v>1</v>
      </c>
      <c r="BK150" t="s">
        <v>218</v>
      </c>
      <c r="BL150" t="s">
        <v>176</v>
      </c>
      <c r="BM150">
        <v>0.87363636363636354</v>
      </c>
      <c r="BN150" t="s">
        <v>69</v>
      </c>
      <c r="BO150" t="s">
        <v>179</v>
      </c>
      <c r="BP150">
        <v>1677.34</v>
      </c>
    </row>
    <row r="151" spans="1:68" ht="16.5">
      <c r="A151" s="129" t="str">
        <f t="shared" si="87"/>
        <v>인천스마트</v>
      </c>
      <c r="B151" s="130" t="str">
        <f t="shared" si="104"/>
        <v>허선균</v>
      </c>
      <c r="C151" s="131" t="str">
        <f t="shared" si="88"/>
        <v>A</v>
      </c>
      <c r="D151" s="132">
        <f t="shared" si="89"/>
        <v>0.9523972708243903</v>
      </c>
      <c r="E151" s="133">
        <f t="shared" si="90"/>
        <v>4853</v>
      </c>
      <c r="F151" s="134" t="str">
        <f t="shared" si="91"/>
        <v>21</v>
      </c>
      <c r="G151" s="135" t="str">
        <f t="shared" si="92"/>
        <v>70바3560</v>
      </c>
      <c r="H151" s="136">
        <f t="shared" si="93"/>
        <v>3</v>
      </c>
      <c r="I151" s="137">
        <f t="shared" si="94"/>
        <v>1931.5650000000001</v>
      </c>
      <c r="J151" s="138">
        <f t="shared" si="95"/>
        <v>5.1651082296956141E-2</v>
      </c>
      <c r="K151" s="138">
        <f t="shared" si="96"/>
        <v>0.40371296115439109</v>
      </c>
      <c r="L151" s="138">
        <f t="shared" si="97"/>
        <v>0.16773963081749774</v>
      </c>
      <c r="M151" s="139">
        <f t="shared" si="98"/>
        <v>15.173999999999999</v>
      </c>
      <c r="N151" s="140">
        <f t="shared" si="99"/>
        <v>0</v>
      </c>
      <c r="O151" s="140">
        <f t="shared" si="100"/>
        <v>4.6594341893749371</v>
      </c>
      <c r="P151" s="222">
        <f t="shared" si="101"/>
        <v>56</v>
      </c>
      <c r="Q151" s="223">
        <f t="shared" si="102"/>
        <v>0</v>
      </c>
      <c r="R151" s="223">
        <f t="shared" si="103"/>
        <v>90</v>
      </c>
      <c r="T151">
        <v>529</v>
      </c>
      <c r="U151">
        <v>4853</v>
      </c>
      <c r="V151" t="s">
        <v>508</v>
      </c>
      <c r="W151">
        <v>1931.5650000000001</v>
      </c>
      <c r="X151">
        <v>1006.274</v>
      </c>
      <c r="Y151">
        <v>1.92</v>
      </c>
      <c r="Z151">
        <v>15.173999999999999</v>
      </c>
      <c r="AA151">
        <v>149.23274900000001</v>
      </c>
      <c r="AB151">
        <v>7.7080330000000004</v>
      </c>
      <c r="AC151">
        <v>60.247194999999998</v>
      </c>
      <c r="AD151" s="1">
        <v>324</v>
      </c>
      <c r="AE151">
        <v>0</v>
      </c>
      <c r="AF151">
        <v>90</v>
      </c>
      <c r="AG151">
        <v>68</v>
      </c>
      <c r="AH151">
        <v>12.943305000000001</v>
      </c>
      <c r="AI151">
        <v>1964.9</v>
      </c>
      <c r="AJ151">
        <v>0</v>
      </c>
      <c r="AK151">
        <v>56</v>
      </c>
      <c r="AL151">
        <v>30071</v>
      </c>
      <c r="AM151" t="s">
        <v>509</v>
      </c>
      <c r="AN151" t="s">
        <v>819</v>
      </c>
      <c r="AO151">
        <v>1706.7380000000001</v>
      </c>
      <c r="AR151" t="s">
        <v>118</v>
      </c>
      <c r="AS151" t="s">
        <v>120</v>
      </c>
      <c r="AT151" t="s">
        <v>211</v>
      </c>
      <c r="AU151" t="s">
        <v>508</v>
      </c>
      <c r="AV151" t="s">
        <v>48</v>
      </c>
      <c r="AW151">
        <v>3</v>
      </c>
      <c r="BB151">
        <v>0.9523972708243903</v>
      </c>
      <c r="BC151" t="s">
        <v>66</v>
      </c>
      <c r="BF151" t="s">
        <v>118</v>
      </c>
      <c r="BG151" t="s">
        <v>120</v>
      </c>
      <c r="BH151" t="s">
        <v>508</v>
      </c>
      <c r="BI151">
        <v>4853</v>
      </c>
      <c r="BJ151">
        <v>3</v>
      </c>
      <c r="BK151" t="s">
        <v>211</v>
      </c>
      <c r="BL151" t="s">
        <v>222</v>
      </c>
      <c r="BM151">
        <v>0.9523972708243903</v>
      </c>
      <c r="BN151" t="s">
        <v>66</v>
      </c>
      <c r="BO151" t="s">
        <v>180</v>
      </c>
      <c r="BP151">
        <v>1931.5650000000001</v>
      </c>
    </row>
    <row r="152" spans="1:68" ht="16.5">
      <c r="A152" s="112" t="str">
        <f t="shared" si="87"/>
        <v>인천스마트</v>
      </c>
      <c r="B152" s="113" t="str">
        <f t="shared" si="104"/>
        <v>홍성운</v>
      </c>
      <c r="C152" s="114" t="str">
        <f t="shared" si="88"/>
        <v>B</v>
      </c>
      <c r="D152" s="115">
        <f t="shared" si="89"/>
        <v>0.90026989206004548</v>
      </c>
      <c r="E152" s="116">
        <f t="shared" si="90"/>
        <v>9888</v>
      </c>
      <c r="F152" s="117" t="str">
        <f t="shared" si="91"/>
        <v>27</v>
      </c>
      <c r="G152" s="118" t="str">
        <f t="shared" si="92"/>
        <v>70바3676</v>
      </c>
      <c r="H152" s="119">
        <f t="shared" si="93"/>
        <v>2</v>
      </c>
      <c r="I152" s="120">
        <f t="shared" si="94"/>
        <v>1603.645</v>
      </c>
      <c r="J152" s="121">
        <f t="shared" si="95"/>
        <v>2.3520556357445935E-2</v>
      </c>
      <c r="K152" s="121">
        <f t="shared" si="96"/>
        <v>0.37053640057312631</v>
      </c>
      <c r="L152" s="121">
        <f t="shared" si="97"/>
        <v>0.18208518718294886</v>
      </c>
      <c r="M152" s="122">
        <f t="shared" si="98"/>
        <v>16.449000000000002</v>
      </c>
      <c r="N152" s="123">
        <f t="shared" si="99"/>
        <v>0.37414764489647023</v>
      </c>
      <c r="O152" s="123">
        <f t="shared" si="100"/>
        <v>60.237770828331705</v>
      </c>
      <c r="P152" s="224">
        <f t="shared" si="101"/>
        <v>18</v>
      </c>
      <c r="Q152" s="225">
        <f t="shared" si="102"/>
        <v>6</v>
      </c>
      <c r="R152" s="225">
        <f t="shared" si="103"/>
        <v>966</v>
      </c>
      <c r="T152">
        <v>529</v>
      </c>
      <c r="U152">
        <v>9888</v>
      </c>
      <c r="V152" t="s">
        <v>510</v>
      </c>
      <c r="W152">
        <v>1603.645</v>
      </c>
      <c r="X152">
        <v>894.61900000000003</v>
      </c>
      <c r="Y152">
        <v>1.7929999999999999</v>
      </c>
      <c r="Z152">
        <v>16.449000000000002</v>
      </c>
      <c r="AA152">
        <v>96.345254999999995</v>
      </c>
      <c r="AB152">
        <v>2.2660939999999998</v>
      </c>
      <c r="AC152">
        <v>35.699424</v>
      </c>
      <c r="AD152" s="1">
        <v>292</v>
      </c>
      <c r="AE152">
        <v>6</v>
      </c>
      <c r="AF152">
        <v>966</v>
      </c>
      <c r="AG152">
        <v>91</v>
      </c>
      <c r="AH152">
        <v>16.644774000000002</v>
      </c>
      <c r="AI152">
        <v>3253</v>
      </c>
      <c r="AJ152">
        <v>26</v>
      </c>
      <c r="AK152">
        <v>18</v>
      </c>
      <c r="AL152">
        <v>4742</v>
      </c>
      <c r="AM152" t="s">
        <v>511</v>
      </c>
      <c r="AN152" t="s">
        <v>820</v>
      </c>
      <c r="AO152">
        <v>1496.482</v>
      </c>
      <c r="AR152" t="s">
        <v>118</v>
      </c>
      <c r="AS152" t="s">
        <v>121</v>
      </c>
      <c r="AT152" t="s">
        <v>238</v>
      </c>
      <c r="AU152" t="s">
        <v>510</v>
      </c>
      <c r="AV152" t="s">
        <v>48</v>
      </c>
      <c r="AW152">
        <v>2</v>
      </c>
      <c r="BB152">
        <v>0.90026989206004548</v>
      </c>
      <c r="BC152" t="s">
        <v>68</v>
      </c>
      <c r="BF152" t="s">
        <v>118</v>
      </c>
      <c r="BG152" t="s">
        <v>121</v>
      </c>
      <c r="BH152" t="s">
        <v>510</v>
      </c>
      <c r="BI152">
        <v>9888</v>
      </c>
      <c r="BJ152">
        <v>2</v>
      </c>
      <c r="BK152" t="s">
        <v>238</v>
      </c>
      <c r="BL152" t="s">
        <v>225</v>
      </c>
      <c r="BM152">
        <v>0.90026989206004548</v>
      </c>
      <c r="BN152" t="s">
        <v>68</v>
      </c>
      <c r="BO152" t="s">
        <v>177</v>
      </c>
      <c r="BP152">
        <v>1603.645</v>
      </c>
    </row>
    <row r="153" spans="1:68" ht="16.5">
      <c r="A153" s="129" t="str">
        <f t="shared" si="87"/>
        <v>인천스마트</v>
      </c>
      <c r="B153" s="130" t="str">
        <f t="shared" si="104"/>
        <v>황상원</v>
      </c>
      <c r="C153" s="131" t="str">
        <f t="shared" si="88"/>
        <v>S</v>
      </c>
      <c r="D153" s="132">
        <f t="shared" si="89"/>
        <v>1.0010272061494196</v>
      </c>
      <c r="E153" s="133">
        <f t="shared" si="90"/>
        <v>9315</v>
      </c>
      <c r="F153" s="134" t="str">
        <f t="shared" si="91"/>
        <v>5</v>
      </c>
      <c r="G153" s="135" t="str">
        <f t="shared" si="92"/>
        <v>70바3629</v>
      </c>
      <c r="H153" s="136">
        <f t="shared" si="93"/>
        <v>8</v>
      </c>
      <c r="I153" s="137">
        <f t="shared" si="94"/>
        <v>1398.6360000000002</v>
      </c>
      <c r="J153" s="138">
        <f t="shared" si="95"/>
        <v>3.0415277834171858E-3</v>
      </c>
      <c r="K153" s="138">
        <f t="shared" si="96"/>
        <v>0.34280040308440779</v>
      </c>
      <c r="L153" s="138">
        <f t="shared" si="97"/>
        <v>0.18875533019313098</v>
      </c>
      <c r="M153" s="139">
        <f t="shared" si="98"/>
        <v>11.531000000000001</v>
      </c>
      <c r="N153" s="140">
        <f t="shared" si="99"/>
        <v>6.9138410950418075E-2</v>
      </c>
      <c r="O153" s="140">
        <f t="shared" si="100"/>
        <v>4.0791662460746663</v>
      </c>
      <c r="P153" s="222">
        <f t="shared" si="101"/>
        <v>68</v>
      </c>
      <c r="Q153" s="223">
        <f t="shared" si="102"/>
        <v>1</v>
      </c>
      <c r="R153" s="223">
        <f t="shared" si="103"/>
        <v>59</v>
      </c>
      <c r="T153">
        <v>529</v>
      </c>
      <c r="U153">
        <v>9315</v>
      </c>
      <c r="V153" t="s">
        <v>524</v>
      </c>
      <c r="W153">
        <v>1446.374</v>
      </c>
      <c r="X153">
        <v>724.17700000000002</v>
      </c>
      <c r="Y153">
        <v>1.9970000000000001</v>
      </c>
      <c r="Z153">
        <v>11.531000000000001</v>
      </c>
      <c r="AA153">
        <v>81.273300000000006</v>
      </c>
      <c r="AB153">
        <v>0.247195</v>
      </c>
      <c r="AC153">
        <v>27.860520000000001</v>
      </c>
      <c r="AD153" s="1">
        <v>264</v>
      </c>
      <c r="AE153">
        <v>1</v>
      </c>
      <c r="AF153">
        <v>59</v>
      </c>
      <c r="AG153">
        <v>70</v>
      </c>
      <c r="AH153">
        <v>17.796422</v>
      </c>
      <c r="AI153">
        <v>565.4</v>
      </c>
      <c r="AJ153">
        <v>0</v>
      </c>
      <c r="AK153">
        <v>68</v>
      </c>
      <c r="AL153">
        <v>32</v>
      </c>
      <c r="AM153" t="s">
        <v>525</v>
      </c>
      <c r="AN153" t="s">
        <v>821</v>
      </c>
      <c r="AO153">
        <v>289.78800000000001</v>
      </c>
      <c r="AR153" t="s">
        <v>118</v>
      </c>
      <c r="AS153" t="s">
        <v>123</v>
      </c>
      <c r="AT153" t="s">
        <v>258</v>
      </c>
      <c r="AU153" t="s">
        <v>524</v>
      </c>
      <c r="AV153" t="s">
        <v>48</v>
      </c>
      <c r="AW153">
        <v>8</v>
      </c>
      <c r="BB153">
        <v>1.0010272061494196</v>
      </c>
      <c r="BC153" t="s">
        <v>71</v>
      </c>
      <c r="BF153" t="s">
        <v>118</v>
      </c>
      <c r="BG153" t="s">
        <v>123</v>
      </c>
      <c r="BH153" t="s">
        <v>524</v>
      </c>
      <c r="BI153">
        <v>9315</v>
      </c>
      <c r="BJ153">
        <v>8</v>
      </c>
      <c r="BK153" t="s">
        <v>258</v>
      </c>
      <c r="BL153" t="s">
        <v>253</v>
      </c>
      <c r="BM153">
        <v>1.0010272061494196</v>
      </c>
      <c r="BN153" t="s">
        <v>71</v>
      </c>
      <c r="BO153" t="s">
        <v>178</v>
      </c>
      <c r="BP153">
        <v>1398.6360000000002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3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48" t="s">
        <v>822</v>
      </c>
      <c r="B2" s="249"/>
      <c r="C2" s="250"/>
      <c r="D2" s="251"/>
      <c r="E2" s="248"/>
      <c r="F2" s="252"/>
      <c r="G2" s="248"/>
      <c r="H2" s="248"/>
      <c r="I2" s="248"/>
      <c r="J2" s="248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823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 t="s">
        <v>824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61" t="s">
        <v>825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193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826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160</v>
      </c>
      <c r="E13" s="267" t="s">
        <v>146</v>
      </c>
      <c r="F13" s="265" t="s">
        <v>151</v>
      </c>
      <c r="G13" s="267" t="s">
        <v>149</v>
      </c>
      <c r="H13" s="267" t="s">
        <v>153</v>
      </c>
      <c r="I13" s="230" t="s">
        <v>155</v>
      </c>
      <c r="J13" s="267" t="s">
        <v>11</v>
      </c>
      <c r="K13" s="267" t="s">
        <v>12</v>
      </c>
      <c r="L13" s="267" t="s">
        <v>13</v>
      </c>
      <c r="M13" s="267" t="s">
        <v>106</v>
      </c>
      <c r="N13" s="267" t="s">
        <v>6</v>
      </c>
      <c r="O13" s="267" t="s">
        <v>7</v>
      </c>
      <c r="P13" s="267" t="s">
        <v>182</v>
      </c>
      <c r="Q13" s="268" t="s">
        <v>184</v>
      </c>
      <c r="R13" s="268" t="s">
        <v>185</v>
      </c>
    </row>
    <row r="14" spans="1:18" ht="16.5">
      <c r="A14" s="269" t="s">
        <v>118</v>
      </c>
      <c r="B14" s="270" t="s">
        <v>276</v>
      </c>
      <c r="C14" s="271" t="s">
        <v>70</v>
      </c>
      <c r="D14" s="272">
        <v>0.7981818181818181</v>
      </c>
      <c r="E14" s="273">
        <v>3792</v>
      </c>
      <c r="F14" s="231" t="s">
        <v>122</v>
      </c>
      <c r="G14" s="274" t="s">
        <v>245</v>
      </c>
      <c r="H14" s="275">
        <v>1</v>
      </c>
      <c r="I14" s="232">
        <v>1999.5630000000001</v>
      </c>
      <c r="J14" s="276">
        <v>1.9788483710207552E-2</v>
      </c>
      <c r="K14" s="276">
        <v>0.42534707142554828</v>
      </c>
      <c r="L14" s="276">
        <v>0.1264783067728889</v>
      </c>
      <c r="M14" s="277">
        <v>18.978999999999999</v>
      </c>
      <c r="N14" s="278">
        <v>5.0010927387634192E-2</v>
      </c>
      <c r="O14" s="278">
        <v>16.603627892694554</v>
      </c>
      <c r="P14" s="279">
        <v>43</v>
      </c>
      <c r="Q14" s="280">
        <v>1</v>
      </c>
      <c r="R14" s="280">
        <v>332</v>
      </c>
    </row>
    <row r="15" spans="1:18" ht="16.5">
      <c r="A15" s="269" t="s">
        <v>118</v>
      </c>
      <c r="B15" s="270" t="s">
        <v>290</v>
      </c>
      <c r="C15" s="271" t="s">
        <v>70</v>
      </c>
      <c r="D15" s="272">
        <v>0.77636363636363626</v>
      </c>
      <c r="E15" s="273">
        <v>101</v>
      </c>
      <c r="F15" s="231" t="s">
        <v>122</v>
      </c>
      <c r="G15" s="274" t="s">
        <v>252</v>
      </c>
      <c r="H15" s="275">
        <v>1</v>
      </c>
      <c r="I15" s="232">
        <v>1934.2190000000001</v>
      </c>
      <c r="J15" s="276">
        <v>2.9834456739962677E-2</v>
      </c>
      <c r="K15" s="276">
        <v>0.37735370788056044</v>
      </c>
      <c r="L15" s="276">
        <v>0.23627107375121431</v>
      </c>
      <c r="M15" s="277">
        <v>14.500999999999999</v>
      </c>
      <c r="N15" s="278">
        <v>0</v>
      </c>
      <c r="O15" s="278">
        <v>12.511509813521632</v>
      </c>
      <c r="P15" s="279">
        <v>20</v>
      </c>
      <c r="Q15" s="280">
        <v>0</v>
      </c>
      <c r="R15" s="280">
        <v>242</v>
      </c>
    </row>
    <row r="16" spans="1:18" ht="16.5">
      <c r="A16" s="269" t="s">
        <v>118</v>
      </c>
      <c r="B16" s="270" t="s">
        <v>307</v>
      </c>
      <c r="C16" s="271" t="s">
        <v>70</v>
      </c>
      <c r="D16" s="272">
        <v>0.78262579134691079</v>
      </c>
      <c r="E16" s="273">
        <v>4613</v>
      </c>
      <c r="F16" s="231" t="s">
        <v>122</v>
      </c>
      <c r="G16" s="274" t="s">
        <v>240</v>
      </c>
      <c r="H16" s="275">
        <v>8</v>
      </c>
      <c r="I16" s="232">
        <v>1044.867</v>
      </c>
      <c r="J16" s="276">
        <v>9.618452097250485E-3</v>
      </c>
      <c r="K16" s="276">
        <v>0.40347131998298907</v>
      </c>
      <c r="L16" s="276">
        <v>0.16951062740006434</v>
      </c>
      <c r="M16" s="277">
        <v>15.510999999999999</v>
      </c>
      <c r="N16" s="278">
        <v>0</v>
      </c>
      <c r="O16" s="278">
        <v>3.541120544528634</v>
      </c>
      <c r="P16" s="279">
        <v>9</v>
      </c>
      <c r="Q16" s="280">
        <v>0</v>
      </c>
      <c r="R16" s="280">
        <v>38</v>
      </c>
    </row>
    <row r="17" spans="1:18" ht="16.5">
      <c r="A17" s="269" t="s">
        <v>118</v>
      </c>
      <c r="B17" s="270" t="s">
        <v>311</v>
      </c>
      <c r="C17" s="271" t="s">
        <v>67</v>
      </c>
      <c r="D17" s="272">
        <v>0.82576520495301597</v>
      </c>
      <c r="E17" s="273">
        <v>6160</v>
      </c>
      <c r="F17" s="231" t="s">
        <v>122</v>
      </c>
      <c r="G17" s="274" t="s">
        <v>245</v>
      </c>
      <c r="H17" s="275">
        <v>3</v>
      </c>
      <c r="I17" s="232">
        <v>2080.723</v>
      </c>
      <c r="J17" s="276">
        <v>2.2930357942142553E-2</v>
      </c>
      <c r="K17" s="276">
        <v>0.37239524488148978</v>
      </c>
      <c r="L17" s="276">
        <v>0.22780543109294221</v>
      </c>
      <c r="M17" s="277">
        <v>15.744999999999999</v>
      </c>
      <c r="N17" s="278">
        <v>0</v>
      </c>
      <c r="O17" s="278">
        <v>6.5842498016314526</v>
      </c>
      <c r="P17" s="279">
        <v>8</v>
      </c>
      <c r="Q17" s="280">
        <v>0</v>
      </c>
      <c r="R17" s="280">
        <v>137</v>
      </c>
    </row>
    <row r="18" spans="1:18" ht="16.5">
      <c r="A18" s="269" t="s">
        <v>118</v>
      </c>
      <c r="B18" s="270" t="s">
        <v>320</v>
      </c>
      <c r="C18" s="271" t="s">
        <v>67</v>
      </c>
      <c r="D18" s="272">
        <v>0.82813194661930889</v>
      </c>
      <c r="E18" s="273">
        <v>6591</v>
      </c>
      <c r="F18" s="231" t="s">
        <v>120</v>
      </c>
      <c r="G18" s="274" t="s">
        <v>222</v>
      </c>
      <c r="H18" s="275">
        <v>2</v>
      </c>
      <c r="I18" s="232">
        <v>1357.0450000000001</v>
      </c>
      <c r="J18" s="276">
        <v>6.2265229343757549E-2</v>
      </c>
      <c r="K18" s="276">
        <v>0.40082772468029271</v>
      </c>
      <c r="L18" s="276">
        <v>0.16506453360058065</v>
      </c>
      <c r="M18" s="277">
        <v>17.61</v>
      </c>
      <c r="N18" s="278">
        <v>0</v>
      </c>
      <c r="O18" s="278">
        <v>2.6528228614379037</v>
      </c>
      <c r="P18" s="279">
        <v>38</v>
      </c>
      <c r="Q18" s="280">
        <v>0</v>
      </c>
      <c r="R18" s="280">
        <v>36</v>
      </c>
    </row>
    <row r="19" spans="1:18" ht="16.5">
      <c r="A19" s="269" t="s">
        <v>118</v>
      </c>
      <c r="B19" s="270" t="s">
        <v>334</v>
      </c>
      <c r="C19" s="271" t="s">
        <v>67</v>
      </c>
      <c r="D19" s="272">
        <v>0.8467401290174289</v>
      </c>
      <c r="E19" s="273">
        <v>7749</v>
      </c>
      <c r="F19" s="231" t="s">
        <v>123</v>
      </c>
      <c r="G19" s="274" t="s">
        <v>256</v>
      </c>
      <c r="H19" s="275">
        <v>3</v>
      </c>
      <c r="I19" s="232">
        <v>931.03699999999992</v>
      </c>
      <c r="J19" s="276">
        <v>4.2247898949239263E-2</v>
      </c>
      <c r="K19" s="276">
        <v>0.38715463884594237</v>
      </c>
      <c r="L19" s="276">
        <v>0.16223526033956268</v>
      </c>
      <c r="M19" s="277">
        <v>12.362</v>
      </c>
      <c r="N19" s="278">
        <v>0.21481423402077471</v>
      </c>
      <c r="O19" s="278">
        <v>13.855518094339969</v>
      </c>
      <c r="P19" s="279">
        <v>40</v>
      </c>
      <c r="Q19" s="280">
        <v>2</v>
      </c>
      <c r="R19" s="280">
        <v>130</v>
      </c>
    </row>
    <row r="20" spans="1:18" ht="16.5">
      <c r="A20" s="269" t="s">
        <v>118</v>
      </c>
      <c r="B20" s="270" t="s">
        <v>336</v>
      </c>
      <c r="C20" s="271" t="s">
        <v>70</v>
      </c>
      <c r="D20" s="272">
        <v>0.77853837482336985</v>
      </c>
      <c r="E20" s="273">
        <v>6673</v>
      </c>
      <c r="F20" s="231" t="s">
        <v>122</v>
      </c>
      <c r="G20" s="274" t="s">
        <v>243</v>
      </c>
      <c r="H20" s="275">
        <v>8</v>
      </c>
      <c r="I20" s="232">
        <v>1095.703</v>
      </c>
      <c r="J20" s="276">
        <v>2.8585395811406421E-2</v>
      </c>
      <c r="K20" s="276">
        <v>0.39920498496900708</v>
      </c>
      <c r="L20" s="276">
        <v>0.210963726006028</v>
      </c>
      <c r="M20" s="277">
        <v>16.238</v>
      </c>
      <c r="N20" s="278">
        <v>0</v>
      </c>
      <c r="O20" s="278">
        <v>25.189307686480735</v>
      </c>
      <c r="P20" s="279">
        <v>16</v>
      </c>
      <c r="Q20" s="280">
        <v>0</v>
      </c>
      <c r="R20" s="280">
        <v>279</v>
      </c>
    </row>
    <row r="21" spans="1:18" ht="16.5">
      <c r="A21" s="269" t="s">
        <v>118</v>
      </c>
      <c r="B21" s="270" t="s">
        <v>340</v>
      </c>
      <c r="C21" s="271" t="s">
        <v>67</v>
      </c>
      <c r="D21" s="272">
        <v>0.83689421992239899</v>
      </c>
      <c r="E21" s="273">
        <v>6141</v>
      </c>
      <c r="F21" s="231" t="s">
        <v>122</v>
      </c>
      <c r="G21" s="274" t="s">
        <v>240</v>
      </c>
      <c r="H21" s="275">
        <v>2</v>
      </c>
      <c r="I21" s="232">
        <v>2009.4650000000001</v>
      </c>
      <c r="J21" s="276">
        <v>3.2830570214906783E-2</v>
      </c>
      <c r="K21" s="276">
        <v>0.37251944503422296</v>
      </c>
      <c r="L21" s="276">
        <v>0.12988531773382467</v>
      </c>
      <c r="M21" s="277">
        <v>14.167999999999999</v>
      </c>
      <c r="N21" s="278">
        <v>0</v>
      </c>
      <c r="O21" s="278">
        <v>12.242064430084623</v>
      </c>
      <c r="P21" s="279">
        <v>8</v>
      </c>
      <c r="Q21" s="280">
        <v>0</v>
      </c>
      <c r="R21" s="280">
        <v>246</v>
      </c>
    </row>
    <row r="22" spans="1:18" ht="16.5">
      <c r="A22" s="269" t="s">
        <v>118</v>
      </c>
      <c r="B22" s="270" t="s">
        <v>346</v>
      </c>
      <c r="C22" s="271" t="s">
        <v>70</v>
      </c>
      <c r="D22" s="272">
        <v>0.78298454613542823</v>
      </c>
      <c r="E22" s="273">
        <v>6003</v>
      </c>
      <c r="F22" s="231" t="s">
        <v>122</v>
      </c>
      <c r="G22" s="274" t="s">
        <v>243</v>
      </c>
      <c r="H22" s="275">
        <v>3</v>
      </c>
      <c r="I22" s="232">
        <v>1504.731</v>
      </c>
      <c r="J22" s="276">
        <v>2.1649108465754317E-2</v>
      </c>
      <c r="K22" s="276">
        <v>0.38892769943543087</v>
      </c>
      <c r="L22" s="276">
        <v>7.1773625983647574E-2</v>
      </c>
      <c r="M22" s="277">
        <v>18.297999999999998</v>
      </c>
      <c r="N22" s="278">
        <v>0</v>
      </c>
      <c r="O22" s="278">
        <v>36.01972711401573</v>
      </c>
      <c r="P22" s="279">
        <v>13</v>
      </c>
      <c r="Q22" s="280">
        <v>0</v>
      </c>
      <c r="R22" s="280">
        <v>542</v>
      </c>
    </row>
    <row r="23" spans="1:18" ht="16.5">
      <c r="A23" s="269" t="s">
        <v>118</v>
      </c>
      <c r="B23" s="270" t="s">
        <v>348</v>
      </c>
      <c r="C23" s="271" t="s">
        <v>67</v>
      </c>
      <c r="D23" s="272">
        <v>0.81590909090909081</v>
      </c>
      <c r="E23" s="273">
        <v>1535</v>
      </c>
      <c r="F23" s="231" t="s">
        <v>122</v>
      </c>
      <c r="G23" s="274" t="s">
        <v>248</v>
      </c>
      <c r="H23" s="275">
        <v>1</v>
      </c>
      <c r="I23" s="232">
        <v>1653.675</v>
      </c>
      <c r="J23" s="276">
        <v>2.0741378131215321E-2</v>
      </c>
      <c r="K23" s="276">
        <v>0.3492119063023193</v>
      </c>
      <c r="L23" s="276">
        <v>0.2303959363236428</v>
      </c>
      <c r="M23" s="277">
        <v>12.643000000000001</v>
      </c>
      <c r="N23" s="278">
        <v>0</v>
      </c>
      <c r="O23" s="278">
        <v>16.387742452416589</v>
      </c>
      <c r="P23" s="279">
        <v>13</v>
      </c>
      <c r="Q23" s="280">
        <v>0</v>
      </c>
      <c r="R23" s="280">
        <v>271</v>
      </c>
    </row>
    <row r="24" spans="1:18" ht="16.5">
      <c r="A24" s="269" t="s">
        <v>118</v>
      </c>
      <c r="B24" s="270" t="s">
        <v>350</v>
      </c>
      <c r="C24" s="271" t="s">
        <v>67</v>
      </c>
      <c r="D24" s="272">
        <v>0.83090909090909082</v>
      </c>
      <c r="E24" s="273">
        <v>2374</v>
      </c>
      <c r="F24" s="231" t="s">
        <v>122</v>
      </c>
      <c r="G24" s="274" t="s">
        <v>243</v>
      </c>
      <c r="H24" s="275">
        <v>1</v>
      </c>
      <c r="I24" s="232">
        <v>1897.7139999999999</v>
      </c>
      <c r="J24" s="276">
        <v>1.9788052686547354E-2</v>
      </c>
      <c r="K24" s="276">
        <v>0.37825118959832432</v>
      </c>
      <c r="L24" s="276">
        <v>0.22553451152281115</v>
      </c>
      <c r="M24" s="277">
        <v>15.628</v>
      </c>
      <c r="N24" s="278">
        <v>0</v>
      </c>
      <c r="O24" s="278">
        <v>22.448061193625595</v>
      </c>
      <c r="P24" s="279">
        <v>18</v>
      </c>
      <c r="Q24" s="280">
        <v>0</v>
      </c>
      <c r="R24" s="280">
        <v>426</v>
      </c>
    </row>
    <row r="25" spans="1:18" ht="16.5">
      <c r="A25" s="269" t="s">
        <v>118</v>
      </c>
      <c r="B25" s="270" t="s">
        <v>356</v>
      </c>
      <c r="C25" s="271" t="s">
        <v>67</v>
      </c>
      <c r="D25" s="272">
        <v>0.81302934865453003</v>
      </c>
      <c r="E25" s="273">
        <v>7558</v>
      </c>
      <c r="F25" s="231" t="s">
        <v>122</v>
      </c>
      <c r="G25" s="274" t="s">
        <v>242</v>
      </c>
      <c r="H25" s="275">
        <v>3</v>
      </c>
      <c r="I25" s="232">
        <v>682.02599999999995</v>
      </c>
      <c r="J25" s="276">
        <v>2.0714032649351607E-2</v>
      </c>
      <c r="K25" s="276">
        <v>0.38033310611925447</v>
      </c>
      <c r="L25" s="276">
        <v>0.15409059654866136</v>
      </c>
      <c r="M25" s="277">
        <v>14.868</v>
      </c>
      <c r="N25" s="278">
        <v>0.14662197628829401</v>
      </c>
      <c r="O25" s="278">
        <v>16.861527273153811</v>
      </c>
      <c r="P25" s="279">
        <v>11</v>
      </c>
      <c r="Q25" s="280">
        <v>1</v>
      </c>
      <c r="R25" s="280">
        <v>115</v>
      </c>
    </row>
    <row r="26" spans="1:18" ht="16.5">
      <c r="A26" s="269" t="s">
        <v>118</v>
      </c>
      <c r="B26" s="270" t="s">
        <v>360</v>
      </c>
      <c r="C26" s="271" t="s">
        <v>67</v>
      </c>
      <c r="D26" s="272">
        <v>0.83619946658178801</v>
      </c>
      <c r="E26" s="273">
        <v>3867</v>
      </c>
      <c r="F26" s="231" t="s">
        <v>122</v>
      </c>
      <c r="G26" s="274" t="s">
        <v>246</v>
      </c>
      <c r="H26" s="275">
        <v>2</v>
      </c>
      <c r="I26" s="232">
        <v>1822.21</v>
      </c>
      <c r="J26" s="276">
        <v>3.0469298014092098E-2</v>
      </c>
      <c r="K26" s="276">
        <v>0.37009881891622193</v>
      </c>
      <c r="L26" s="276">
        <v>0.20744041575888619</v>
      </c>
      <c r="M26" s="277">
        <v>12.337999999999999</v>
      </c>
      <c r="N26" s="278">
        <v>0</v>
      </c>
      <c r="O26" s="278">
        <v>19.591594821672583</v>
      </c>
      <c r="P26" s="279">
        <v>11</v>
      </c>
      <c r="Q26" s="280">
        <v>0</v>
      </c>
      <c r="R26" s="280">
        <v>357</v>
      </c>
    </row>
    <row r="27" spans="1:18" ht="16.5">
      <c r="A27" s="269" t="s">
        <v>118</v>
      </c>
      <c r="B27" s="270" t="s">
        <v>362</v>
      </c>
      <c r="C27" s="271" t="s">
        <v>67</v>
      </c>
      <c r="D27" s="272">
        <v>0.84326456128832228</v>
      </c>
      <c r="E27" s="273">
        <v>3360</v>
      </c>
      <c r="F27" s="231" t="s">
        <v>120</v>
      </c>
      <c r="G27" s="274" t="s">
        <v>214</v>
      </c>
      <c r="H27" s="275">
        <v>3</v>
      </c>
      <c r="I27" s="232">
        <v>827.173</v>
      </c>
      <c r="J27" s="276">
        <v>5.0317429021087282E-2</v>
      </c>
      <c r="K27" s="276">
        <v>0.35905738618364025</v>
      </c>
      <c r="L27" s="276">
        <v>0.12260047166483344</v>
      </c>
      <c r="M27" s="277">
        <v>18.571000000000002</v>
      </c>
      <c r="N27" s="278">
        <v>0.48357477819029393</v>
      </c>
      <c r="O27" s="278">
        <v>25.629463244085578</v>
      </c>
      <c r="P27" s="279">
        <v>8</v>
      </c>
      <c r="Q27" s="280">
        <v>4</v>
      </c>
      <c r="R27" s="280">
        <v>224</v>
      </c>
    </row>
    <row r="28" spans="1:18" ht="16.5">
      <c r="A28" s="269" t="s">
        <v>118</v>
      </c>
      <c r="B28" s="270" t="s">
        <v>364</v>
      </c>
      <c r="C28" s="271" t="s">
        <v>67</v>
      </c>
      <c r="D28" s="272">
        <v>0.81622923209369569</v>
      </c>
      <c r="E28" s="273">
        <v>2550</v>
      </c>
      <c r="F28" s="231" t="s">
        <v>122</v>
      </c>
      <c r="G28" s="274" t="s">
        <v>243</v>
      </c>
      <c r="H28" s="275">
        <v>8</v>
      </c>
      <c r="I28" s="232">
        <v>1415.3229999999999</v>
      </c>
      <c r="J28" s="276">
        <v>2.3036068639587605E-2</v>
      </c>
      <c r="K28" s="276">
        <v>0.38466726956206998</v>
      </c>
      <c r="L28" s="276">
        <v>0.14484326192678279</v>
      </c>
      <c r="M28" s="277">
        <v>14.398</v>
      </c>
      <c r="N28" s="278">
        <v>0</v>
      </c>
      <c r="O28" s="278">
        <v>20.278056669749592</v>
      </c>
      <c r="P28" s="279">
        <v>20</v>
      </c>
      <c r="Q28" s="280">
        <v>0</v>
      </c>
      <c r="R28" s="280">
        <v>287</v>
      </c>
    </row>
    <row r="29" spans="1:18" ht="16.5">
      <c r="A29" s="269" t="s">
        <v>118</v>
      </c>
      <c r="B29" s="270" t="s">
        <v>380</v>
      </c>
      <c r="C29" s="271" t="s">
        <v>67</v>
      </c>
      <c r="D29" s="272">
        <v>0.83824643557357792</v>
      </c>
      <c r="E29" s="273">
        <v>884</v>
      </c>
      <c r="F29" s="231" t="s">
        <v>122</v>
      </c>
      <c r="G29" s="274" t="s">
        <v>247</v>
      </c>
      <c r="H29" s="275">
        <v>3</v>
      </c>
      <c r="I29" s="232">
        <v>1650.1890000000001</v>
      </c>
      <c r="J29" s="276">
        <v>7.0829817039686962E-3</v>
      </c>
      <c r="K29" s="276">
        <v>0.36542401866564073</v>
      </c>
      <c r="L29" s="276">
        <v>0.23088264435164699</v>
      </c>
      <c r="M29" s="277">
        <v>10.978</v>
      </c>
      <c r="N29" s="278">
        <v>6.0599119252400781E-2</v>
      </c>
      <c r="O29" s="278">
        <v>6.3629075215020823</v>
      </c>
      <c r="P29" s="279">
        <v>0</v>
      </c>
      <c r="Q29" s="280">
        <v>1</v>
      </c>
      <c r="R29" s="280">
        <v>105</v>
      </c>
    </row>
    <row r="30" spans="1:18" ht="16.5">
      <c r="A30" s="269" t="s">
        <v>118</v>
      </c>
      <c r="B30" s="270" t="s">
        <v>386</v>
      </c>
      <c r="C30" s="271" t="s">
        <v>67</v>
      </c>
      <c r="D30" s="272">
        <v>0.80757361652544057</v>
      </c>
      <c r="E30" s="273">
        <v>2404</v>
      </c>
      <c r="F30" s="231" t="s">
        <v>122</v>
      </c>
      <c r="G30" s="274" t="s">
        <v>252</v>
      </c>
      <c r="H30" s="275">
        <v>6</v>
      </c>
      <c r="I30" s="232">
        <v>898.31299999999999</v>
      </c>
      <c r="J30" s="276">
        <v>3.8379167683206497E-2</v>
      </c>
      <c r="K30" s="276">
        <v>0.36800749143386802</v>
      </c>
      <c r="L30" s="276">
        <v>0.14108907642434343</v>
      </c>
      <c r="M30" s="277">
        <v>15.971</v>
      </c>
      <c r="N30" s="278">
        <v>0</v>
      </c>
      <c r="O30" s="278">
        <v>28.609181877586099</v>
      </c>
      <c r="P30" s="279">
        <v>0</v>
      </c>
      <c r="Q30" s="280">
        <v>0</v>
      </c>
      <c r="R30" s="280">
        <v>258</v>
      </c>
    </row>
    <row r="31" spans="1:18" ht="16.5">
      <c r="A31" s="269" t="s">
        <v>118</v>
      </c>
      <c r="B31" s="270" t="s">
        <v>394</v>
      </c>
      <c r="C31" s="271" t="s">
        <v>67</v>
      </c>
      <c r="D31" s="272">
        <v>0.81409090909090898</v>
      </c>
      <c r="E31" s="273">
        <v>6339</v>
      </c>
      <c r="F31" s="231" t="s">
        <v>122</v>
      </c>
      <c r="G31" s="274" t="s">
        <v>251</v>
      </c>
      <c r="H31" s="275">
        <v>1</v>
      </c>
      <c r="I31" s="232">
        <v>500.92899999999997</v>
      </c>
      <c r="J31" s="276">
        <v>2.4539757087340405E-2</v>
      </c>
      <c r="K31" s="276">
        <v>0.38466252096497094</v>
      </c>
      <c r="L31" s="276">
        <v>0.17901966521397664</v>
      </c>
      <c r="M31" s="277">
        <v>21.931000000000001</v>
      </c>
      <c r="N31" s="278">
        <v>0</v>
      </c>
      <c r="O31" s="278">
        <v>26.550668857263208</v>
      </c>
      <c r="P31" s="279">
        <v>6</v>
      </c>
      <c r="Q31" s="280">
        <v>0</v>
      </c>
      <c r="R31" s="280">
        <v>136</v>
      </c>
    </row>
    <row r="32" spans="1:18" ht="16.5">
      <c r="A32" s="269" t="s">
        <v>118</v>
      </c>
      <c r="B32" s="270" t="s">
        <v>396</v>
      </c>
      <c r="C32" s="271" t="s">
        <v>67</v>
      </c>
      <c r="D32" s="272">
        <v>0.84690506264517484</v>
      </c>
      <c r="E32" s="273">
        <v>9259</v>
      </c>
      <c r="F32" s="231" t="s">
        <v>123</v>
      </c>
      <c r="G32" s="274" t="s">
        <v>257</v>
      </c>
      <c r="H32" s="275">
        <v>2</v>
      </c>
      <c r="I32" s="232">
        <v>852.42000000000007</v>
      </c>
      <c r="J32" s="276">
        <v>1.2224889881359054E-2</v>
      </c>
      <c r="K32" s="276">
        <v>0.42481072749336374</v>
      </c>
      <c r="L32" s="276">
        <v>4.7730100710512501E-2</v>
      </c>
      <c r="M32" s="277">
        <v>13.433999999999999</v>
      </c>
      <c r="N32" s="278">
        <v>0</v>
      </c>
      <c r="O32" s="278">
        <v>14.54681964289904</v>
      </c>
      <c r="P32" s="279">
        <v>56</v>
      </c>
      <c r="Q32" s="280">
        <v>0</v>
      </c>
      <c r="R32" s="280">
        <v>135</v>
      </c>
    </row>
    <row r="33" spans="1:18" ht="16.5">
      <c r="A33" s="269" t="s">
        <v>118</v>
      </c>
      <c r="B33" s="270" t="s">
        <v>410</v>
      </c>
      <c r="C33" s="271" t="s">
        <v>70</v>
      </c>
      <c r="D33" s="272">
        <v>0.77818181818181809</v>
      </c>
      <c r="E33" s="273">
        <v>3128</v>
      </c>
      <c r="F33" s="231" t="s">
        <v>122</v>
      </c>
      <c r="G33" s="274" t="s">
        <v>244</v>
      </c>
      <c r="H33" s="275">
        <v>1</v>
      </c>
      <c r="I33" s="232">
        <v>633.02599999999995</v>
      </c>
      <c r="J33" s="276">
        <v>5.0690676493249216E-2</v>
      </c>
      <c r="K33" s="276">
        <v>0.39031296361011586</v>
      </c>
      <c r="L33" s="276">
        <v>0.22100554576582843</v>
      </c>
      <c r="M33" s="277">
        <v>17.68</v>
      </c>
      <c r="N33" s="278">
        <v>0</v>
      </c>
      <c r="O33" s="278">
        <v>27.013108466318922</v>
      </c>
      <c r="P33" s="279">
        <v>18</v>
      </c>
      <c r="Q33" s="280">
        <v>0</v>
      </c>
      <c r="R33" s="280">
        <v>173</v>
      </c>
    </row>
    <row r="34" spans="1:18" ht="16.5">
      <c r="A34" s="269" t="s">
        <v>118</v>
      </c>
      <c r="B34" s="270" t="s">
        <v>412</v>
      </c>
      <c r="C34" s="271" t="s">
        <v>70</v>
      </c>
      <c r="D34" s="272">
        <v>0.76863636363636356</v>
      </c>
      <c r="E34" s="273">
        <v>223</v>
      </c>
      <c r="F34" s="231" t="s">
        <v>120</v>
      </c>
      <c r="G34" s="274" t="s">
        <v>219</v>
      </c>
      <c r="H34" s="275">
        <v>1</v>
      </c>
      <c r="I34" s="232">
        <v>855.22299999999996</v>
      </c>
      <c r="J34" s="276">
        <v>8.1232024852621695E-2</v>
      </c>
      <c r="K34" s="276">
        <v>0.38842303423643476</v>
      </c>
      <c r="L34" s="276">
        <v>0.110833964004711</v>
      </c>
      <c r="M34" s="277">
        <v>17.116</v>
      </c>
      <c r="N34" s="278">
        <v>0.58464283584515386</v>
      </c>
      <c r="O34" s="278">
        <v>18.240856478368801</v>
      </c>
      <c r="P34" s="279">
        <v>17</v>
      </c>
      <c r="Q34" s="280">
        <v>5</v>
      </c>
      <c r="R34" s="280">
        <v>159</v>
      </c>
    </row>
    <row r="35" spans="1:18" ht="16.5">
      <c r="A35" s="269" t="s">
        <v>118</v>
      </c>
      <c r="B35" s="270" t="s">
        <v>420</v>
      </c>
      <c r="C35" s="271" t="s">
        <v>70</v>
      </c>
      <c r="D35" s="272">
        <v>0.79863636363636348</v>
      </c>
      <c r="E35" s="273">
        <v>5546</v>
      </c>
      <c r="F35" s="231" t="s">
        <v>122</v>
      </c>
      <c r="G35" s="274" t="s">
        <v>247</v>
      </c>
      <c r="H35" s="275">
        <v>1</v>
      </c>
      <c r="I35" s="232">
        <v>1014.3339999999999</v>
      </c>
      <c r="J35" s="276">
        <v>1.8363177951395276E-2</v>
      </c>
      <c r="K35" s="276">
        <v>0.40559239982710221</v>
      </c>
      <c r="L35" s="276">
        <v>0.16070425029061489</v>
      </c>
      <c r="M35" s="277">
        <v>13.622999999999999</v>
      </c>
      <c r="N35" s="278">
        <v>9.858685600600986E-2</v>
      </c>
      <c r="O35" s="278">
        <v>30.167577937839017</v>
      </c>
      <c r="P35" s="279">
        <v>19</v>
      </c>
      <c r="Q35" s="280">
        <v>1</v>
      </c>
      <c r="R35" s="280">
        <v>310</v>
      </c>
    </row>
    <row r="36" spans="1:18" ht="16.5">
      <c r="A36" s="269" t="s">
        <v>118</v>
      </c>
      <c r="B36" s="270" t="s">
        <v>424</v>
      </c>
      <c r="C36" s="271" t="s">
        <v>67</v>
      </c>
      <c r="D36" s="272">
        <v>0.83133600709269817</v>
      </c>
      <c r="E36" s="273">
        <v>3869</v>
      </c>
      <c r="F36" s="231" t="s">
        <v>122</v>
      </c>
      <c r="G36" s="274" t="s">
        <v>250</v>
      </c>
      <c r="H36" s="275">
        <v>2</v>
      </c>
      <c r="I36" s="232">
        <v>2452.817</v>
      </c>
      <c r="J36" s="276">
        <v>2.9266450958248921E-2</v>
      </c>
      <c r="K36" s="276">
        <v>0.37289591950128004</v>
      </c>
      <c r="L36" s="276">
        <v>0.12230834995028166</v>
      </c>
      <c r="M36" s="277">
        <v>14.018000000000001</v>
      </c>
      <c r="N36" s="278">
        <v>0.2038472499171361</v>
      </c>
      <c r="O36" s="278">
        <v>14.636232544050371</v>
      </c>
      <c r="P36" s="279">
        <v>29</v>
      </c>
      <c r="Q36" s="280">
        <v>5</v>
      </c>
      <c r="R36" s="280">
        <v>359</v>
      </c>
    </row>
    <row r="37" spans="1:18" ht="16.5">
      <c r="A37" s="269" t="s">
        <v>118</v>
      </c>
      <c r="B37" s="270" t="s">
        <v>757</v>
      </c>
      <c r="C37" s="271" t="s">
        <v>70</v>
      </c>
      <c r="D37" s="272">
        <v>0.77090909090909088</v>
      </c>
      <c r="E37" s="273">
        <v>8080</v>
      </c>
      <c r="F37" s="231" t="s">
        <v>122</v>
      </c>
      <c r="G37" s="274" t="s">
        <v>251</v>
      </c>
      <c r="H37" s="275">
        <v>1</v>
      </c>
      <c r="I37" s="232">
        <v>427.28</v>
      </c>
      <c r="J37" s="276">
        <v>2.5744273039780781E-2</v>
      </c>
      <c r="K37" s="276">
        <v>0.35926536175725948</v>
      </c>
      <c r="L37" s="276">
        <v>0.2013923632015874</v>
      </c>
      <c r="M37" s="277">
        <v>21.241</v>
      </c>
      <c r="N37" s="278">
        <v>0</v>
      </c>
      <c r="O37" s="278">
        <v>18.489046994944768</v>
      </c>
      <c r="P37" s="279">
        <v>8</v>
      </c>
      <c r="Q37" s="280">
        <v>0</v>
      </c>
      <c r="R37" s="280">
        <v>98</v>
      </c>
    </row>
    <row r="38" spans="1:18" ht="16.5">
      <c r="A38" s="269" t="s">
        <v>118</v>
      </c>
      <c r="B38" s="270" t="s">
        <v>430</v>
      </c>
      <c r="C38" s="271" t="s">
        <v>70</v>
      </c>
      <c r="D38" s="272">
        <v>0.78260560799332224</v>
      </c>
      <c r="E38" s="273">
        <v>6524</v>
      </c>
      <c r="F38" s="231" t="s">
        <v>122</v>
      </c>
      <c r="G38" s="274" t="s">
        <v>252</v>
      </c>
      <c r="H38" s="275">
        <v>2</v>
      </c>
      <c r="I38" s="232">
        <v>905.38300000000004</v>
      </c>
      <c r="J38" s="276">
        <v>3.2677708634557462E-2</v>
      </c>
      <c r="K38" s="276">
        <v>0.38204845220366707</v>
      </c>
      <c r="L38" s="276">
        <v>0.20101989986558175</v>
      </c>
      <c r="M38" s="277">
        <v>14.688000000000001</v>
      </c>
      <c r="N38" s="278">
        <v>0</v>
      </c>
      <c r="O38" s="278">
        <v>10.050994993279087</v>
      </c>
      <c r="P38" s="279">
        <v>16</v>
      </c>
      <c r="Q38" s="280">
        <v>0</v>
      </c>
      <c r="R38" s="280">
        <v>91</v>
      </c>
    </row>
    <row r="39" spans="1:18" ht="16.5">
      <c r="A39" s="269" t="s">
        <v>118</v>
      </c>
      <c r="B39" s="270" t="s">
        <v>434</v>
      </c>
      <c r="C39" s="271" t="s">
        <v>67</v>
      </c>
      <c r="D39" s="272">
        <v>0.82518231542857323</v>
      </c>
      <c r="E39" s="273">
        <v>7097</v>
      </c>
      <c r="F39" s="231" t="s">
        <v>120</v>
      </c>
      <c r="G39" s="274" t="s">
        <v>216</v>
      </c>
      <c r="H39" s="275">
        <v>6</v>
      </c>
      <c r="I39" s="232">
        <v>1750.8880000000001</v>
      </c>
      <c r="J39" s="276">
        <v>1.644252636143171E-2</v>
      </c>
      <c r="K39" s="276">
        <v>0.4385715520058398</v>
      </c>
      <c r="L39" s="276">
        <v>0.16563024019811662</v>
      </c>
      <c r="M39" s="277">
        <v>13.102</v>
      </c>
      <c r="N39" s="278">
        <v>0.11422775186077007</v>
      </c>
      <c r="O39" s="278">
        <v>14.278468982596259</v>
      </c>
      <c r="P39" s="279">
        <v>52</v>
      </c>
      <c r="Q39" s="280">
        <v>2</v>
      </c>
      <c r="R39" s="280">
        <v>250</v>
      </c>
    </row>
    <row r="40" spans="1:18" ht="16.5">
      <c r="A40" s="269" t="s">
        <v>118</v>
      </c>
      <c r="B40" s="270" t="s">
        <v>436</v>
      </c>
      <c r="C40" s="271" t="s">
        <v>67</v>
      </c>
      <c r="D40" s="272">
        <v>0.81558203615951352</v>
      </c>
      <c r="E40" s="273">
        <v>976</v>
      </c>
      <c r="F40" s="231" t="s">
        <v>122</v>
      </c>
      <c r="G40" s="274" t="s">
        <v>242</v>
      </c>
      <c r="H40" s="275">
        <v>3</v>
      </c>
      <c r="I40" s="232">
        <v>845.12400000000002</v>
      </c>
      <c r="J40" s="276">
        <v>1.6580632997656712E-2</v>
      </c>
      <c r="K40" s="276">
        <v>0.39852293343140205</v>
      </c>
      <c r="L40" s="276">
        <v>3.1947974498416798E-2</v>
      </c>
      <c r="M40" s="277">
        <v>15.657</v>
      </c>
      <c r="N40" s="278">
        <v>0</v>
      </c>
      <c r="O40" s="278">
        <v>18.340503878720757</v>
      </c>
      <c r="P40" s="279">
        <v>12</v>
      </c>
      <c r="Q40" s="280">
        <v>0</v>
      </c>
      <c r="R40" s="280">
        <v>155</v>
      </c>
    </row>
    <row r="41" spans="1:18" ht="16.5">
      <c r="A41" s="269" t="s">
        <v>118</v>
      </c>
      <c r="B41" s="270" t="s">
        <v>438</v>
      </c>
      <c r="C41" s="271" t="s">
        <v>67</v>
      </c>
      <c r="D41" s="272">
        <v>0.84223819030588287</v>
      </c>
      <c r="E41" s="273">
        <v>8137</v>
      </c>
      <c r="F41" s="231" t="s">
        <v>122</v>
      </c>
      <c r="G41" s="274" t="s">
        <v>249</v>
      </c>
      <c r="H41" s="275">
        <v>3</v>
      </c>
      <c r="I41" s="232">
        <v>1989.8310000000001</v>
      </c>
      <c r="J41" s="276">
        <v>1.7325292479745957E-2</v>
      </c>
      <c r="K41" s="276">
        <v>0.37299458600018237</v>
      </c>
      <c r="L41" s="276">
        <v>0.21961664081019946</v>
      </c>
      <c r="M41" s="277">
        <v>14.474</v>
      </c>
      <c r="N41" s="278">
        <v>0</v>
      </c>
      <c r="O41" s="278">
        <v>3.9701864128159623</v>
      </c>
      <c r="P41" s="279">
        <v>11</v>
      </c>
      <c r="Q41" s="280">
        <v>0</v>
      </c>
      <c r="R41" s="280">
        <v>79</v>
      </c>
    </row>
    <row r="42" spans="1:18" ht="16.5">
      <c r="A42" s="269" t="s">
        <v>118</v>
      </c>
      <c r="B42" s="270" t="s">
        <v>442</v>
      </c>
      <c r="C42" s="271" t="s">
        <v>67</v>
      </c>
      <c r="D42" s="272">
        <v>0.80939801573117587</v>
      </c>
      <c r="E42" s="273">
        <v>1930</v>
      </c>
      <c r="F42" s="231" t="s">
        <v>122</v>
      </c>
      <c r="G42" s="274" t="s">
        <v>246</v>
      </c>
      <c r="H42" s="275">
        <v>3</v>
      </c>
      <c r="I42" s="232">
        <v>687.471</v>
      </c>
      <c r="J42" s="276">
        <v>4.8007429571762066E-2</v>
      </c>
      <c r="K42" s="276">
        <v>0.40869112044894462</v>
      </c>
      <c r="L42" s="276">
        <v>6.6911913375255108E-2</v>
      </c>
      <c r="M42" s="277">
        <v>16.884</v>
      </c>
      <c r="N42" s="278">
        <v>0</v>
      </c>
      <c r="O42" s="278">
        <v>30.110361018864797</v>
      </c>
      <c r="P42" s="279">
        <v>15</v>
      </c>
      <c r="Q42" s="280">
        <v>0</v>
      </c>
      <c r="R42" s="280">
        <v>207</v>
      </c>
    </row>
    <row r="43" spans="1:18" ht="16.5">
      <c r="A43" s="269" t="s">
        <v>118</v>
      </c>
      <c r="B43" s="270" t="s">
        <v>768</v>
      </c>
      <c r="C43" s="271" t="s">
        <v>67</v>
      </c>
      <c r="D43" s="272">
        <v>0.80561404918209389</v>
      </c>
      <c r="E43" s="273">
        <v>5539</v>
      </c>
      <c r="F43" s="231" t="s">
        <v>122</v>
      </c>
      <c r="G43" s="274" t="s">
        <v>240</v>
      </c>
      <c r="H43" s="275">
        <v>2</v>
      </c>
      <c r="I43" s="232">
        <v>690.26599999999996</v>
      </c>
      <c r="J43" s="276">
        <v>6.5132855535915751E-3</v>
      </c>
      <c r="K43" s="276">
        <v>0.40735746354549174</v>
      </c>
      <c r="L43" s="276">
        <v>0.19484101116754179</v>
      </c>
      <c r="M43" s="277">
        <v>16.370999999999999</v>
      </c>
      <c r="N43" s="278">
        <v>0.14487168714669418</v>
      </c>
      <c r="O43" s="278">
        <v>9.7064030388285101</v>
      </c>
      <c r="P43" s="279">
        <v>12</v>
      </c>
      <c r="Q43" s="280">
        <v>1</v>
      </c>
      <c r="R43" s="280">
        <v>67</v>
      </c>
    </row>
    <row r="44" spans="1:18" ht="16.5">
      <c r="A44" s="269" t="s">
        <v>118</v>
      </c>
      <c r="B44" s="270" t="s">
        <v>500</v>
      </c>
      <c r="C44" s="271" t="s">
        <v>70</v>
      </c>
      <c r="D44" s="272">
        <v>0.77590909090909088</v>
      </c>
      <c r="E44" s="273">
        <v>3179</v>
      </c>
      <c r="F44" s="231" t="s">
        <v>122</v>
      </c>
      <c r="G44" s="274" t="s">
        <v>244</v>
      </c>
      <c r="H44" s="275">
        <v>1</v>
      </c>
      <c r="I44" s="232">
        <v>1244.489</v>
      </c>
      <c r="J44" s="276">
        <v>5.4933977960990192E-2</v>
      </c>
      <c r="K44" s="276">
        <v>0.37632873854434384</v>
      </c>
      <c r="L44" s="276">
        <v>0.20844650015226668</v>
      </c>
      <c r="M44" s="277">
        <v>16.494</v>
      </c>
      <c r="N44" s="278">
        <v>0</v>
      </c>
      <c r="O44" s="278">
        <v>10.687117363030127</v>
      </c>
      <c r="P44" s="279">
        <v>19</v>
      </c>
      <c r="Q44" s="280">
        <v>0</v>
      </c>
      <c r="R44" s="280">
        <v>133</v>
      </c>
    </row>
    <row r="45" spans="1:18" ht="16.5">
      <c r="A45" s="269" t="s">
        <v>118</v>
      </c>
      <c r="B45" s="270" t="s">
        <v>504</v>
      </c>
      <c r="C45" s="271" t="s">
        <v>70</v>
      </c>
      <c r="D45" s="272">
        <v>0.7980813052259732</v>
      </c>
      <c r="E45" s="273">
        <v>4601</v>
      </c>
      <c r="F45" s="231" t="s">
        <v>122</v>
      </c>
      <c r="G45" s="274" t="s">
        <v>242</v>
      </c>
      <c r="H45" s="275">
        <v>6</v>
      </c>
      <c r="I45" s="232">
        <v>2387.9780000000001</v>
      </c>
      <c r="J45" s="276">
        <v>3.6585480613904882E-2</v>
      </c>
      <c r="K45" s="276">
        <v>0.38013058326489113</v>
      </c>
      <c r="L45" s="276">
        <v>7.7189094789012452E-2</v>
      </c>
      <c r="M45" s="277">
        <v>15.538</v>
      </c>
      <c r="N45" s="278">
        <v>0.16750573078981465</v>
      </c>
      <c r="O45" s="278">
        <v>16.080550155822205</v>
      </c>
      <c r="P45" s="279">
        <v>31</v>
      </c>
      <c r="Q45" s="280">
        <v>4</v>
      </c>
      <c r="R45" s="280">
        <v>398</v>
      </c>
    </row>
  </sheetData>
  <phoneticPr fontId="2" type="noConversion"/>
  <conditionalFormatting sqref="C14:D45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3D10-F4D1-43F3-8E8E-712080FBDAE1}">
  <sheetPr>
    <tabColor rgb="FFFF0000"/>
  </sheetPr>
  <dimension ref="A1:M23"/>
  <sheetViews>
    <sheetView showGridLines="0" workbookViewId="0"/>
  </sheetViews>
  <sheetFormatPr defaultRowHeight="13.5"/>
  <cols>
    <col min="1" max="16384" width="9.140625" style="253"/>
  </cols>
  <sheetData>
    <row r="1" spans="1:13">
      <c r="A1" s="298"/>
      <c r="B1" s="299"/>
      <c r="C1" s="300"/>
      <c r="D1" s="301"/>
      <c r="E1" s="301"/>
      <c r="F1" s="302"/>
      <c r="G1" s="301"/>
      <c r="H1" s="301"/>
      <c r="I1" s="301"/>
      <c r="J1" s="301"/>
      <c r="K1" s="301"/>
      <c r="L1" s="301"/>
      <c r="M1" s="301"/>
    </row>
    <row r="2" spans="1:13" ht="41.25">
      <c r="A2" s="303" t="s">
        <v>831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</row>
    <row r="4" spans="1:13" ht="17.25">
      <c r="A4" s="262" t="s">
        <v>827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</row>
    <row r="5" spans="1:13" ht="26.25">
      <c r="A5" s="260" t="s">
        <v>828</v>
      </c>
    </row>
    <row r="6" spans="1:13" ht="26.25">
      <c r="A6" s="260" t="s">
        <v>829</v>
      </c>
    </row>
    <row r="7" spans="1:13" ht="26.25">
      <c r="A7" s="260"/>
    </row>
    <row r="8" spans="1:13" ht="17.25">
      <c r="A8" s="261" t="s">
        <v>830</v>
      </c>
    </row>
    <row r="9" spans="1:13" ht="40.5">
      <c r="A9" s="264" t="s">
        <v>0</v>
      </c>
      <c r="B9" s="265" t="s">
        <v>74</v>
      </c>
      <c r="C9" s="266" t="s">
        <v>65</v>
      </c>
      <c r="D9" s="266" t="s">
        <v>160</v>
      </c>
      <c r="E9" s="267" t="s">
        <v>146</v>
      </c>
      <c r="F9" s="265" t="s">
        <v>151</v>
      </c>
      <c r="G9" s="267" t="s">
        <v>149</v>
      </c>
      <c r="H9" s="267" t="s">
        <v>153</v>
      </c>
      <c r="I9" s="230" t="s">
        <v>155</v>
      </c>
      <c r="J9" s="267" t="s">
        <v>11</v>
      </c>
      <c r="K9" s="267" t="s">
        <v>12</v>
      </c>
      <c r="L9" s="267" t="s">
        <v>13</v>
      </c>
      <c r="M9" s="267" t="s">
        <v>182</v>
      </c>
    </row>
    <row r="10" spans="1:13" ht="16.5">
      <c r="A10" s="305" t="s">
        <v>118</v>
      </c>
      <c r="B10" s="270" t="s">
        <v>276</v>
      </c>
      <c r="C10" s="271" t="s">
        <v>70</v>
      </c>
      <c r="D10" s="272">
        <v>0.7981818181818181</v>
      </c>
      <c r="E10" s="273">
        <v>3792</v>
      </c>
      <c r="F10" s="231" t="s">
        <v>122</v>
      </c>
      <c r="G10" s="274" t="s">
        <v>245</v>
      </c>
      <c r="H10" s="275">
        <v>1</v>
      </c>
      <c r="I10" s="232">
        <v>1999.5630000000001</v>
      </c>
      <c r="J10" s="276">
        <v>1.9788483710207552E-2</v>
      </c>
      <c r="K10" s="276">
        <v>0.42534707142554828</v>
      </c>
      <c r="L10" s="276">
        <v>0.1264783067728889</v>
      </c>
      <c r="M10" s="304">
        <v>43</v>
      </c>
    </row>
    <row r="11" spans="1:13" ht="16.5">
      <c r="A11" s="305" t="s">
        <v>118</v>
      </c>
      <c r="B11" s="270" t="s">
        <v>303</v>
      </c>
      <c r="C11" s="271" t="s">
        <v>69</v>
      </c>
      <c r="D11" s="272">
        <v>0.88349999999999995</v>
      </c>
      <c r="E11" s="273">
        <v>8151</v>
      </c>
      <c r="F11" s="231" t="s">
        <v>123</v>
      </c>
      <c r="G11" s="274" t="s">
        <v>258</v>
      </c>
      <c r="H11" s="275">
        <v>1</v>
      </c>
      <c r="I11" s="232">
        <v>839.52300000000002</v>
      </c>
      <c r="J11" s="276">
        <v>1.9065902415747415E-2</v>
      </c>
      <c r="K11" s="276">
        <v>0.35652074859004734</v>
      </c>
      <c r="L11" s="276">
        <v>9.3173926468437335E-2</v>
      </c>
      <c r="M11" s="304">
        <v>45</v>
      </c>
    </row>
    <row r="12" spans="1:13" ht="16.5">
      <c r="A12" s="305" t="s">
        <v>118</v>
      </c>
      <c r="B12" s="270" t="s">
        <v>534</v>
      </c>
      <c r="C12" s="271" t="s">
        <v>69</v>
      </c>
      <c r="D12" s="272">
        <v>0.87470542675108343</v>
      </c>
      <c r="E12" s="273">
        <v>917</v>
      </c>
      <c r="F12" s="231" t="s">
        <v>120</v>
      </c>
      <c r="G12" s="274" t="s">
        <v>223</v>
      </c>
      <c r="H12" s="275">
        <v>10</v>
      </c>
      <c r="I12" s="232">
        <v>2812.2920000000004</v>
      </c>
      <c r="J12" s="276">
        <v>4.6159525100953565E-2</v>
      </c>
      <c r="K12" s="276">
        <v>0.40405761354543196</v>
      </c>
      <c r="L12" s="276">
        <v>0.16534556155619687</v>
      </c>
      <c r="M12" s="304">
        <v>57</v>
      </c>
    </row>
    <row r="13" spans="1:13" ht="16.5">
      <c r="A13" s="305" t="s">
        <v>118</v>
      </c>
      <c r="B13" s="270" t="s">
        <v>313</v>
      </c>
      <c r="C13" s="271" t="s">
        <v>69</v>
      </c>
      <c r="D13" s="272">
        <v>0.89165200214184215</v>
      </c>
      <c r="E13" s="273">
        <v>6021</v>
      </c>
      <c r="F13" s="231" t="s">
        <v>123</v>
      </c>
      <c r="G13" s="274" t="s">
        <v>261</v>
      </c>
      <c r="H13" s="275">
        <v>2</v>
      </c>
      <c r="I13" s="232">
        <v>1311.021</v>
      </c>
      <c r="J13" s="276">
        <v>5.4070262998942929E-2</v>
      </c>
      <c r="K13" s="276">
        <v>0.31094919434400747</v>
      </c>
      <c r="L13" s="276">
        <v>5.8732850198433134E-2</v>
      </c>
      <c r="M13" s="304">
        <v>987</v>
      </c>
    </row>
    <row r="14" spans="1:13" ht="16.5">
      <c r="A14" s="305" t="s">
        <v>118</v>
      </c>
      <c r="B14" s="270" t="s">
        <v>320</v>
      </c>
      <c r="C14" s="271" t="s">
        <v>67</v>
      </c>
      <c r="D14" s="272">
        <v>0.82813194661930889</v>
      </c>
      <c r="E14" s="273">
        <v>6591</v>
      </c>
      <c r="F14" s="231" t="s">
        <v>120</v>
      </c>
      <c r="G14" s="274" t="s">
        <v>222</v>
      </c>
      <c r="H14" s="275">
        <v>2</v>
      </c>
      <c r="I14" s="232">
        <v>1357.0450000000001</v>
      </c>
      <c r="J14" s="276">
        <v>6.2265229343757549E-2</v>
      </c>
      <c r="K14" s="276">
        <v>0.40082772468029271</v>
      </c>
      <c r="L14" s="276">
        <v>0.16506453360058065</v>
      </c>
      <c r="M14" s="304">
        <v>38</v>
      </c>
    </row>
    <row r="15" spans="1:13" ht="16.5">
      <c r="A15" s="305" t="s">
        <v>118</v>
      </c>
      <c r="B15" s="270" t="s">
        <v>334</v>
      </c>
      <c r="C15" s="271" t="s">
        <v>67</v>
      </c>
      <c r="D15" s="272">
        <v>0.8467401290174289</v>
      </c>
      <c r="E15" s="273">
        <v>7749</v>
      </c>
      <c r="F15" s="231" t="s">
        <v>123</v>
      </c>
      <c r="G15" s="274" t="s">
        <v>256</v>
      </c>
      <c r="H15" s="275">
        <v>3</v>
      </c>
      <c r="I15" s="232">
        <v>931.03699999999992</v>
      </c>
      <c r="J15" s="276">
        <v>4.2247898949239263E-2</v>
      </c>
      <c r="K15" s="276">
        <v>0.38715463884594237</v>
      </c>
      <c r="L15" s="276">
        <v>0.16223526033956268</v>
      </c>
      <c r="M15" s="304">
        <v>40</v>
      </c>
    </row>
    <row r="16" spans="1:13" ht="16.5">
      <c r="A16" s="305" t="s">
        <v>118</v>
      </c>
      <c r="B16" s="270" t="s">
        <v>536</v>
      </c>
      <c r="C16" s="271" t="s">
        <v>69</v>
      </c>
      <c r="D16" s="272">
        <v>0.87159501326148914</v>
      </c>
      <c r="E16" s="273">
        <v>4551</v>
      </c>
      <c r="F16" s="231" t="s">
        <v>123</v>
      </c>
      <c r="G16" s="274" t="s">
        <v>260</v>
      </c>
      <c r="H16" s="275">
        <v>7</v>
      </c>
      <c r="I16" s="232">
        <v>668.85399999999993</v>
      </c>
      <c r="J16" s="276">
        <v>8.8049064529518314E-2</v>
      </c>
      <c r="K16" s="276">
        <v>0.36636572969291342</v>
      </c>
      <c r="L16" s="276">
        <v>0.11019023557098219</v>
      </c>
      <c r="M16" s="304">
        <v>80</v>
      </c>
    </row>
    <row r="17" spans="1:13" ht="16.5">
      <c r="A17" s="305" t="s">
        <v>118</v>
      </c>
      <c r="B17" s="270" t="s">
        <v>396</v>
      </c>
      <c r="C17" s="271" t="s">
        <v>67</v>
      </c>
      <c r="D17" s="272">
        <v>0.84690506264517484</v>
      </c>
      <c r="E17" s="273">
        <v>9259</v>
      </c>
      <c r="F17" s="231" t="s">
        <v>123</v>
      </c>
      <c r="G17" s="274" t="s">
        <v>257</v>
      </c>
      <c r="H17" s="275">
        <v>2</v>
      </c>
      <c r="I17" s="232">
        <v>852.42000000000007</v>
      </c>
      <c r="J17" s="276">
        <v>1.2224889881359054E-2</v>
      </c>
      <c r="K17" s="276">
        <v>0.42481072749336374</v>
      </c>
      <c r="L17" s="276">
        <v>4.7730100710512501E-2</v>
      </c>
      <c r="M17" s="304">
        <v>56</v>
      </c>
    </row>
    <row r="18" spans="1:13" ht="16.5">
      <c r="A18" s="305" t="s">
        <v>118</v>
      </c>
      <c r="B18" s="270" t="s">
        <v>422</v>
      </c>
      <c r="C18" s="271" t="s">
        <v>69</v>
      </c>
      <c r="D18" s="272">
        <v>0.87992539485664234</v>
      </c>
      <c r="E18" s="273">
        <v>8091</v>
      </c>
      <c r="F18" s="231" t="s">
        <v>120</v>
      </c>
      <c r="G18" s="274" t="s">
        <v>216</v>
      </c>
      <c r="H18" s="275">
        <v>8</v>
      </c>
      <c r="I18" s="232">
        <v>1205.412</v>
      </c>
      <c r="J18" s="276">
        <v>5.1210236091882279E-2</v>
      </c>
      <c r="K18" s="276">
        <v>0.40057263244000996</v>
      </c>
      <c r="L18" s="276">
        <v>0.16384932479111181</v>
      </c>
      <c r="M18" s="304">
        <v>36</v>
      </c>
    </row>
    <row r="19" spans="1:13" ht="16.5">
      <c r="A19" s="305" t="s">
        <v>118</v>
      </c>
      <c r="B19" s="270" t="s">
        <v>434</v>
      </c>
      <c r="C19" s="271" t="s">
        <v>67</v>
      </c>
      <c r="D19" s="272">
        <v>0.82518231542857323</v>
      </c>
      <c r="E19" s="273">
        <v>7097</v>
      </c>
      <c r="F19" s="231" t="s">
        <v>120</v>
      </c>
      <c r="G19" s="274" t="s">
        <v>216</v>
      </c>
      <c r="H19" s="275">
        <v>6</v>
      </c>
      <c r="I19" s="232">
        <v>1750.8880000000001</v>
      </c>
      <c r="J19" s="276">
        <v>1.644252636143171E-2</v>
      </c>
      <c r="K19" s="276">
        <v>0.4385715520058398</v>
      </c>
      <c r="L19" s="276">
        <v>0.16563024019811662</v>
      </c>
      <c r="M19" s="304">
        <v>52</v>
      </c>
    </row>
    <row r="20" spans="1:13" ht="16.5">
      <c r="A20" s="305" t="s">
        <v>118</v>
      </c>
      <c r="B20" s="270" t="s">
        <v>448</v>
      </c>
      <c r="C20" s="271" t="s">
        <v>69</v>
      </c>
      <c r="D20" s="272">
        <v>0.87341962364944348</v>
      </c>
      <c r="E20" s="273">
        <v>3123</v>
      </c>
      <c r="F20" s="231" t="s">
        <v>121</v>
      </c>
      <c r="G20" s="274" t="s">
        <v>238</v>
      </c>
      <c r="H20" s="275">
        <v>2</v>
      </c>
      <c r="I20" s="232">
        <v>2228.1410000000001</v>
      </c>
      <c r="J20" s="276">
        <v>3.5660642584158055E-2</v>
      </c>
      <c r="K20" s="276">
        <v>0.3995687716679282</v>
      </c>
      <c r="L20" s="276">
        <v>0.18176587567842428</v>
      </c>
      <c r="M20" s="304">
        <v>35</v>
      </c>
    </row>
    <row r="21" spans="1:13" ht="16.5">
      <c r="A21" s="305" t="s">
        <v>118</v>
      </c>
      <c r="B21" s="270" t="s">
        <v>571</v>
      </c>
      <c r="C21" s="271" t="s">
        <v>69</v>
      </c>
      <c r="D21" s="272">
        <v>0.85479822581338871</v>
      </c>
      <c r="E21" s="273">
        <v>165</v>
      </c>
      <c r="F21" s="231" t="s">
        <v>120</v>
      </c>
      <c r="G21" s="274" t="s">
        <v>224</v>
      </c>
      <c r="H21" s="275">
        <v>8</v>
      </c>
      <c r="I21" s="232">
        <v>1361.3249999999998</v>
      </c>
      <c r="J21" s="276">
        <v>3.2548278121653611E-2</v>
      </c>
      <c r="K21" s="276">
        <v>0.41592146338015451</v>
      </c>
      <c r="L21" s="276">
        <v>0.16944850588601193</v>
      </c>
      <c r="M21" s="304">
        <v>39</v>
      </c>
    </row>
    <row r="22" spans="1:13" ht="16.5">
      <c r="A22" s="305" t="s">
        <v>118</v>
      </c>
      <c r="B22" s="270" t="s">
        <v>504</v>
      </c>
      <c r="C22" s="271" t="s">
        <v>70</v>
      </c>
      <c r="D22" s="272">
        <v>0.7980813052259732</v>
      </c>
      <c r="E22" s="273">
        <v>4601</v>
      </c>
      <c r="F22" s="231" t="s">
        <v>122</v>
      </c>
      <c r="G22" s="274" t="s">
        <v>242</v>
      </c>
      <c r="H22" s="275">
        <v>6</v>
      </c>
      <c r="I22" s="232">
        <v>2387.9780000000001</v>
      </c>
      <c r="J22" s="276">
        <v>3.6585480613904882E-2</v>
      </c>
      <c r="K22" s="276">
        <v>0.38013058326489113</v>
      </c>
      <c r="L22" s="276">
        <v>7.7189094789012452E-2</v>
      </c>
      <c r="M22" s="304">
        <v>31</v>
      </c>
    </row>
    <row r="23" spans="1:13" ht="16.5">
      <c r="A23" s="305" t="s">
        <v>118</v>
      </c>
      <c r="B23" s="270" t="s">
        <v>506</v>
      </c>
      <c r="C23" s="271" t="s">
        <v>69</v>
      </c>
      <c r="D23" s="272">
        <v>0.87363636363636354</v>
      </c>
      <c r="E23" s="273">
        <v>6073</v>
      </c>
      <c r="F23" s="231" t="s">
        <v>120</v>
      </c>
      <c r="G23" s="274" t="s">
        <v>218</v>
      </c>
      <c r="H23" s="275">
        <v>1</v>
      </c>
      <c r="I23" s="232">
        <v>1677.34</v>
      </c>
      <c r="J23" s="276">
        <v>3.4317027145983503E-2</v>
      </c>
      <c r="K23" s="276">
        <v>0.37428954839357886</v>
      </c>
      <c r="L23" s="276">
        <v>0.12221732028092099</v>
      </c>
      <c r="M23" s="304">
        <v>45</v>
      </c>
    </row>
  </sheetData>
  <mergeCells count="1">
    <mergeCell ref="A2:M2"/>
  </mergeCells>
  <phoneticPr fontId="2" type="noConversion"/>
  <conditionalFormatting sqref="C10:D23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2024-10-04T00:26:01Z</dcterms:modified>
</cp:coreProperties>
</file>