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6BA11DCD-89BC-4107-B08A-19C19C881D1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명단'!$A$13:$R$61</definedName>
    <definedName name="_xlnm._FilterDatabase" localSheetId="4" hidden="1">운전자별!$A$4:$BR$126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운전자별!$A$1:$R$129</definedName>
    <definedName name="_xlnm.Print_Area" localSheetId="1">종합!$A$1:$L$123</definedName>
    <definedName name="_xlnm.Print_Area" localSheetId="3">차량별!$A$1:$T$59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7" i="7" l="1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B114" i="12"/>
  <c r="B113" i="12"/>
  <c r="B112" i="12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A110" i="7" l="1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H114" i="12" l="1"/>
  <c r="F56" i="60"/>
  <c r="F54" i="60"/>
  <c r="F52" i="60"/>
  <c r="F51" i="60"/>
  <c r="F55" i="60"/>
  <c r="F57" i="60"/>
  <c r="F53" i="60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51" i="12" a="1"/>
  <c r="J51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5" i="12" l="1"/>
  <c r="J10" i="12" l="1"/>
  <c r="J31" i="12" s="1"/>
  <c r="N25" i="12"/>
  <c r="K27" i="12"/>
  <c r="D27" i="12" l="1"/>
  <c r="N51" i="12" a="1"/>
  <c r="I51" i="12" a="1"/>
  <c r="H51" i="12" a="1"/>
  <c r="G51" i="12" a="1"/>
  <c r="E51" i="12" a="1"/>
  <c r="F51" i="12" a="1"/>
  <c r="D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15" i="12" l="1"/>
  <c r="I115" i="12"/>
  <c r="D115" i="12"/>
  <c r="E115" i="12"/>
  <c r="F115" i="12"/>
  <c r="J115" i="12"/>
  <c r="G115" i="12"/>
  <c r="J113" i="12"/>
  <c r="D114" i="12"/>
  <c r="E113" i="12"/>
  <c r="F114" i="12"/>
  <c r="D113" i="12"/>
  <c r="F112" i="12"/>
  <c r="D112" i="12"/>
  <c r="I114" i="12"/>
  <c r="J112" i="12"/>
  <c r="G114" i="12"/>
  <c r="I112" i="12"/>
  <c r="H113" i="12"/>
  <c r="E114" i="12"/>
  <c r="H112" i="12"/>
  <c r="G113" i="12"/>
  <c r="E112" i="12"/>
  <c r="G112" i="12"/>
  <c r="F113" i="12"/>
  <c r="J114" i="12"/>
  <c r="I11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<sst xmlns="http://schemas.openxmlformats.org/spreadsheetml/2006/main" count="3518" uniqueCount="725">
  <si>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</si>
  <si>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</si>
  <si>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</si>
  <si>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</si>
  <si>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</si>
  <si>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</si>
  <si>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</si>
  <si>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</si>
  <si>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</si>
  <si>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</si>
  <si>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</si>
  <si>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</si>
  <si>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</si>
  <si>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</si>
  <si>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</si>
  <si>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</si>
  <si>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</si>
  <si>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</si>
  <si>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</si>
  <si>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</si>
  <si>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</si>
  <si>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</si>
  <si>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</si>
  <si>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</si>
  <si>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</si>
  <si>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</si>
  <si>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</si>
  <si>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</si>
  <si>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</si>
  <si>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</si>
  <si>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</si>
  <si>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</si>
  <si>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</si>
  <si>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</si>
  <si>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</si>
  <si>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</si>
  <si>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</si>
  <si>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</si>
  <si>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</si>
  <si>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</si>
  <si>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</si>
  <si>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</si>
  <si>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</si>
  <si>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</si>
  <si>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</si>
  <si>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</si>
  <si>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</si>
  <si>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</si>
  <si>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</si>
  <si>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</si>
  <si>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</si>
  <si>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</si>
  <si>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</si>
  <si>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</si>
  <si>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</si>
  <si>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</si>
  <si>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</si>
  <si>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</si>
  <si>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</si>
  <si>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</si>
  <si>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</si>
  <si>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</si>
  <si>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</si>
  <si>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</si>
  <si>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</si>
  <si>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</si>
  <si>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</si>
  <si>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</si>
  <si>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</si>
  <si>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</si>
  <si>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</si>
  <si>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</si>
  <si>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</si>
  <si>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</si>
  <si>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</si>
  <si>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</si>
  <si>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</si>
  <si>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</si>
  <si>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</si>
  <si>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</si>
  <si>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</si>
  <si>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</si>
  <si>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</si>
  <si>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</si>
  <si>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</si>
  <si>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</si>
  <si>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</si>
  <si>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</si>
  <si>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</si>
  <si>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</si>
  <si>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</si>
  <si>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</si>
  <si>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</si>
  <si>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</si>
  <si>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</si>
  <si>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</si>
  <si>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</si>
  <si>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</si>
  <si>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</si>
  <si>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</si>
  <si>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</si>
  <si>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</si>
  <si>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</si>
  <si>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</si>
  <si>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</si>
  <si>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</si>
  <si>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</si>
  <si>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</si>
  <si>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</si>
  <si>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</si>
  <si>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</si>
  <si>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</si>
  <si>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</si>
  <si>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</si>
  <si>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</si>
  <si>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</si>
  <si>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</si>
  <si>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</si>
  <si>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청라교통</t>
  </si>
  <si>
    <t>112</t>
  </si>
  <si>
    <t>306</t>
  </si>
  <si>
    <t>307</t>
  </si>
  <si>
    <t>308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</si>
  <si>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</si>
  <si>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</si>
  <si>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</si>
  <si>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</si>
  <si>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</si>
  <si>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</si>
  <si>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</si>
  <si>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</si>
  <si>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</si>
  <si>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</si>
  <si>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</si>
  <si>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</si>
  <si>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</si>
  <si>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</si>
  <si>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</si>
  <si>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</si>
  <si>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</si>
  <si>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</si>
  <si>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</si>
  <si>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</si>
  <si>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</si>
  <si>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</si>
  <si>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</si>
  <si>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</si>
  <si>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</si>
  <si>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</si>
  <si>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</si>
  <si>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</si>
  <si>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</si>
  <si>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</si>
  <si>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</si>
  <si>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</si>
  <si>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</si>
  <si>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</si>
  <si>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</si>
  <si>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</si>
  <si>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</si>
  <si>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</si>
  <si>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</si>
  <si>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</si>
  <si>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</si>
  <si>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</si>
  <si>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</si>
  <si>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</si>
  <si>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</si>
  <si>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</si>
  <si>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</si>
  <si>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</si>
  <si>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</si>
  <si>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</si>
  <si>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</si>
  <si>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</si>
  <si>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</si>
  <si>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</si>
  <si>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</si>
  <si>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</si>
  <si>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</si>
  <si>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</si>
  <si>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</si>
  <si>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</si>
  <si>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</si>
  <si>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</si>
  <si>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</si>
  <si>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</si>
  <si>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</si>
  <si>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</si>
  <si>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</si>
  <si>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</si>
  <si>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</si>
  <si>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</si>
  <si>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</si>
  <si>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</si>
  <si>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</si>
  <si>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</si>
  <si>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청라교통</t>
    <phoneticPr fontId="2" type="noConversion"/>
  </si>
  <si>
    <t>70바5927</t>
  </si>
  <si>
    <t>112112</t>
  </si>
  <si>
    <t>70바5995</t>
  </si>
  <si>
    <t>70바5996</t>
  </si>
  <si>
    <t>70바5997</t>
  </si>
  <si>
    <t>70바6013</t>
  </si>
  <si>
    <t>청라교통112S1</t>
  </si>
  <si>
    <t>70바6014</t>
  </si>
  <si>
    <t>70바6015</t>
  </si>
  <si>
    <t>70바6032</t>
  </si>
  <si>
    <t>청라교통112C1</t>
  </si>
  <si>
    <t>70바6062</t>
  </si>
  <si>
    <t>70바6063</t>
  </si>
  <si>
    <t>70바6064</t>
  </si>
  <si>
    <t>70바6065</t>
  </si>
  <si>
    <t>70바6066</t>
  </si>
  <si>
    <t>청라교통112D1</t>
  </si>
  <si>
    <t>70바6091</t>
  </si>
  <si>
    <t>72바1572</t>
  </si>
  <si>
    <t>72바1573</t>
  </si>
  <si>
    <t>청라교통112C3</t>
  </si>
  <si>
    <t>72바1609</t>
  </si>
  <si>
    <t>72바1611</t>
  </si>
  <si>
    <t>72바1612</t>
  </si>
  <si>
    <t>70바5921</t>
  </si>
  <si>
    <t>70바6049</t>
  </si>
  <si>
    <t>70바6050</t>
  </si>
  <si>
    <t>70바6051</t>
  </si>
  <si>
    <t>70바6085</t>
  </si>
  <si>
    <t>70바6087</t>
  </si>
  <si>
    <t>70바6088</t>
  </si>
  <si>
    <t>70바6089</t>
  </si>
  <si>
    <t>70바6090</t>
  </si>
  <si>
    <t>72바1305</t>
  </si>
  <si>
    <t>72바1306</t>
  </si>
  <si>
    <t>72바1307</t>
  </si>
  <si>
    <t>72바1381</t>
  </si>
  <si>
    <t>72바1499</t>
  </si>
  <si>
    <t>70바5968</t>
  </si>
  <si>
    <t>70바5991</t>
  </si>
  <si>
    <t>70바6052</t>
  </si>
  <si>
    <t>72바1699</t>
  </si>
  <si>
    <t>72바1700</t>
  </si>
  <si>
    <t>72바1701</t>
  </si>
  <si>
    <t>72바1702</t>
  </si>
  <si>
    <t>72바1703</t>
  </si>
  <si>
    <t>75아1145</t>
  </si>
  <si>
    <t>75아1146</t>
  </si>
  <si>
    <t>70바5066</t>
  </si>
  <si>
    <t>70바5088</t>
  </si>
  <si>
    <t>70바6034</t>
  </si>
  <si>
    <t>70바6035</t>
  </si>
  <si>
    <t>75아1292</t>
  </si>
  <si>
    <t>75아1293</t>
  </si>
  <si>
    <t>70바6011</t>
  </si>
  <si>
    <t>70바6042</t>
  </si>
  <si>
    <t>72바1334</t>
  </si>
  <si>
    <t>강동윤</t>
  </si>
  <si>
    <t>5313423</t>
  </si>
  <si>
    <t>강서구</t>
  </si>
  <si>
    <t>5316813</t>
  </si>
  <si>
    <t>강양민</t>
  </si>
  <si>
    <t>5317804</t>
  </si>
  <si>
    <t>강원호</t>
  </si>
  <si>
    <t>5319832</t>
  </si>
  <si>
    <t>고성훈</t>
  </si>
  <si>
    <t>5315077</t>
  </si>
  <si>
    <t>공경갑</t>
  </si>
  <si>
    <t>5312165</t>
  </si>
  <si>
    <t>구준회</t>
  </si>
  <si>
    <t>5314887</t>
  </si>
  <si>
    <t>김경수</t>
  </si>
  <si>
    <t>5313552</t>
  </si>
  <si>
    <t>김광민</t>
  </si>
  <si>
    <t>5312591</t>
  </si>
  <si>
    <t>김광섭</t>
  </si>
  <si>
    <t>5315231</t>
  </si>
  <si>
    <t>김광준</t>
  </si>
  <si>
    <t>5319455</t>
  </si>
  <si>
    <t>김광철</t>
  </si>
  <si>
    <t>5314666</t>
  </si>
  <si>
    <t>김권태</t>
  </si>
  <si>
    <t>5313311</t>
  </si>
  <si>
    <t>김근식</t>
  </si>
  <si>
    <t>531591</t>
  </si>
  <si>
    <t>김기홍</t>
  </si>
  <si>
    <t>5312319</t>
  </si>
  <si>
    <t>김봉신</t>
  </si>
  <si>
    <t>5316049</t>
  </si>
  <si>
    <t>김석윤</t>
  </si>
  <si>
    <t>5314250</t>
  </si>
  <si>
    <t>김선철</t>
  </si>
  <si>
    <t>5312532</t>
  </si>
  <si>
    <t>김선철b</t>
  </si>
  <si>
    <t>5317476</t>
  </si>
  <si>
    <t>김성기</t>
  </si>
  <si>
    <t>5313861</t>
  </si>
  <si>
    <t>김세운</t>
  </si>
  <si>
    <t>5313724</t>
  </si>
  <si>
    <t>김용근</t>
  </si>
  <si>
    <t>5312392</t>
  </si>
  <si>
    <t>김응수</t>
  </si>
  <si>
    <t>5316473</t>
  </si>
  <si>
    <t>김인철</t>
  </si>
  <si>
    <t>5318958</t>
  </si>
  <si>
    <t>김장선</t>
  </si>
  <si>
    <t>5317230</t>
  </si>
  <si>
    <t>김재연</t>
  </si>
  <si>
    <t>5315245</t>
  </si>
  <si>
    <t>김창곤</t>
  </si>
  <si>
    <t>5313028</t>
  </si>
  <si>
    <t>김천섭</t>
  </si>
  <si>
    <t>5315300</t>
  </si>
  <si>
    <t>김태영</t>
  </si>
  <si>
    <t>5312210</t>
  </si>
  <si>
    <t>김형만</t>
  </si>
  <si>
    <t>5319499</t>
  </si>
  <si>
    <t>김형배</t>
  </si>
  <si>
    <t>5318595</t>
  </si>
  <si>
    <t>김형철</t>
  </si>
  <si>
    <t>5314177</t>
  </si>
  <si>
    <t>김훈구</t>
  </si>
  <si>
    <t>5316807</t>
  </si>
  <si>
    <t>김희태</t>
  </si>
  <si>
    <t>5317977</t>
  </si>
  <si>
    <t>나철근</t>
  </si>
  <si>
    <t>5312391</t>
  </si>
  <si>
    <t>동용렬</t>
  </si>
  <si>
    <t>5311005</t>
  </si>
  <si>
    <t>민지홍</t>
  </si>
  <si>
    <t>5316711</t>
  </si>
  <si>
    <t>박동식</t>
  </si>
  <si>
    <t>5313564</t>
  </si>
  <si>
    <t>박상신</t>
  </si>
  <si>
    <t>5319673</t>
  </si>
  <si>
    <t>박상진</t>
  </si>
  <si>
    <t>5318570</t>
  </si>
  <si>
    <t>박승재</t>
  </si>
  <si>
    <t>5314742</t>
  </si>
  <si>
    <t>박시형</t>
  </si>
  <si>
    <t>5311815</t>
  </si>
  <si>
    <t>박양우</t>
  </si>
  <si>
    <t>5317326</t>
  </si>
  <si>
    <t>박영수</t>
  </si>
  <si>
    <t>5313458</t>
  </si>
  <si>
    <t>박용호</t>
  </si>
  <si>
    <t>5311680</t>
  </si>
  <si>
    <t>박용환</t>
  </si>
  <si>
    <t>5314298</t>
  </si>
  <si>
    <t>박제군</t>
  </si>
  <si>
    <t>5315642</t>
  </si>
  <si>
    <t>박주택</t>
  </si>
  <si>
    <t>5315278</t>
  </si>
  <si>
    <t>박학기</t>
  </si>
  <si>
    <t>531913</t>
  </si>
  <si>
    <t>방기조</t>
  </si>
  <si>
    <t>5314717</t>
  </si>
  <si>
    <t>방용길</t>
  </si>
  <si>
    <t>5317799</t>
  </si>
  <si>
    <t>방진철</t>
  </si>
  <si>
    <t>5316951</t>
  </si>
  <si>
    <t>백정기</t>
  </si>
  <si>
    <t>531615</t>
  </si>
  <si>
    <t>서현철</t>
  </si>
  <si>
    <t>5313003</t>
  </si>
  <si>
    <t>손대연</t>
  </si>
  <si>
    <t>5319997</t>
  </si>
  <si>
    <t>손주원</t>
  </si>
  <si>
    <t>5313369</t>
  </si>
  <si>
    <t>신수철</t>
  </si>
  <si>
    <t>5313041</t>
  </si>
  <si>
    <t>신우철</t>
  </si>
  <si>
    <t>5318468</t>
  </si>
  <si>
    <t>안계찬</t>
  </si>
  <si>
    <t>5312556</t>
  </si>
  <si>
    <t>안명학</t>
  </si>
  <si>
    <t>5314076</t>
  </si>
  <si>
    <t>안수영</t>
  </si>
  <si>
    <t>5314886</t>
  </si>
  <si>
    <t>안정배</t>
  </si>
  <si>
    <t>5312155</t>
  </si>
  <si>
    <t>엄대섭</t>
  </si>
  <si>
    <t>5315487</t>
  </si>
  <si>
    <t>오병진</t>
  </si>
  <si>
    <t>5314291</t>
  </si>
  <si>
    <t>오수선</t>
  </si>
  <si>
    <t>5317444</t>
  </si>
  <si>
    <t>윤동구</t>
  </si>
  <si>
    <t>5319102</t>
  </si>
  <si>
    <t>윤심식</t>
  </si>
  <si>
    <t>5316856</t>
  </si>
  <si>
    <t>윤형수</t>
  </si>
  <si>
    <t>5316609</t>
  </si>
  <si>
    <t>이계창</t>
  </si>
  <si>
    <t>5319587</t>
  </si>
  <si>
    <t>이광노</t>
  </si>
  <si>
    <t>5315333</t>
  </si>
  <si>
    <t>이교웅</t>
  </si>
  <si>
    <t>531824</t>
  </si>
  <si>
    <t>이동민</t>
  </si>
  <si>
    <t>5315685</t>
  </si>
  <si>
    <t>이산우</t>
  </si>
  <si>
    <t>5313949</t>
  </si>
  <si>
    <t>이상렬</t>
  </si>
  <si>
    <t>5312965</t>
  </si>
  <si>
    <t>이상영</t>
  </si>
  <si>
    <t>5311985</t>
  </si>
  <si>
    <t>이선형</t>
  </si>
  <si>
    <t>5315618</t>
  </si>
  <si>
    <t>이성만</t>
  </si>
  <si>
    <t>5311442</t>
  </si>
  <si>
    <t>이원형</t>
  </si>
  <si>
    <t>5315535</t>
  </si>
  <si>
    <t>이재이</t>
  </si>
  <si>
    <t>5317895</t>
  </si>
  <si>
    <t>이재철</t>
  </si>
  <si>
    <t>531725</t>
  </si>
  <si>
    <t>이재환</t>
  </si>
  <si>
    <t>5314960</t>
  </si>
  <si>
    <t>이종권</t>
  </si>
  <si>
    <t>5317158</t>
  </si>
  <si>
    <t>이종수</t>
  </si>
  <si>
    <t>531577</t>
  </si>
  <si>
    <t>이종찬</t>
  </si>
  <si>
    <t>5318057</t>
  </si>
  <si>
    <t>이종훈</t>
  </si>
  <si>
    <t>5314659</t>
  </si>
  <si>
    <t>이충석</t>
  </si>
  <si>
    <t>5317030</t>
  </si>
  <si>
    <t>이해중</t>
  </si>
  <si>
    <t>5311024</t>
  </si>
  <si>
    <t>임명성</t>
  </si>
  <si>
    <t>5315242</t>
  </si>
  <si>
    <t>임상</t>
  </si>
  <si>
    <t>5315771</t>
  </si>
  <si>
    <t>임영곤</t>
  </si>
  <si>
    <t>5318744</t>
  </si>
  <si>
    <t>임주호</t>
  </si>
  <si>
    <t>5311637</t>
  </si>
  <si>
    <t>임행선</t>
  </si>
  <si>
    <t>5317787</t>
  </si>
  <si>
    <t>장국주</t>
  </si>
  <si>
    <t>5317268</t>
  </si>
  <si>
    <t>장명호</t>
  </si>
  <si>
    <t>5311239</t>
  </si>
  <si>
    <t>전만규</t>
  </si>
  <si>
    <t>5318174</t>
  </si>
  <si>
    <t>정민진</t>
  </si>
  <si>
    <t>531825</t>
  </si>
  <si>
    <t>정병석</t>
  </si>
  <si>
    <t>531933</t>
  </si>
  <si>
    <t>정우진</t>
  </si>
  <si>
    <t>5311286</t>
  </si>
  <si>
    <t>정원영</t>
  </si>
  <si>
    <t>5317745</t>
  </si>
  <si>
    <t>조건희</t>
  </si>
  <si>
    <t>5313878</t>
  </si>
  <si>
    <t>조점룡</t>
  </si>
  <si>
    <t>5316395</t>
  </si>
  <si>
    <t>조중희</t>
  </si>
  <si>
    <t>5318166</t>
  </si>
  <si>
    <t>주재구</t>
  </si>
  <si>
    <t>5311915</t>
  </si>
  <si>
    <t>진충현</t>
  </si>
  <si>
    <t>5314405</t>
  </si>
  <si>
    <t>최윤호</t>
  </si>
  <si>
    <t>5315331</t>
  </si>
  <si>
    <t>최일권</t>
  </si>
  <si>
    <t>5315773</t>
  </si>
  <si>
    <t>추성배</t>
  </si>
  <si>
    <t>5311353</t>
  </si>
  <si>
    <t>추지호</t>
  </si>
  <si>
    <t>5314377</t>
  </si>
  <si>
    <t>한덕귀</t>
  </si>
  <si>
    <t>5314506</t>
  </si>
  <si>
    <t>한동균</t>
  </si>
  <si>
    <t>5315875</t>
  </si>
  <si>
    <t>한상오</t>
  </si>
  <si>
    <t>5313588</t>
  </si>
  <si>
    <t>한종열</t>
  </si>
  <si>
    <t>5315575</t>
  </si>
  <si>
    <t>허오만</t>
  </si>
  <si>
    <t>5316306</t>
  </si>
  <si>
    <t>홍대경</t>
  </si>
  <si>
    <t>5314695</t>
  </si>
  <si>
    <t>황현익</t>
  </si>
  <si>
    <t>531788</t>
  </si>
  <si>
    <t>6위/(32개사)</t>
  </si>
  <si>
    <t>5%(1명)</t>
  </si>
  <si>
    <t>0%(0명)</t>
  </si>
  <si>
    <t>7%(1명)</t>
  </si>
  <si>
    <t>33%(2명)</t>
  </si>
  <si>
    <t>개선율(유카전)</t>
  </si>
  <si>
    <t>▽</t>
  </si>
  <si>
    <t>=</t>
  </si>
  <si>
    <t>▲</t>
  </si>
  <si>
    <t>청라교통112C5</t>
  </si>
  <si>
    <t>청라교통112A2</t>
  </si>
  <si>
    <t>청라교통112B3</t>
  </si>
  <si>
    <t>김덕기</t>
  </si>
  <si>
    <t>5317322</t>
  </si>
  <si>
    <t>청라교통112C4</t>
  </si>
  <si>
    <t>70바6056</t>
  </si>
  <si>
    <t>NEW</t>
  </si>
  <si>
    <t>new</t>
  </si>
  <si>
    <t>청라교통112B1</t>
  </si>
  <si>
    <t>청라교통112A3</t>
  </si>
  <si>
    <t>청라교통112B2</t>
  </si>
  <si>
    <t>청라교통112C2</t>
  </si>
  <si>
    <t>청라교통112A1</t>
  </si>
  <si>
    <t>306306</t>
  </si>
  <si>
    <t>청라교통306D2</t>
  </si>
  <si>
    <t>청라교통306F1</t>
  </si>
  <si>
    <t>청라교통306B1</t>
  </si>
  <si>
    <t>청라교통306C1</t>
  </si>
  <si>
    <t>청라교통306D3</t>
  </si>
  <si>
    <t>청라교통306D4</t>
  </si>
  <si>
    <t>청라교통306D5</t>
  </si>
  <si>
    <t>청라교통306D7</t>
  </si>
  <si>
    <t>청라교통306D6</t>
  </si>
  <si>
    <t>청라교통306D1</t>
  </si>
  <si>
    <t>307307</t>
  </si>
  <si>
    <t>청라교통307D2</t>
  </si>
  <si>
    <t>청라교통307D1</t>
  </si>
  <si>
    <t>청라교통307F1</t>
  </si>
  <si>
    <t>청라교통307D4</t>
  </si>
  <si>
    <t>청라교통307D3</t>
  </si>
  <si>
    <t>308308</t>
  </si>
  <si>
    <t>청라교통308F2</t>
  </si>
  <si>
    <t>청라교통308C1</t>
  </si>
  <si>
    <t>청라교통308F1</t>
  </si>
  <si>
    <t>청라교통308C2</t>
  </si>
  <si>
    <t>예비예비</t>
  </si>
  <si>
    <t>NULL</t>
  </si>
  <si>
    <t>5312727</t>
  </si>
  <si>
    <t>안병권</t>
  </si>
  <si>
    <t>5318989</t>
  </si>
  <si>
    <t>최준이</t>
  </si>
  <si>
    <t>5318249</t>
  </si>
  <si>
    <t>순위</t>
  </si>
  <si>
    <t>인천전체</t>
  </si>
  <si>
    <t>20%(4명)</t>
  </si>
  <si>
    <t>15%(3명)</t>
  </si>
  <si>
    <t>25%(5명)</t>
  </si>
  <si>
    <t>35%(7명)</t>
  </si>
  <si>
    <t>3%(4명)</t>
  </si>
  <si>
    <t>26%(32명)</t>
  </si>
  <si>
    <t>24'09</t>
    <phoneticPr fontId="2" type="noConversion"/>
  </si>
  <si>
    <t>분석기간: 24.09.01-24.09.30</t>
    <phoneticPr fontId="2" type="noConversion"/>
  </si>
  <si>
    <t>14%(18명)</t>
  </si>
  <si>
    <t>18%(23명)</t>
  </si>
  <si>
    <t>19%(24명)</t>
  </si>
  <si>
    <t>20%(24명)</t>
  </si>
  <si>
    <t>21%(3명)</t>
  </si>
  <si>
    <t>50%(5명)</t>
  </si>
  <si>
    <t>57%(8명)</t>
  </si>
  <si>
    <t>40%(4명)</t>
  </si>
  <si>
    <t>10%(1명)</t>
  </si>
  <si>
    <t>청라교통112B5</t>
  </si>
  <si>
    <t>청라교통112S3</t>
  </si>
  <si>
    <t>청라교통112C7</t>
  </si>
  <si>
    <t>청라교통112S2</t>
  </si>
  <si>
    <t>청라교통112B4</t>
  </si>
  <si>
    <t>청라교통112S4</t>
  </si>
  <si>
    <t>청라교통112C6</t>
  </si>
  <si>
    <t>청라교통306A1</t>
  </si>
  <si>
    <t>청라교통306C3</t>
  </si>
  <si>
    <t>청라교통306C2</t>
  </si>
  <si>
    <t>청라교통306D8</t>
  </si>
  <si>
    <t>청라교통307C2</t>
  </si>
  <si>
    <t>청라교통307C5</t>
  </si>
  <si>
    <t>청라교통307C1</t>
  </si>
  <si>
    <t>청라교통307C3</t>
  </si>
  <si>
    <t>청라교통307C4</t>
  </si>
  <si>
    <t>청라교통308D1</t>
  </si>
  <si>
    <t>청라교통308D2</t>
  </si>
  <si>
    <t>청라교통예비C3</t>
  </si>
  <si>
    <t>70바6012</t>
  </si>
  <si>
    <t>청라교통예비F11</t>
  </si>
  <si>
    <t>70바6040</t>
  </si>
  <si>
    <t>청라교통예비B3</t>
  </si>
  <si>
    <t>청라교통예비F8</t>
  </si>
  <si>
    <t>청라교통예비B1</t>
  </si>
  <si>
    <t>5312727371.508</t>
  </si>
  <si>
    <t>53134234816.817</t>
  </si>
  <si>
    <t>53168134103.726</t>
  </si>
  <si>
    <t>5317804308.323</t>
  </si>
  <si>
    <t>53198321208.419</t>
  </si>
  <si>
    <t>53150772176.986</t>
  </si>
  <si>
    <t>53121651818.539</t>
  </si>
  <si>
    <t>53148871370.313</t>
  </si>
  <si>
    <t>53135521003.403</t>
  </si>
  <si>
    <t>53125911718.479</t>
  </si>
  <si>
    <t>53152313476.924</t>
  </si>
  <si>
    <t>5319455535.64</t>
  </si>
  <si>
    <t>53146663183.408</t>
  </si>
  <si>
    <t>5313311861.147</t>
  </si>
  <si>
    <t>531591753.486</t>
  </si>
  <si>
    <t>53123191725.916</t>
  </si>
  <si>
    <t>5317322476.916</t>
  </si>
  <si>
    <t>53160493104.21</t>
  </si>
  <si>
    <t>5314250734.26</t>
  </si>
  <si>
    <t>53125323674.412</t>
  </si>
  <si>
    <t>53174762989.243</t>
  </si>
  <si>
    <t>53138611929.964</t>
  </si>
  <si>
    <t>5313724924.863</t>
  </si>
  <si>
    <t>53123923969.836</t>
  </si>
  <si>
    <t>53164731425.267</t>
  </si>
  <si>
    <t>53189583754.426</t>
  </si>
  <si>
    <t>53172301334.649</t>
  </si>
  <si>
    <t>53152453680.031</t>
  </si>
  <si>
    <t>53130284306.741</t>
  </si>
  <si>
    <t>5315300878.855</t>
  </si>
  <si>
    <t>53122103206.645</t>
  </si>
  <si>
    <t>53194993661.524</t>
  </si>
  <si>
    <t>5318595735.106</t>
  </si>
  <si>
    <t>53141773147.257</t>
  </si>
  <si>
    <t>53168071474.187</t>
  </si>
  <si>
    <t>5317977353.257</t>
  </si>
  <si>
    <t>53123911168.88</t>
  </si>
  <si>
    <t>53110051236.507</t>
  </si>
  <si>
    <t>53167114050.205</t>
  </si>
  <si>
    <t>박경태</t>
  </si>
  <si>
    <t>5311900</t>
  </si>
  <si>
    <t>5311900421.264</t>
  </si>
  <si>
    <t>53135644119.685</t>
  </si>
  <si>
    <t>53196733590.224</t>
  </si>
  <si>
    <t>53185701322.508</t>
  </si>
  <si>
    <t>53147422110.744</t>
  </si>
  <si>
    <t>5311815352.008</t>
  </si>
  <si>
    <t>53173262774.728</t>
  </si>
  <si>
    <t>53134583207.112</t>
  </si>
  <si>
    <t>53116801705.297</t>
  </si>
  <si>
    <t>53142981079.731</t>
  </si>
  <si>
    <t>53156422241.158</t>
  </si>
  <si>
    <t>53152782911.232</t>
  </si>
  <si>
    <t>5319133349.461</t>
  </si>
  <si>
    <t>반광진</t>
  </si>
  <si>
    <t>5316940</t>
  </si>
  <si>
    <t>5316940459.499</t>
  </si>
  <si>
    <t>53147171304.63</t>
  </si>
  <si>
    <t>53177993053.346</t>
  </si>
  <si>
    <t>53169513490.439</t>
  </si>
  <si>
    <t>5316153651.56</t>
  </si>
  <si>
    <t>53130032684.592</t>
  </si>
  <si>
    <t>53199972928.559</t>
  </si>
  <si>
    <t>53133693267.442</t>
  </si>
  <si>
    <t>신동훈</t>
  </si>
  <si>
    <t>5318475</t>
  </si>
  <si>
    <t>5318475562.274</t>
  </si>
  <si>
    <t>5313041884.927</t>
  </si>
  <si>
    <t>5318468271.974</t>
  </si>
  <si>
    <t>53125562350.86</t>
  </si>
  <si>
    <t>53140763387.093</t>
  </si>
  <si>
    <t>5318989528.307</t>
  </si>
  <si>
    <t>53148864218.382</t>
  </si>
  <si>
    <t>5312155819.658</t>
  </si>
  <si>
    <t>53154875099.73</t>
  </si>
  <si>
    <t>53142911140.734</t>
  </si>
  <si>
    <t>53174442483.817</t>
  </si>
  <si>
    <t>오창호</t>
  </si>
  <si>
    <t>5315775</t>
  </si>
  <si>
    <t>53157752959.9</t>
  </si>
  <si>
    <t>53191023753.042</t>
  </si>
  <si>
    <t>53168562128.118</t>
  </si>
  <si>
    <t>53166091947.377</t>
  </si>
  <si>
    <t>53195874629.408</t>
  </si>
  <si>
    <t>5315333319.179</t>
  </si>
  <si>
    <t>531824500.076</t>
  </si>
  <si>
    <t>53156853296.086</t>
  </si>
  <si>
    <t>53139491507.827</t>
  </si>
  <si>
    <t>53129653767.746</t>
  </si>
  <si>
    <t>53119853391.941</t>
  </si>
  <si>
    <t>53156182039.646</t>
  </si>
  <si>
    <t>이성관</t>
  </si>
  <si>
    <t>5311294</t>
  </si>
  <si>
    <t>5311294860.837</t>
  </si>
  <si>
    <t>5311442945.551</t>
  </si>
  <si>
    <t>53155353293.121</t>
  </si>
  <si>
    <t>53178951685.772</t>
  </si>
  <si>
    <t>5317253163.72</t>
  </si>
  <si>
    <t>5314960153.026</t>
  </si>
  <si>
    <t>이정자</t>
  </si>
  <si>
    <t>5318519</t>
  </si>
  <si>
    <t>5318519729.795</t>
  </si>
  <si>
    <t>53171583437.254</t>
  </si>
  <si>
    <t>5315771192.502</t>
  </si>
  <si>
    <t>5318057490.095</t>
  </si>
  <si>
    <t>53146593255.007</t>
  </si>
  <si>
    <t>53170303858.289</t>
  </si>
  <si>
    <t>5311024634.726</t>
  </si>
  <si>
    <t>53152422898.19</t>
  </si>
  <si>
    <t>53157711004.605</t>
  </si>
  <si>
    <t>53187443212.005</t>
  </si>
  <si>
    <t>53116373928.342</t>
  </si>
  <si>
    <t>53177873048.084</t>
  </si>
  <si>
    <t>53172681563.57</t>
  </si>
  <si>
    <t>53112392035.189</t>
  </si>
  <si>
    <t>53181741521.961</t>
  </si>
  <si>
    <t>5318253335.575</t>
  </si>
  <si>
    <t>531933353.653</t>
  </si>
  <si>
    <t>53112863485.745</t>
  </si>
  <si>
    <t>53177453151.821</t>
  </si>
  <si>
    <t>53138783825.922</t>
  </si>
  <si>
    <t>5316395735.141</t>
  </si>
  <si>
    <t>53181663265.943</t>
  </si>
  <si>
    <t>5311915711.493</t>
  </si>
  <si>
    <t>53144052920.511</t>
  </si>
  <si>
    <t>53153314102.047</t>
  </si>
  <si>
    <t>53157732754.694</t>
  </si>
  <si>
    <t>53182491027.556</t>
  </si>
  <si>
    <t>53113531912.398</t>
  </si>
  <si>
    <t>53143773863.679</t>
  </si>
  <si>
    <t>53145061817.114</t>
  </si>
  <si>
    <t>5315875734.937</t>
  </si>
  <si>
    <t>53135883794.971</t>
  </si>
  <si>
    <t>53155754678.374</t>
  </si>
  <si>
    <t>53163063765.959</t>
  </si>
  <si>
    <t>53146953314.54</t>
  </si>
  <si>
    <t>5317881913.087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</si>
  <si>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</si>
  <si>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</si>
  <si>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</si>
  <si>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</si>
  <si>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</si>
  <si>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-</t>
  </si>
  <si>
    <t>[24년 10월]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</si>
</sst>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8" fillId="17" borderId="41" xfId="562" applyNumberFormat="1" applyFont="1" applyFill="1" applyBorder="1" applyAlignment="1">
      <alignment horizontal="center"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80" fillId="18" borderId="42" xfId="4" applyNumberFormat="1" applyFont="1" applyFill="1" applyBorder="1" applyAlignment="1">
      <alignment horizontal="center" vertical="center" wrapText="1"/>
    </xf>
    <xf numFmtId="9" fontId="80" fillId="0" borderId="43" xfId="563" applyFont="1" applyFill="1" applyBorder="1" applyAlignment="1">
      <alignment horizontal="center" vertical="center"/>
    </xf>
    <xf numFmtId="194" fontId="78" fillId="17" borderId="44" xfId="562" applyNumberFormat="1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80" fillId="18" borderId="46" xfId="563" applyNumberFormat="1" applyFont="1" applyFill="1" applyBorder="1" applyAlignment="1">
      <alignment horizontal="center" vertical="center" wrapText="1"/>
    </xf>
    <xf numFmtId="178" fontId="80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78" fillId="18" borderId="50" xfId="562" applyNumberFormat="1" applyFont="1" applyFill="1" applyBorder="1" applyAlignment="1">
      <alignment horizontal="center" vertical="center" wrapText="1"/>
    </xf>
    <xf numFmtId="185" fontId="84" fillId="0" borderId="51" xfId="562" applyNumberFormat="1" applyFont="1" applyBorder="1" applyAlignment="1">
      <alignment horizontal="center" vertical="center"/>
    </xf>
    <xf numFmtId="177" fontId="79" fillId="0" borderId="46" xfId="4" applyNumberFormat="1" applyFont="1" applyFill="1" applyBorder="1" applyAlignment="1">
      <alignment horizontal="center" vertical="center" wrapText="1"/>
    </xf>
    <xf numFmtId="177" fontId="79" fillId="0" borderId="48" xfId="4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B3-4E5D-91D4-32E100C3C0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7-4947-88AA-C4835A1C30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FFF-4D54-BDF2-D35500D460E1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141-4954-B04A-63C137CDED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2.4103924908509127</c:v>
                </c:pt>
                <c:pt idx="5">
                  <c:v>2.3587173994500255</c:v>
                </c:pt>
                <c:pt idx="6">
                  <c:v>2.3279395730874164</c:v>
                </c:pt>
                <c:pt idx="7">
                  <c:v>2.2649107818147907</c:v>
                </c:pt>
                <c:pt idx="8">
                  <c:v>2.3301824349485933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3.1496062992125984E-2</c:v>
                </c:pt>
                <c:pt idx="1">
                  <c:v>0.14173228346456693</c:v>
                </c:pt>
                <c:pt idx="2">
                  <c:v>0.18110236220472442</c:v>
                </c:pt>
                <c:pt idx="3">
                  <c:v>0.25984251968503935</c:v>
                </c:pt>
                <c:pt idx="4">
                  <c:v>0.1889763779527559</c:v>
                </c:pt>
                <c:pt idx="5">
                  <c:v>0.19685039370078741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7.1428571428571425E-2</c:v>
                </c:pt>
                <c:pt idx="2">
                  <c:v>0.1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0.05</c:v>
                </c:pt>
                <c:pt idx="1">
                  <c:v>0.5714285714285714</c:v>
                </c:pt>
                <c:pt idx="2">
                  <c:v>0.4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0.35</c:v>
                </c:pt>
                <c:pt idx="1">
                  <c:v>0.21428571428571427</c:v>
                </c:pt>
                <c:pt idx="2">
                  <c:v>0.5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0.25</c:v>
                </c:pt>
                <c:pt idx="1">
                  <c:v>7.1428571428571425E-2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0.15</c:v>
                </c:pt>
                <c:pt idx="1">
                  <c:v>7.1428571428571425E-2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683559</xdr:colOff>
      <xdr:row>8</xdr:row>
      <xdr:rowOff>257735</xdr:rowOff>
    </xdr:from>
    <xdr:to>
      <xdr:col>2</xdr:col>
      <xdr:colOff>100853</xdr:colOff>
      <xdr:row>17</xdr:row>
      <xdr:rowOff>168089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84412" y="2442882"/>
          <a:ext cx="347382" cy="3115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10</xdr:row>
      <xdr:rowOff>145676</xdr:rowOff>
    </xdr:from>
    <xdr:to>
      <xdr:col>2</xdr:col>
      <xdr:colOff>291355</xdr:colOff>
      <xdr:row>13</xdr:row>
      <xdr:rowOff>44824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91351" y="3496235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681317</xdr:colOff>
      <xdr:row>12</xdr:row>
      <xdr:rowOff>76201</xdr:rowOff>
    </xdr:from>
    <xdr:to>
      <xdr:col>5</xdr:col>
      <xdr:colOff>838203</xdr:colOff>
      <xdr:row>14</xdr:row>
      <xdr:rowOff>266702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460376" y="4009466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8D82658-B1EB-446F-A50E-8E2EAD73187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376517</xdr:colOff>
      <xdr:row>12</xdr:row>
      <xdr:rowOff>230841</xdr:rowOff>
    </xdr:from>
    <xdr:to>
      <xdr:col>5</xdr:col>
      <xdr:colOff>649941</xdr:colOff>
      <xdr:row>13</xdr:row>
      <xdr:rowOff>257735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029635" y="4164106"/>
          <a:ext cx="273424" cy="3182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587188</xdr:colOff>
      <xdr:row>11</xdr:row>
      <xdr:rowOff>105338</xdr:rowOff>
    </xdr:from>
    <xdr:to>
      <xdr:col>6</xdr:col>
      <xdr:colOff>744075</xdr:colOff>
      <xdr:row>13</xdr:row>
      <xdr:rowOff>4486</xdr:rowOff>
    </xdr:to>
    <xdr:sp macro="" textlink="$K$19">
      <xdr:nvSpPr>
        <xdr:cNvPr id="18" name="TextBox 17">
          <a:extLst>
            <a:ext uri="{FF2B5EF4-FFF2-40B4-BE49-F238E27FC236}">
              <a16:creationId xmlns:a16="http://schemas.microsoft.com/office/drawing/2014/main" id="{11E5982E-011C-451C-8BD8-1F0434E5784C}"/>
            </a:ext>
          </a:extLst>
        </xdr:cNvPr>
        <xdr:cNvSpPr txBox="1"/>
      </xdr:nvSpPr>
      <xdr:spPr>
        <a:xfrm>
          <a:off x="4240306" y="374725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F4C58D-A8B1-4206-B300-D1A5A29D8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829235</xdr:colOff>
      <xdr:row>12</xdr:row>
      <xdr:rowOff>224117</xdr:rowOff>
    </xdr:from>
    <xdr:to>
      <xdr:col>6</xdr:col>
      <xdr:colOff>201706</xdr:colOff>
      <xdr:row>13</xdr:row>
      <xdr:rowOff>257735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2C45D33-7848-4A3E-BEBF-A902314FAFC9}"/>
            </a:ext>
          </a:extLst>
        </xdr:cNvPr>
        <xdr:cNvCxnSpPr/>
      </xdr:nvCxnSpPr>
      <xdr:spPr>
        <a:xfrm flipV="1">
          <a:off x="4482353" y="4157382"/>
          <a:ext cx="246529" cy="324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546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6" t="s">
        <v>38</v>
      </c>
      <c r="D4" s="306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545</v>
      </c>
      <c r="C5" s="307" t="s">
        <v>197</v>
      </c>
      <c r="D5" s="307"/>
      <c r="E5" s="63">
        <v>4</v>
      </c>
      <c r="F5" s="64">
        <v>55</v>
      </c>
      <c r="G5" s="95" t="s">
        <v>69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9"/>
      <c r="P9" s="309"/>
    </row>
    <row r="10" spans="1:28" ht="23.25" customHeight="1" thickBot="1">
      <c r="G10" s="6"/>
      <c r="H10" s="192" t="s">
        <v>92</v>
      </c>
      <c r="I10" s="193" t="s">
        <v>93</v>
      </c>
      <c r="J10" s="194" t="str">
        <f>C5</f>
        <v>청라교통</v>
      </c>
      <c r="K10" s="195" t="s">
        <v>94</v>
      </c>
      <c r="X10" s="254"/>
      <c r="Z10" s="39"/>
      <c r="AA10" s="39"/>
      <c r="AB10" s="39"/>
    </row>
    <row r="11" spans="1:28" ht="23.25" customHeight="1" thickTop="1">
      <c r="G11" s="6"/>
      <c r="H11" s="287">
        <v>1</v>
      </c>
      <c r="I11" s="288">
        <v>2.0099999999999998</v>
      </c>
      <c r="J11" s="289">
        <v>2.1137725971480705</v>
      </c>
      <c r="K11" s="290"/>
      <c r="M11" s="2"/>
      <c r="Y11" s="310"/>
      <c r="Z11" s="255"/>
      <c r="AA11" s="256"/>
      <c r="AB11" s="39"/>
    </row>
    <row r="12" spans="1:28" ht="23.25" customHeight="1">
      <c r="G12" s="6"/>
      <c r="H12" s="291">
        <v>2</v>
      </c>
      <c r="I12" s="288">
        <v>2.3662575846193561</v>
      </c>
      <c r="J12" s="289">
        <v>2.5759923878266484</v>
      </c>
      <c r="K12" s="292">
        <v>0.21867053783468049</v>
      </c>
      <c r="M12" s="256"/>
      <c r="Y12" s="310"/>
      <c r="Z12" s="255"/>
      <c r="AA12" s="256"/>
      <c r="AB12" s="39"/>
    </row>
    <row r="13" spans="1:28" ht="23.25" customHeight="1">
      <c r="G13" s="6"/>
      <c r="H13" s="291">
        <v>3</v>
      </c>
      <c r="I13" s="288">
        <v>2.37</v>
      </c>
      <c r="J13" s="289">
        <v>2.521423879059852</v>
      </c>
      <c r="K13" s="293">
        <v>-2.1183489914283316E-2</v>
      </c>
      <c r="M13" s="256"/>
      <c r="Y13" s="310"/>
      <c r="Z13" s="255"/>
      <c r="AA13" s="256"/>
      <c r="AB13" s="39"/>
    </row>
    <row r="14" spans="1:28" ht="23.25" customHeight="1">
      <c r="G14" s="6"/>
      <c r="H14" s="291">
        <v>4</v>
      </c>
      <c r="I14" s="288">
        <v>2.33</v>
      </c>
      <c r="J14" s="289">
        <v>2.4524144645134589</v>
      </c>
      <c r="K14" s="293">
        <v>-2.7369223841936519E-2</v>
      </c>
      <c r="M14" s="256"/>
      <c r="Y14" s="310"/>
      <c r="Z14" s="255"/>
      <c r="AA14" s="256"/>
      <c r="AB14" s="39"/>
    </row>
    <row r="15" spans="1:28" ht="23.25" customHeight="1">
      <c r="G15" s="6"/>
      <c r="H15" s="291">
        <v>5</v>
      </c>
      <c r="I15" s="288">
        <v>2.2850259626150282</v>
      </c>
      <c r="J15" s="289">
        <v>2.4103924908509127</v>
      </c>
      <c r="K15" s="293">
        <v>-1.7134939575102814E-2</v>
      </c>
      <c r="M15" s="256"/>
      <c r="Y15" s="310"/>
      <c r="Z15" s="255"/>
      <c r="AA15" s="256"/>
      <c r="AB15" s="39"/>
    </row>
    <row r="16" spans="1:28" ht="23.25" customHeight="1">
      <c r="G16" s="6"/>
      <c r="H16" s="291">
        <v>6</v>
      </c>
      <c r="I16" s="288">
        <v>2.0664933427553414</v>
      </c>
      <c r="J16" s="289">
        <v>2.3587173994500255</v>
      </c>
      <c r="K16" s="293">
        <v>-2.1438455188119598E-2</v>
      </c>
      <c r="M16" s="256"/>
      <c r="Y16" s="310"/>
      <c r="Z16" s="255"/>
      <c r="AA16" s="256"/>
      <c r="AB16" s="39"/>
    </row>
    <row r="17" spans="2:28" ht="23.25" customHeight="1">
      <c r="G17" s="6"/>
      <c r="H17" s="291">
        <v>7</v>
      </c>
      <c r="I17" s="288">
        <v>2.13</v>
      </c>
      <c r="J17" s="289">
        <v>2.3279395730874164</v>
      </c>
      <c r="K17" s="293">
        <v>-1.3048543403201052E-2</v>
      </c>
      <c r="M17" s="256"/>
      <c r="Y17" s="310"/>
      <c r="Z17" s="255"/>
      <c r="AA17" s="256"/>
      <c r="AB17" s="39"/>
    </row>
    <row r="18" spans="2:28" ht="23.25" customHeight="1">
      <c r="G18" s="6"/>
      <c r="H18" s="291">
        <v>8</v>
      </c>
      <c r="I18" s="288">
        <v>2.08</v>
      </c>
      <c r="J18" s="289">
        <v>2.2649107818147907</v>
      </c>
      <c r="K18" s="293">
        <v>-2.707492582766402E-2</v>
      </c>
      <c r="M18" s="256"/>
      <c r="Y18" s="310"/>
      <c r="Z18" s="255"/>
      <c r="AA18" s="256"/>
      <c r="AB18" s="39"/>
    </row>
    <row r="19" spans="2:28" ht="23.25" customHeight="1">
      <c r="G19" s="6"/>
      <c r="H19" s="291">
        <v>9</v>
      </c>
      <c r="I19" s="288">
        <v>2.13</v>
      </c>
      <c r="J19" s="289">
        <v>2.3301824349485933</v>
      </c>
      <c r="K19" s="293">
        <v>2.8818642066555489E-2</v>
      </c>
      <c r="M19" s="256"/>
      <c r="Y19" s="310"/>
      <c r="Z19" s="255"/>
      <c r="AA19" s="256"/>
      <c r="AB19" s="39"/>
    </row>
    <row r="20" spans="2:28" ht="23.25" customHeight="1">
      <c r="G20" s="6"/>
      <c r="H20" s="294" t="s">
        <v>490</v>
      </c>
      <c r="I20" s="295">
        <v>5.9701492537313383E-2</v>
      </c>
      <c r="J20" s="296">
        <v>0.10238085122898544</v>
      </c>
      <c r="K20" s="297">
        <v>4.2679358691672054E-2</v>
      </c>
      <c r="M20" s="256"/>
      <c r="Y20" s="310"/>
      <c r="Z20" s="255"/>
      <c r="AA20" s="256"/>
      <c r="AB20" s="39"/>
    </row>
    <row r="21" spans="2:28" ht="23.25" customHeight="1">
      <c r="H21" s="298" t="s">
        <v>537</v>
      </c>
      <c r="I21" s="299"/>
      <c r="J21" s="300" t="s">
        <v>485</v>
      </c>
      <c r="K21" s="301"/>
      <c r="M21" s="256"/>
      <c r="X21" s="2"/>
      <c r="Y21" s="2"/>
      <c r="AB21" s="39"/>
    </row>
    <row r="22" spans="2:28" ht="9" customHeight="1">
      <c r="M22" s="256"/>
      <c r="X22" s="2"/>
      <c r="Y22" s="2"/>
      <c r="AB22" s="256"/>
    </row>
    <row r="23" spans="2:28" ht="16.5" customHeight="1">
      <c r="B23" s="52" t="s">
        <v>128</v>
      </c>
      <c r="C23" s="52"/>
      <c r="D23" s="51"/>
      <c r="E23" s="51"/>
      <c r="F23" s="51"/>
      <c r="G23" s="51"/>
      <c r="H23" s="51"/>
      <c r="I23" s="51"/>
      <c r="J23" s="51"/>
      <c r="K23" s="51"/>
      <c r="M23" s="256"/>
      <c r="X23" s="2"/>
      <c r="Y23" s="2"/>
      <c r="AB23" s="256"/>
    </row>
    <row r="24" spans="2:28" ht="27.75" customHeight="1">
      <c r="B24" s="56" t="s">
        <v>62</v>
      </c>
      <c r="C24" s="56" t="s">
        <v>101</v>
      </c>
      <c r="D24" s="56" t="s">
        <v>103</v>
      </c>
      <c r="E24" s="56" t="s">
        <v>104</v>
      </c>
      <c r="F24" s="56" t="s">
        <v>105</v>
      </c>
      <c r="G24" s="56" t="s">
        <v>106</v>
      </c>
      <c r="H24" s="56" t="s">
        <v>6</v>
      </c>
      <c r="I24" s="56" t="s">
        <v>7</v>
      </c>
      <c r="J24" s="56" t="s">
        <v>107</v>
      </c>
      <c r="K24" s="56" t="s">
        <v>72</v>
      </c>
      <c r="M24" s="256"/>
      <c r="X24" s="2"/>
      <c r="Y24" s="2"/>
      <c r="AB24" s="256"/>
    </row>
    <row r="25" spans="2:28" ht="23.25" customHeight="1">
      <c r="B25" s="76" t="s">
        <v>538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56"/>
      <c r="N25" s="311" t="str">
        <f>C5</f>
        <v>청라교통</v>
      </c>
      <c r="Y25" s="2"/>
    </row>
    <row r="26" spans="2:28" ht="22.5" customHeight="1">
      <c r="B26" s="223" t="s">
        <v>118</v>
      </c>
      <c r="C26" s="69">
        <v>9</v>
      </c>
      <c r="D26" s="70">
        <v>2.3018379007424337E-2</v>
      </c>
      <c r="E26" s="70">
        <v>0.31097860617117851</v>
      </c>
      <c r="F26" s="70">
        <v>0.166243512399502</v>
      </c>
      <c r="G26" s="71">
        <v>19.317836363636363</v>
      </c>
      <c r="H26" s="72">
        <v>9.5708791581488734E-2</v>
      </c>
      <c r="I26" s="72">
        <v>22.388413212945359</v>
      </c>
      <c r="J26" s="73">
        <v>2.3301824349485933</v>
      </c>
      <c r="K26" s="74" t="s">
        <v>69</v>
      </c>
      <c r="M26" s="256"/>
      <c r="N26" s="39" t="s">
        <v>69</v>
      </c>
      <c r="O26" s="39">
        <v>125</v>
      </c>
      <c r="Y26" s="2"/>
    </row>
    <row r="27" spans="2:28" ht="22.5" customHeight="1">
      <c r="B27" s="53" t="s">
        <v>108</v>
      </c>
      <c r="C27" s="53"/>
      <c r="D27" s="67">
        <f>D26/D25-1</f>
        <v>4.96405037612353E-2</v>
      </c>
      <c r="E27" s="67">
        <f t="shared" ref="E27:J27" si="0">E26/E25-1</f>
        <v>-0.12260613320561542</v>
      </c>
      <c r="F27" s="67">
        <f t="shared" si="0"/>
        <v>-4.2062054165535767E-2</v>
      </c>
      <c r="G27" s="67">
        <f t="shared" si="0"/>
        <v>0.37063425386553561</v>
      </c>
      <c r="H27" s="67">
        <f t="shared" si="0"/>
        <v>-0.57151052174104178</v>
      </c>
      <c r="I27" s="67">
        <f t="shared" si="0"/>
        <v>0.41838448231904191</v>
      </c>
      <c r="J27" s="67">
        <f t="shared" si="0"/>
        <v>9.3769695400524045E-2</v>
      </c>
      <c r="K27" s="68" t="str">
        <f>J21</f>
        <v>6위/(32개사)</v>
      </c>
      <c r="M27" s="2" t="s">
        <v>184</v>
      </c>
      <c r="N27" s="312">
        <v>3.1496062992125984E-2</v>
      </c>
      <c r="O27" s="39">
        <v>4</v>
      </c>
      <c r="X27" s="2"/>
      <c r="Y27" s="2"/>
    </row>
    <row r="28" spans="2:28" ht="22.5" customHeight="1">
      <c r="M28" s="2" t="s">
        <v>185</v>
      </c>
      <c r="N28" s="312">
        <v>0.14173228346456693</v>
      </c>
      <c r="O28" s="39">
        <v>18</v>
      </c>
      <c r="X28" s="2"/>
      <c r="Y28" s="2"/>
    </row>
    <row r="29" spans="2:28" ht="17.25" customHeight="1">
      <c r="B29" s="52" t="s">
        <v>129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117</v>
      </c>
      <c r="N29" s="312">
        <v>0.18110236220472442</v>
      </c>
      <c r="O29" s="39">
        <v>23</v>
      </c>
      <c r="X29" s="2"/>
      <c r="Y29" s="2"/>
    </row>
    <row r="30" spans="2:28" ht="22.5" customHeight="1">
      <c r="B30" s="60"/>
      <c r="C30" s="60"/>
      <c r="M30" s="2" t="s">
        <v>186</v>
      </c>
      <c r="N30" s="312">
        <v>0.25984251968503935</v>
      </c>
      <c r="O30" s="39">
        <v>32</v>
      </c>
      <c r="X30" s="2"/>
      <c r="Y30" s="2"/>
    </row>
    <row r="31" spans="2:28" ht="22.5" customHeight="1" thickBot="1">
      <c r="H31" s="196" t="s">
        <v>92</v>
      </c>
      <c r="I31" s="197" t="s">
        <v>93</v>
      </c>
      <c r="J31" s="198" t="str">
        <f>J10</f>
        <v>청라교통</v>
      </c>
      <c r="K31" s="199" t="s">
        <v>116</v>
      </c>
      <c r="M31" s="2" t="s">
        <v>187</v>
      </c>
      <c r="N31" s="312">
        <v>0.1889763779527559</v>
      </c>
      <c r="O31" s="39">
        <v>24</v>
      </c>
      <c r="X31" s="2"/>
      <c r="Y31" s="2"/>
    </row>
    <row r="32" spans="2:28" ht="22.5" customHeight="1" thickTop="1">
      <c r="H32" s="204" t="s">
        <v>110</v>
      </c>
      <c r="I32" s="205" t="s">
        <v>67</v>
      </c>
      <c r="J32" s="206" t="s">
        <v>69</v>
      </c>
      <c r="K32" s="207"/>
      <c r="M32" s="2" t="s">
        <v>76</v>
      </c>
      <c r="N32" s="312">
        <v>0.19685039370078741</v>
      </c>
      <c r="O32" s="39">
        <v>24</v>
      </c>
      <c r="X32" s="2"/>
      <c r="Z32" s="39"/>
      <c r="AA32" s="39"/>
      <c r="AB32" s="39"/>
    </row>
    <row r="33" spans="2:28" ht="21" customHeight="1">
      <c r="H33" s="200" t="s">
        <v>95</v>
      </c>
      <c r="I33" s="201">
        <v>4.0834575260804772E-2</v>
      </c>
      <c r="J33" s="202" t="s">
        <v>543</v>
      </c>
      <c r="K33" s="203">
        <v>-9.3385122686787878E-3</v>
      </c>
      <c r="M33" s="2"/>
      <c r="X33" s="2"/>
      <c r="Z33" s="39"/>
      <c r="AA33" s="39"/>
      <c r="AB33" s="39"/>
    </row>
    <row r="34" spans="2:28" ht="21" customHeight="1">
      <c r="H34" s="184" t="s">
        <v>96</v>
      </c>
      <c r="I34" s="176">
        <v>6.9448584202682559E-2</v>
      </c>
      <c r="J34" s="185" t="s">
        <v>547</v>
      </c>
      <c r="K34" s="186">
        <v>7.2283699261884368E-2</v>
      </c>
      <c r="L34" s="4"/>
      <c r="M34" s="2"/>
      <c r="X34" s="2"/>
      <c r="Z34" s="39"/>
      <c r="AA34" s="39"/>
      <c r="AB34" s="39"/>
    </row>
    <row r="35" spans="2:28" ht="21" customHeight="1">
      <c r="H35" s="183" t="s">
        <v>97</v>
      </c>
      <c r="I35" s="176">
        <v>0.12071535022354694</v>
      </c>
      <c r="J35" s="185" t="s">
        <v>548</v>
      </c>
      <c r="K35" s="186">
        <v>6.0387011981177477E-2</v>
      </c>
      <c r="L35" s="4"/>
      <c r="M35" s="2"/>
      <c r="X35" s="2"/>
      <c r="Z35" s="39"/>
      <c r="AA35" s="39"/>
      <c r="AB35" s="39"/>
    </row>
    <row r="36" spans="2:28" ht="21" customHeight="1">
      <c r="H36" s="183" t="s">
        <v>100</v>
      </c>
      <c r="I36" s="176">
        <v>0.21818181818181817</v>
      </c>
      <c r="J36" s="185" t="s">
        <v>544</v>
      </c>
      <c r="K36" s="186">
        <v>4.1660701503221181E-2</v>
      </c>
      <c r="L36" s="4"/>
      <c r="M36" s="2"/>
      <c r="X36" s="2"/>
      <c r="Z36" s="39"/>
      <c r="AA36" s="39"/>
      <c r="AB36" s="39"/>
    </row>
    <row r="37" spans="2:28" ht="21" customHeight="1">
      <c r="H37" s="187" t="s">
        <v>98</v>
      </c>
      <c r="I37" s="176">
        <v>0.23487332339791356</v>
      </c>
      <c r="J37" s="185" t="s">
        <v>549</v>
      </c>
      <c r="K37" s="186">
        <v>-4.5896945445157655E-2</v>
      </c>
      <c r="L37" s="4"/>
      <c r="M37" s="2"/>
      <c r="X37" s="2"/>
      <c r="Z37" s="39"/>
      <c r="AA37" s="39"/>
      <c r="AB37" s="39"/>
    </row>
    <row r="38" spans="2:28" ht="21" customHeight="1">
      <c r="H38" s="188" t="s">
        <v>99</v>
      </c>
      <c r="I38" s="189">
        <v>0.31594634873323396</v>
      </c>
      <c r="J38" s="190" t="s">
        <v>550</v>
      </c>
      <c r="K38" s="191">
        <v>-0.11909595503244655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130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102</v>
      </c>
      <c r="D41" s="56" t="s">
        <v>103</v>
      </c>
      <c r="E41" s="56" t="s">
        <v>104</v>
      </c>
      <c r="F41" s="56" t="s">
        <v>105</v>
      </c>
      <c r="G41" s="56" t="s">
        <v>106</v>
      </c>
      <c r="H41" s="56" t="s">
        <v>6</v>
      </c>
      <c r="I41" s="56" t="s">
        <v>7</v>
      </c>
      <c r="J41" s="56" t="s">
        <v>107</v>
      </c>
      <c r="K41" s="56" t="s">
        <v>72</v>
      </c>
      <c r="L41" s="4"/>
      <c r="M41" s="2"/>
      <c r="N41" s="39" t="s">
        <v>123</v>
      </c>
      <c r="X41" s="2"/>
      <c r="Z41" s="39"/>
      <c r="AA41" s="39"/>
      <c r="AB41" s="39"/>
    </row>
    <row r="42" spans="2:28" ht="22.5" customHeight="1">
      <c r="B42" s="225" t="s">
        <v>118</v>
      </c>
      <c r="C42" s="77">
        <v>1</v>
      </c>
      <c r="D42" s="78">
        <v>4.6838817143095519E-2</v>
      </c>
      <c r="E42" s="78">
        <v>0.4147015705304688</v>
      </c>
      <c r="F42" s="78">
        <v>0.17922404960837751</v>
      </c>
      <c r="G42" s="79">
        <v>21.045923076923074</v>
      </c>
      <c r="H42" s="80">
        <v>2.3711595333383158</v>
      </c>
      <c r="I42" s="80">
        <v>43.794116295510506</v>
      </c>
      <c r="J42" s="81">
        <v>2.1359727792800403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3" t="s">
        <v>118</v>
      </c>
      <c r="C43" s="69">
        <v>2</v>
      </c>
      <c r="D43" s="70">
        <v>6.0429199742828101E-2</v>
      </c>
      <c r="E43" s="70">
        <v>0.3194417405274983</v>
      </c>
      <c r="F43" s="70">
        <v>0.15523154454430912</v>
      </c>
      <c r="G43" s="71">
        <v>15.448690909090905</v>
      </c>
      <c r="H43" s="72">
        <v>0.13452744295744398</v>
      </c>
      <c r="I43" s="72">
        <v>13.989541604716052</v>
      </c>
      <c r="J43" s="73">
        <v>2.5133359135085622</v>
      </c>
      <c r="K43" s="74" t="s">
        <v>185</v>
      </c>
      <c r="M43" s="2"/>
      <c r="N43" s="39">
        <v>5</v>
      </c>
      <c r="X43" s="2"/>
      <c r="Z43" s="39"/>
      <c r="AA43" s="39"/>
      <c r="AB43" s="39"/>
    </row>
    <row r="44" spans="2:28" ht="22.5" customHeight="1">
      <c r="B44" s="223" t="s">
        <v>118</v>
      </c>
      <c r="C44" s="69">
        <v>3</v>
      </c>
      <c r="D44" s="70">
        <v>1.7659131541254827E-2</v>
      </c>
      <c r="E44" s="70">
        <v>0.31796935935563575</v>
      </c>
      <c r="F44" s="70">
        <v>0.17109287627768244</v>
      </c>
      <c r="G44" s="71">
        <v>15.814872727272723</v>
      </c>
      <c r="H44" s="72">
        <v>0.12771783898425731</v>
      </c>
      <c r="I44" s="72">
        <v>18.451182926424337</v>
      </c>
      <c r="J44" s="73">
        <v>2.480342912092163</v>
      </c>
      <c r="K44" s="74" t="s">
        <v>117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3" t="s">
        <v>118</v>
      </c>
      <c r="C45" s="69">
        <v>4</v>
      </c>
      <c r="D45" s="70">
        <v>1.4602118689830733E-2</v>
      </c>
      <c r="E45" s="70">
        <v>0.31064984912568833</v>
      </c>
      <c r="F45" s="70">
        <v>0.17721019131354079</v>
      </c>
      <c r="G45" s="71">
        <v>16.794690909090903</v>
      </c>
      <c r="H45" s="72">
        <v>0.128739154173617</v>
      </c>
      <c r="I45" s="72">
        <v>18.855315462721624</v>
      </c>
      <c r="J45" s="73">
        <v>2.4524144645134589</v>
      </c>
      <c r="K45" s="74" t="s">
        <v>186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23" t="s">
        <v>118</v>
      </c>
      <c r="C46" s="69">
        <v>5</v>
      </c>
      <c r="D46" s="70">
        <v>1.649483012399838E-2</v>
      </c>
      <c r="E46" s="70">
        <v>0.30458859866842847</v>
      </c>
      <c r="F46" s="70">
        <v>0.1768136543832021</v>
      </c>
      <c r="G46" s="71">
        <v>17.547454545454542</v>
      </c>
      <c r="H46" s="72">
        <v>0.13722343048563732</v>
      </c>
      <c r="I46" s="72">
        <v>20.439395492586812</v>
      </c>
      <c r="J46" s="73">
        <v>2.4192141826283291</v>
      </c>
      <c r="K46" s="74" t="s">
        <v>186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3" t="s">
        <v>118</v>
      </c>
      <c r="C47" s="69">
        <v>6</v>
      </c>
      <c r="D47" s="70">
        <v>1.9975233001902359E-2</v>
      </c>
      <c r="E47" s="70">
        <v>0.30284950746683731</v>
      </c>
      <c r="F47" s="70">
        <v>0.17118065166214655</v>
      </c>
      <c r="G47" s="71">
        <v>18.369109090909095</v>
      </c>
      <c r="H47" s="72">
        <v>0.10550323981586111</v>
      </c>
      <c r="I47" s="72">
        <v>20.735225099277784</v>
      </c>
      <c r="J47" s="73">
        <v>2.3586070173858622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23" t="s">
        <v>118</v>
      </c>
      <c r="C48" s="69">
        <v>7</v>
      </c>
      <c r="D48" s="70">
        <v>2.2126233659868783E-2</v>
      </c>
      <c r="E48" s="70">
        <v>0.30225441193954022</v>
      </c>
      <c r="F48" s="70">
        <v>0.16592360904548217</v>
      </c>
      <c r="G48" s="71">
        <v>18.956055555555558</v>
      </c>
      <c r="H48" s="72">
        <v>8.8019119275199412E-2</v>
      </c>
      <c r="I48" s="72">
        <v>20.272511648297773</v>
      </c>
      <c r="J48" s="73">
        <v>2.3298355466499276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3" t="s">
        <v>118</v>
      </c>
      <c r="C49" s="69">
        <v>8</v>
      </c>
      <c r="D49" s="70">
        <v>2.5763566366921297E-2</v>
      </c>
      <c r="E49" s="70">
        <v>0.31264774567367065</v>
      </c>
      <c r="F49" s="70">
        <v>0.16108018372913047</v>
      </c>
      <c r="G49" s="71">
        <v>19.697509433962267</v>
      </c>
      <c r="H49" s="72">
        <v>6.9302171407543439E-2</v>
      </c>
      <c r="I49" s="72">
        <v>21.806252308285806</v>
      </c>
      <c r="J49" s="73">
        <v>2.2649107818147907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3" t="s">
        <v>118</v>
      </c>
      <c r="C50" s="69">
        <v>9</v>
      </c>
      <c r="D50" s="70">
        <v>2.3018379007424337E-2</v>
      </c>
      <c r="E50" s="70">
        <v>0.31097860617117851</v>
      </c>
      <c r="F50" s="70">
        <v>0.166243512399502</v>
      </c>
      <c r="G50" s="71">
        <v>19.317836363636363</v>
      </c>
      <c r="H50" s="72">
        <v>9.5708791581488734E-2</v>
      </c>
      <c r="I50" s="72">
        <v>22.388413212945359</v>
      </c>
      <c r="J50" s="73">
        <v>2.3301824349485933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5.5" customHeight="1">
      <c r="B51" s="53" t="s">
        <v>108</v>
      </c>
      <c r="C51" s="53"/>
      <c r="D51" s="67" cm="1">
        <f t="array" aca="1" ref="D51" ca="1">(INDIRECT(ADDRESS(ROW()-1,COLUMN()))/INDIRECT(ADDRESS(ROW()-2,COLUMN())))-1</f>
        <v>-0.10655308043926703</v>
      </c>
      <c r="E51" s="67" cm="1">
        <f t="array" aca="1" ref="E51" ca="1">(INDIRECT(ADDRESS(ROW()-1,COLUMN()))/INDIRECT(ADDRESS(ROW()-2,COLUMN())))-1</f>
        <v>-5.3387223339660395E-3</v>
      </c>
      <c r="F51" s="67" cm="1">
        <f t="array" aca="1" ref="F51" ca="1">(INDIRECT(ADDRESS(ROW()-1,COLUMN()))/INDIRECT(ADDRESS(ROW()-2,COLUMN())))-1</f>
        <v>3.2054400180310694E-2</v>
      </c>
      <c r="G51" s="67" cm="1">
        <f t="array" aca="1" ref="G51" ca="1">(INDIRECT(ADDRESS(ROW()-1,COLUMN()))/INDIRECT(ADDRESS(ROW()-2,COLUMN())))-1</f>
        <v>-1.9275181545097997E-2</v>
      </c>
      <c r="H51" s="67" cm="1">
        <f t="array" aca="1" ref="H51" ca="1">(INDIRECT(ADDRESS(ROW()-1,COLUMN()))/INDIRECT(ADDRESS(ROW()-2,COLUMN())))-1</f>
        <v>0.38103597098937336</v>
      </c>
      <c r="I51" s="67" cm="1">
        <f t="array" aca="1" ref="I51" ca="1">(INDIRECT(ADDRESS(ROW()-1,COLUMN()))/INDIRECT(ADDRESS(ROW()-2,COLUMN())))-1</f>
        <v>2.6696971878948039E-2</v>
      </c>
      <c r="J51" s="67" cm="1">
        <f t="array" aca="1" ref="J51" ca="1">(INDIRECT(ADDRESS(ROW()-1,COLUMN()))/INDIRECT(ADDRESS(ROW()-2,COLUMN())))-1</f>
        <v>2.8818642066555489E-2</v>
      </c>
      <c r="K51" s="75" t="str" cm="1">
        <f t="array" aca="1" ref="K51" ca="1">_xlfn.IFS(N51=0,"등급유지",N51&gt;0,N51&amp;"등급 상승",N51&lt;0,N51&amp;"등급 하락")</f>
        <v>1등급 상승</v>
      </c>
      <c r="M51" s="313"/>
      <c r="N51" s="39" cm="1">
        <f t="array" aca="1" ref="N51" ca="1">(INDIRECT(ADDRESS(ROW()-1,COLUMN()))-INDIRECT(ADDRESS(ROW()-2,COLUMN())))</f>
        <v>1</v>
      </c>
      <c r="O51" s="39" t="s">
        <v>124</v>
      </c>
      <c r="X51" s="257"/>
      <c r="Z51" s="258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313"/>
      <c r="N52" s="2"/>
      <c r="O52" s="2"/>
      <c r="X52" s="257"/>
      <c r="Z52" s="258"/>
      <c r="AA52" s="39"/>
      <c r="AB52" s="39"/>
    </row>
    <row r="53" spans="2:28" ht="18" customHeight="1">
      <c r="B53" s="52" t="s">
        <v>131</v>
      </c>
      <c r="C53" s="52"/>
      <c r="D53" s="51"/>
      <c r="E53" s="51"/>
      <c r="F53" s="51"/>
      <c r="G53" s="51"/>
      <c r="H53" s="51"/>
      <c r="I53" s="51"/>
      <c r="J53" s="51"/>
      <c r="K53" s="51"/>
      <c r="M53" s="313"/>
      <c r="X53" s="257"/>
      <c r="Z53" s="258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13"/>
      <c r="X54" s="257"/>
      <c r="Z54" s="258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13"/>
      <c r="N55" s="257"/>
      <c r="P55" s="258"/>
      <c r="AA55" s="40"/>
    </row>
    <row r="56" spans="2:28" ht="25.5" customHeight="1">
      <c r="B56" s="48"/>
      <c r="C56" s="48"/>
      <c r="D56" s="49"/>
      <c r="M56" s="313"/>
      <c r="N56" s="257"/>
      <c r="P56" s="258"/>
      <c r="AA56" s="40"/>
    </row>
    <row r="57" spans="2:28" ht="25.5" customHeight="1">
      <c r="B57" s="48"/>
      <c r="C57" s="48"/>
      <c r="D57" s="49"/>
      <c r="M57" s="313"/>
      <c r="N57" s="257"/>
      <c r="P57" s="258"/>
      <c r="AA57" s="40"/>
    </row>
    <row r="58" spans="2:28" ht="25.5" customHeight="1">
      <c r="B58" s="48"/>
      <c r="C58" s="48"/>
      <c r="D58" s="49"/>
      <c r="M58" s="313"/>
      <c r="N58" s="257"/>
      <c r="P58" s="258"/>
      <c r="AA58" s="40"/>
    </row>
    <row r="59" spans="2:28" ht="25.5" customHeight="1">
      <c r="B59" s="48"/>
      <c r="C59" s="48"/>
      <c r="D59" s="49"/>
      <c r="M59" s="313"/>
      <c r="N59" s="257"/>
      <c r="P59" s="258"/>
      <c r="AA59" s="40"/>
    </row>
    <row r="60" spans="2:28" ht="25.5" customHeight="1">
      <c r="B60" s="48"/>
      <c r="C60" s="48"/>
      <c r="D60" s="49"/>
      <c r="M60" s="313"/>
      <c r="N60" s="257"/>
      <c r="P60" s="258"/>
      <c r="AA60" s="40"/>
    </row>
    <row r="61" spans="2:28" ht="25.5" customHeight="1">
      <c r="B61" s="48"/>
      <c r="C61" s="48"/>
      <c r="D61" s="49"/>
      <c r="M61" s="313"/>
      <c r="N61" s="257"/>
      <c r="P61" s="258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13"/>
      <c r="N62" s="257"/>
      <c r="P62" s="258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13"/>
      <c r="N63" s="257"/>
      <c r="P63" s="258"/>
      <c r="AA63" s="40"/>
    </row>
    <row r="64" spans="2:28" ht="25.5" customHeight="1" thickBot="1">
      <c r="B64" s="208" t="s">
        <v>92</v>
      </c>
      <c r="C64" s="302" t="s">
        <v>119</v>
      </c>
      <c r="D64" s="302" t="s">
        <v>120</v>
      </c>
      <c r="E64" s="302" t="s">
        <v>121</v>
      </c>
      <c r="F64" s="302" t="s">
        <v>122</v>
      </c>
      <c r="G64" s="209" t="s">
        <v>174</v>
      </c>
      <c r="H64" s="209" t="s">
        <v>174</v>
      </c>
      <c r="I64" s="209" t="s">
        <v>174</v>
      </c>
      <c r="J64" s="209" t="s">
        <v>174</v>
      </c>
      <c r="K64" s="210" t="s">
        <v>174</v>
      </c>
      <c r="M64" s="314">
        <v>1</v>
      </c>
      <c r="N64" s="315">
        <v>2</v>
      </c>
      <c r="O64" s="315">
        <v>3</v>
      </c>
      <c r="P64" s="314">
        <v>4</v>
      </c>
      <c r="Q64" s="315"/>
      <c r="R64" s="315"/>
      <c r="S64" s="314"/>
      <c r="T64" s="315"/>
      <c r="U64" s="316"/>
      <c r="AA64" s="40"/>
    </row>
    <row r="65" spans="2:27" ht="25.5" customHeight="1" thickTop="1">
      <c r="B65" s="213" t="s">
        <v>110</v>
      </c>
      <c r="C65" s="303" t="s">
        <v>68</v>
      </c>
      <c r="D65" s="303" t="s">
        <v>67</v>
      </c>
      <c r="E65" s="303" t="s">
        <v>67</v>
      </c>
      <c r="F65" s="303" t="s">
        <v>67</v>
      </c>
      <c r="G65" s="214" t="s">
        <v>174</v>
      </c>
      <c r="H65" s="214" t="s">
        <v>174</v>
      </c>
      <c r="I65" s="214" t="s">
        <v>174</v>
      </c>
      <c r="J65" s="214" t="s">
        <v>174</v>
      </c>
      <c r="K65" s="214" t="s">
        <v>174</v>
      </c>
      <c r="M65" s="314" t="s">
        <v>119</v>
      </c>
      <c r="N65" s="314" t="s">
        <v>120</v>
      </c>
      <c r="O65" s="314" t="s">
        <v>121</v>
      </c>
      <c r="P65" s="314" t="s">
        <v>122</v>
      </c>
      <c r="Q65" s="314"/>
      <c r="R65" s="314"/>
      <c r="S65" s="314"/>
      <c r="T65" s="314"/>
      <c r="U65" s="313"/>
      <c r="AA65" s="40"/>
    </row>
    <row r="66" spans="2:27" ht="25.5" customHeight="1">
      <c r="B66" s="211" t="s">
        <v>95</v>
      </c>
      <c r="C66" s="304" t="s">
        <v>539</v>
      </c>
      <c r="D66" s="304" t="s">
        <v>487</v>
      </c>
      <c r="E66" s="304" t="s">
        <v>487</v>
      </c>
      <c r="F66" s="304" t="s">
        <v>487</v>
      </c>
      <c r="G66" s="201" t="s">
        <v>174</v>
      </c>
      <c r="H66" s="201" t="s">
        <v>174</v>
      </c>
      <c r="I66" s="201" t="s">
        <v>174</v>
      </c>
      <c r="J66" s="201" t="s">
        <v>174</v>
      </c>
      <c r="K66" s="212" t="s">
        <v>174</v>
      </c>
      <c r="M66" s="313"/>
      <c r="N66" s="257"/>
      <c r="P66" s="258"/>
      <c r="AA66" s="40"/>
    </row>
    <row r="67" spans="2:27" ht="25.5" customHeight="1">
      <c r="B67" s="175" t="s">
        <v>96</v>
      </c>
      <c r="C67" s="304" t="s">
        <v>540</v>
      </c>
      <c r="D67" s="304" t="s">
        <v>488</v>
      </c>
      <c r="E67" s="304" t="s">
        <v>487</v>
      </c>
      <c r="F67" s="304" t="s">
        <v>487</v>
      </c>
      <c r="G67" s="177" t="s">
        <v>174</v>
      </c>
      <c r="H67" s="177" t="s">
        <v>174</v>
      </c>
      <c r="I67" s="177" t="s">
        <v>174</v>
      </c>
      <c r="J67" s="177" t="s">
        <v>174</v>
      </c>
      <c r="K67" s="178" t="s">
        <v>174</v>
      </c>
      <c r="M67" s="317">
        <v>0.2</v>
      </c>
      <c r="N67" s="317">
        <v>0</v>
      </c>
      <c r="O67" s="317">
        <v>0</v>
      </c>
      <c r="P67" s="317">
        <v>0</v>
      </c>
      <c r="Q67" s="317"/>
      <c r="R67" s="317"/>
      <c r="S67" s="317"/>
      <c r="T67" s="317"/>
      <c r="AA67" s="40"/>
    </row>
    <row r="68" spans="2:27" ht="25.5" customHeight="1">
      <c r="B68" s="174" t="s">
        <v>97</v>
      </c>
      <c r="C68" s="304" t="s">
        <v>541</v>
      </c>
      <c r="D68" s="304" t="s">
        <v>488</v>
      </c>
      <c r="E68" s="304" t="s">
        <v>487</v>
      </c>
      <c r="F68" s="304" t="s">
        <v>487</v>
      </c>
      <c r="G68" s="177" t="s">
        <v>174</v>
      </c>
      <c r="H68" s="177" t="s">
        <v>174</v>
      </c>
      <c r="I68" s="177" t="s">
        <v>174</v>
      </c>
      <c r="J68" s="177" t="s">
        <v>174</v>
      </c>
      <c r="K68" s="178" t="s">
        <v>174</v>
      </c>
      <c r="M68" s="317">
        <v>0.15</v>
      </c>
      <c r="N68" s="317">
        <v>7.1428571428571425E-2</v>
      </c>
      <c r="O68" s="317">
        <v>0</v>
      </c>
      <c r="P68" s="317">
        <v>0</v>
      </c>
      <c r="Q68" s="317"/>
      <c r="R68" s="317"/>
      <c r="S68" s="317"/>
      <c r="T68" s="317"/>
      <c r="AA68" s="40"/>
    </row>
    <row r="69" spans="2:27" ht="25.5" customHeight="1">
      <c r="B69" s="174" t="s">
        <v>100</v>
      </c>
      <c r="C69" s="304" t="s">
        <v>542</v>
      </c>
      <c r="D69" s="304" t="s">
        <v>551</v>
      </c>
      <c r="E69" s="304" t="s">
        <v>552</v>
      </c>
      <c r="F69" s="304" t="s">
        <v>489</v>
      </c>
      <c r="G69" s="177" t="s">
        <v>174</v>
      </c>
      <c r="H69" s="177" t="s">
        <v>174</v>
      </c>
      <c r="I69" s="177" t="s">
        <v>174</v>
      </c>
      <c r="J69" s="177" t="s">
        <v>174</v>
      </c>
      <c r="K69" s="178" t="s">
        <v>174</v>
      </c>
      <c r="M69" s="317">
        <v>0.25</v>
      </c>
      <c r="N69" s="317">
        <v>7.1428571428571425E-2</v>
      </c>
      <c r="O69" s="317">
        <v>0</v>
      </c>
      <c r="P69" s="317">
        <v>0</v>
      </c>
      <c r="Q69" s="317"/>
      <c r="R69" s="317"/>
      <c r="S69" s="317"/>
      <c r="T69" s="317"/>
      <c r="AA69" s="40"/>
    </row>
    <row r="70" spans="2:27" ht="25.5" customHeight="1">
      <c r="B70" s="179" t="s">
        <v>98</v>
      </c>
      <c r="C70" s="304" t="s">
        <v>486</v>
      </c>
      <c r="D70" s="304" t="s">
        <v>553</v>
      </c>
      <c r="E70" s="304" t="s">
        <v>554</v>
      </c>
      <c r="F70" s="304" t="s">
        <v>489</v>
      </c>
      <c r="G70" s="177" t="s">
        <v>174</v>
      </c>
      <c r="H70" s="177" t="s">
        <v>174</v>
      </c>
      <c r="I70" s="177" t="s">
        <v>174</v>
      </c>
      <c r="J70" s="177" t="s">
        <v>174</v>
      </c>
      <c r="K70" s="178" t="s">
        <v>174</v>
      </c>
      <c r="M70" s="317">
        <v>0.35</v>
      </c>
      <c r="N70" s="317">
        <v>0.21428571428571427</v>
      </c>
      <c r="O70" s="317">
        <v>0.5</v>
      </c>
      <c r="P70" s="317">
        <v>0.33333333333333331</v>
      </c>
      <c r="Q70" s="317"/>
      <c r="R70" s="317"/>
      <c r="S70" s="317"/>
      <c r="T70" s="317"/>
      <c r="AA70" s="40"/>
    </row>
    <row r="71" spans="2:27" ht="25.5" customHeight="1">
      <c r="B71" s="180" t="s">
        <v>99</v>
      </c>
      <c r="C71" s="305" t="s">
        <v>487</v>
      </c>
      <c r="D71" s="305" t="s">
        <v>488</v>
      </c>
      <c r="E71" s="305" t="s">
        <v>555</v>
      </c>
      <c r="F71" s="305" t="s">
        <v>489</v>
      </c>
      <c r="G71" s="181" t="s">
        <v>174</v>
      </c>
      <c r="H71" s="181" t="s">
        <v>174</v>
      </c>
      <c r="I71" s="181" t="s">
        <v>174</v>
      </c>
      <c r="J71" s="181" t="s">
        <v>174</v>
      </c>
      <c r="K71" s="182" t="s">
        <v>174</v>
      </c>
      <c r="M71" s="317">
        <v>0.05</v>
      </c>
      <c r="N71" s="317">
        <v>0.5714285714285714</v>
      </c>
      <c r="O71" s="317">
        <v>0.4</v>
      </c>
      <c r="P71" s="317">
        <v>0.33333333333333331</v>
      </c>
      <c r="Q71" s="317"/>
      <c r="R71" s="317"/>
      <c r="S71" s="317"/>
      <c r="T71" s="317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317">
        <v>0</v>
      </c>
      <c r="N72" s="317">
        <v>7.1428571428571425E-2</v>
      </c>
      <c r="O72" s="317">
        <v>0.1</v>
      </c>
      <c r="P72" s="317">
        <v>0.33333333333333331</v>
      </c>
      <c r="Q72" s="317"/>
      <c r="R72" s="317"/>
      <c r="S72" s="317"/>
      <c r="T72" s="317"/>
      <c r="AA72" s="40"/>
    </row>
    <row r="73" spans="2:27" ht="17.25" customHeight="1">
      <c r="B73" s="52" t="s">
        <v>132</v>
      </c>
      <c r="C73" s="52"/>
      <c r="D73" s="51"/>
      <c r="E73" s="51"/>
      <c r="F73" s="51"/>
      <c r="G73" s="51"/>
      <c r="H73" s="51"/>
      <c r="I73" s="51"/>
      <c r="J73" s="51"/>
      <c r="K73" s="51"/>
      <c r="M73" s="313"/>
      <c r="N73" s="257"/>
      <c r="P73" s="258"/>
      <c r="AA73" s="40"/>
    </row>
    <row r="74" spans="2:27" ht="30.75" customHeight="1">
      <c r="B74" s="56" t="s">
        <v>75</v>
      </c>
      <c r="C74" s="56" t="s">
        <v>102</v>
      </c>
      <c r="D74" s="56" t="s">
        <v>103</v>
      </c>
      <c r="E74" s="56" t="s">
        <v>104</v>
      </c>
      <c r="F74" s="56" t="s">
        <v>105</v>
      </c>
      <c r="G74" s="56" t="s">
        <v>106</v>
      </c>
      <c r="H74" s="56" t="s">
        <v>6</v>
      </c>
      <c r="I74" s="56" t="s">
        <v>7</v>
      </c>
      <c r="J74" s="56" t="s">
        <v>107</v>
      </c>
      <c r="K74" s="56" t="s">
        <v>109</v>
      </c>
      <c r="M74" s="313"/>
      <c r="N74" s="257"/>
      <c r="P74" s="258"/>
      <c r="AA74" s="40"/>
    </row>
    <row r="75" spans="2:27" ht="20.25" customHeight="1">
      <c r="B75" s="87" t="s">
        <v>119</v>
      </c>
      <c r="C75" s="66">
        <v>1</v>
      </c>
      <c r="D75" s="88">
        <v>2.7798186629916712E-2</v>
      </c>
      <c r="E75" s="88">
        <v>0.47267219209064132</v>
      </c>
      <c r="F75" s="88">
        <v>0.21336673936427297</v>
      </c>
      <c r="G75" s="89">
        <v>18.395263157894732</v>
      </c>
      <c r="H75" s="90">
        <v>3.9923119638218956</v>
      </c>
      <c r="I75" s="90">
        <v>60.601643233363795</v>
      </c>
      <c r="J75" s="91">
        <v>1.6401858098893811</v>
      </c>
      <c r="K75" s="74"/>
      <c r="M75" s="313"/>
      <c r="N75" s="257"/>
      <c r="P75" s="258"/>
      <c r="AA75" s="40"/>
    </row>
    <row r="76" spans="2:27" ht="20.25" customHeight="1">
      <c r="B76" s="87" t="s">
        <v>119</v>
      </c>
      <c r="C76" s="66">
        <v>2</v>
      </c>
      <c r="D76" s="88">
        <v>4.7485526847611363E-2</v>
      </c>
      <c r="E76" s="88">
        <v>0.37453461330542387</v>
      </c>
      <c r="F76" s="88">
        <v>0.17729784747314772</v>
      </c>
      <c r="G76" s="89">
        <v>12.473549999999999</v>
      </c>
      <c r="H76" s="90">
        <v>0.25429983860176092</v>
      </c>
      <c r="I76" s="90">
        <v>17.211795537609031</v>
      </c>
      <c r="J76" s="91">
        <v>1.972780812628574</v>
      </c>
      <c r="K76" s="74"/>
      <c r="M76" s="313"/>
      <c r="N76" s="257"/>
      <c r="P76" s="258"/>
      <c r="AA76" s="40"/>
    </row>
    <row r="77" spans="2:27" ht="20.25" customHeight="1">
      <c r="B77" s="87" t="s">
        <v>119</v>
      </c>
      <c r="C77" s="66">
        <v>3</v>
      </c>
      <c r="D77" s="88">
        <v>1.7947062902692535E-2</v>
      </c>
      <c r="E77" s="88">
        <v>0.37272047609812686</v>
      </c>
      <c r="F77" s="88">
        <v>0.19839289885738207</v>
      </c>
      <c r="G77" s="89">
        <v>13.14725</v>
      </c>
      <c r="H77" s="90">
        <v>0.20318813893627824</v>
      </c>
      <c r="I77" s="90">
        <v>25.15875536308997</v>
      </c>
      <c r="J77" s="91">
        <v>1.9641979883037652</v>
      </c>
      <c r="K77" s="74"/>
      <c r="M77" s="313"/>
      <c r="N77" s="257"/>
      <c r="P77" s="258"/>
      <c r="AA77" s="40"/>
    </row>
    <row r="78" spans="2:27" ht="20.25" customHeight="1">
      <c r="B78" s="87" t="s">
        <v>119</v>
      </c>
      <c r="C78" s="66">
        <v>4</v>
      </c>
      <c r="D78" s="88">
        <v>1.4231406696348984E-2</v>
      </c>
      <c r="E78" s="88">
        <v>0.36556322746597542</v>
      </c>
      <c r="F78" s="88">
        <v>0.21313295580337432</v>
      </c>
      <c r="G78" s="89">
        <v>13.822749999999996</v>
      </c>
      <c r="H78" s="90">
        <v>0.17565902950827555</v>
      </c>
      <c r="I78" s="90">
        <v>22.507181526656389</v>
      </c>
      <c r="J78" s="91">
        <v>1.929328747751387</v>
      </c>
      <c r="K78" s="74"/>
      <c r="M78" s="313"/>
      <c r="N78" s="257"/>
      <c r="P78" s="258"/>
      <c r="AA78" s="40"/>
    </row>
    <row r="79" spans="2:27" ht="20.25" customHeight="1">
      <c r="B79" s="87" t="s">
        <v>119</v>
      </c>
      <c r="C79" s="66">
        <v>5</v>
      </c>
      <c r="D79" s="88">
        <v>1.7315282619334182E-2</v>
      </c>
      <c r="E79" s="88">
        <v>0.36260350957106896</v>
      </c>
      <c r="F79" s="88">
        <v>0.21780193534489617</v>
      </c>
      <c r="G79" s="89">
        <v>14.554899999999998</v>
      </c>
      <c r="H79" s="90">
        <v>0.16364899513619247</v>
      </c>
      <c r="I79" s="90">
        <v>24.135038815150672</v>
      </c>
      <c r="J79" s="91">
        <v>1.8825608710975243</v>
      </c>
      <c r="K79" s="74"/>
      <c r="M79" s="313"/>
      <c r="N79" s="257"/>
      <c r="P79" s="258"/>
      <c r="AA79" s="40"/>
    </row>
    <row r="80" spans="2:27" ht="20.25" customHeight="1">
      <c r="B80" s="87" t="s">
        <v>119</v>
      </c>
      <c r="C80" s="66">
        <v>6</v>
      </c>
      <c r="D80" s="88">
        <v>1.9185809342711562E-2</v>
      </c>
      <c r="E80" s="88">
        <v>0.36045349148673311</v>
      </c>
      <c r="F80" s="88">
        <v>0.20908670375769589</v>
      </c>
      <c r="G80" s="89">
        <v>15.158049999999998</v>
      </c>
      <c r="H80" s="90">
        <v>0.11063392027327351</v>
      </c>
      <c r="I80" s="90">
        <v>23.221717698596379</v>
      </c>
      <c r="J80" s="91">
        <v>1.8464944171354358</v>
      </c>
      <c r="K80" s="74"/>
      <c r="M80" s="313"/>
      <c r="N80" s="257"/>
      <c r="P80" s="258"/>
      <c r="AA80" s="40"/>
    </row>
    <row r="81" spans="2:27" ht="20.25" customHeight="1">
      <c r="B81" s="87" t="s">
        <v>119</v>
      </c>
      <c r="C81" s="66">
        <v>7</v>
      </c>
      <c r="D81" s="88">
        <v>2.2250902441280224E-2</v>
      </c>
      <c r="E81" s="88">
        <v>0.35767141188548013</v>
      </c>
      <c r="F81" s="88">
        <v>0.20505027682689408</v>
      </c>
      <c r="G81" s="89">
        <v>15.573157894736841</v>
      </c>
      <c r="H81" s="90">
        <v>0.1671768929493711</v>
      </c>
      <c r="I81" s="90">
        <v>23.386724341010943</v>
      </c>
      <c r="J81" s="91">
        <v>1.8219119405137716</v>
      </c>
      <c r="K81" s="74"/>
      <c r="M81" s="313"/>
      <c r="N81" s="257"/>
      <c r="P81" s="258"/>
      <c r="AA81" s="40"/>
    </row>
    <row r="82" spans="2:27" ht="20.25" customHeight="1">
      <c r="B82" s="87" t="s">
        <v>119</v>
      </c>
      <c r="C82" s="66">
        <v>8</v>
      </c>
      <c r="D82" s="88">
        <v>2.5901293080299558E-2</v>
      </c>
      <c r="E82" s="88">
        <v>0.35799042521235597</v>
      </c>
      <c r="F82" s="88">
        <v>0.19316427382398524</v>
      </c>
      <c r="G82" s="89">
        <v>16.022350000000003</v>
      </c>
      <c r="H82" s="90">
        <v>8.2896880047938257E-2</v>
      </c>
      <c r="I82" s="90">
        <v>25.202105865802142</v>
      </c>
      <c r="J82" s="91">
        <v>1.8005230253109179</v>
      </c>
      <c r="K82" s="74"/>
      <c r="M82" s="313"/>
      <c r="N82" s="257"/>
      <c r="P82" s="258"/>
      <c r="AA82" s="40"/>
    </row>
    <row r="83" spans="2:27" ht="20.25" customHeight="1">
      <c r="B83" s="87" t="s">
        <v>119</v>
      </c>
      <c r="C83" s="66">
        <v>9</v>
      </c>
      <c r="D83" s="88">
        <v>2.2872581996802581E-2</v>
      </c>
      <c r="E83" s="88">
        <v>0.36894054880912563</v>
      </c>
      <c r="F83" s="88">
        <v>0.20239510740143529</v>
      </c>
      <c r="G83" s="89">
        <v>16.388849999999998</v>
      </c>
      <c r="H83" s="90">
        <v>0.15455049971262191</v>
      </c>
      <c r="I83" s="90">
        <v>28.908869112912228</v>
      </c>
      <c r="J83" s="91">
        <v>1.8747367500344596</v>
      </c>
      <c r="K83" s="74" t="s">
        <v>68</v>
      </c>
      <c r="M83" s="313"/>
      <c r="N83" s="257"/>
      <c r="P83" s="258"/>
      <c r="AA83" s="40"/>
    </row>
    <row r="84" spans="2:27" ht="20.25" customHeight="1">
      <c r="B84" s="87" t="s">
        <v>120</v>
      </c>
      <c r="C84" s="66">
        <v>1</v>
      </c>
      <c r="D84" s="88">
        <v>6.5664279895961408E-2</v>
      </c>
      <c r="E84" s="88">
        <v>0.3669924193022448</v>
      </c>
      <c r="F84" s="88">
        <v>0.15739648577880005</v>
      </c>
      <c r="G84" s="89">
        <v>21.452928571428568</v>
      </c>
      <c r="H84" s="90">
        <v>1.1703653886832779</v>
      </c>
      <c r="I84" s="90">
        <v>33.263464995948354</v>
      </c>
      <c r="J84" s="91">
        <v>2.5860724854579873</v>
      </c>
      <c r="K84" s="74"/>
      <c r="M84" s="313"/>
      <c r="N84" s="257"/>
      <c r="P84" s="258"/>
      <c r="AA84" s="40"/>
    </row>
    <row r="85" spans="2:27" ht="20.25" customHeight="1">
      <c r="B85" s="87" t="s">
        <v>120</v>
      </c>
      <c r="C85" s="66">
        <v>2</v>
      </c>
      <c r="D85" s="88">
        <v>6.0366847136922405E-2</v>
      </c>
      <c r="E85" s="88">
        <v>0.25846138085898407</v>
      </c>
      <c r="F85" s="88">
        <v>0.13992810792432825</v>
      </c>
      <c r="G85" s="89">
        <v>15.953999999999999</v>
      </c>
      <c r="H85" s="90">
        <v>3.5195228848142933E-2</v>
      </c>
      <c r="I85" s="90">
        <v>8.629599381035046</v>
      </c>
      <c r="J85" s="91">
        <v>3.0622199546066047</v>
      </c>
      <c r="K85" s="74"/>
      <c r="M85" s="313"/>
      <c r="N85" s="257"/>
      <c r="P85" s="258"/>
      <c r="AA85" s="40"/>
    </row>
    <row r="86" spans="2:27" ht="20.25" customHeight="1">
      <c r="B86" s="87" t="s">
        <v>120</v>
      </c>
      <c r="C86" s="66">
        <v>3</v>
      </c>
      <c r="D86" s="88">
        <v>1.681414537100993E-2</v>
      </c>
      <c r="E86" s="88">
        <v>0.25009740512006545</v>
      </c>
      <c r="F86" s="88">
        <v>0.15468707730219447</v>
      </c>
      <c r="G86" s="89">
        <v>16.566142857142857</v>
      </c>
      <c r="H86" s="90">
        <v>2.6072187297473917E-2</v>
      </c>
      <c r="I86" s="90">
        <v>10.618490826607559</v>
      </c>
      <c r="J86" s="91">
        <v>3.041362930834878</v>
      </c>
      <c r="K86" s="74"/>
      <c r="M86" s="313"/>
      <c r="N86" s="257"/>
      <c r="P86" s="258"/>
      <c r="AA86" s="40"/>
    </row>
    <row r="87" spans="2:27" ht="20.25" customHeight="1">
      <c r="B87" s="87" t="s">
        <v>120</v>
      </c>
      <c r="C87" s="66">
        <v>4</v>
      </c>
      <c r="D87" s="88">
        <v>1.3896699930858188E-2</v>
      </c>
      <c r="E87" s="88">
        <v>0.25186871110334508</v>
      </c>
      <c r="F87" s="88">
        <v>0.15681411871731593</v>
      </c>
      <c r="G87" s="89">
        <v>17.504642857142859</v>
      </c>
      <c r="H87" s="90">
        <v>1.9367124675328775E-2</v>
      </c>
      <c r="I87" s="90">
        <v>11.968883049353183</v>
      </c>
      <c r="J87" s="91">
        <v>2.9412584003956974</v>
      </c>
      <c r="K87" s="74"/>
      <c r="M87" s="313"/>
      <c r="N87" s="257"/>
      <c r="P87" s="258"/>
      <c r="AA87" s="40"/>
    </row>
    <row r="88" spans="2:27" ht="20.25" customHeight="1">
      <c r="B88" s="87" t="s">
        <v>120</v>
      </c>
      <c r="C88" s="66">
        <v>5</v>
      </c>
      <c r="D88" s="88">
        <v>1.4607715280870221E-2</v>
      </c>
      <c r="E88" s="88">
        <v>0.25013576091786777</v>
      </c>
      <c r="F88" s="88">
        <v>0.15662121584260882</v>
      </c>
      <c r="G88" s="89">
        <v>18.174642857142853</v>
      </c>
      <c r="H88" s="90">
        <v>1.4428486028798603E-2</v>
      </c>
      <c r="I88" s="90">
        <v>12.970553099615907</v>
      </c>
      <c r="J88" s="91">
        <v>2.8682614939339479</v>
      </c>
      <c r="K88" s="74"/>
      <c r="M88" s="313"/>
      <c r="N88" s="257"/>
      <c r="P88" s="258"/>
      <c r="AA88" s="40"/>
    </row>
    <row r="89" spans="2:27" ht="20.25" customHeight="1">
      <c r="B89" s="87" t="s">
        <v>120</v>
      </c>
      <c r="C89" s="66">
        <v>6</v>
      </c>
      <c r="D89" s="88">
        <v>2.2441005211041816E-2</v>
      </c>
      <c r="E89" s="88">
        <v>0.25511265776317321</v>
      </c>
      <c r="F89" s="88">
        <v>0.1545787708777687</v>
      </c>
      <c r="G89" s="89">
        <v>19.601214285714288</v>
      </c>
      <c r="H89" s="90">
        <v>2.3412624231157919E-2</v>
      </c>
      <c r="I89" s="90">
        <v>13.585483270974528</v>
      </c>
      <c r="J89" s="91">
        <v>2.7247319584941105</v>
      </c>
      <c r="K89" s="74"/>
    </row>
    <row r="90" spans="2:27" ht="20.25" customHeight="1">
      <c r="B90" s="87" t="s">
        <v>120</v>
      </c>
      <c r="C90" s="66">
        <v>7</v>
      </c>
      <c r="D90" s="88">
        <v>2.2429650252823483E-2</v>
      </c>
      <c r="E90" s="88">
        <v>0.25712359249811961</v>
      </c>
      <c r="F90" s="88">
        <v>0.15014530473335919</v>
      </c>
      <c r="G90" s="89">
        <v>19.760928571428572</v>
      </c>
      <c r="H90" s="90">
        <v>2.1234456768418505E-2</v>
      </c>
      <c r="I90" s="90">
        <v>13.112277054498428</v>
      </c>
      <c r="J90" s="91">
        <v>2.7043275983643147</v>
      </c>
      <c r="K90" s="74"/>
    </row>
    <row r="91" spans="2:27" ht="20.25" customHeight="1">
      <c r="B91" s="87" t="s">
        <v>120</v>
      </c>
      <c r="C91" s="66">
        <v>8</v>
      </c>
      <c r="D91" s="88">
        <v>2.7295709889626013E-2</v>
      </c>
      <c r="E91" s="88">
        <v>0.27909564371961809</v>
      </c>
      <c r="F91" s="88">
        <v>0.14659933309734041</v>
      </c>
      <c r="G91" s="89">
        <v>21.24192857142857</v>
      </c>
      <c r="H91" s="90">
        <v>3.2013049554313985E-2</v>
      </c>
      <c r="I91" s="90">
        <v>15.511344202136009</v>
      </c>
      <c r="J91" s="91">
        <v>2.569743025223139</v>
      </c>
      <c r="K91" s="74"/>
    </row>
    <row r="92" spans="2:27" ht="20.25" customHeight="1">
      <c r="B92" s="87" t="s">
        <v>120</v>
      </c>
      <c r="C92" s="66">
        <v>9</v>
      </c>
      <c r="D92" s="88">
        <v>2.2863298507971631E-2</v>
      </c>
      <c r="E92" s="88">
        <v>0.26471912283208643</v>
      </c>
      <c r="F92" s="88">
        <v>0.15038505940827324</v>
      </c>
      <c r="G92" s="89">
        <v>20.046571428571433</v>
      </c>
      <c r="H92" s="90">
        <v>2.8668576189865361E-2</v>
      </c>
      <c r="I92" s="90">
        <v>15.108339652059046</v>
      </c>
      <c r="J92" s="91">
        <v>2.6823301462549987</v>
      </c>
      <c r="K92" s="74" t="s">
        <v>67</v>
      </c>
    </row>
    <row r="93" spans="2:27" ht="20.25" customHeight="1">
      <c r="B93" s="87" t="s">
        <v>121</v>
      </c>
      <c r="C93" s="66">
        <v>1</v>
      </c>
      <c r="D93" s="88">
        <v>3.4739036486921442E-2</v>
      </c>
      <c r="E93" s="88">
        <v>0.38426854316724079</v>
      </c>
      <c r="F93" s="88">
        <v>0.19619243039638226</v>
      </c>
      <c r="G93" s="89">
        <v>22.469111111111115</v>
      </c>
      <c r="H93" s="90">
        <v>3.1194344083010419</v>
      </c>
      <c r="I93" s="90">
        <v>55.041420440184218</v>
      </c>
      <c r="J93" s="91">
        <v>2.27964543632151</v>
      </c>
      <c r="K93" s="74"/>
    </row>
    <row r="94" spans="2:27" ht="20.25" customHeight="1">
      <c r="B94" s="87" t="s">
        <v>121</v>
      </c>
      <c r="C94" s="66">
        <v>2</v>
      </c>
      <c r="D94" s="88">
        <v>5.562087799040985E-2</v>
      </c>
      <c r="E94" s="88">
        <v>0.30006959061454835</v>
      </c>
      <c r="F94" s="88">
        <v>0.16774114799598736</v>
      </c>
      <c r="G94" s="89">
        <v>16.378700000000002</v>
      </c>
      <c r="H94" s="90">
        <v>0.13451401637135377</v>
      </c>
      <c r="I94" s="90">
        <v>20.203137426613651</v>
      </c>
      <c r="J94" s="91">
        <v>2.7005072314470553</v>
      </c>
      <c r="K94" s="74"/>
    </row>
    <row r="95" spans="2:27" ht="20.25" customHeight="1">
      <c r="B95" s="87" t="s">
        <v>121</v>
      </c>
      <c r="C95" s="66">
        <v>3</v>
      </c>
      <c r="D95" s="88">
        <v>1.3274286620380814E-2</v>
      </c>
      <c r="E95" s="88">
        <v>0.29126896395119883</v>
      </c>
      <c r="F95" s="88">
        <v>0.18426184862034045</v>
      </c>
      <c r="G95" s="89">
        <v>17.229100000000003</v>
      </c>
      <c r="H95" s="90">
        <v>0.17161004592426854</v>
      </c>
      <c r="I95" s="90">
        <v>24.701194955071781</v>
      </c>
      <c r="J95" s="91">
        <v>2.6685933303965097</v>
      </c>
      <c r="K95" s="74"/>
    </row>
    <row r="96" spans="2:27" ht="20.25" customHeight="1">
      <c r="B96" s="87" t="s">
        <v>121</v>
      </c>
      <c r="C96" s="66">
        <v>4</v>
      </c>
      <c r="D96" s="88">
        <v>1.3811019085825129E-2</v>
      </c>
      <c r="E96" s="88">
        <v>0.29682182520614264</v>
      </c>
      <c r="F96" s="88">
        <v>0.1997507525140336</v>
      </c>
      <c r="G96" s="89">
        <v>18.9208</v>
      </c>
      <c r="H96" s="90">
        <v>0.23906492169405613</v>
      </c>
      <c r="I96" s="90">
        <v>27.876800031606898</v>
      </c>
      <c r="J96" s="91">
        <v>2.5098089995926265</v>
      </c>
      <c r="K96" s="74"/>
    </row>
    <row r="97" spans="2:11" ht="20.25" customHeight="1">
      <c r="B97" s="87" t="s">
        <v>121</v>
      </c>
      <c r="C97" s="66">
        <v>5</v>
      </c>
      <c r="D97" s="88">
        <v>1.683620995608091E-2</v>
      </c>
      <c r="E97" s="88">
        <v>0.30175305616004794</v>
      </c>
      <c r="F97" s="88">
        <v>0.19979022850394249</v>
      </c>
      <c r="G97" s="89">
        <v>20.291199999999996</v>
      </c>
      <c r="H97" s="90">
        <v>0.24319421253832488</v>
      </c>
      <c r="I97" s="90">
        <v>32.788968850665078</v>
      </c>
      <c r="J97" s="91">
        <v>2.4032463586620292</v>
      </c>
      <c r="K97" s="74"/>
    </row>
    <row r="98" spans="2:11" ht="20.25" customHeight="1">
      <c r="B98" s="87" t="s">
        <v>121</v>
      </c>
      <c r="C98" s="66">
        <v>6</v>
      </c>
      <c r="D98" s="88">
        <v>1.8706822557108423E-2</v>
      </c>
      <c r="E98" s="88">
        <v>0.30217670834256732</v>
      </c>
      <c r="F98" s="88">
        <v>0.19228186031709485</v>
      </c>
      <c r="G98" s="89">
        <v>20.922899999999998</v>
      </c>
      <c r="H98" s="90">
        <v>0.18686283801466944</v>
      </c>
      <c r="I98" s="90">
        <v>34.023051231520938</v>
      </c>
      <c r="J98" s="91">
        <v>2.3342962880457825</v>
      </c>
      <c r="K98" s="74"/>
    </row>
    <row r="99" spans="2:11" ht="20.25" customHeight="1">
      <c r="B99" s="87" t="s">
        <v>121</v>
      </c>
      <c r="C99" s="66">
        <v>7</v>
      </c>
      <c r="D99" s="88">
        <v>2.1548902806681074E-2</v>
      </c>
      <c r="E99" s="88">
        <v>0.30364320822949853</v>
      </c>
      <c r="F99" s="88">
        <v>0.18647928530930996</v>
      </c>
      <c r="G99" s="89">
        <v>21.459799999999998</v>
      </c>
      <c r="H99" s="90">
        <v>0.15735894047292781</v>
      </c>
      <c r="I99" s="90">
        <v>34.112914856841407</v>
      </c>
      <c r="J99" s="91">
        <v>2.2878208910686806</v>
      </c>
      <c r="K99" s="74"/>
    </row>
    <row r="100" spans="2:11" ht="20.25" customHeight="1">
      <c r="B100" s="87" t="s">
        <v>121</v>
      </c>
      <c r="C100" s="66">
        <v>8</v>
      </c>
      <c r="D100" s="88">
        <v>2.4594073186325713E-2</v>
      </c>
      <c r="E100" s="88">
        <v>0.31194558619483104</v>
      </c>
      <c r="F100" s="88">
        <v>0.18341449391699119</v>
      </c>
      <c r="G100" s="89">
        <v>22.305299999999995</v>
      </c>
      <c r="H100" s="90">
        <v>0.13196017604299548</v>
      </c>
      <c r="I100" s="90">
        <v>34.752219900061483</v>
      </c>
      <c r="J100" s="91">
        <v>2.2234972651078682</v>
      </c>
      <c r="K100" s="74"/>
    </row>
    <row r="101" spans="2:11" ht="20.25" customHeight="1">
      <c r="B101" s="87" t="s">
        <v>121</v>
      </c>
      <c r="C101" s="66">
        <v>9</v>
      </c>
      <c r="D101" s="88">
        <v>2.2972781259639318E-2</v>
      </c>
      <c r="E101" s="88">
        <v>0.30365114347454997</v>
      </c>
      <c r="F101" s="88">
        <v>0.18486287515746588</v>
      </c>
      <c r="G101" s="89">
        <v>21.280099999999997</v>
      </c>
      <c r="H101" s="90">
        <v>0.15915047867384716</v>
      </c>
      <c r="I101" s="90">
        <v>33.722970576869024</v>
      </c>
      <c r="J101" s="91">
        <v>2.2983702022564469</v>
      </c>
      <c r="K101" s="74" t="s">
        <v>67</v>
      </c>
    </row>
    <row r="102" spans="2:11" ht="20.25" customHeight="1">
      <c r="B102" s="87" t="s">
        <v>122</v>
      </c>
      <c r="C102" s="66">
        <v>1</v>
      </c>
      <c r="D102" s="88">
        <v>4.2104161633401228E-2</v>
      </c>
      <c r="E102" s="88">
        <v>0.37005022443829622</v>
      </c>
      <c r="F102" s="88">
        <v>0.14275669205758312</v>
      </c>
      <c r="G102" s="89">
        <v>23.022166666666667</v>
      </c>
      <c r="H102" s="90">
        <v>1.1561903618456777</v>
      </c>
      <c r="I102" s="90">
        <v>21.722746863934621</v>
      </c>
      <c r="J102" s="91">
        <v>2.4134024414732673</v>
      </c>
      <c r="K102" s="74"/>
    </row>
    <row r="103" spans="2:11" ht="20.25" customHeight="1">
      <c r="B103" s="87" t="s">
        <v>122</v>
      </c>
      <c r="C103" s="66">
        <v>2</v>
      </c>
      <c r="D103" s="88">
        <v>6.2623360503590866E-2</v>
      </c>
      <c r="E103" s="88">
        <v>0.28444584869697076</v>
      </c>
      <c r="F103" s="88">
        <v>0.13137928373917063</v>
      </c>
      <c r="G103" s="89">
        <v>19.474499999999999</v>
      </c>
      <c r="H103" s="90">
        <v>0.10412643818857946</v>
      </c>
      <c r="I103" s="90">
        <v>10.785442177804711</v>
      </c>
      <c r="J103" s="91">
        <v>2.6555831377833155</v>
      </c>
      <c r="K103" s="74"/>
    </row>
    <row r="104" spans="2:11" ht="20.25" customHeight="1">
      <c r="B104" s="87" t="s">
        <v>122</v>
      </c>
      <c r="C104" s="66">
        <v>3</v>
      </c>
      <c r="D104" s="88">
        <v>2.2874742255579832E-2</v>
      </c>
      <c r="E104" s="88">
        <v>0.28599277476759194</v>
      </c>
      <c r="F104" s="88">
        <v>0.13413493454930711</v>
      </c>
      <c r="G104" s="89">
        <v>19.86633333333333</v>
      </c>
      <c r="H104" s="90">
        <v>0.13395523849766389</v>
      </c>
      <c r="I104" s="90">
        <v>12.911978110799213</v>
      </c>
      <c r="J104" s="91">
        <v>2.6340642337628339</v>
      </c>
      <c r="K104" s="74"/>
    </row>
    <row r="105" spans="2:11" ht="20.25" customHeight="1">
      <c r="B105" s="87" t="s">
        <v>122</v>
      </c>
      <c r="C105" s="66">
        <v>4</v>
      </c>
      <c r="D105" s="88">
        <v>1.7377819053151004E-2</v>
      </c>
      <c r="E105" s="88">
        <v>0.28638606405485295</v>
      </c>
      <c r="F105" s="88">
        <v>0.13643305725312591</v>
      </c>
      <c r="G105" s="89">
        <v>20.504999999999999</v>
      </c>
      <c r="H105" s="90">
        <v>0.12056353189240472</v>
      </c>
      <c r="I105" s="90">
        <v>13.447039510604025</v>
      </c>
      <c r="J105" s="91">
        <v>2.6071664644664914</v>
      </c>
      <c r="K105" s="74"/>
    </row>
    <row r="106" spans="2:11" ht="20.25" customHeight="1">
      <c r="B106" s="87" t="s">
        <v>122</v>
      </c>
      <c r="C106" s="66">
        <v>5</v>
      </c>
      <c r="D106" s="88">
        <v>1.6700023690011633E-2</v>
      </c>
      <c r="E106" s="88">
        <v>0.27944301168853408</v>
      </c>
      <c r="F106" s="88">
        <v>0.13810391937699046</v>
      </c>
      <c r="G106" s="89">
        <v>20.745666666666668</v>
      </c>
      <c r="H106" s="90">
        <v>0.19611356134395352</v>
      </c>
      <c r="I106" s="90">
        <v>14.451196122217823</v>
      </c>
      <c r="J106" s="91">
        <v>2.5746873342792802</v>
      </c>
      <c r="K106" s="74"/>
    </row>
    <row r="107" spans="2:11" ht="20.25" customHeight="1">
      <c r="B107" s="87" t="s">
        <v>122</v>
      </c>
      <c r="C107" s="66">
        <v>6</v>
      </c>
      <c r="D107" s="88">
        <v>1.8568648457680373E-2</v>
      </c>
      <c r="E107" s="88">
        <v>0.27642276595648596</v>
      </c>
      <c r="F107" s="88">
        <v>0.13772882801281755</v>
      </c>
      <c r="G107" s="89">
        <v>21.505833333333332</v>
      </c>
      <c r="H107" s="90">
        <v>0.14077130459602188</v>
      </c>
      <c r="I107" s="90">
        <v>15.13745625389803</v>
      </c>
      <c r="J107" s="91">
        <v>2.5060984880470158</v>
      </c>
      <c r="K107" s="74"/>
    </row>
    <row r="108" spans="2:11" ht="20.25" customHeight="1">
      <c r="B108" s="87" t="s">
        <v>122</v>
      </c>
      <c r="C108" s="66">
        <v>7</v>
      </c>
      <c r="D108" s="88">
        <v>2.185677801330942E-2</v>
      </c>
      <c r="E108" s="88">
        <v>0.28417909465286317</v>
      </c>
      <c r="F108" s="88">
        <v>0.13422293394884438</v>
      </c>
      <c r="G108" s="89">
        <v>22.541666666666668</v>
      </c>
      <c r="H108" s="90">
        <v>5.6761230374500517E-2</v>
      </c>
      <c r="I108" s="90">
        <v>13.62617046724999</v>
      </c>
      <c r="J108" s="91">
        <v>2.4224633651874963</v>
      </c>
      <c r="K108" s="74"/>
    </row>
    <row r="109" spans="2:11" ht="20.25" customHeight="1">
      <c r="B109" s="87" t="s">
        <v>122</v>
      </c>
      <c r="C109" s="66">
        <v>8</v>
      </c>
      <c r="D109" s="88">
        <v>2.3383505225432297E-2</v>
      </c>
      <c r="E109" s="88">
        <v>0.30345651802594881</v>
      </c>
      <c r="F109" s="88">
        <v>0.13260295449945592</v>
      </c>
      <c r="G109" s="89">
        <v>23.564833333333336</v>
      </c>
      <c r="H109" s="90">
        <v>4.4012360431303535E-2</v>
      </c>
      <c r="I109" s="90">
        <v>14.217249915323364</v>
      </c>
      <c r="J109" s="91">
        <v>2.3344502363406172</v>
      </c>
      <c r="K109" s="74"/>
    </row>
    <row r="110" spans="2:11" ht="20.25" customHeight="1">
      <c r="B110" s="87" t="s">
        <v>122</v>
      </c>
      <c r="C110" s="66">
        <v>9</v>
      </c>
      <c r="D110" s="88">
        <v>2.3214664179285929E-2</v>
      </c>
      <c r="E110" s="88">
        <v>0.28835282809358243</v>
      </c>
      <c r="F110" s="88">
        <v>0.13304863056866395</v>
      </c>
      <c r="G110" s="89">
        <v>22.521666666666665</v>
      </c>
      <c r="H110" s="90">
        <v>7.6639250300393313E-2</v>
      </c>
      <c r="I110" s="90">
        <v>14.51518480217638</v>
      </c>
      <c r="J110" s="91">
        <v>2.4184755705173933</v>
      </c>
      <c r="K110" s="74" t="s">
        <v>67</v>
      </c>
    </row>
    <row r="111" spans="2:11" ht="20.25" customHeight="1">
      <c r="B111" s="85" t="s">
        <v>126</v>
      </c>
      <c r="C111" s="84"/>
      <c r="D111" s="85"/>
      <c r="E111" s="85"/>
      <c r="F111" s="85"/>
      <c r="G111" s="85"/>
      <c r="H111" s="85"/>
      <c r="I111" s="85"/>
      <c r="J111" s="85"/>
      <c r="K111" s="84"/>
    </row>
    <row r="112" spans="2:11" ht="20.25" customHeight="1">
      <c r="B112" s="224" t="str">
        <f>C64</f>
        <v>112</v>
      </c>
      <c r="C112" s="54"/>
      <c r="D112" s="67">
        <f t="shared" ref="D112:J115" si="1">(SUMIFS(D$75:D$110,$B$75:$B$110,$B112,$C$75:$C$110,MAX($C$75:$C$110))/SUMIFS(D$75:D$110,$B$75:$B$110,$B112,$C$75:$C$110,MAX($C$75:$C$110)-1))-1</f>
        <v>-0.11693281389880128</v>
      </c>
      <c r="E112" s="67">
        <f t="shared" si="1"/>
        <v>3.0587755497299085E-2</v>
      </c>
      <c r="F112" s="67">
        <f t="shared" si="1"/>
        <v>4.7787478474727418E-2</v>
      </c>
      <c r="G112" s="67">
        <f t="shared" si="1"/>
        <v>2.2874297465727222E-2</v>
      </c>
      <c r="H112" s="67">
        <f t="shared" si="1"/>
        <v>0.86437052423742888</v>
      </c>
      <c r="I112" s="67">
        <f t="shared" si="1"/>
        <v>0.14708148862035997</v>
      </c>
      <c r="J112" s="86">
        <f t="shared" si="1"/>
        <v>4.1217870407808999E-2</v>
      </c>
      <c r="K112" s="55"/>
    </row>
    <row r="113" spans="2:11" ht="20.25" customHeight="1">
      <c r="B113" s="42" t="str">
        <f>D64</f>
        <v>306</v>
      </c>
      <c r="C113" s="54"/>
      <c r="D113" s="67">
        <f t="shared" si="1"/>
        <v>-0.16238490955455831</v>
      </c>
      <c r="E113" s="67">
        <f t="shared" si="1"/>
        <v>-5.1511090233907209E-2</v>
      </c>
      <c r="F113" s="67">
        <f t="shared" si="1"/>
        <v>2.5823625735180711E-2</v>
      </c>
      <c r="G113" s="67">
        <f t="shared" si="1"/>
        <v>-5.627347530322413E-2</v>
      </c>
      <c r="H113" s="67">
        <f t="shared" si="1"/>
        <v>-0.10447218902948696</v>
      </c>
      <c r="I113" s="67">
        <f>(SUMIFS(I$75:I$110,$B$75:$B$110,$B113,$C$75:$C$110,MAX($C$75:$C$110))/SUMIFS(I$75:I$110,$B$75:$B$110,$B113,$C$75:$C$110,MAX($C$75:$C$110)-1))-1</f>
        <v>-2.5981278271258179E-2</v>
      </c>
      <c r="J113" s="86">
        <f t="shared" si="1"/>
        <v>4.3812599130250929E-2</v>
      </c>
      <c r="K113" s="55"/>
    </row>
    <row r="114" spans="2:11" ht="20.25" customHeight="1">
      <c r="B114" s="42" t="str">
        <f>E64</f>
        <v>307</v>
      </c>
      <c r="C114" s="54"/>
      <c r="D114" s="67">
        <f t="shared" si="1"/>
        <v>-6.59220583106922E-2</v>
      </c>
      <c r="E114" s="67">
        <f t="shared" si="1"/>
        <v>-2.6589389583799528E-2</v>
      </c>
      <c r="F114" s="67">
        <f t="shared" si="1"/>
        <v>7.896765460259525E-3</v>
      </c>
      <c r="G114" s="67">
        <f t="shared" si="1"/>
        <v>-4.5962170425862814E-2</v>
      </c>
      <c r="H114" s="67">
        <f>(SUMIFS(H$75:H$110,$B$75:$B$110,$B114,$C$75:$C$110,MAX($C$75:$C$110))/SUMIFS(H$75:H$110,$B$75:$B$110,$B114,$C$75:$C$110,MAX($C$75:$C$110)-1))-1</f>
        <v>0.20604930552678624</v>
      </c>
      <c r="I114" s="67">
        <f t="shared" si="1"/>
        <v>-2.961679357900926E-2</v>
      </c>
      <c r="J114" s="86">
        <f>(SUMIFS(J$75:J$110,$B$75:$B$110,$B114,$C$75:$C$110,MAX($C$75:$C$110))/SUMIFS(J$75:J$110,$B$75:$B$110,$B114,$C$75:$C$110,MAX($C$75:$C$110)-1))-1</f>
        <v>3.3673500895871955E-2</v>
      </c>
      <c r="K114" s="55"/>
    </row>
    <row r="115" spans="2:11" ht="20.25" customHeight="1">
      <c r="B115" s="42" t="str">
        <f>F64</f>
        <v>308</v>
      </c>
      <c r="C115" s="54"/>
      <c r="D115" s="67">
        <f t="shared" si="1"/>
        <v>-7.2205191017612469E-3</v>
      </c>
      <c r="E115" s="67">
        <f t="shared" si="1"/>
        <v>-4.9772171745129046E-2</v>
      </c>
      <c r="F115" s="67">
        <f t="shared" si="1"/>
        <v>3.360981441856703E-3</v>
      </c>
      <c r="G115" s="67">
        <f t="shared" si="1"/>
        <v>-4.4267941636195407E-2</v>
      </c>
      <c r="H115" s="67">
        <f t="shared" si="1"/>
        <v>0.74131197575770313</v>
      </c>
      <c r="I115" s="67">
        <f t="shared" si="1"/>
        <v>2.0955873226361499E-2</v>
      </c>
      <c r="J115" s="86">
        <f t="shared" si="1"/>
        <v>3.5993628336447481E-2</v>
      </c>
      <c r="K115" s="55"/>
    </row>
    <row r="116" spans="2:11" ht="20.25" customHeight="1" thickBot="1"/>
    <row r="117" spans="2:11" ht="17.25" thickTop="1">
      <c r="B117" s="25" t="s">
        <v>51</v>
      </c>
      <c r="C117" s="25"/>
      <c r="D117" s="25"/>
      <c r="E117" s="25"/>
      <c r="F117" s="173" t="s">
        <v>77</v>
      </c>
      <c r="G117" s="43"/>
      <c r="H117" s="25"/>
      <c r="I117" s="25"/>
    </row>
    <row r="118" spans="2:11">
      <c r="B118" s="26" t="s">
        <v>33</v>
      </c>
      <c r="C118" s="26" t="s">
        <v>52</v>
      </c>
      <c r="D118" s="26"/>
      <c r="E118" s="26"/>
      <c r="F118" s="92" t="s">
        <v>78</v>
      </c>
      <c r="G118" s="44"/>
      <c r="H118" s="46" t="s">
        <v>81</v>
      </c>
      <c r="I118" s="46"/>
    </row>
    <row r="119" spans="2:11">
      <c r="B119" s="26" t="s">
        <v>34</v>
      </c>
      <c r="C119" s="26" t="s">
        <v>53</v>
      </c>
      <c r="D119" s="26"/>
      <c r="E119" s="26"/>
      <c r="F119" s="92" t="s">
        <v>79</v>
      </c>
      <c r="G119" s="44"/>
      <c r="H119" s="46" t="s">
        <v>82</v>
      </c>
      <c r="I119" s="46"/>
    </row>
    <row r="120" spans="2:11">
      <c r="B120" s="26" t="s">
        <v>4</v>
      </c>
      <c r="C120" s="26" t="s">
        <v>54</v>
      </c>
      <c r="D120" s="26"/>
      <c r="E120" s="26"/>
      <c r="F120" s="92" t="s">
        <v>80</v>
      </c>
      <c r="G120" s="44"/>
      <c r="H120" s="46" t="s">
        <v>83</v>
      </c>
      <c r="I120" s="46"/>
    </row>
    <row r="121" spans="2:11">
      <c r="B121" s="26" t="s">
        <v>5</v>
      </c>
      <c r="C121" s="26" t="s">
        <v>55</v>
      </c>
      <c r="D121" s="26"/>
      <c r="E121" s="26"/>
      <c r="F121" s="92" t="s">
        <v>87</v>
      </c>
      <c r="G121" s="44"/>
      <c r="H121" s="46" t="s">
        <v>84</v>
      </c>
      <c r="I121" s="46"/>
    </row>
    <row r="122" spans="2:11">
      <c r="B122" s="26" t="s">
        <v>56</v>
      </c>
      <c r="C122" s="26" t="s">
        <v>57</v>
      </c>
      <c r="D122" s="26"/>
      <c r="E122" s="26"/>
      <c r="F122" s="92" t="s">
        <v>88</v>
      </c>
      <c r="G122" s="44"/>
      <c r="H122" s="46" t="s">
        <v>85</v>
      </c>
      <c r="I122" s="46"/>
    </row>
    <row r="123" spans="2:11" ht="17.25" thickBot="1">
      <c r="B123" s="27" t="s">
        <v>58</v>
      </c>
      <c r="C123" s="27" t="s">
        <v>59</v>
      </c>
      <c r="D123" s="27"/>
      <c r="E123" s="27"/>
      <c r="F123" s="93" t="s">
        <v>89</v>
      </c>
      <c r="G123" s="45"/>
      <c r="H123" s="47" t="s">
        <v>86</v>
      </c>
      <c r="I123" s="47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5:K110">
    <cfRule type="expression" dxfId="52" priority="1">
      <formula>$B75&lt;&gt;$B76</formula>
    </cfRule>
  </conditionalFormatting>
  <conditionalFormatting sqref="C65:F65">
    <cfRule type="containsText" dxfId="51" priority="3" operator="containsText" text="F">
      <formula>NOT(ISERROR(SEARCH("F",C65)))</formula>
    </cfRule>
    <cfRule type="containsText" dxfId="50" priority="4" operator="containsText" text="D">
      <formula>NOT(ISERROR(SEARCH("D",C65)))</formula>
    </cfRule>
    <cfRule type="containsText" dxfId="49" priority="5" operator="containsText" text="S">
      <formula>NOT(ISERROR(SEARCH("S",C65)))</formula>
    </cfRule>
    <cfRule type="containsText" dxfId="48" priority="6" operator="containsText" text="A">
      <formula>NOT(ISERROR(SEARCH("A",C65)))</formula>
    </cfRule>
  </conditionalFormatting>
  <conditionalFormatting sqref="D52:K52 D54:K55 D56:D61 D62:K63 D72:K72 D111:K111 K112:K115">
    <cfRule type="containsText" dxfId="47" priority="76" operator="containsText" text="악화">
      <formula>NOT(ISERROR(SEARCH("악화",D52)))</formula>
    </cfRule>
  </conditionalFormatting>
  <conditionalFormatting sqref="D52:K52 D54:K55 D62:K63 D72:K72 D111:K111 K112:K115 D56:D61">
    <cfRule type="containsText" dxfId="46" priority="75" operator="containsText" text="개선">
      <formula>NOT(ISERROR(SEARCH("개선",D52)))</formula>
    </cfRule>
  </conditionalFormatting>
  <conditionalFormatting sqref="G4:G5">
    <cfRule type="containsText" dxfId="45" priority="26" operator="containsText" text="S">
      <formula>NOT(ISERROR(SEARCH("S",G4)))</formula>
    </cfRule>
    <cfRule type="containsText" dxfId="44" priority="27" operator="containsText" text="A">
      <formula>NOT(ISERROR(SEARCH("A",G4)))</formula>
    </cfRule>
  </conditionalFormatting>
  <conditionalFormatting sqref="G5">
    <cfRule type="containsText" dxfId="43" priority="22" operator="containsText" text="F">
      <formula>NOT(ISERROR(SEARCH("F",G5)))</formula>
    </cfRule>
    <cfRule type="containsText" dxfId="42" priority="23" operator="containsText" text="D">
      <formula>NOT(ISERROR(SEARCH("D",G5)))</formula>
    </cfRule>
  </conditionalFormatting>
  <conditionalFormatting sqref="G65:K65">
    <cfRule type="containsText" dxfId="41" priority="18" operator="containsText" text="F">
      <formula>NOT(ISERROR(SEARCH("F",G65)))</formula>
    </cfRule>
    <cfRule type="containsText" dxfId="40" priority="19" operator="containsText" text="D">
      <formula>NOT(ISERROR(SEARCH("D",G65)))</formula>
    </cfRule>
    <cfRule type="containsText" dxfId="39" priority="20" operator="containsText" text="S">
      <formula>NOT(ISERROR(SEARCH("S",G65)))</formula>
    </cfRule>
    <cfRule type="containsText" dxfId="38" priority="21" operator="containsText" text="A">
      <formula>NOT(ISERROR(SEARCH("A",G65)))</formula>
    </cfRule>
  </conditionalFormatting>
  <conditionalFormatting sqref="K1:K20 J21">
    <cfRule type="containsText" dxfId="37" priority="7" operator="containsText" text="D">
      <formula>NOT(ISERROR(SEARCH("D",J1)))</formula>
    </cfRule>
    <cfRule type="containsText" dxfId="36" priority="8" operator="containsText" text="F">
      <formula>NOT(ISERROR(SEARCH("F",J1)))</formula>
    </cfRule>
    <cfRule type="containsText" dxfId="35" priority="9" operator="containsText" text="S">
      <formula>NOT(ISERROR(SEARCH("S",J1)))</formula>
    </cfRule>
    <cfRule type="containsText" dxfId="34" priority="10" operator="containsText" text="A">
      <formula>NOT(ISERROR(SEARCH("A",J1)))</formula>
    </cfRule>
  </conditionalFormatting>
  <conditionalFormatting sqref="K23:K27 K29:K64 K66:K1048576">
    <cfRule type="containsText" dxfId="33" priority="28" operator="containsText" text="D">
      <formula>NOT(ISERROR(SEARCH("D",K23)))</formula>
    </cfRule>
    <cfRule type="containsText" dxfId="32" priority="29" operator="containsText" text="F">
      <formula>NOT(ISERROR(SEARCH("F",K23)))</formula>
    </cfRule>
    <cfRule type="containsText" dxfId="31" priority="30" operator="containsText" text="S">
      <formula>NOT(ISERROR(SEARCH("S",K23)))</formula>
    </cfRule>
    <cfRule type="containsText" dxfId="30" priority="31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3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11" id="{24296121-122D-48C5-9AED-87538F4FF0F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3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141</v>
      </c>
      <c r="C4" s="139" t="s">
        <v>1</v>
      </c>
      <c r="D4" s="139" t="s">
        <v>10</v>
      </c>
      <c r="E4" s="140" t="s">
        <v>140</v>
      </c>
      <c r="F4" s="126" t="s">
        <v>45</v>
      </c>
      <c r="G4" s="150" t="s">
        <v>145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4" t="str">
        <f>W5</f>
        <v>청라교통</v>
      </c>
      <c r="B5" s="144" t="str">
        <f>V5</f>
        <v>112</v>
      </c>
      <c r="C5" s="145" t="str">
        <f>Y5</f>
        <v>70바5927</v>
      </c>
      <c r="D5" s="133" t="str">
        <f>Z5</f>
        <v>대형</v>
      </c>
      <c r="E5" s="129" t="str">
        <f>AZ5</f>
        <v>B</v>
      </c>
      <c r="F5" s="152">
        <f>G5/H5</f>
        <v>0.92049999999999998</v>
      </c>
      <c r="G5" s="153">
        <f>AE5</f>
        <v>1.841</v>
      </c>
      <c r="H5" s="154">
        <f>AF5</f>
        <v>2</v>
      </c>
      <c r="I5" s="155">
        <f>AC5</f>
        <v>3755.93</v>
      </c>
      <c r="J5" s="156">
        <f>AI5/AH5</f>
        <v>1.7816987569599044E-2</v>
      </c>
      <c r="K5" s="156">
        <f>AJ5/AH5</f>
        <v>0.36823671191599877</v>
      </c>
      <c r="L5" s="156">
        <f>AK5/AC5</f>
        <v>0.2108665496960806</v>
      </c>
      <c r="M5" s="157">
        <f>AG5</f>
        <v>16.547000000000001</v>
      </c>
      <c r="N5" s="158">
        <f>IF(AW5=0,AT5,"속도계이상")</f>
        <v>2.7E-2</v>
      </c>
      <c r="O5" s="158">
        <f>IF(AW5=0,AU5,"속도계이상")</f>
        <v>19.835000000000001</v>
      </c>
      <c r="P5" s="159">
        <f>AQ5/60</f>
        <v>3.3616666666666664</v>
      </c>
      <c r="Q5" s="160">
        <f>AN5</f>
        <v>91</v>
      </c>
      <c r="R5" s="161">
        <f>AC5/(AH5-AI5-AJ5)</f>
        <v>26.490307706245368</v>
      </c>
      <c r="S5" s="146">
        <f>IF(AW5=0,AL5,"속도계이상")</f>
        <v>1</v>
      </c>
      <c r="T5" s="146">
        <f>IF(AW5=0,AM5,"속도계이상")</f>
        <v>745</v>
      </c>
      <c r="U5" t="s">
        <v>118</v>
      </c>
      <c r="V5" s="5" t="s">
        <v>119</v>
      </c>
      <c r="W5" t="s">
        <v>118</v>
      </c>
      <c r="X5" s="5" t="s">
        <v>119</v>
      </c>
      <c r="Y5" t="s">
        <v>198</v>
      </c>
      <c r="Z5" t="s">
        <v>193</v>
      </c>
      <c r="AA5" t="s">
        <v>48</v>
      </c>
      <c r="AB5">
        <v>531</v>
      </c>
      <c r="AC5" s="1">
        <v>3755.93</v>
      </c>
      <c r="AD5" s="1">
        <v>2040.6790000000001</v>
      </c>
      <c r="AE5" s="28">
        <v>1.841</v>
      </c>
      <c r="AF5">
        <v>2</v>
      </c>
      <c r="AG5">
        <v>16.547000000000001</v>
      </c>
      <c r="AH5">
        <v>230.94049899999999</v>
      </c>
      <c r="AI5">
        <v>4.1146640000000003</v>
      </c>
      <c r="AJ5">
        <v>85.040769999999995</v>
      </c>
      <c r="AK5">
        <v>792</v>
      </c>
      <c r="AL5">
        <v>1</v>
      </c>
      <c r="AM5">
        <v>745</v>
      </c>
      <c r="AN5">
        <v>91</v>
      </c>
      <c r="AO5">
        <v>16.263625999999999</v>
      </c>
      <c r="AP5">
        <v>3568.7</v>
      </c>
      <c r="AQ5">
        <v>201.7</v>
      </c>
      <c r="AR5">
        <v>18</v>
      </c>
      <c r="AS5">
        <v>18107</v>
      </c>
      <c r="AT5">
        <v>2.7E-2</v>
      </c>
      <c r="AU5">
        <v>19.835000000000001</v>
      </c>
      <c r="AV5">
        <v>33582</v>
      </c>
      <c r="AW5">
        <v>0</v>
      </c>
      <c r="AX5" s="29">
        <v>0.56000000000000005</v>
      </c>
      <c r="AY5">
        <v>0.92049999999999998</v>
      </c>
      <c r="AZ5" t="s">
        <v>68</v>
      </c>
      <c r="BA5" t="s">
        <v>199</v>
      </c>
      <c r="BB5">
        <v>3</v>
      </c>
      <c r="BC5" t="s">
        <v>496</v>
      </c>
      <c r="BD5">
        <v>10</v>
      </c>
      <c r="BE5">
        <v>75703.411000000007</v>
      </c>
      <c r="BF5">
        <v>4.9613748579968205E-2</v>
      </c>
      <c r="BG5">
        <v>4.5669455567860728E-2</v>
      </c>
      <c r="BH5">
        <v>376140.99399999995</v>
      </c>
      <c r="BI5">
        <v>9.9854311545739156E-3</v>
      </c>
      <c r="BJ5">
        <v>9.1915893777852892E-3</v>
      </c>
      <c r="BK5">
        <v>1</v>
      </c>
      <c r="BL5" t="s">
        <v>69</v>
      </c>
      <c r="BM5">
        <v>1</v>
      </c>
      <c r="BN5" t="s">
        <v>493</v>
      </c>
    </row>
    <row r="6" spans="1:66">
      <c r="A6" s="141" t="str">
        <f t="shared" ref="A6:A7" si="0">W6</f>
        <v>청라교통</v>
      </c>
      <c r="B6" s="141" t="str">
        <f t="shared" ref="B6:B7" si="1">V6</f>
        <v>112</v>
      </c>
      <c r="C6" s="142" t="str">
        <f t="shared" ref="C6:C7" si="2">Y6</f>
        <v>70바5995</v>
      </c>
      <c r="D6" s="116" t="str">
        <f t="shared" ref="D6:D7" si="3">Z6</f>
        <v>대형</v>
      </c>
      <c r="E6" s="112" t="str">
        <f>AZ6</f>
        <v>B</v>
      </c>
      <c r="F6" s="162">
        <f>G6/H6</f>
        <v>0.90571428571428558</v>
      </c>
      <c r="G6" s="163">
        <f>AE6</f>
        <v>1.9019999999999999</v>
      </c>
      <c r="H6" s="164">
        <f>AF6</f>
        <v>2.1</v>
      </c>
      <c r="I6" s="165">
        <f t="shared" ref="I6:I7" si="4">AC6</f>
        <v>5122.2219999999998</v>
      </c>
      <c r="J6" s="166">
        <f t="shared" ref="J6:J7" si="5">AI6/AH6</f>
        <v>9.4431365783778989E-3</v>
      </c>
      <c r="K6" s="166">
        <f t="shared" ref="K6:K7" si="6">AJ6/AH6</f>
        <v>0.363214519378673</v>
      </c>
      <c r="L6" s="166">
        <f t="shared" ref="L6:L7" si="7">AK6/AC6</f>
        <v>0.17316703571223582</v>
      </c>
      <c r="M6" s="167">
        <f t="shared" ref="M6:M7" si="8">AG6</f>
        <v>14.31</v>
      </c>
      <c r="N6" s="168">
        <f t="shared" ref="N6:N7" si="9">IF(AW6=0,AT6,"속도계이상")</f>
        <v>0.23400000000000001</v>
      </c>
      <c r="O6" s="168">
        <f t="shared" ref="O6:O7" si="10">IF(AW6=0,AU6,"속도계이상")</f>
        <v>21.591999999999999</v>
      </c>
      <c r="P6" s="169">
        <f t="shared" ref="P6:P7" si="11">AQ6/60</f>
        <v>0.755</v>
      </c>
      <c r="Q6" s="170">
        <f t="shared" ref="Q6:Q7" si="12">AN6</f>
        <v>87</v>
      </c>
      <c r="R6" s="171">
        <f t="shared" ref="R6:R7" si="13">AC6/(AH6-AI6-AJ6)</f>
        <v>26.31063344239633</v>
      </c>
      <c r="S6" s="143">
        <f t="shared" ref="S6:S7" si="14">IF(AW6=0,AL6,"속도계이상")</f>
        <v>12</v>
      </c>
      <c r="T6" s="143">
        <f t="shared" ref="T6:T7" si="15">IF(AW6=0,AM6,"속도계이상")</f>
        <v>1106</v>
      </c>
      <c r="U6" t="s">
        <v>118</v>
      </c>
      <c r="V6" s="5" t="s">
        <v>119</v>
      </c>
      <c r="W6" t="s">
        <v>118</v>
      </c>
      <c r="X6" s="5" t="s">
        <v>119</v>
      </c>
      <c r="Y6" t="s">
        <v>200</v>
      </c>
      <c r="Z6" t="s">
        <v>193</v>
      </c>
      <c r="AA6" t="s">
        <v>48</v>
      </c>
      <c r="AB6">
        <v>531</v>
      </c>
      <c r="AC6" s="1">
        <v>5122.2219999999998</v>
      </c>
      <c r="AD6" s="1">
        <v>2692.71</v>
      </c>
      <c r="AE6" s="28">
        <v>1.9019999999999999</v>
      </c>
      <c r="AF6">
        <v>2.1</v>
      </c>
      <c r="AG6">
        <v>14.31</v>
      </c>
      <c r="AH6">
        <v>310.329092</v>
      </c>
      <c r="AI6">
        <v>2.9304800000000002</v>
      </c>
      <c r="AJ6">
        <v>112.716032</v>
      </c>
      <c r="AK6">
        <v>887</v>
      </c>
      <c r="AL6">
        <v>12</v>
      </c>
      <c r="AM6">
        <v>1106</v>
      </c>
      <c r="AN6">
        <v>87</v>
      </c>
      <c r="AO6">
        <v>16.505773999999999</v>
      </c>
      <c r="AP6">
        <v>3028.7</v>
      </c>
      <c r="AQ6">
        <v>45.3</v>
      </c>
      <c r="AR6">
        <v>4</v>
      </c>
      <c r="AS6">
        <v>2292</v>
      </c>
      <c r="AT6">
        <v>0.23400000000000001</v>
      </c>
      <c r="AU6">
        <v>21.591999999999999</v>
      </c>
      <c r="AV6">
        <v>43603</v>
      </c>
      <c r="AW6">
        <v>0</v>
      </c>
      <c r="AX6" s="29">
        <v>0.53</v>
      </c>
      <c r="AY6">
        <v>0.90571428571428558</v>
      </c>
      <c r="AZ6" t="s">
        <v>68</v>
      </c>
      <c r="BA6" t="s">
        <v>199</v>
      </c>
      <c r="BB6">
        <v>5</v>
      </c>
      <c r="BC6" t="s">
        <v>556</v>
      </c>
      <c r="BD6">
        <v>7</v>
      </c>
      <c r="BE6">
        <v>75703.411000000007</v>
      </c>
      <c r="BF6">
        <v>6.7661706815297915E-2</v>
      </c>
      <c r="BG6">
        <v>6.1282174458426958E-2</v>
      </c>
      <c r="BH6">
        <v>376140.99399999995</v>
      </c>
      <c r="BI6">
        <v>1.3617824384225454E-2</v>
      </c>
      <c r="BJ6">
        <v>1.2333858085141338E-2</v>
      </c>
      <c r="BK6">
        <v>1</v>
      </c>
      <c r="BL6" t="s">
        <v>69</v>
      </c>
      <c r="BM6">
        <v>1</v>
      </c>
      <c r="BN6" t="s">
        <v>493</v>
      </c>
    </row>
    <row r="7" spans="1:66">
      <c r="A7" s="144" t="str">
        <f t="shared" si="0"/>
        <v>청라교통</v>
      </c>
      <c r="B7" s="144" t="str">
        <f t="shared" si="1"/>
        <v>112</v>
      </c>
      <c r="C7" s="145" t="str">
        <f t="shared" si="2"/>
        <v>70바5996</v>
      </c>
      <c r="D7" s="133" t="str">
        <f t="shared" si="3"/>
        <v>대형</v>
      </c>
      <c r="E7" s="129" t="str">
        <f t="shared" ref="E7:E45" si="16">AZ7</f>
        <v>C</v>
      </c>
      <c r="F7" s="152">
        <f t="shared" ref="F7:F45" si="17">G7/H7</f>
        <v>0.89900000000000002</v>
      </c>
      <c r="G7" s="153">
        <f t="shared" ref="G7:G45" si="18">AE7</f>
        <v>1.798</v>
      </c>
      <c r="H7" s="154">
        <f t="shared" ref="H7:H45" si="19">AF7</f>
        <v>2</v>
      </c>
      <c r="I7" s="155">
        <f t="shared" si="4"/>
        <v>3267.1529999999998</v>
      </c>
      <c r="J7" s="156">
        <f t="shared" si="5"/>
        <v>2.0534391563585101E-2</v>
      </c>
      <c r="K7" s="156">
        <f t="shared" si="6"/>
        <v>0.35516744524211857</v>
      </c>
      <c r="L7" s="156">
        <f t="shared" si="7"/>
        <v>0.19344058879397447</v>
      </c>
      <c r="M7" s="157">
        <f t="shared" si="8"/>
        <v>15.087999999999999</v>
      </c>
      <c r="N7" s="158">
        <f t="shared" si="9"/>
        <v>6.0999999999999999E-2</v>
      </c>
      <c r="O7" s="158">
        <f t="shared" si="10"/>
        <v>20.446000000000002</v>
      </c>
      <c r="P7" s="159">
        <f t="shared" si="11"/>
        <v>1.2216666666666667</v>
      </c>
      <c r="Q7" s="160">
        <f t="shared" si="12"/>
        <v>86</v>
      </c>
      <c r="R7" s="161">
        <f t="shared" si="13"/>
        <v>26.178867457472887</v>
      </c>
      <c r="S7" s="146">
        <f t="shared" si="14"/>
        <v>2</v>
      </c>
      <c r="T7" s="146">
        <f t="shared" si="15"/>
        <v>668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201</v>
      </c>
      <c r="Z7" s="4" t="s">
        <v>193</v>
      </c>
      <c r="AA7" s="4" t="s">
        <v>48</v>
      </c>
      <c r="AB7" s="4">
        <v>531</v>
      </c>
      <c r="AC7" s="4">
        <v>3267.1529999999998</v>
      </c>
      <c r="AD7" s="4">
        <v>1817.3040000000001</v>
      </c>
      <c r="AE7" s="4">
        <v>1.798</v>
      </c>
      <c r="AF7" s="4">
        <v>2</v>
      </c>
      <c r="AG7" s="4">
        <v>15.087999999999999</v>
      </c>
      <c r="AH7" s="4">
        <v>199.90633700000001</v>
      </c>
      <c r="AI7" s="4">
        <v>4.1049550000000004</v>
      </c>
      <c r="AJ7" s="4">
        <v>71.000223000000005</v>
      </c>
      <c r="AK7" s="4">
        <v>632</v>
      </c>
      <c r="AL7" s="4">
        <v>2</v>
      </c>
      <c r="AM7" s="4">
        <v>668</v>
      </c>
      <c r="AN7" s="4">
        <v>86</v>
      </c>
      <c r="AO7" s="4">
        <v>16.343418</v>
      </c>
      <c r="AP7" s="4">
        <v>2595.1</v>
      </c>
      <c r="AQ7" s="4">
        <v>73.3</v>
      </c>
      <c r="AR7" s="4">
        <v>11</v>
      </c>
      <c r="AS7" s="4">
        <v>4759</v>
      </c>
      <c r="AT7" s="4">
        <v>6.0999999999999999E-2</v>
      </c>
      <c r="AU7" s="4">
        <v>20.446000000000002</v>
      </c>
      <c r="AV7" s="4">
        <v>27941</v>
      </c>
      <c r="AW7" s="4">
        <v>0</v>
      </c>
      <c r="AX7" s="30">
        <v>0.52</v>
      </c>
      <c r="AY7">
        <v>0.89900000000000002</v>
      </c>
      <c r="AZ7" t="s">
        <v>69</v>
      </c>
      <c r="BA7" t="s">
        <v>199</v>
      </c>
      <c r="BB7">
        <v>1</v>
      </c>
      <c r="BC7" t="s">
        <v>208</v>
      </c>
      <c r="BD7">
        <v>9</v>
      </c>
      <c r="BE7">
        <v>75703.411000000007</v>
      </c>
      <c r="BF7">
        <v>4.3157275964751433E-2</v>
      </c>
      <c r="BG7">
        <v>3.8798391092311542E-2</v>
      </c>
      <c r="BH7">
        <v>376140.99399999995</v>
      </c>
      <c r="BI7">
        <v>8.6859795983843229E-3</v>
      </c>
      <c r="BJ7">
        <v>7.8086956589475068E-3</v>
      </c>
      <c r="BK7">
        <v>1</v>
      </c>
      <c r="BL7" t="s">
        <v>69</v>
      </c>
      <c r="BM7">
        <v>0</v>
      </c>
      <c r="BN7" t="s">
        <v>492</v>
      </c>
    </row>
    <row r="8" spans="1:66">
      <c r="A8" s="141" t="str">
        <f t="shared" ref="A8:A45" si="20">W8</f>
        <v>청라교통</v>
      </c>
      <c r="B8" s="141" t="str">
        <f t="shared" ref="B8:B45" si="21">V8</f>
        <v>112</v>
      </c>
      <c r="C8" s="142" t="str">
        <f t="shared" ref="C8:C45" si="22">Y8</f>
        <v>70바5997</v>
      </c>
      <c r="D8" s="116" t="str">
        <f t="shared" ref="D8:D45" si="23">Z8</f>
        <v>대형</v>
      </c>
      <c r="E8" s="112" t="str">
        <f t="shared" si="16"/>
        <v>S</v>
      </c>
      <c r="F8" s="162">
        <f t="shared" si="17"/>
        <v>1.0105</v>
      </c>
      <c r="G8" s="163">
        <f t="shared" si="18"/>
        <v>2.0209999999999999</v>
      </c>
      <c r="H8" s="164">
        <f t="shared" si="19"/>
        <v>2</v>
      </c>
      <c r="I8" s="165">
        <f t="shared" ref="I8:I45" si="24">AC8</f>
        <v>5692.5330000000004</v>
      </c>
      <c r="J8" s="166">
        <f t="shared" ref="J8:J45" si="25">AI8/AH8</f>
        <v>2.2190996635242446E-2</v>
      </c>
      <c r="K8" s="166">
        <f t="shared" ref="K8:K45" si="26">AJ8/AH8</f>
        <v>0.34921144865406128</v>
      </c>
      <c r="L8" s="166">
        <f t="shared" ref="L8:L45" si="27">AK8/AC8</f>
        <v>0.20887011107357656</v>
      </c>
      <c r="M8" s="167">
        <f t="shared" ref="M8:M45" si="28">AG8</f>
        <v>15.834</v>
      </c>
      <c r="N8" s="168">
        <f t="shared" ref="N8:N45" si="29">IF(AW8=0,AT8,"속도계이상")</f>
        <v>3.5000000000000003E-2</v>
      </c>
      <c r="O8" s="168">
        <f t="shared" ref="O8:O45" si="30">IF(AW8=0,AU8,"속도계이상")</f>
        <v>23.61</v>
      </c>
      <c r="P8" s="169">
        <f t="shared" ref="P8:P45" si="31">AQ8/60</f>
        <v>0</v>
      </c>
      <c r="Q8" s="170">
        <f t="shared" ref="Q8:Q45" si="32">AN8</f>
        <v>81</v>
      </c>
      <c r="R8" s="171">
        <f t="shared" ref="R8:R45" si="33">AC8/(AH8-AI8-AJ8)</f>
        <v>25.654773744346944</v>
      </c>
      <c r="S8" s="143">
        <f t="shared" ref="S8:S45" si="34">IF(AW8=0,AL8,"속도계이상")</f>
        <v>2</v>
      </c>
      <c r="T8" s="143">
        <f t="shared" ref="T8:T45" si="35">IF(AW8=0,AM8,"속도계이상")</f>
        <v>1344</v>
      </c>
      <c r="U8" t="s">
        <v>118</v>
      </c>
      <c r="V8" s="5" t="s">
        <v>119</v>
      </c>
      <c r="W8" t="s">
        <v>118</v>
      </c>
      <c r="X8" s="5" t="s">
        <v>119</v>
      </c>
      <c r="Y8" t="s">
        <v>202</v>
      </c>
      <c r="Z8" t="s">
        <v>193</v>
      </c>
      <c r="AA8" t="s">
        <v>48</v>
      </c>
      <c r="AB8">
        <v>531</v>
      </c>
      <c r="AC8" s="1">
        <v>5692.5330000000004</v>
      </c>
      <c r="AD8" s="1">
        <v>2816.473</v>
      </c>
      <c r="AE8" s="28">
        <v>2.0209999999999999</v>
      </c>
      <c r="AF8">
        <v>2</v>
      </c>
      <c r="AG8">
        <v>15.834</v>
      </c>
      <c r="AH8">
        <v>352.99185199999999</v>
      </c>
      <c r="AI8">
        <v>7.8332410000000001</v>
      </c>
      <c r="AJ8">
        <v>123.26879599999999</v>
      </c>
      <c r="AK8">
        <v>1189</v>
      </c>
      <c r="AL8">
        <v>2</v>
      </c>
      <c r="AM8">
        <v>1344</v>
      </c>
      <c r="AN8">
        <v>81</v>
      </c>
      <c r="AO8">
        <v>16.126528</v>
      </c>
      <c r="AP8">
        <v>3110.1</v>
      </c>
      <c r="AQ8">
        <v>0</v>
      </c>
      <c r="AR8">
        <v>23</v>
      </c>
      <c r="AS8">
        <v>6716</v>
      </c>
      <c r="AT8">
        <v>3.5000000000000003E-2</v>
      </c>
      <c r="AU8">
        <v>23.61</v>
      </c>
      <c r="AV8">
        <v>49367</v>
      </c>
      <c r="AW8">
        <v>0</v>
      </c>
      <c r="AX8" s="29">
        <v>0.62</v>
      </c>
      <c r="AY8">
        <v>1.0105</v>
      </c>
      <c r="AZ8" t="s">
        <v>71</v>
      </c>
      <c r="BA8" t="s">
        <v>199</v>
      </c>
      <c r="BB8">
        <v>3</v>
      </c>
      <c r="BC8" t="s">
        <v>557</v>
      </c>
      <c r="BD8">
        <v>11</v>
      </c>
      <c r="BE8">
        <v>75703.411000000007</v>
      </c>
      <c r="BF8">
        <v>7.519519827184537E-2</v>
      </c>
      <c r="BG8">
        <v>7.5984747853699741E-2</v>
      </c>
      <c r="BH8">
        <v>376140.99399999995</v>
      </c>
      <c r="BI8">
        <v>1.5134040401881857E-2</v>
      </c>
      <c r="BJ8">
        <v>1.5292947826101615E-2</v>
      </c>
      <c r="BK8">
        <v>1</v>
      </c>
      <c r="BL8" t="s">
        <v>66</v>
      </c>
      <c r="BM8">
        <v>1</v>
      </c>
      <c r="BN8" t="s">
        <v>493</v>
      </c>
    </row>
    <row r="9" spans="1:66">
      <c r="A9" s="144" t="str">
        <f t="shared" si="20"/>
        <v>청라교통</v>
      </c>
      <c r="B9" s="144" t="str">
        <f t="shared" si="21"/>
        <v>112</v>
      </c>
      <c r="C9" s="145" t="str">
        <f t="shared" si="22"/>
        <v>70바6013</v>
      </c>
      <c r="D9" s="133" t="str">
        <f t="shared" si="23"/>
        <v>대형</v>
      </c>
      <c r="E9" s="129" t="str">
        <f t="shared" si="16"/>
        <v>S</v>
      </c>
      <c r="F9" s="152">
        <f t="shared" si="17"/>
        <v>1.0815789473684212</v>
      </c>
      <c r="G9" s="153">
        <f t="shared" si="18"/>
        <v>2.0550000000000002</v>
      </c>
      <c r="H9" s="154">
        <f t="shared" si="19"/>
        <v>1.9</v>
      </c>
      <c r="I9" s="155">
        <f t="shared" si="24"/>
        <v>5093.83</v>
      </c>
      <c r="J9" s="156">
        <f t="shared" si="25"/>
        <v>2.0949628795224568E-2</v>
      </c>
      <c r="K9" s="156">
        <f t="shared" si="26"/>
        <v>0.35420544380934599</v>
      </c>
      <c r="L9" s="156">
        <f t="shared" si="27"/>
        <v>0.18532224279176965</v>
      </c>
      <c r="M9" s="157">
        <f t="shared" si="28"/>
        <v>13.804</v>
      </c>
      <c r="N9" s="158">
        <f t="shared" si="29"/>
        <v>0.255</v>
      </c>
      <c r="O9" s="158">
        <f t="shared" si="30"/>
        <v>26.189</v>
      </c>
      <c r="P9" s="159">
        <f t="shared" si="31"/>
        <v>0</v>
      </c>
      <c r="Q9" s="160">
        <f t="shared" si="32"/>
        <v>79</v>
      </c>
      <c r="R9" s="161">
        <f t="shared" si="33"/>
        <v>26.256846060638814</v>
      </c>
      <c r="S9" s="146">
        <f t="shared" si="34"/>
        <v>13</v>
      </c>
      <c r="T9" s="146">
        <f t="shared" si="35"/>
        <v>1334</v>
      </c>
      <c r="U9" t="s">
        <v>118</v>
      </c>
      <c r="V9" s="5" t="s">
        <v>119</v>
      </c>
      <c r="W9" t="s">
        <v>118</v>
      </c>
      <c r="X9" s="5" t="s">
        <v>119</v>
      </c>
      <c r="Y9" t="s">
        <v>203</v>
      </c>
      <c r="Z9" t="s">
        <v>193</v>
      </c>
      <c r="AA9" t="s">
        <v>48</v>
      </c>
      <c r="AB9">
        <v>531</v>
      </c>
      <c r="AC9" s="1">
        <v>5093.83</v>
      </c>
      <c r="AD9" s="1">
        <v>2478.422</v>
      </c>
      <c r="AE9" s="28">
        <v>2.0550000000000002</v>
      </c>
      <c r="AF9">
        <v>1.9</v>
      </c>
      <c r="AG9">
        <v>13.804</v>
      </c>
      <c r="AH9">
        <v>310.477148</v>
      </c>
      <c r="AI9">
        <v>6.5043810000000004</v>
      </c>
      <c r="AJ9">
        <v>109.972696</v>
      </c>
      <c r="AK9">
        <v>944</v>
      </c>
      <c r="AL9">
        <v>13</v>
      </c>
      <c r="AM9">
        <v>1334</v>
      </c>
      <c r="AN9">
        <v>79</v>
      </c>
      <c r="AO9">
        <v>16.406457</v>
      </c>
      <c r="AP9">
        <v>1084.0999999999999</v>
      </c>
      <c r="AQ9">
        <v>0</v>
      </c>
      <c r="AR9">
        <v>6</v>
      </c>
      <c r="AS9">
        <v>648</v>
      </c>
      <c r="AT9">
        <v>0.255</v>
      </c>
      <c r="AU9">
        <v>26.189</v>
      </c>
      <c r="AV9">
        <v>44072</v>
      </c>
      <c r="AW9">
        <v>0</v>
      </c>
      <c r="AX9" s="29">
        <v>0.56000000000000005</v>
      </c>
      <c r="AY9">
        <v>1.0815789473684212</v>
      </c>
      <c r="AZ9" t="s">
        <v>71</v>
      </c>
      <c r="BA9" t="s">
        <v>199</v>
      </c>
      <c r="BB9">
        <v>1</v>
      </c>
      <c r="BC9" t="s">
        <v>204</v>
      </c>
      <c r="BD9">
        <v>10</v>
      </c>
      <c r="BE9">
        <v>75703.411000000007</v>
      </c>
      <c r="BF9">
        <v>6.7286664269328625E-2</v>
      </c>
      <c r="BG9">
        <v>7.2775839512352808E-2</v>
      </c>
      <c r="BH9">
        <v>376140.99399999995</v>
      </c>
      <c r="BI9">
        <v>1.3542342050598188E-2</v>
      </c>
      <c r="BJ9">
        <v>1.4647112059989094E-2</v>
      </c>
      <c r="BK9">
        <v>1</v>
      </c>
      <c r="BL9" t="s">
        <v>71</v>
      </c>
      <c r="BM9">
        <v>0</v>
      </c>
      <c r="BN9" t="s">
        <v>492</v>
      </c>
    </row>
    <row r="10" spans="1:66">
      <c r="A10" s="141" t="str">
        <f t="shared" si="20"/>
        <v>청라교통</v>
      </c>
      <c r="B10" s="141" t="str">
        <f t="shared" si="21"/>
        <v>112</v>
      </c>
      <c r="C10" s="142" t="str">
        <f t="shared" si="22"/>
        <v>70바6014</v>
      </c>
      <c r="D10" s="116" t="str">
        <f t="shared" si="23"/>
        <v>대형</v>
      </c>
      <c r="E10" s="112" t="str">
        <f t="shared" si="16"/>
        <v>D</v>
      </c>
      <c r="F10" s="162">
        <f t="shared" si="17"/>
        <v>0.82857142857142851</v>
      </c>
      <c r="G10" s="163">
        <f t="shared" si="18"/>
        <v>1.74</v>
      </c>
      <c r="H10" s="164">
        <f t="shared" si="19"/>
        <v>2.1</v>
      </c>
      <c r="I10" s="165">
        <f t="shared" si="24"/>
        <v>1895.47</v>
      </c>
      <c r="J10" s="166">
        <f t="shared" si="25"/>
        <v>2.5022018528931524E-2</v>
      </c>
      <c r="K10" s="166">
        <f t="shared" si="26"/>
        <v>0.34213744498829873</v>
      </c>
      <c r="L10" s="166">
        <f t="shared" si="27"/>
        <v>0.17673716809023618</v>
      </c>
      <c r="M10" s="167">
        <f t="shared" si="28"/>
        <v>14.708</v>
      </c>
      <c r="N10" s="168">
        <f t="shared" si="29"/>
        <v>0.158</v>
      </c>
      <c r="O10" s="168">
        <f t="shared" si="30"/>
        <v>21.631</v>
      </c>
      <c r="P10" s="169">
        <f t="shared" si="31"/>
        <v>9.6666666666666665E-2</v>
      </c>
      <c r="Q10" s="170">
        <f t="shared" si="32"/>
        <v>82</v>
      </c>
      <c r="R10" s="171">
        <f t="shared" si="33"/>
        <v>28.026012632235755</v>
      </c>
      <c r="S10" s="143">
        <f t="shared" si="34"/>
        <v>3</v>
      </c>
      <c r="T10" s="143">
        <f t="shared" si="35"/>
        <v>410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205</v>
      </c>
      <c r="Z10" s="4" t="s">
        <v>193</v>
      </c>
      <c r="AA10" s="4" t="s">
        <v>48</v>
      </c>
      <c r="AB10" s="4">
        <v>531</v>
      </c>
      <c r="AC10" s="4">
        <v>1895.47</v>
      </c>
      <c r="AD10" s="4">
        <v>1089.643</v>
      </c>
      <c r="AE10" s="4">
        <v>1.74</v>
      </c>
      <c r="AF10" s="4">
        <v>2.1</v>
      </c>
      <c r="AG10" s="4">
        <v>14.708</v>
      </c>
      <c r="AH10" s="4">
        <v>106.871354</v>
      </c>
      <c r="AI10" s="4">
        <v>2.674137</v>
      </c>
      <c r="AJ10" s="4">
        <v>36.564692000000001</v>
      </c>
      <c r="AK10" s="4">
        <v>335</v>
      </c>
      <c r="AL10" s="4">
        <v>3</v>
      </c>
      <c r="AM10" s="4">
        <v>410</v>
      </c>
      <c r="AN10" s="4">
        <v>82</v>
      </c>
      <c r="AO10" s="4">
        <v>17.735996</v>
      </c>
      <c r="AP10" s="4">
        <v>2464.5</v>
      </c>
      <c r="AQ10" s="4">
        <v>5.8</v>
      </c>
      <c r="AR10" s="4">
        <v>5</v>
      </c>
      <c r="AS10" s="4">
        <v>283</v>
      </c>
      <c r="AT10" s="4">
        <v>0.158</v>
      </c>
      <c r="AU10" s="4">
        <v>21.631</v>
      </c>
      <c r="AV10" s="4">
        <v>16574</v>
      </c>
      <c r="AW10" s="4">
        <v>0</v>
      </c>
      <c r="AX10" s="30">
        <v>0.46</v>
      </c>
      <c r="AY10">
        <v>0.82857142857142851</v>
      </c>
      <c r="AZ10" t="s">
        <v>67</v>
      </c>
      <c r="BA10" t="s">
        <v>199</v>
      </c>
      <c r="BB10">
        <v>1</v>
      </c>
      <c r="BC10" t="s">
        <v>214</v>
      </c>
      <c r="BD10">
        <v>5</v>
      </c>
      <c r="BE10">
        <v>75703.411000000007</v>
      </c>
      <c r="BF10">
        <v>2.5038105614554142E-2</v>
      </c>
      <c r="BG10">
        <v>2.0745858937773431E-2</v>
      </c>
      <c r="BH10">
        <v>376140.99399999995</v>
      </c>
      <c r="BI10">
        <v>5.0392539771934568E-3</v>
      </c>
      <c r="BJ10">
        <v>4.1753818668174352E-3</v>
      </c>
      <c r="BK10">
        <v>1</v>
      </c>
      <c r="BL10" t="s">
        <v>67</v>
      </c>
      <c r="BM10">
        <v>0</v>
      </c>
      <c r="BN10" t="s">
        <v>492</v>
      </c>
    </row>
    <row r="11" spans="1:66">
      <c r="A11" s="144" t="str">
        <f t="shared" si="20"/>
        <v>청라교통</v>
      </c>
      <c r="B11" s="144" t="str">
        <f t="shared" si="21"/>
        <v>112</v>
      </c>
      <c r="C11" s="145" t="str">
        <f t="shared" si="22"/>
        <v>70바6015</v>
      </c>
      <c r="D11" s="133" t="str">
        <f t="shared" si="23"/>
        <v>대형</v>
      </c>
      <c r="E11" s="129" t="str">
        <f t="shared" si="16"/>
        <v>C</v>
      </c>
      <c r="F11" s="152">
        <f t="shared" si="17"/>
        <v>0.89095238095238094</v>
      </c>
      <c r="G11" s="153">
        <f t="shared" si="18"/>
        <v>1.871</v>
      </c>
      <c r="H11" s="154">
        <f t="shared" si="19"/>
        <v>2.1</v>
      </c>
      <c r="I11" s="155">
        <f t="shared" si="24"/>
        <v>4386.0860000000002</v>
      </c>
      <c r="J11" s="156">
        <f t="shared" si="25"/>
        <v>4.4278144738540727E-2</v>
      </c>
      <c r="K11" s="156">
        <f t="shared" si="26"/>
        <v>0.34872665217073345</v>
      </c>
      <c r="L11" s="156">
        <f t="shared" si="27"/>
        <v>0.2165940202722883</v>
      </c>
      <c r="M11" s="157">
        <f t="shared" si="28"/>
        <v>16.016999999999999</v>
      </c>
      <c r="N11" s="158">
        <f t="shared" si="29"/>
        <v>4.5999999999999999E-2</v>
      </c>
      <c r="O11" s="158">
        <f t="shared" si="30"/>
        <v>32.853999999999999</v>
      </c>
      <c r="P11" s="159">
        <f t="shared" si="31"/>
        <v>0</v>
      </c>
      <c r="Q11" s="160">
        <f t="shared" si="32"/>
        <v>82</v>
      </c>
      <c r="R11" s="161">
        <f t="shared" si="33"/>
        <v>26.788474104503337</v>
      </c>
      <c r="S11" s="146">
        <f t="shared" si="34"/>
        <v>2</v>
      </c>
      <c r="T11" s="146">
        <f t="shared" si="35"/>
        <v>1441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206</v>
      </c>
      <c r="Z11" t="s">
        <v>193</v>
      </c>
      <c r="AA11" t="s">
        <v>48</v>
      </c>
      <c r="AB11">
        <v>531</v>
      </c>
      <c r="AC11" s="1">
        <v>4386.0860000000002</v>
      </c>
      <c r="AD11" s="1">
        <v>2344.6610000000001</v>
      </c>
      <c r="AE11" s="28">
        <v>1.871</v>
      </c>
      <c r="AF11">
        <v>2.1</v>
      </c>
      <c r="AG11">
        <v>16.016999999999999</v>
      </c>
      <c r="AH11">
        <v>269.739102</v>
      </c>
      <c r="AI11">
        <v>11.943547000000001</v>
      </c>
      <c r="AJ11">
        <v>94.065213999999997</v>
      </c>
      <c r="AK11">
        <v>950</v>
      </c>
      <c r="AL11">
        <v>2</v>
      </c>
      <c r="AM11">
        <v>1441</v>
      </c>
      <c r="AN11">
        <v>82</v>
      </c>
      <c r="AO11">
        <v>16.260475</v>
      </c>
      <c r="AP11">
        <v>4347.2</v>
      </c>
      <c r="AQ11">
        <v>0</v>
      </c>
      <c r="AR11">
        <v>14</v>
      </c>
      <c r="AS11">
        <v>3274</v>
      </c>
      <c r="AT11">
        <v>4.5999999999999999E-2</v>
      </c>
      <c r="AU11">
        <v>32.853999999999999</v>
      </c>
      <c r="AV11">
        <v>39040</v>
      </c>
      <c r="AW11">
        <v>0</v>
      </c>
      <c r="AX11" s="29">
        <v>0.55000000000000004</v>
      </c>
      <c r="AY11">
        <v>0.89095238095238094</v>
      </c>
      <c r="AZ11" t="s">
        <v>69</v>
      </c>
      <c r="BA11" t="s">
        <v>199</v>
      </c>
      <c r="BB11">
        <v>2</v>
      </c>
      <c r="BC11" t="s">
        <v>506</v>
      </c>
      <c r="BD11">
        <v>8</v>
      </c>
      <c r="BE11">
        <v>75703.411000000007</v>
      </c>
      <c r="BF11">
        <v>5.7937759237823509E-2</v>
      </c>
      <c r="BG11">
        <v>5.1619784539984656E-2</v>
      </c>
      <c r="BH11">
        <v>376140.99399999995</v>
      </c>
      <c r="BI11">
        <v>1.1660749745346822E-2</v>
      </c>
      <c r="BJ11">
        <v>1.0389172749306621E-2</v>
      </c>
      <c r="BK11">
        <v>1</v>
      </c>
      <c r="BL11" t="s">
        <v>67</v>
      </c>
      <c r="BM11">
        <v>1</v>
      </c>
      <c r="BN11" t="s">
        <v>493</v>
      </c>
    </row>
    <row r="12" spans="1:66" s="2" customFormat="1">
      <c r="A12" s="141" t="str">
        <f t="shared" si="20"/>
        <v>청라교통</v>
      </c>
      <c r="B12" s="141" t="str">
        <f t="shared" si="21"/>
        <v>112</v>
      </c>
      <c r="C12" s="142" t="str">
        <f t="shared" si="22"/>
        <v>70바6032</v>
      </c>
      <c r="D12" s="116" t="str">
        <f t="shared" si="23"/>
        <v>대형</v>
      </c>
      <c r="E12" s="112" t="str">
        <f t="shared" si="16"/>
        <v>B</v>
      </c>
      <c r="F12" s="162">
        <f t="shared" si="17"/>
        <v>0.93600000000000005</v>
      </c>
      <c r="G12" s="163">
        <f t="shared" si="18"/>
        <v>1.8720000000000001</v>
      </c>
      <c r="H12" s="164">
        <f t="shared" si="19"/>
        <v>2</v>
      </c>
      <c r="I12" s="165">
        <f t="shared" si="24"/>
        <v>4239.5529999999999</v>
      </c>
      <c r="J12" s="166">
        <f t="shared" si="25"/>
        <v>1.4201362417793628E-2</v>
      </c>
      <c r="K12" s="166">
        <f t="shared" si="26"/>
        <v>0.36056836431225919</v>
      </c>
      <c r="L12" s="166">
        <f t="shared" si="27"/>
        <v>0.26370704647400328</v>
      </c>
      <c r="M12" s="167">
        <f t="shared" si="28"/>
        <v>14.988</v>
      </c>
      <c r="N12" s="168">
        <f t="shared" si="29"/>
        <v>0.23599999999999999</v>
      </c>
      <c r="O12" s="168">
        <f t="shared" si="30"/>
        <v>19.695</v>
      </c>
      <c r="P12" s="169">
        <f t="shared" si="31"/>
        <v>0.75166666666666671</v>
      </c>
      <c r="Q12" s="170">
        <f t="shared" si="32"/>
        <v>90</v>
      </c>
      <c r="R12" s="171">
        <f t="shared" si="33"/>
        <v>26.60578879752337</v>
      </c>
      <c r="S12" s="143">
        <f t="shared" si="34"/>
        <v>10</v>
      </c>
      <c r="T12" s="143">
        <f t="shared" si="35"/>
        <v>835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207</v>
      </c>
      <c r="Z12" t="s">
        <v>193</v>
      </c>
      <c r="AA12" t="s">
        <v>48</v>
      </c>
      <c r="AB12">
        <v>531</v>
      </c>
      <c r="AC12" s="1">
        <v>4239.5529999999999</v>
      </c>
      <c r="AD12" s="1">
        <v>2264.4279999999999</v>
      </c>
      <c r="AE12" s="28">
        <v>1.8720000000000001</v>
      </c>
      <c r="AF12">
        <v>2</v>
      </c>
      <c r="AG12">
        <v>14.988</v>
      </c>
      <c r="AH12">
        <v>254.861322</v>
      </c>
      <c r="AI12">
        <v>3.6193780000000002</v>
      </c>
      <c r="AJ12">
        <v>91.894930000000002</v>
      </c>
      <c r="AK12">
        <v>1118</v>
      </c>
      <c r="AL12">
        <v>10</v>
      </c>
      <c r="AM12">
        <v>835</v>
      </c>
      <c r="AN12">
        <v>90</v>
      </c>
      <c r="AO12">
        <v>16.634744000000001</v>
      </c>
      <c r="AP12">
        <v>3730.8</v>
      </c>
      <c r="AQ12">
        <v>45.1</v>
      </c>
      <c r="AR12">
        <v>7</v>
      </c>
      <c r="AS12">
        <v>4399</v>
      </c>
      <c r="AT12">
        <v>0.23599999999999999</v>
      </c>
      <c r="AU12">
        <v>19.695</v>
      </c>
      <c r="AV12">
        <v>36135</v>
      </c>
      <c r="AW12">
        <v>0</v>
      </c>
      <c r="AX12" s="29">
        <v>0.53</v>
      </c>
      <c r="AY12" s="2">
        <v>0.93600000000000005</v>
      </c>
      <c r="AZ12" s="2" t="s">
        <v>68</v>
      </c>
      <c r="BA12" s="2" t="s">
        <v>199</v>
      </c>
      <c r="BB12" s="2">
        <v>1</v>
      </c>
      <c r="BC12" s="2" t="s">
        <v>503</v>
      </c>
      <c r="BD12" s="2">
        <v>6</v>
      </c>
      <c r="BE12" s="2">
        <v>75703.411000000007</v>
      </c>
      <c r="BF12" s="2">
        <v>5.60021397186449E-2</v>
      </c>
      <c r="BG12" s="2">
        <v>5.241800277665163E-2</v>
      </c>
      <c r="BH12" s="2">
        <v>376140.99399999995</v>
      </c>
      <c r="BI12" s="2">
        <v>1.1271180402102092E-2</v>
      </c>
      <c r="BJ12" s="2">
        <v>1.0549824856367558E-2</v>
      </c>
      <c r="BK12" s="2">
        <v>1</v>
      </c>
      <c r="BL12" s="2" t="s">
        <v>69</v>
      </c>
      <c r="BM12" s="2">
        <v>1</v>
      </c>
      <c r="BN12" s="2" t="s">
        <v>493</v>
      </c>
    </row>
    <row r="13" spans="1:66">
      <c r="A13" s="144" t="str">
        <f t="shared" si="20"/>
        <v>청라교통</v>
      </c>
      <c r="B13" s="144" t="str">
        <f t="shared" si="21"/>
        <v>112</v>
      </c>
      <c r="C13" s="145" t="str">
        <f t="shared" si="22"/>
        <v>70바6056</v>
      </c>
      <c r="D13" s="133" t="str">
        <f t="shared" si="23"/>
        <v>대형</v>
      </c>
      <c r="E13" s="129" t="str">
        <f t="shared" si="16"/>
        <v>C</v>
      </c>
      <c r="F13" s="152">
        <f t="shared" si="17"/>
        <v>0.85476190476190472</v>
      </c>
      <c r="G13" s="153">
        <f t="shared" si="18"/>
        <v>1.7949999999999999</v>
      </c>
      <c r="H13" s="154">
        <f t="shared" si="19"/>
        <v>2.1</v>
      </c>
      <c r="I13" s="155">
        <f t="shared" si="24"/>
        <v>2320.1729999999998</v>
      </c>
      <c r="J13" s="156">
        <f t="shared" si="25"/>
        <v>2.9299221307607214E-2</v>
      </c>
      <c r="K13" s="156">
        <f t="shared" si="26"/>
        <v>0.38512029526384933</v>
      </c>
      <c r="L13" s="156">
        <f t="shared" si="27"/>
        <v>0.17240093734389636</v>
      </c>
      <c r="M13" s="157">
        <f t="shared" si="28"/>
        <v>16.22</v>
      </c>
      <c r="N13" s="158">
        <f t="shared" si="29"/>
        <v>0.25900000000000001</v>
      </c>
      <c r="O13" s="158">
        <f t="shared" si="30"/>
        <v>38.531999999999996</v>
      </c>
      <c r="P13" s="159">
        <f t="shared" si="31"/>
        <v>0.15166666666666667</v>
      </c>
      <c r="Q13" s="160">
        <f t="shared" si="32"/>
        <v>82</v>
      </c>
      <c r="R13" s="161">
        <f t="shared" si="33"/>
        <v>28.141017124399948</v>
      </c>
      <c r="S13" s="146">
        <f t="shared" si="34"/>
        <v>6</v>
      </c>
      <c r="T13" s="146">
        <f t="shared" si="35"/>
        <v>894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500</v>
      </c>
      <c r="Z13" s="4" t="s">
        <v>193</v>
      </c>
      <c r="AA13" s="4" t="s">
        <v>48</v>
      </c>
      <c r="AB13" s="4">
        <v>531</v>
      </c>
      <c r="AC13" s="4">
        <v>2320.1729999999998</v>
      </c>
      <c r="AD13" s="4">
        <v>1292.5940000000001</v>
      </c>
      <c r="AE13" s="4">
        <v>1.7949999999999999</v>
      </c>
      <c r="AF13" s="4">
        <v>2.1</v>
      </c>
      <c r="AG13" s="4">
        <v>16.22</v>
      </c>
      <c r="AH13" s="4">
        <v>140.797189</v>
      </c>
      <c r="AI13" s="4">
        <v>4.125248</v>
      </c>
      <c r="AJ13" s="4">
        <v>54.223855</v>
      </c>
      <c r="AK13" s="4">
        <v>400</v>
      </c>
      <c r="AL13" s="4">
        <v>6</v>
      </c>
      <c r="AM13" s="4">
        <v>894</v>
      </c>
      <c r="AN13" s="4">
        <v>82</v>
      </c>
      <c r="AO13" s="4">
        <v>16.478829999999999</v>
      </c>
      <c r="AP13" s="4">
        <v>3743.3</v>
      </c>
      <c r="AQ13" s="4">
        <v>9.1</v>
      </c>
      <c r="AR13" s="4">
        <v>28</v>
      </c>
      <c r="AS13" s="4">
        <v>21703</v>
      </c>
      <c r="AT13" s="4">
        <v>0.25900000000000001</v>
      </c>
      <c r="AU13" s="4">
        <v>38.531999999999996</v>
      </c>
      <c r="AV13" s="4">
        <v>21370</v>
      </c>
      <c r="AW13" s="4">
        <v>0</v>
      </c>
      <c r="AX13" s="30">
        <v>0.5</v>
      </c>
      <c r="AY13">
        <v>0.85476190476190472</v>
      </c>
      <c r="AZ13" t="s">
        <v>69</v>
      </c>
      <c r="BA13" t="s">
        <v>199</v>
      </c>
      <c r="BB13">
        <v>7</v>
      </c>
      <c r="BC13" t="s">
        <v>558</v>
      </c>
      <c r="BD13">
        <v>5</v>
      </c>
      <c r="BE13">
        <v>75703.411000000007</v>
      </c>
      <c r="BF13">
        <v>3.0648196288011374E-2</v>
      </c>
      <c r="BG13">
        <v>2.6196910636657342E-2</v>
      </c>
      <c r="BH13">
        <v>376140.99399999995</v>
      </c>
      <c r="BI13">
        <v>6.168359835833262E-3</v>
      </c>
      <c r="BJ13">
        <v>5.2724790025336686E-3</v>
      </c>
      <c r="BK13">
        <v>1</v>
      </c>
      <c r="BL13" t="s">
        <v>67</v>
      </c>
      <c r="BM13">
        <v>1</v>
      </c>
      <c r="BN13" t="s">
        <v>493</v>
      </c>
    </row>
    <row r="14" spans="1:66">
      <c r="A14" s="141" t="str">
        <f t="shared" si="20"/>
        <v>청라교통</v>
      </c>
      <c r="B14" s="141" t="str">
        <f t="shared" si="21"/>
        <v>112</v>
      </c>
      <c r="C14" s="142" t="str">
        <f t="shared" si="22"/>
        <v>70바6062</v>
      </c>
      <c r="D14" s="116" t="str">
        <f t="shared" si="23"/>
        <v>대형</v>
      </c>
      <c r="E14" s="112" t="str">
        <f t="shared" si="16"/>
        <v>A</v>
      </c>
      <c r="F14" s="162">
        <f t="shared" si="17"/>
        <v>0.99736842105263168</v>
      </c>
      <c r="G14" s="163">
        <f t="shared" si="18"/>
        <v>1.895</v>
      </c>
      <c r="H14" s="164">
        <f t="shared" si="19"/>
        <v>1.9</v>
      </c>
      <c r="I14" s="165">
        <f t="shared" si="24"/>
        <v>3471.6439999999998</v>
      </c>
      <c r="J14" s="166">
        <f t="shared" si="25"/>
        <v>3.1745313269794774E-2</v>
      </c>
      <c r="K14" s="166">
        <f t="shared" si="26"/>
        <v>0.37040064627218483</v>
      </c>
      <c r="L14" s="166">
        <f t="shared" si="27"/>
        <v>0.19616066624342821</v>
      </c>
      <c r="M14" s="167">
        <f t="shared" si="28"/>
        <v>16.634</v>
      </c>
      <c r="N14" s="168">
        <f t="shared" si="29"/>
        <v>0.23</v>
      </c>
      <c r="O14" s="168">
        <f t="shared" si="30"/>
        <v>35.832999999999998</v>
      </c>
      <c r="P14" s="169">
        <f t="shared" si="31"/>
        <v>0.16333333333333336</v>
      </c>
      <c r="Q14" s="170">
        <f t="shared" si="32"/>
        <v>82</v>
      </c>
      <c r="R14" s="171">
        <f t="shared" si="33"/>
        <v>27.192315014668825</v>
      </c>
      <c r="S14" s="143">
        <f t="shared" si="34"/>
        <v>8</v>
      </c>
      <c r="T14" s="143">
        <f t="shared" si="35"/>
        <v>1244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209</v>
      </c>
      <c r="Z14" t="s">
        <v>193</v>
      </c>
      <c r="AA14" t="s">
        <v>48</v>
      </c>
      <c r="AB14">
        <v>531</v>
      </c>
      <c r="AC14" s="1">
        <v>3471.6439999999998</v>
      </c>
      <c r="AD14" s="1">
        <v>1832.107</v>
      </c>
      <c r="AE14" s="28">
        <v>1.895</v>
      </c>
      <c r="AF14">
        <v>1.9</v>
      </c>
      <c r="AG14">
        <v>16.634</v>
      </c>
      <c r="AH14">
        <v>213.54717600000001</v>
      </c>
      <c r="AI14">
        <v>6.7791220000000001</v>
      </c>
      <c r="AJ14">
        <v>79.098011999999997</v>
      </c>
      <c r="AK14">
        <v>681</v>
      </c>
      <c r="AL14">
        <v>8</v>
      </c>
      <c r="AM14">
        <v>1244</v>
      </c>
      <c r="AN14">
        <v>82</v>
      </c>
      <c r="AO14">
        <v>16.257034999999998</v>
      </c>
      <c r="AP14">
        <v>4861.2</v>
      </c>
      <c r="AQ14">
        <v>9.8000000000000007</v>
      </c>
      <c r="AR14">
        <v>30</v>
      </c>
      <c r="AS14">
        <v>26115</v>
      </c>
      <c r="AT14">
        <v>0.23</v>
      </c>
      <c r="AU14">
        <v>35.832999999999998</v>
      </c>
      <c r="AV14">
        <v>31959</v>
      </c>
      <c r="AW14">
        <v>0</v>
      </c>
      <c r="AX14" s="29">
        <v>0.56000000000000005</v>
      </c>
      <c r="AY14">
        <v>0.99736842105263168</v>
      </c>
      <c r="AZ14" t="s">
        <v>66</v>
      </c>
      <c r="BA14" t="s">
        <v>199</v>
      </c>
      <c r="BB14">
        <v>1</v>
      </c>
      <c r="BC14" t="s">
        <v>507</v>
      </c>
      <c r="BD14">
        <v>7</v>
      </c>
      <c r="BE14">
        <v>75703.411000000007</v>
      </c>
      <c r="BF14">
        <v>4.5858488463617571E-2</v>
      </c>
      <c r="BG14">
        <v>4.5737808230818584E-2</v>
      </c>
      <c r="BH14">
        <v>376140.99399999995</v>
      </c>
      <c r="BI14">
        <v>9.2296347789201632E-3</v>
      </c>
      <c r="BJ14">
        <v>9.2053462663440576E-3</v>
      </c>
      <c r="BK14">
        <v>1</v>
      </c>
      <c r="BL14" t="s">
        <v>68</v>
      </c>
      <c r="BM14">
        <v>1</v>
      </c>
      <c r="BN14" t="s">
        <v>493</v>
      </c>
    </row>
    <row r="15" spans="1:66">
      <c r="A15" s="144" t="str">
        <f t="shared" si="20"/>
        <v>청라교통</v>
      </c>
      <c r="B15" s="144" t="str">
        <f t="shared" si="21"/>
        <v>112</v>
      </c>
      <c r="C15" s="145" t="str">
        <f t="shared" si="22"/>
        <v>70바6063</v>
      </c>
      <c r="D15" s="133" t="str">
        <f t="shared" si="23"/>
        <v>대형</v>
      </c>
      <c r="E15" s="129" t="str">
        <f t="shared" si="16"/>
        <v>B</v>
      </c>
      <c r="F15" s="152">
        <f t="shared" si="17"/>
        <v>0.93315789473684208</v>
      </c>
      <c r="G15" s="153">
        <f t="shared" si="18"/>
        <v>1.7729999999999999</v>
      </c>
      <c r="H15" s="154">
        <f t="shared" si="19"/>
        <v>1.9</v>
      </c>
      <c r="I15" s="155">
        <f t="shared" si="24"/>
        <v>2459.6779999999999</v>
      </c>
      <c r="J15" s="156">
        <f t="shared" si="25"/>
        <v>3.2424673230595245E-2</v>
      </c>
      <c r="K15" s="156">
        <f t="shared" si="26"/>
        <v>0.41065796470469329</v>
      </c>
      <c r="L15" s="156">
        <f t="shared" si="27"/>
        <v>0.19758683860245121</v>
      </c>
      <c r="M15" s="157">
        <f t="shared" si="28"/>
        <v>17.367999999999999</v>
      </c>
      <c r="N15" s="158">
        <f t="shared" si="29"/>
        <v>0.52900000000000003</v>
      </c>
      <c r="O15" s="158">
        <f t="shared" si="30"/>
        <v>54.640999999999998</v>
      </c>
      <c r="P15" s="159">
        <f t="shared" si="31"/>
        <v>21.175000000000001</v>
      </c>
      <c r="Q15" s="160">
        <f t="shared" si="32"/>
        <v>92</v>
      </c>
      <c r="R15" s="161">
        <f t="shared" si="33"/>
        <v>28.51634341826427</v>
      </c>
      <c r="S15" s="146">
        <f t="shared" si="34"/>
        <v>13</v>
      </c>
      <c r="T15" s="146">
        <f t="shared" si="35"/>
        <v>1344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210</v>
      </c>
      <c r="Z15" t="s">
        <v>193</v>
      </c>
      <c r="AA15" t="s">
        <v>48</v>
      </c>
      <c r="AB15">
        <v>531</v>
      </c>
      <c r="AC15" s="1">
        <v>2459.6779999999999</v>
      </c>
      <c r="AD15" s="1">
        <v>1387.162</v>
      </c>
      <c r="AE15" s="28">
        <v>1.7729999999999999</v>
      </c>
      <c r="AF15">
        <v>1.9</v>
      </c>
      <c r="AG15">
        <v>17.367999999999999</v>
      </c>
      <c r="AH15">
        <v>154.879402</v>
      </c>
      <c r="AI15">
        <v>5.0219139999999998</v>
      </c>
      <c r="AJ15">
        <v>63.602460000000001</v>
      </c>
      <c r="AK15">
        <v>486</v>
      </c>
      <c r="AL15">
        <v>13</v>
      </c>
      <c r="AM15">
        <v>1344</v>
      </c>
      <c r="AN15">
        <v>92</v>
      </c>
      <c r="AO15">
        <v>15.881246000000001</v>
      </c>
      <c r="AP15">
        <v>5502.4</v>
      </c>
      <c r="AQ15">
        <v>1270.5</v>
      </c>
      <c r="AR15">
        <v>43</v>
      </c>
      <c r="AS15">
        <v>40042</v>
      </c>
      <c r="AT15">
        <v>0.52900000000000003</v>
      </c>
      <c r="AU15">
        <v>54.640999999999998</v>
      </c>
      <c r="AV15">
        <v>20004</v>
      </c>
      <c r="AW15">
        <v>0</v>
      </c>
      <c r="AX15" s="29">
        <v>0.52</v>
      </c>
      <c r="AY15">
        <v>0.93315789473684208</v>
      </c>
      <c r="AZ15" t="s">
        <v>68</v>
      </c>
      <c r="BA15" t="s">
        <v>199</v>
      </c>
      <c r="BB15">
        <v>2</v>
      </c>
      <c r="BC15" t="s">
        <v>505</v>
      </c>
      <c r="BD15">
        <v>8</v>
      </c>
      <c r="BE15">
        <v>75703.411000000007</v>
      </c>
      <c r="BF15">
        <v>3.2490979831807043E-2</v>
      </c>
      <c r="BG15">
        <v>3.0319214337786254E-2</v>
      </c>
      <c r="BH15">
        <v>376140.99399999995</v>
      </c>
      <c r="BI15">
        <v>6.5392446960992508E-3</v>
      </c>
      <c r="BJ15">
        <v>6.1021478137810378E-3</v>
      </c>
      <c r="BK15">
        <v>1</v>
      </c>
      <c r="BL15" t="s">
        <v>66</v>
      </c>
      <c r="BM15">
        <v>-1</v>
      </c>
      <c r="BN15" t="s">
        <v>491</v>
      </c>
    </row>
    <row r="16" spans="1:66">
      <c r="A16" s="141" t="str">
        <f t="shared" si="20"/>
        <v>청라교통</v>
      </c>
      <c r="B16" s="141" t="str">
        <f t="shared" si="21"/>
        <v>112</v>
      </c>
      <c r="C16" s="142" t="str">
        <f t="shared" si="22"/>
        <v>70바6064</v>
      </c>
      <c r="D16" s="116" t="str">
        <f t="shared" si="23"/>
        <v>대형</v>
      </c>
      <c r="E16" s="112" t="str">
        <f t="shared" si="16"/>
        <v>S</v>
      </c>
      <c r="F16" s="162">
        <f t="shared" si="17"/>
        <v>1.0210526315789474</v>
      </c>
      <c r="G16" s="163">
        <f t="shared" si="18"/>
        <v>1.94</v>
      </c>
      <c r="H16" s="164">
        <f t="shared" si="19"/>
        <v>1.9</v>
      </c>
      <c r="I16" s="165">
        <f t="shared" si="24"/>
        <v>1235.0340000000001</v>
      </c>
      <c r="J16" s="166">
        <f t="shared" si="25"/>
        <v>3.1019281409088433E-2</v>
      </c>
      <c r="K16" s="166">
        <f t="shared" si="26"/>
        <v>0.32803081433605291</v>
      </c>
      <c r="L16" s="166">
        <f t="shared" si="27"/>
        <v>0.12469292343368683</v>
      </c>
      <c r="M16" s="167">
        <f t="shared" si="28"/>
        <v>19.565999999999999</v>
      </c>
      <c r="N16" s="168">
        <f t="shared" si="29"/>
        <v>0.32400000000000001</v>
      </c>
      <c r="O16" s="168">
        <f t="shared" si="30"/>
        <v>47.933999999999997</v>
      </c>
      <c r="P16" s="169">
        <f t="shared" si="31"/>
        <v>0.05</v>
      </c>
      <c r="Q16" s="170">
        <f t="shared" si="32"/>
        <v>84</v>
      </c>
      <c r="R16" s="171">
        <f t="shared" si="33"/>
        <v>30.743888774809111</v>
      </c>
      <c r="S16" s="143">
        <f t="shared" si="34"/>
        <v>4</v>
      </c>
      <c r="T16" s="143">
        <f t="shared" si="35"/>
        <v>592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211</v>
      </c>
      <c r="Z16" s="4" t="s">
        <v>193</v>
      </c>
      <c r="AA16" s="4" t="s">
        <v>48</v>
      </c>
      <c r="AB16" s="4">
        <v>531</v>
      </c>
      <c r="AC16" s="4">
        <v>1235.0340000000001</v>
      </c>
      <c r="AD16" s="4">
        <v>636.62800000000004</v>
      </c>
      <c r="AE16" s="4">
        <v>1.94</v>
      </c>
      <c r="AF16" s="4">
        <v>1.9</v>
      </c>
      <c r="AG16" s="4">
        <v>19.565999999999999</v>
      </c>
      <c r="AH16" s="4">
        <v>62.675243000000002</v>
      </c>
      <c r="AI16" s="4">
        <v>1.9441409999999999</v>
      </c>
      <c r="AJ16" s="4">
        <v>20.559411000000001</v>
      </c>
      <c r="AK16" s="4">
        <v>154</v>
      </c>
      <c r="AL16" s="4">
        <v>4</v>
      </c>
      <c r="AM16" s="4">
        <v>592</v>
      </c>
      <c r="AN16" s="4">
        <v>84</v>
      </c>
      <c r="AO16" s="4">
        <v>19.705292</v>
      </c>
      <c r="AP16" s="4">
        <v>1265.5</v>
      </c>
      <c r="AQ16" s="4">
        <v>3</v>
      </c>
      <c r="AR16" s="4">
        <v>3</v>
      </c>
      <c r="AS16" s="4">
        <v>2195</v>
      </c>
      <c r="AT16" s="4">
        <v>0.32400000000000001</v>
      </c>
      <c r="AU16" s="4">
        <v>47.933999999999997</v>
      </c>
      <c r="AV16" s="4">
        <v>11162</v>
      </c>
      <c r="AW16" s="4">
        <v>0</v>
      </c>
      <c r="AX16" s="30">
        <v>0.56999999999999995</v>
      </c>
      <c r="AY16">
        <v>1.0210526315789474</v>
      </c>
      <c r="AZ16" t="s">
        <v>71</v>
      </c>
      <c r="BA16" t="s">
        <v>199</v>
      </c>
      <c r="BB16">
        <v>2</v>
      </c>
      <c r="BC16" t="s">
        <v>559</v>
      </c>
      <c r="BD16">
        <v>5</v>
      </c>
      <c r="BE16">
        <v>75703.411000000007</v>
      </c>
      <c r="BF16">
        <v>1.6314112979664813E-2</v>
      </c>
      <c r="BG16">
        <v>1.665756798976302E-2</v>
      </c>
      <c r="BH16">
        <v>376140.99399999995</v>
      </c>
      <c r="BI16">
        <v>3.2834336583903436E-3</v>
      </c>
      <c r="BJ16">
        <v>3.3525585775143513E-3</v>
      </c>
      <c r="BK16">
        <v>1</v>
      </c>
      <c r="BL16" t="s">
        <v>66</v>
      </c>
      <c r="BM16">
        <v>1</v>
      </c>
      <c r="BN16" t="s">
        <v>493</v>
      </c>
    </row>
    <row r="17" spans="1:66">
      <c r="A17" s="144" t="str">
        <f t="shared" si="20"/>
        <v>청라교통</v>
      </c>
      <c r="B17" s="144" t="str">
        <f t="shared" si="21"/>
        <v>112</v>
      </c>
      <c r="C17" s="145" t="str">
        <f t="shared" si="22"/>
        <v>70바6065</v>
      </c>
      <c r="D17" s="133" t="str">
        <f t="shared" si="23"/>
        <v>대형</v>
      </c>
      <c r="E17" s="129" t="str">
        <f t="shared" si="16"/>
        <v>C</v>
      </c>
      <c r="F17" s="152">
        <f t="shared" si="17"/>
        <v>0.88300000000000001</v>
      </c>
      <c r="G17" s="153">
        <f t="shared" si="18"/>
        <v>1.766</v>
      </c>
      <c r="H17" s="154">
        <f t="shared" si="19"/>
        <v>2</v>
      </c>
      <c r="I17" s="155">
        <f t="shared" si="24"/>
        <v>2631.9949999999999</v>
      </c>
      <c r="J17" s="156">
        <f t="shared" si="25"/>
        <v>2.7972017789195332E-2</v>
      </c>
      <c r="K17" s="156">
        <f t="shared" si="26"/>
        <v>0.40600010340413017</v>
      </c>
      <c r="L17" s="156">
        <f t="shared" si="27"/>
        <v>0.20060828383032644</v>
      </c>
      <c r="M17" s="157">
        <f t="shared" si="28"/>
        <v>18.045000000000002</v>
      </c>
      <c r="N17" s="158">
        <f t="shared" si="29"/>
        <v>0.19</v>
      </c>
      <c r="O17" s="158">
        <f t="shared" si="30"/>
        <v>28.382000000000001</v>
      </c>
      <c r="P17" s="159">
        <f t="shared" si="31"/>
        <v>0</v>
      </c>
      <c r="Q17" s="160">
        <f t="shared" si="32"/>
        <v>81</v>
      </c>
      <c r="R17" s="161">
        <f t="shared" si="33"/>
        <v>27.63667535330044</v>
      </c>
      <c r="S17" s="146">
        <f t="shared" si="34"/>
        <v>5</v>
      </c>
      <c r="T17" s="146">
        <f t="shared" si="35"/>
        <v>747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212</v>
      </c>
      <c r="Z17" t="s">
        <v>193</v>
      </c>
      <c r="AA17" t="s">
        <v>48</v>
      </c>
      <c r="AB17">
        <v>531</v>
      </c>
      <c r="AC17" s="1">
        <v>2631.9949999999999</v>
      </c>
      <c r="AD17" s="1">
        <v>1490.029</v>
      </c>
      <c r="AE17" s="28">
        <v>1.766</v>
      </c>
      <c r="AF17">
        <v>2</v>
      </c>
      <c r="AG17">
        <v>18.045000000000002</v>
      </c>
      <c r="AH17">
        <v>168.252467</v>
      </c>
      <c r="AI17">
        <v>4.7063610000000002</v>
      </c>
      <c r="AJ17">
        <v>68.310518999999999</v>
      </c>
      <c r="AK17">
        <v>528</v>
      </c>
      <c r="AL17">
        <v>5</v>
      </c>
      <c r="AM17">
        <v>747</v>
      </c>
      <c r="AN17">
        <v>81</v>
      </c>
      <c r="AO17">
        <v>15.643128000000001</v>
      </c>
      <c r="AP17">
        <v>4631.5</v>
      </c>
      <c r="AQ17">
        <v>0</v>
      </c>
      <c r="AR17">
        <v>36</v>
      </c>
      <c r="AS17">
        <v>27366</v>
      </c>
      <c r="AT17">
        <v>0.19</v>
      </c>
      <c r="AU17">
        <v>28.382000000000001</v>
      </c>
      <c r="AV17">
        <v>23326</v>
      </c>
      <c r="AW17">
        <v>0</v>
      </c>
      <c r="AX17" s="29">
        <v>0.55000000000000004</v>
      </c>
      <c r="AY17">
        <v>0.88300000000000001</v>
      </c>
      <c r="AZ17" t="s">
        <v>69</v>
      </c>
      <c r="BA17" t="s">
        <v>199</v>
      </c>
      <c r="BB17">
        <v>4</v>
      </c>
      <c r="BC17" t="s">
        <v>499</v>
      </c>
      <c r="BD17">
        <v>5</v>
      </c>
      <c r="BE17">
        <v>75703.411000000007</v>
      </c>
      <c r="BF17">
        <v>3.4767191665907887E-2</v>
      </c>
      <c r="BG17">
        <v>3.0699430240996663E-2</v>
      </c>
      <c r="BH17">
        <v>376140.99399999995</v>
      </c>
      <c r="BI17">
        <v>6.9973628027366784E-3</v>
      </c>
      <c r="BJ17">
        <v>6.1786713548164871E-3</v>
      </c>
      <c r="BK17">
        <v>1</v>
      </c>
      <c r="BL17" t="s">
        <v>67</v>
      </c>
      <c r="BM17">
        <v>1</v>
      </c>
      <c r="BN17" t="s">
        <v>493</v>
      </c>
    </row>
    <row r="18" spans="1:66">
      <c r="A18" s="141" t="str">
        <f t="shared" si="20"/>
        <v>청라교통</v>
      </c>
      <c r="B18" s="141" t="str">
        <f t="shared" si="21"/>
        <v>112</v>
      </c>
      <c r="C18" s="142" t="str">
        <f t="shared" si="22"/>
        <v>70바6066</v>
      </c>
      <c r="D18" s="116" t="str">
        <f t="shared" si="23"/>
        <v>대형</v>
      </c>
      <c r="E18" s="112" t="str">
        <f t="shared" si="16"/>
        <v>C</v>
      </c>
      <c r="F18" s="162">
        <f t="shared" si="17"/>
        <v>0.8861904761904762</v>
      </c>
      <c r="G18" s="163">
        <f t="shared" si="18"/>
        <v>1.861</v>
      </c>
      <c r="H18" s="164">
        <f t="shared" si="19"/>
        <v>2.1</v>
      </c>
      <c r="I18" s="165">
        <f t="shared" si="24"/>
        <v>4640.598</v>
      </c>
      <c r="J18" s="166">
        <f t="shared" si="25"/>
        <v>1.7643753290778743E-2</v>
      </c>
      <c r="K18" s="166">
        <f t="shared" si="26"/>
        <v>0.36065495715405621</v>
      </c>
      <c r="L18" s="166">
        <f t="shared" si="27"/>
        <v>0.24867484750887708</v>
      </c>
      <c r="M18" s="167">
        <f t="shared" si="28"/>
        <v>13.68</v>
      </c>
      <c r="N18" s="168">
        <f t="shared" si="29"/>
        <v>8.5999999999999993E-2</v>
      </c>
      <c r="O18" s="168">
        <f t="shared" si="30"/>
        <v>15.343</v>
      </c>
      <c r="P18" s="169">
        <f t="shared" si="31"/>
        <v>2.6666666666666668E-2</v>
      </c>
      <c r="Q18" s="170">
        <f t="shared" si="32"/>
        <v>83</v>
      </c>
      <c r="R18" s="171">
        <f t="shared" si="33"/>
        <v>26.86557910020765</v>
      </c>
      <c r="S18" s="143">
        <f t="shared" si="34"/>
        <v>4</v>
      </c>
      <c r="T18" s="143">
        <f t="shared" si="35"/>
        <v>712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213</v>
      </c>
      <c r="Z18" t="s">
        <v>193</v>
      </c>
      <c r="AA18" t="s">
        <v>48</v>
      </c>
      <c r="AB18">
        <v>531</v>
      </c>
      <c r="AC18" s="1">
        <v>4640.598</v>
      </c>
      <c r="AD18" s="1">
        <v>2493.5920000000001</v>
      </c>
      <c r="AE18" s="28">
        <v>1.861</v>
      </c>
      <c r="AF18">
        <v>2.1</v>
      </c>
      <c r="AG18">
        <v>13.68</v>
      </c>
      <c r="AH18">
        <v>277.84077000000002</v>
      </c>
      <c r="AI18">
        <v>4.9021540000000003</v>
      </c>
      <c r="AJ18">
        <v>100.204651</v>
      </c>
      <c r="AK18">
        <v>1154</v>
      </c>
      <c r="AL18">
        <v>4</v>
      </c>
      <c r="AM18">
        <v>712</v>
      </c>
      <c r="AN18">
        <v>83</v>
      </c>
      <c r="AO18">
        <v>16.702365</v>
      </c>
      <c r="AP18">
        <v>5692.7</v>
      </c>
      <c r="AQ18">
        <v>1.6</v>
      </c>
      <c r="AR18">
        <v>3</v>
      </c>
      <c r="AS18">
        <v>801</v>
      </c>
      <c r="AT18">
        <v>8.5999999999999993E-2</v>
      </c>
      <c r="AU18">
        <v>15.343</v>
      </c>
      <c r="AV18">
        <v>39853</v>
      </c>
      <c r="AW18">
        <v>0</v>
      </c>
      <c r="AX18" s="29">
        <v>0.49</v>
      </c>
      <c r="AY18">
        <v>0.8861904761904762</v>
      </c>
      <c r="AZ18" t="s">
        <v>69</v>
      </c>
      <c r="BA18" t="s">
        <v>199</v>
      </c>
      <c r="BB18">
        <v>3</v>
      </c>
      <c r="BC18" t="s">
        <v>218</v>
      </c>
      <c r="BD18">
        <v>7</v>
      </c>
      <c r="BE18">
        <v>75703.411000000007</v>
      </c>
      <c r="BF18">
        <v>6.1299721356016565E-2</v>
      </c>
      <c r="BG18">
        <v>5.4323229258831825E-2</v>
      </c>
      <c r="BH18">
        <v>376140.99399999995</v>
      </c>
      <c r="BI18">
        <v>1.2337389633207596E-2</v>
      </c>
      <c r="BJ18">
        <v>1.0933277193999684E-2</v>
      </c>
      <c r="BK18">
        <v>1</v>
      </c>
      <c r="BL18" t="s">
        <v>67</v>
      </c>
      <c r="BM18">
        <v>1</v>
      </c>
      <c r="BN18" t="s">
        <v>493</v>
      </c>
    </row>
    <row r="19" spans="1:66">
      <c r="A19" s="144" t="str">
        <f t="shared" si="20"/>
        <v>청라교통</v>
      </c>
      <c r="B19" s="144" t="str">
        <f t="shared" si="21"/>
        <v>112</v>
      </c>
      <c r="C19" s="145" t="str">
        <f t="shared" si="22"/>
        <v>70바6091</v>
      </c>
      <c r="D19" s="133" t="str">
        <f t="shared" si="23"/>
        <v>대형</v>
      </c>
      <c r="E19" s="129" t="str">
        <f t="shared" si="16"/>
        <v>A</v>
      </c>
      <c r="F19" s="152">
        <f t="shared" si="17"/>
        <v>0.97699999999999998</v>
      </c>
      <c r="G19" s="153">
        <f t="shared" si="18"/>
        <v>1.954</v>
      </c>
      <c r="H19" s="154">
        <f t="shared" si="19"/>
        <v>2</v>
      </c>
      <c r="I19" s="155">
        <f t="shared" si="24"/>
        <v>4219.3370000000004</v>
      </c>
      <c r="J19" s="156">
        <f t="shared" si="25"/>
        <v>1.4428518065253729E-2</v>
      </c>
      <c r="K19" s="156">
        <f t="shared" si="26"/>
        <v>0.35611541370003835</v>
      </c>
      <c r="L19" s="156">
        <f t="shared" si="27"/>
        <v>0.17538300448624983</v>
      </c>
      <c r="M19" s="157">
        <f t="shared" si="28"/>
        <v>14.936999999999999</v>
      </c>
      <c r="N19" s="158">
        <f t="shared" si="29"/>
        <v>0.16600000000000001</v>
      </c>
      <c r="O19" s="158">
        <f t="shared" si="30"/>
        <v>36.380000000000003</v>
      </c>
      <c r="P19" s="159">
        <f t="shared" si="31"/>
        <v>0</v>
      </c>
      <c r="Q19" s="160">
        <f t="shared" si="32"/>
        <v>83</v>
      </c>
      <c r="R19" s="161">
        <f t="shared" si="33"/>
        <v>27.045672486130538</v>
      </c>
      <c r="S19" s="146">
        <f t="shared" si="34"/>
        <v>7</v>
      </c>
      <c r="T19" s="146">
        <f t="shared" si="35"/>
        <v>1535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215</v>
      </c>
      <c r="Z19" s="4" t="s">
        <v>193</v>
      </c>
      <c r="AA19" s="4" t="s">
        <v>48</v>
      </c>
      <c r="AB19" s="4">
        <v>531</v>
      </c>
      <c r="AC19" s="4">
        <v>4219.3370000000004</v>
      </c>
      <c r="AD19" s="4">
        <v>2159.2330000000002</v>
      </c>
      <c r="AE19" s="4">
        <v>1.954</v>
      </c>
      <c r="AF19" s="4">
        <v>2</v>
      </c>
      <c r="AG19" s="4">
        <v>14.936999999999999</v>
      </c>
      <c r="AH19" s="4">
        <v>247.84548100000001</v>
      </c>
      <c r="AI19" s="4">
        <v>3.5760429999999999</v>
      </c>
      <c r="AJ19" s="4">
        <v>88.261595999999997</v>
      </c>
      <c r="AK19" s="4">
        <v>740</v>
      </c>
      <c r="AL19" s="4">
        <v>7</v>
      </c>
      <c r="AM19" s="4">
        <v>1535</v>
      </c>
      <c r="AN19" s="4">
        <v>83</v>
      </c>
      <c r="AO19" s="4">
        <v>17.024062000000001</v>
      </c>
      <c r="AP19" s="4">
        <v>3302.1</v>
      </c>
      <c r="AQ19" s="4">
        <v>0</v>
      </c>
      <c r="AR19" s="4">
        <v>5</v>
      </c>
      <c r="AS19" s="4">
        <v>6086</v>
      </c>
      <c r="AT19" s="4">
        <v>0.16600000000000001</v>
      </c>
      <c r="AU19" s="4">
        <v>36.380000000000003</v>
      </c>
      <c r="AV19" s="4">
        <v>37774</v>
      </c>
      <c r="AW19" s="4">
        <v>0</v>
      </c>
      <c r="AX19" s="30">
        <v>0.55000000000000004</v>
      </c>
      <c r="AY19">
        <v>0.97699999999999998</v>
      </c>
      <c r="AZ19" t="s">
        <v>66</v>
      </c>
      <c r="BA19" t="s">
        <v>199</v>
      </c>
      <c r="BB19">
        <v>2</v>
      </c>
      <c r="BC19" t="s">
        <v>495</v>
      </c>
      <c r="BD19">
        <v>11</v>
      </c>
      <c r="BE19">
        <v>75703.411000000007</v>
      </c>
      <c r="BF19">
        <v>5.5735097590252573E-2</v>
      </c>
      <c r="BG19">
        <v>5.4453190345676764E-2</v>
      </c>
      <c r="BH19">
        <v>376140.99399999995</v>
      </c>
      <c r="BI19">
        <v>1.1217434598474E-2</v>
      </c>
      <c r="BJ19">
        <v>1.0959433602709097E-2</v>
      </c>
      <c r="BK19">
        <v>1</v>
      </c>
      <c r="BL19" t="s">
        <v>68</v>
      </c>
      <c r="BM19">
        <v>1</v>
      </c>
      <c r="BN19" t="s">
        <v>493</v>
      </c>
    </row>
    <row r="20" spans="1:66">
      <c r="A20" s="141" t="str">
        <f t="shared" si="20"/>
        <v>청라교통</v>
      </c>
      <c r="B20" s="141" t="str">
        <f t="shared" si="21"/>
        <v>112</v>
      </c>
      <c r="C20" s="142" t="str">
        <f t="shared" si="22"/>
        <v>72바1572</v>
      </c>
      <c r="D20" s="116" t="str">
        <f t="shared" si="23"/>
        <v>대형</v>
      </c>
      <c r="E20" s="112" t="str">
        <f t="shared" si="16"/>
        <v>B</v>
      </c>
      <c r="F20" s="162">
        <f t="shared" si="17"/>
        <v>0.91700000000000004</v>
      </c>
      <c r="G20" s="163">
        <f t="shared" si="18"/>
        <v>1.8340000000000001</v>
      </c>
      <c r="H20" s="164">
        <f t="shared" si="19"/>
        <v>2</v>
      </c>
      <c r="I20" s="165">
        <f t="shared" si="24"/>
        <v>4364.2879999999996</v>
      </c>
      <c r="J20" s="166">
        <f t="shared" si="25"/>
        <v>2.7500446927178488E-2</v>
      </c>
      <c r="K20" s="166">
        <f t="shared" si="26"/>
        <v>0.38353232408419208</v>
      </c>
      <c r="L20" s="166">
        <f t="shared" si="27"/>
        <v>0.22684112505865792</v>
      </c>
      <c r="M20" s="167">
        <f t="shared" si="28"/>
        <v>19.433</v>
      </c>
      <c r="N20" s="168">
        <f t="shared" si="29"/>
        <v>0.13700000000000001</v>
      </c>
      <c r="O20" s="168">
        <f t="shared" si="30"/>
        <v>49.951000000000001</v>
      </c>
      <c r="P20" s="169">
        <f t="shared" si="31"/>
        <v>0</v>
      </c>
      <c r="Q20" s="170">
        <f t="shared" si="32"/>
        <v>81</v>
      </c>
      <c r="R20" s="171">
        <f t="shared" si="33"/>
        <v>27.225364310318202</v>
      </c>
      <c r="S20" s="143">
        <f t="shared" si="34"/>
        <v>6</v>
      </c>
      <c r="T20" s="143">
        <f t="shared" si="35"/>
        <v>2180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216</v>
      </c>
      <c r="Z20" t="s">
        <v>193</v>
      </c>
      <c r="AA20" t="s">
        <v>48</v>
      </c>
      <c r="AB20">
        <v>531</v>
      </c>
      <c r="AC20" s="1">
        <v>4364.2879999999996</v>
      </c>
      <c r="AD20" s="1">
        <v>2379.846</v>
      </c>
      <c r="AE20" s="28">
        <v>1.8340000000000001</v>
      </c>
      <c r="AF20">
        <v>2</v>
      </c>
      <c r="AG20">
        <v>19.433</v>
      </c>
      <c r="AH20">
        <v>272.17521299999999</v>
      </c>
      <c r="AI20">
        <v>7.4849399999999999</v>
      </c>
      <c r="AJ20">
        <v>104.387992</v>
      </c>
      <c r="AK20">
        <v>990</v>
      </c>
      <c r="AL20">
        <v>6</v>
      </c>
      <c r="AM20">
        <v>2180</v>
      </c>
      <c r="AN20">
        <v>81</v>
      </c>
      <c r="AO20">
        <v>16.034846999999999</v>
      </c>
      <c r="AP20">
        <v>5648</v>
      </c>
      <c r="AQ20">
        <v>0</v>
      </c>
      <c r="AR20">
        <v>34</v>
      </c>
      <c r="AS20">
        <v>21041</v>
      </c>
      <c r="AT20">
        <v>0.13700000000000001</v>
      </c>
      <c r="AU20">
        <v>49.951000000000001</v>
      </c>
      <c r="AV20">
        <v>39084</v>
      </c>
      <c r="AW20">
        <v>0</v>
      </c>
      <c r="AX20" s="29">
        <v>0.61</v>
      </c>
      <c r="AY20">
        <v>0.91700000000000004</v>
      </c>
      <c r="AZ20" t="s">
        <v>68</v>
      </c>
      <c r="BA20" t="s">
        <v>199</v>
      </c>
      <c r="BB20">
        <v>4</v>
      </c>
      <c r="BC20" t="s">
        <v>560</v>
      </c>
      <c r="BD20">
        <v>13</v>
      </c>
      <c r="BE20">
        <v>75703.411000000007</v>
      </c>
      <c r="BF20">
        <v>5.7649819768358909E-2</v>
      </c>
      <c r="BG20">
        <v>5.2864884727585125E-2</v>
      </c>
      <c r="BH20">
        <v>376140.99399999995</v>
      </c>
      <c r="BI20">
        <v>1.1602798072044229E-2</v>
      </c>
      <c r="BJ20">
        <v>1.0639765832064559E-2</v>
      </c>
      <c r="BK20">
        <v>1</v>
      </c>
      <c r="BL20" t="s">
        <v>69</v>
      </c>
      <c r="BM20">
        <v>1</v>
      </c>
      <c r="BN20" t="s">
        <v>493</v>
      </c>
    </row>
    <row r="21" spans="1:66">
      <c r="A21" s="144" t="str">
        <f t="shared" si="20"/>
        <v>청라교통</v>
      </c>
      <c r="B21" s="144" t="str">
        <f t="shared" si="21"/>
        <v>112</v>
      </c>
      <c r="C21" s="145" t="str">
        <f t="shared" si="22"/>
        <v>72바1573</v>
      </c>
      <c r="D21" s="133" t="str">
        <f t="shared" si="23"/>
        <v>대형</v>
      </c>
      <c r="E21" s="129" t="str">
        <f t="shared" si="16"/>
        <v>S</v>
      </c>
      <c r="F21" s="152">
        <f t="shared" si="17"/>
        <v>1.0088888888888889</v>
      </c>
      <c r="G21" s="153">
        <f t="shared" si="18"/>
        <v>1.8160000000000001</v>
      </c>
      <c r="H21" s="154">
        <f t="shared" si="19"/>
        <v>1.8</v>
      </c>
      <c r="I21" s="155">
        <f t="shared" si="24"/>
        <v>3318.3090000000002</v>
      </c>
      <c r="J21" s="156">
        <f t="shared" si="25"/>
        <v>3.8558162341137125E-2</v>
      </c>
      <c r="K21" s="156">
        <f t="shared" si="26"/>
        <v>0.36050726400644528</v>
      </c>
      <c r="L21" s="156">
        <f t="shared" si="27"/>
        <v>0.20612908562764951</v>
      </c>
      <c r="M21" s="157">
        <f t="shared" si="28"/>
        <v>17.978000000000002</v>
      </c>
      <c r="N21" s="158">
        <f t="shared" si="29"/>
        <v>0.151</v>
      </c>
      <c r="O21" s="158">
        <f t="shared" si="30"/>
        <v>39.658999999999999</v>
      </c>
      <c r="P21" s="159">
        <f t="shared" si="31"/>
        <v>0</v>
      </c>
      <c r="Q21" s="160">
        <f t="shared" si="32"/>
        <v>80</v>
      </c>
      <c r="R21" s="161">
        <f t="shared" si="33"/>
        <v>27.222302239879212</v>
      </c>
      <c r="S21" s="146">
        <f t="shared" si="34"/>
        <v>5</v>
      </c>
      <c r="T21" s="146">
        <f t="shared" si="35"/>
        <v>1316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217</v>
      </c>
      <c r="Z21" t="s">
        <v>193</v>
      </c>
      <c r="AA21" t="s">
        <v>48</v>
      </c>
      <c r="AB21">
        <v>531</v>
      </c>
      <c r="AC21" s="1">
        <v>3318.3090000000002</v>
      </c>
      <c r="AD21" s="1">
        <v>1827.2809999999999</v>
      </c>
      <c r="AE21" s="28">
        <v>1.8160000000000001</v>
      </c>
      <c r="AF21">
        <v>1.8</v>
      </c>
      <c r="AG21">
        <v>17.978000000000002</v>
      </c>
      <c r="AH21">
        <v>202.84522200000001</v>
      </c>
      <c r="AI21">
        <v>7.821339</v>
      </c>
      <c r="AJ21">
        <v>73.127176000000006</v>
      </c>
      <c r="AK21">
        <v>684</v>
      </c>
      <c r="AL21">
        <v>5</v>
      </c>
      <c r="AM21">
        <v>1316</v>
      </c>
      <c r="AN21">
        <v>80</v>
      </c>
      <c r="AO21">
        <v>16.358822</v>
      </c>
      <c r="AP21">
        <v>3688.8</v>
      </c>
      <c r="AQ21">
        <v>0</v>
      </c>
      <c r="AR21">
        <v>19</v>
      </c>
      <c r="AS21">
        <v>4267</v>
      </c>
      <c r="AT21">
        <v>0.151</v>
      </c>
      <c r="AU21">
        <v>39.658999999999999</v>
      </c>
      <c r="AV21">
        <v>29061</v>
      </c>
      <c r="AW21">
        <v>0</v>
      </c>
      <c r="AX21" s="29">
        <v>0.56999999999999995</v>
      </c>
      <c r="AY21">
        <v>1.0088888888888889</v>
      </c>
      <c r="AZ21" t="s">
        <v>71</v>
      </c>
      <c r="BA21" t="s">
        <v>199</v>
      </c>
      <c r="BB21">
        <v>4</v>
      </c>
      <c r="BC21" t="s">
        <v>561</v>
      </c>
      <c r="BD21">
        <v>9</v>
      </c>
      <c r="BE21">
        <v>75703.411000000007</v>
      </c>
      <c r="BF21">
        <v>4.3833018303494939E-2</v>
      </c>
      <c r="BG21">
        <v>4.422264513285934E-2</v>
      </c>
      <c r="BH21">
        <v>376140.99399999995</v>
      </c>
      <c r="BI21">
        <v>8.8219817912216208E-3</v>
      </c>
      <c r="BJ21">
        <v>8.9003994071435912E-3</v>
      </c>
      <c r="BK21">
        <v>1</v>
      </c>
      <c r="BL21" t="s">
        <v>66</v>
      </c>
      <c r="BM21">
        <v>1</v>
      </c>
      <c r="BN21" t="s">
        <v>493</v>
      </c>
    </row>
    <row r="22" spans="1:66">
      <c r="A22" s="141" t="str">
        <f t="shared" si="20"/>
        <v>청라교통</v>
      </c>
      <c r="B22" s="141" t="str">
        <f t="shared" si="21"/>
        <v>112</v>
      </c>
      <c r="C22" s="142" t="str">
        <f t="shared" si="22"/>
        <v>72바1609</v>
      </c>
      <c r="D22" s="116" t="str">
        <f t="shared" si="23"/>
        <v>대형</v>
      </c>
      <c r="E22" s="112" t="str">
        <f t="shared" si="16"/>
        <v>C</v>
      </c>
      <c r="F22" s="162">
        <f t="shared" si="17"/>
        <v>0.86238095238095236</v>
      </c>
      <c r="G22" s="163">
        <f t="shared" si="18"/>
        <v>1.8109999999999999</v>
      </c>
      <c r="H22" s="164">
        <f t="shared" si="19"/>
        <v>2.1</v>
      </c>
      <c r="I22" s="165">
        <f t="shared" si="24"/>
        <v>3892.933</v>
      </c>
      <c r="J22" s="166">
        <f t="shared" si="25"/>
        <v>2.206780392467883E-2</v>
      </c>
      <c r="K22" s="166">
        <f t="shared" si="26"/>
        <v>0.36930894295086381</v>
      </c>
      <c r="L22" s="166">
        <f t="shared" si="27"/>
        <v>0.26535262744054416</v>
      </c>
      <c r="M22" s="167">
        <f t="shared" si="28"/>
        <v>17.481999999999999</v>
      </c>
      <c r="N22" s="168">
        <f t="shared" si="29"/>
        <v>2.5999999999999999E-2</v>
      </c>
      <c r="O22" s="168">
        <f t="shared" si="30"/>
        <v>12.792</v>
      </c>
      <c r="P22" s="169">
        <f t="shared" si="31"/>
        <v>0</v>
      </c>
      <c r="Q22" s="170">
        <f t="shared" si="32"/>
        <v>82</v>
      </c>
      <c r="R22" s="171">
        <f t="shared" si="33"/>
        <v>26.917728229651594</v>
      </c>
      <c r="S22" s="143">
        <f t="shared" si="34"/>
        <v>1</v>
      </c>
      <c r="T22" s="143">
        <f t="shared" si="35"/>
        <v>498</v>
      </c>
      <c r="U22" t="s">
        <v>118</v>
      </c>
      <c r="V22" t="s">
        <v>119</v>
      </c>
      <c r="W22" s="4" t="s">
        <v>118</v>
      </c>
      <c r="X22" s="4" t="s">
        <v>119</v>
      </c>
      <c r="Y22" s="4" t="s">
        <v>219</v>
      </c>
      <c r="Z22" s="4" t="s">
        <v>193</v>
      </c>
      <c r="AA22" s="4" t="s">
        <v>48</v>
      </c>
      <c r="AB22" s="4">
        <v>531</v>
      </c>
      <c r="AC22" s="4">
        <v>3892.933</v>
      </c>
      <c r="AD22" s="4">
        <v>2149.6039999999998</v>
      </c>
      <c r="AE22" s="4">
        <v>1.8109999999999999</v>
      </c>
      <c r="AF22" s="4">
        <v>2.1</v>
      </c>
      <c r="AG22" s="4">
        <v>17.481999999999999</v>
      </c>
      <c r="AH22" s="4">
        <v>237.62382600000001</v>
      </c>
      <c r="AI22" s="4">
        <v>5.2438359999999999</v>
      </c>
      <c r="AJ22" s="4">
        <v>87.756603999999996</v>
      </c>
      <c r="AK22" s="4">
        <v>1033</v>
      </c>
      <c r="AL22" s="4">
        <v>1</v>
      </c>
      <c r="AM22" s="4">
        <v>498</v>
      </c>
      <c r="AN22" s="4">
        <v>82</v>
      </c>
      <c r="AO22" s="4">
        <v>16.382755</v>
      </c>
      <c r="AP22" s="4">
        <v>3633.8</v>
      </c>
      <c r="AQ22" s="4">
        <v>0</v>
      </c>
      <c r="AR22" s="4">
        <v>13</v>
      </c>
      <c r="AS22" s="4">
        <v>2017</v>
      </c>
      <c r="AT22" s="4">
        <v>2.5999999999999999E-2</v>
      </c>
      <c r="AU22" s="4">
        <v>12.792</v>
      </c>
      <c r="AV22" s="4">
        <v>33566</v>
      </c>
      <c r="AW22" s="4">
        <v>0</v>
      </c>
      <c r="AX22" s="30">
        <v>0.56000000000000005</v>
      </c>
      <c r="AY22">
        <v>0.86238095238095236</v>
      </c>
      <c r="AZ22" t="s">
        <v>69</v>
      </c>
      <c r="BA22" t="s">
        <v>199</v>
      </c>
      <c r="BB22">
        <v>5</v>
      </c>
      <c r="BC22" t="s">
        <v>494</v>
      </c>
      <c r="BD22">
        <v>8</v>
      </c>
      <c r="BE22">
        <v>75703.411000000007</v>
      </c>
      <c r="BF22">
        <v>5.1423482093825329E-2</v>
      </c>
      <c r="BG22">
        <v>4.4346631462817934E-2</v>
      </c>
      <c r="BH22">
        <v>376140.99399999995</v>
      </c>
      <c r="BI22">
        <v>1.0349664253824992E-2</v>
      </c>
      <c r="BJ22">
        <v>8.9253533160366955E-3</v>
      </c>
      <c r="BK22">
        <v>1</v>
      </c>
      <c r="BL22" t="s">
        <v>67</v>
      </c>
      <c r="BM22">
        <v>1</v>
      </c>
      <c r="BN22" t="s">
        <v>493</v>
      </c>
    </row>
    <row r="23" spans="1:66">
      <c r="A23" s="144" t="str">
        <f t="shared" si="20"/>
        <v>청라교통</v>
      </c>
      <c r="B23" s="144" t="str">
        <f t="shared" si="21"/>
        <v>112</v>
      </c>
      <c r="C23" s="145" t="str">
        <f t="shared" si="22"/>
        <v>72바1611</v>
      </c>
      <c r="D23" s="133" t="str">
        <f t="shared" si="23"/>
        <v>대형</v>
      </c>
      <c r="E23" s="129" t="str">
        <f t="shared" si="16"/>
        <v>C</v>
      </c>
      <c r="F23" s="152">
        <f t="shared" si="17"/>
        <v>0.85904761904761906</v>
      </c>
      <c r="G23" s="153">
        <f t="shared" si="18"/>
        <v>1.804</v>
      </c>
      <c r="H23" s="154">
        <f t="shared" si="19"/>
        <v>2.1</v>
      </c>
      <c r="I23" s="155">
        <f t="shared" si="24"/>
        <v>3972.895</v>
      </c>
      <c r="J23" s="156">
        <f t="shared" si="25"/>
        <v>2.3008824694017226E-2</v>
      </c>
      <c r="K23" s="156">
        <f t="shared" si="26"/>
        <v>0.37169416253661991</v>
      </c>
      <c r="L23" s="156">
        <f t="shared" si="27"/>
        <v>0.20715372543195831</v>
      </c>
      <c r="M23" s="157">
        <f t="shared" si="28"/>
        <v>16.728999999999999</v>
      </c>
      <c r="N23" s="158">
        <f t="shared" si="29"/>
        <v>0.10100000000000001</v>
      </c>
      <c r="O23" s="158">
        <f t="shared" si="30"/>
        <v>22.1</v>
      </c>
      <c r="P23" s="159">
        <f t="shared" si="31"/>
        <v>13.488333333333333</v>
      </c>
      <c r="Q23" s="160">
        <f t="shared" si="32"/>
        <v>104</v>
      </c>
      <c r="R23" s="161">
        <f t="shared" si="33"/>
        <v>26.30639465696316</v>
      </c>
      <c r="S23" s="146">
        <f t="shared" si="34"/>
        <v>4</v>
      </c>
      <c r="T23" s="146">
        <f t="shared" si="35"/>
        <v>878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220</v>
      </c>
      <c r="Z23" t="s">
        <v>193</v>
      </c>
      <c r="AA23" t="s">
        <v>48</v>
      </c>
      <c r="AB23">
        <v>531</v>
      </c>
      <c r="AC23" s="1">
        <v>3972.895</v>
      </c>
      <c r="AD23" s="1">
        <v>2202.4589999999998</v>
      </c>
      <c r="AE23" s="28">
        <v>1.804</v>
      </c>
      <c r="AF23">
        <v>2.1</v>
      </c>
      <c r="AG23">
        <v>16.728999999999999</v>
      </c>
      <c r="AH23">
        <v>249.50383500000001</v>
      </c>
      <c r="AI23">
        <v>5.7407899999999996</v>
      </c>
      <c r="AJ23">
        <v>92.739119000000002</v>
      </c>
      <c r="AK23">
        <v>823</v>
      </c>
      <c r="AL23">
        <v>4</v>
      </c>
      <c r="AM23">
        <v>878</v>
      </c>
      <c r="AN23">
        <v>104</v>
      </c>
      <c r="AO23">
        <v>15.923182000000001</v>
      </c>
      <c r="AP23">
        <v>6382.4</v>
      </c>
      <c r="AQ23">
        <v>809.3</v>
      </c>
      <c r="AR23">
        <v>42</v>
      </c>
      <c r="AS23">
        <v>32488</v>
      </c>
      <c r="AT23">
        <v>0.10100000000000001</v>
      </c>
      <c r="AU23">
        <v>22.1</v>
      </c>
      <c r="AV23">
        <v>31809</v>
      </c>
      <c r="AW23">
        <v>0</v>
      </c>
      <c r="AX23" s="29">
        <v>0.56000000000000005</v>
      </c>
      <c r="AY23">
        <v>0.85904761904761906</v>
      </c>
      <c r="AZ23" t="s">
        <v>69</v>
      </c>
      <c r="BA23" t="s">
        <v>199</v>
      </c>
      <c r="BB23">
        <v>6</v>
      </c>
      <c r="BC23" t="s">
        <v>562</v>
      </c>
      <c r="BD23">
        <v>8</v>
      </c>
      <c r="BE23">
        <v>75703.411000000007</v>
      </c>
      <c r="BF23">
        <v>5.247973568852795E-2</v>
      </c>
      <c r="BG23">
        <v>4.5082591991478294E-2</v>
      </c>
      <c r="BH23">
        <v>376140.99399999995</v>
      </c>
      <c r="BI23">
        <v>1.0562249431392742E-2</v>
      </c>
      <c r="BJ23">
        <v>9.0734752258250038E-3</v>
      </c>
      <c r="BK23">
        <v>1</v>
      </c>
      <c r="BL23" t="s">
        <v>67</v>
      </c>
      <c r="BM23">
        <v>1</v>
      </c>
      <c r="BN23" t="s">
        <v>493</v>
      </c>
    </row>
    <row r="24" spans="1:66">
      <c r="A24" s="141" t="str">
        <f t="shared" si="20"/>
        <v>청라교통</v>
      </c>
      <c r="B24" s="141" t="str">
        <f t="shared" si="21"/>
        <v>112</v>
      </c>
      <c r="C24" s="142" t="str">
        <f t="shared" si="22"/>
        <v>72바1612</v>
      </c>
      <c r="D24" s="116" t="str">
        <f t="shared" si="23"/>
        <v>대형</v>
      </c>
      <c r="E24" s="112" t="str">
        <f t="shared" si="16"/>
        <v>A</v>
      </c>
      <c r="F24" s="162">
        <f t="shared" si="17"/>
        <v>0.95850000000000002</v>
      </c>
      <c r="G24" s="163">
        <f t="shared" si="18"/>
        <v>1.917</v>
      </c>
      <c r="H24" s="164">
        <f t="shared" si="19"/>
        <v>2</v>
      </c>
      <c r="I24" s="165">
        <f t="shared" si="24"/>
        <v>5723.75</v>
      </c>
      <c r="J24" s="166">
        <f t="shared" si="25"/>
        <v>1.3562729577857906E-2</v>
      </c>
      <c r="K24" s="166">
        <f t="shared" si="26"/>
        <v>0.41209004625578433</v>
      </c>
      <c r="L24" s="166">
        <f t="shared" si="27"/>
        <v>0.14011792967896922</v>
      </c>
      <c r="M24" s="167">
        <f t="shared" si="28"/>
        <v>18.408999999999999</v>
      </c>
      <c r="N24" s="168">
        <f t="shared" si="29"/>
        <v>0.157</v>
      </c>
      <c r="O24" s="168">
        <f t="shared" si="30"/>
        <v>36.024999999999999</v>
      </c>
      <c r="P24" s="169">
        <f t="shared" si="31"/>
        <v>0</v>
      </c>
      <c r="Q24" s="170">
        <f t="shared" si="32"/>
        <v>82</v>
      </c>
      <c r="R24" s="171">
        <f t="shared" si="33"/>
        <v>26.211404568274936</v>
      </c>
      <c r="S24" s="143">
        <f t="shared" si="34"/>
        <v>9</v>
      </c>
      <c r="T24" s="143">
        <f t="shared" si="35"/>
        <v>2062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221</v>
      </c>
      <c r="Z24" t="s">
        <v>193</v>
      </c>
      <c r="AA24" t="s">
        <v>48</v>
      </c>
      <c r="AB24">
        <v>531</v>
      </c>
      <c r="AC24" s="1">
        <v>5723.75</v>
      </c>
      <c r="AD24" s="1">
        <v>2985.9670000000001</v>
      </c>
      <c r="AE24" s="28">
        <v>1.917</v>
      </c>
      <c r="AF24">
        <v>2</v>
      </c>
      <c r="AG24">
        <v>18.408999999999999</v>
      </c>
      <c r="AH24">
        <v>380.20326</v>
      </c>
      <c r="AI24">
        <v>5.1565940000000001</v>
      </c>
      <c r="AJ24">
        <v>156.67797899999999</v>
      </c>
      <c r="AK24">
        <v>802</v>
      </c>
      <c r="AL24">
        <v>9</v>
      </c>
      <c r="AM24">
        <v>2062</v>
      </c>
      <c r="AN24">
        <v>82</v>
      </c>
      <c r="AO24">
        <v>15.054447</v>
      </c>
      <c r="AP24">
        <v>7124.9</v>
      </c>
      <c r="AQ24">
        <v>0</v>
      </c>
      <c r="AR24">
        <v>55</v>
      </c>
      <c r="AS24">
        <v>64154</v>
      </c>
      <c r="AT24">
        <v>0.157</v>
      </c>
      <c r="AU24">
        <v>36.024999999999999</v>
      </c>
      <c r="AV24">
        <v>46117</v>
      </c>
      <c r="AW24">
        <v>0</v>
      </c>
      <c r="AX24" s="29">
        <v>0.64</v>
      </c>
      <c r="AY24">
        <v>0.95850000000000002</v>
      </c>
      <c r="AZ24" t="s">
        <v>66</v>
      </c>
      <c r="BA24" t="s">
        <v>199</v>
      </c>
      <c r="BB24">
        <v>3</v>
      </c>
      <c r="BC24" t="s">
        <v>504</v>
      </c>
      <c r="BD24">
        <v>8</v>
      </c>
      <c r="BE24">
        <v>75703.411000000007</v>
      </c>
      <c r="BF24">
        <v>7.5607557498300823E-2</v>
      </c>
      <c r="BG24">
        <v>7.2469843862121339E-2</v>
      </c>
      <c r="BH24">
        <v>376140.99399999995</v>
      </c>
      <c r="BI24">
        <v>1.5217033217070726E-2</v>
      </c>
      <c r="BJ24">
        <v>1.4585526338562291E-2</v>
      </c>
      <c r="BK24">
        <v>1</v>
      </c>
      <c r="BL24" t="s">
        <v>68</v>
      </c>
      <c r="BM24">
        <v>1</v>
      </c>
      <c r="BN24" t="s">
        <v>493</v>
      </c>
    </row>
    <row r="25" spans="1:66">
      <c r="A25" s="144" t="str">
        <f t="shared" si="20"/>
        <v>청라교통</v>
      </c>
      <c r="B25" s="144" t="str">
        <f t="shared" si="21"/>
        <v>306</v>
      </c>
      <c r="C25" s="145" t="str">
        <f t="shared" si="22"/>
        <v>70바5921</v>
      </c>
      <c r="D25" s="133" t="str">
        <f t="shared" si="23"/>
        <v>대형</v>
      </c>
      <c r="E25" s="129" t="str">
        <f t="shared" si="16"/>
        <v>B</v>
      </c>
      <c r="F25" s="152">
        <f t="shared" si="17"/>
        <v>0.90677419354838706</v>
      </c>
      <c r="G25" s="153">
        <f t="shared" si="18"/>
        <v>2.8109999999999999</v>
      </c>
      <c r="H25" s="154">
        <f t="shared" si="19"/>
        <v>3.1</v>
      </c>
      <c r="I25" s="155">
        <f t="shared" si="24"/>
        <v>8287.0949999999993</v>
      </c>
      <c r="J25" s="156">
        <f t="shared" si="25"/>
        <v>1.4791698649988499E-2</v>
      </c>
      <c r="K25" s="156">
        <f t="shared" si="26"/>
        <v>0.22656809835918887</v>
      </c>
      <c r="L25" s="156">
        <f t="shared" si="27"/>
        <v>0.10667187959109918</v>
      </c>
      <c r="M25" s="157">
        <f t="shared" si="28"/>
        <v>16.872</v>
      </c>
      <c r="N25" s="158">
        <f t="shared" si="29"/>
        <v>2.4E-2</v>
      </c>
      <c r="O25" s="158">
        <f t="shared" si="30"/>
        <v>10.654999999999999</v>
      </c>
      <c r="P25" s="159">
        <f t="shared" si="31"/>
        <v>321.20666666666671</v>
      </c>
      <c r="Q25" s="160">
        <f t="shared" si="32"/>
        <v>99</v>
      </c>
      <c r="R25" s="161">
        <f t="shared" si="33"/>
        <v>42.206555639385385</v>
      </c>
      <c r="S25" s="146">
        <f t="shared" si="34"/>
        <v>2</v>
      </c>
      <c r="T25" s="146">
        <f t="shared" si="35"/>
        <v>883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222</v>
      </c>
      <c r="Z25" s="4" t="s">
        <v>193</v>
      </c>
      <c r="AA25" s="4" t="s">
        <v>48</v>
      </c>
      <c r="AB25" s="4">
        <v>531</v>
      </c>
      <c r="AC25" s="4">
        <v>8287.0949999999993</v>
      </c>
      <c r="AD25" s="4">
        <v>2947.9050000000002</v>
      </c>
      <c r="AE25" s="4">
        <v>2.8109999999999999</v>
      </c>
      <c r="AF25" s="4">
        <v>3.1</v>
      </c>
      <c r="AG25" s="4">
        <v>16.872</v>
      </c>
      <c r="AH25" s="4">
        <v>258.81327700000003</v>
      </c>
      <c r="AI25" s="4">
        <v>3.8282880000000001</v>
      </c>
      <c r="AJ25" s="4">
        <v>58.638832000000001</v>
      </c>
      <c r="AK25" s="4">
        <v>884</v>
      </c>
      <c r="AL25" s="4">
        <v>2</v>
      </c>
      <c r="AM25" s="4">
        <v>883</v>
      </c>
      <c r="AN25" s="4">
        <v>99</v>
      </c>
      <c r="AO25" s="4">
        <v>32.019589000000003</v>
      </c>
      <c r="AP25" s="4">
        <v>51932.1</v>
      </c>
      <c r="AQ25" s="4">
        <v>19272.400000000001</v>
      </c>
      <c r="AR25" s="4">
        <v>18</v>
      </c>
      <c r="AS25" s="4">
        <v>14450</v>
      </c>
      <c r="AT25" s="4">
        <v>2.4E-2</v>
      </c>
      <c r="AU25" s="4">
        <v>10.654999999999999</v>
      </c>
      <c r="AV25" s="4">
        <v>78049</v>
      </c>
      <c r="AW25" s="4">
        <v>0</v>
      </c>
      <c r="AX25" s="30">
        <v>0.53</v>
      </c>
      <c r="AY25">
        <v>0.90677419354838706</v>
      </c>
      <c r="AZ25" t="s">
        <v>68</v>
      </c>
      <c r="BA25" t="s">
        <v>508</v>
      </c>
      <c r="BB25">
        <v>1</v>
      </c>
      <c r="BC25" t="s">
        <v>511</v>
      </c>
      <c r="BD25">
        <v>9</v>
      </c>
      <c r="BE25">
        <v>136037.45000000001</v>
      </c>
      <c r="BF25">
        <v>6.0917747282090325E-2</v>
      </c>
      <c r="BG25">
        <v>5.5238641164501903E-2</v>
      </c>
      <c r="BH25">
        <v>376140.99399999995</v>
      </c>
      <c r="BI25">
        <v>2.2031884671416594E-2</v>
      </c>
      <c r="BJ25">
        <v>1.9977944455274853E-2</v>
      </c>
      <c r="BK25">
        <v>1</v>
      </c>
      <c r="BL25" t="s">
        <v>67</v>
      </c>
      <c r="BM25">
        <v>2</v>
      </c>
      <c r="BN25" t="s">
        <v>493</v>
      </c>
    </row>
    <row r="26" spans="1:66">
      <c r="A26" s="141" t="str">
        <f t="shared" si="20"/>
        <v>청라교통</v>
      </c>
      <c r="B26" s="141" t="str">
        <f t="shared" si="21"/>
        <v>306</v>
      </c>
      <c r="C26" s="142" t="str">
        <f t="shared" si="22"/>
        <v>70바6049</v>
      </c>
      <c r="D26" s="116" t="str">
        <f t="shared" si="23"/>
        <v>대형</v>
      </c>
      <c r="E26" s="112" t="str">
        <f t="shared" si="16"/>
        <v>D</v>
      </c>
      <c r="F26" s="162">
        <f t="shared" si="17"/>
        <v>0.82363636363636372</v>
      </c>
      <c r="G26" s="163">
        <f t="shared" si="18"/>
        <v>2.718</v>
      </c>
      <c r="H26" s="164">
        <f t="shared" si="19"/>
        <v>3.3</v>
      </c>
      <c r="I26" s="165">
        <f t="shared" si="24"/>
        <v>8432.9660000000003</v>
      </c>
      <c r="J26" s="166">
        <f t="shared" si="25"/>
        <v>1.6680938856193501E-2</v>
      </c>
      <c r="K26" s="166">
        <f t="shared" si="26"/>
        <v>0.24300620482312396</v>
      </c>
      <c r="L26" s="166">
        <f t="shared" si="27"/>
        <v>0.15640997485345012</v>
      </c>
      <c r="M26" s="167">
        <f t="shared" si="28"/>
        <v>18.984000000000002</v>
      </c>
      <c r="N26" s="168">
        <f t="shared" si="29"/>
        <v>0</v>
      </c>
      <c r="O26" s="168">
        <f t="shared" si="30"/>
        <v>15.487</v>
      </c>
      <c r="P26" s="169">
        <f t="shared" si="31"/>
        <v>503.38333333333333</v>
      </c>
      <c r="Q26" s="170">
        <f t="shared" si="32"/>
        <v>97</v>
      </c>
      <c r="R26" s="171">
        <f t="shared" si="33"/>
        <v>42.044173942050669</v>
      </c>
      <c r="S26" s="143">
        <f t="shared" si="34"/>
        <v>0</v>
      </c>
      <c r="T26" s="143">
        <f t="shared" si="35"/>
        <v>1306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223</v>
      </c>
      <c r="Z26" t="s">
        <v>193</v>
      </c>
      <c r="AA26" t="s">
        <v>48</v>
      </c>
      <c r="AB26">
        <v>531</v>
      </c>
      <c r="AC26" s="1">
        <v>8432.9660000000003</v>
      </c>
      <c r="AD26" s="1">
        <v>3102.29</v>
      </c>
      <c r="AE26" s="28">
        <v>2.718</v>
      </c>
      <c r="AF26">
        <v>3.3</v>
      </c>
      <c r="AG26">
        <v>18.984000000000002</v>
      </c>
      <c r="AH26">
        <v>270.931333</v>
      </c>
      <c r="AI26">
        <v>4.5193890000000003</v>
      </c>
      <c r="AJ26">
        <v>65.837995000000006</v>
      </c>
      <c r="AK26">
        <v>1319</v>
      </c>
      <c r="AL26">
        <v>0</v>
      </c>
      <c r="AM26">
        <v>1306</v>
      </c>
      <c r="AN26">
        <v>97</v>
      </c>
      <c r="AO26">
        <v>31.125841999999999</v>
      </c>
      <c r="AP26">
        <v>61741.5</v>
      </c>
      <c r="AQ26">
        <v>30203</v>
      </c>
      <c r="AR26">
        <v>27</v>
      </c>
      <c r="AS26">
        <v>15171</v>
      </c>
      <c r="AT26">
        <v>0</v>
      </c>
      <c r="AU26">
        <v>15.487</v>
      </c>
      <c r="AV26">
        <v>80820</v>
      </c>
      <c r="AW26">
        <v>0</v>
      </c>
      <c r="AX26" s="29">
        <v>0.56000000000000005</v>
      </c>
      <c r="AY26">
        <v>0.82363636363636372</v>
      </c>
      <c r="AZ26" t="s">
        <v>67</v>
      </c>
      <c r="BA26" t="s">
        <v>508</v>
      </c>
      <c r="BB26">
        <v>5</v>
      </c>
      <c r="BC26" t="s">
        <v>515</v>
      </c>
      <c r="BD26">
        <v>7</v>
      </c>
      <c r="BE26">
        <v>136037.45000000001</v>
      </c>
      <c r="BF26">
        <v>6.1990032891677989E-2</v>
      </c>
      <c r="BG26">
        <v>5.1057245272600242E-2</v>
      </c>
      <c r="BH26">
        <v>376140.99399999995</v>
      </c>
      <c r="BI26">
        <v>2.2419694036327244E-2</v>
      </c>
      <c r="BJ26">
        <v>1.8465675269920441E-2</v>
      </c>
      <c r="BK26">
        <v>1</v>
      </c>
      <c r="BL26" t="s">
        <v>70</v>
      </c>
      <c r="BM26">
        <v>1</v>
      </c>
      <c r="BN26" t="s">
        <v>493</v>
      </c>
    </row>
    <row r="27" spans="1:66">
      <c r="A27" s="144" t="str">
        <f t="shared" si="20"/>
        <v>청라교통</v>
      </c>
      <c r="B27" s="144" t="str">
        <f t="shared" si="21"/>
        <v>306</v>
      </c>
      <c r="C27" s="145" t="str">
        <f t="shared" si="22"/>
        <v>70바6050</v>
      </c>
      <c r="D27" s="133" t="str">
        <f t="shared" si="23"/>
        <v>대형</v>
      </c>
      <c r="E27" s="129" t="str">
        <f t="shared" si="16"/>
        <v>A</v>
      </c>
      <c r="F27" s="152">
        <f t="shared" si="17"/>
        <v>0.95903225806451609</v>
      </c>
      <c r="G27" s="153">
        <f t="shared" si="18"/>
        <v>2.9729999999999999</v>
      </c>
      <c r="H27" s="154">
        <f t="shared" si="19"/>
        <v>3.1</v>
      </c>
      <c r="I27" s="155">
        <f t="shared" si="24"/>
        <v>11237.009</v>
      </c>
      <c r="J27" s="156">
        <f t="shared" si="25"/>
        <v>1.9782278873145355E-2</v>
      </c>
      <c r="K27" s="156">
        <f t="shared" si="26"/>
        <v>0.23345823858255838</v>
      </c>
      <c r="L27" s="156">
        <f t="shared" si="27"/>
        <v>0.14247563564290106</v>
      </c>
      <c r="M27" s="157">
        <f t="shared" si="28"/>
        <v>18.175999999999998</v>
      </c>
      <c r="N27" s="158">
        <f t="shared" si="29"/>
        <v>3.5999999999999997E-2</v>
      </c>
      <c r="O27" s="158">
        <f t="shared" si="30"/>
        <v>13.776</v>
      </c>
      <c r="P27" s="159">
        <f t="shared" si="31"/>
        <v>630.11</v>
      </c>
      <c r="Q27" s="160">
        <f t="shared" si="32"/>
        <v>95</v>
      </c>
      <c r="R27" s="161">
        <f t="shared" si="33"/>
        <v>43.01749365061805</v>
      </c>
      <c r="S27" s="146">
        <f t="shared" si="34"/>
        <v>4</v>
      </c>
      <c r="T27" s="146">
        <f t="shared" si="35"/>
        <v>1548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224</v>
      </c>
      <c r="Z27" s="4" t="s">
        <v>193</v>
      </c>
      <c r="AA27" s="4" t="s">
        <v>48</v>
      </c>
      <c r="AB27" s="4">
        <v>531</v>
      </c>
      <c r="AC27" s="4">
        <v>11237.009</v>
      </c>
      <c r="AD27" s="4">
        <v>3779.643</v>
      </c>
      <c r="AE27" s="4">
        <v>2.9729999999999999</v>
      </c>
      <c r="AF27" s="4">
        <v>3.1</v>
      </c>
      <c r="AG27" s="4">
        <v>18.175999999999998</v>
      </c>
      <c r="AH27" s="4">
        <v>349.80408699999998</v>
      </c>
      <c r="AI27" s="4">
        <v>6.9199219999999997</v>
      </c>
      <c r="AJ27" s="4">
        <v>81.664646000000005</v>
      </c>
      <c r="AK27" s="4">
        <v>1601</v>
      </c>
      <c r="AL27" s="4">
        <v>4</v>
      </c>
      <c r="AM27" s="4">
        <v>1548</v>
      </c>
      <c r="AN27" s="4">
        <v>95</v>
      </c>
      <c r="AO27" s="4">
        <v>32.123721000000003</v>
      </c>
      <c r="AP27" s="4">
        <v>78922.100000000006</v>
      </c>
      <c r="AQ27" s="4">
        <v>37806.6</v>
      </c>
      <c r="AR27" s="4">
        <v>31</v>
      </c>
      <c r="AS27" s="4">
        <v>25433</v>
      </c>
      <c r="AT27" s="4">
        <v>3.5999999999999997E-2</v>
      </c>
      <c r="AU27" s="4">
        <v>13.776</v>
      </c>
      <c r="AV27" s="4">
        <v>106821</v>
      </c>
      <c r="AW27" s="4">
        <v>0</v>
      </c>
      <c r="AX27" s="30">
        <v>0.57999999999999996</v>
      </c>
      <c r="AY27">
        <v>0.95903225806451609</v>
      </c>
      <c r="AZ27" t="s">
        <v>66</v>
      </c>
      <c r="BA27" t="s">
        <v>508</v>
      </c>
      <c r="BB27">
        <v>1</v>
      </c>
      <c r="BC27" t="s">
        <v>563</v>
      </c>
      <c r="BD27">
        <v>14</v>
      </c>
      <c r="BE27">
        <v>136037.45000000001</v>
      </c>
      <c r="BF27">
        <v>8.260232016992379E-2</v>
      </c>
      <c r="BG27">
        <v>7.9218289633930128E-2</v>
      </c>
      <c r="BH27">
        <v>376140.99399999995</v>
      </c>
      <c r="BI27">
        <v>2.9874459788342033E-2</v>
      </c>
      <c r="BJ27">
        <v>2.8650570629271246E-2</v>
      </c>
      <c r="BK27">
        <v>1</v>
      </c>
      <c r="BL27" t="s">
        <v>68</v>
      </c>
      <c r="BM27">
        <v>1</v>
      </c>
      <c r="BN27" t="s">
        <v>493</v>
      </c>
    </row>
    <row r="28" spans="1:66">
      <c r="A28" s="141" t="str">
        <f t="shared" si="20"/>
        <v>청라교통</v>
      </c>
      <c r="B28" s="141" t="str">
        <f t="shared" si="21"/>
        <v>306</v>
      </c>
      <c r="C28" s="142" t="str">
        <f t="shared" si="22"/>
        <v>70바6051</v>
      </c>
      <c r="D28" s="116" t="str">
        <f t="shared" si="23"/>
        <v>대형</v>
      </c>
      <c r="E28" s="112" t="str">
        <f t="shared" si="16"/>
        <v>C</v>
      </c>
      <c r="F28" s="162">
        <f t="shared" si="17"/>
        <v>0.88454545454545463</v>
      </c>
      <c r="G28" s="163">
        <f t="shared" si="18"/>
        <v>2.919</v>
      </c>
      <c r="H28" s="164">
        <f t="shared" si="19"/>
        <v>3.3</v>
      </c>
      <c r="I28" s="165">
        <f t="shared" si="24"/>
        <v>10148.454</v>
      </c>
      <c r="J28" s="166">
        <f t="shared" si="25"/>
        <v>1.3239380963568338E-2</v>
      </c>
      <c r="K28" s="166">
        <f t="shared" si="26"/>
        <v>0.21772767850943486</v>
      </c>
      <c r="L28" s="166">
        <f t="shared" si="27"/>
        <v>9.8438639028171196E-2</v>
      </c>
      <c r="M28" s="167">
        <f t="shared" si="28"/>
        <v>17.672000000000001</v>
      </c>
      <c r="N28" s="168">
        <f t="shared" si="29"/>
        <v>0.02</v>
      </c>
      <c r="O28" s="168">
        <f t="shared" si="30"/>
        <v>5.8140000000000001</v>
      </c>
      <c r="P28" s="169">
        <f t="shared" si="31"/>
        <v>367.89666666666665</v>
      </c>
      <c r="Q28" s="170">
        <f t="shared" si="32"/>
        <v>97</v>
      </c>
      <c r="R28" s="171">
        <f t="shared" si="33"/>
        <v>42.866136341778606</v>
      </c>
      <c r="S28" s="143">
        <f t="shared" si="34"/>
        <v>2</v>
      </c>
      <c r="T28" s="143">
        <f t="shared" si="35"/>
        <v>590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225</v>
      </c>
      <c r="Z28" s="4" t="s">
        <v>193</v>
      </c>
      <c r="AA28" s="4" t="s">
        <v>48</v>
      </c>
      <c r="AB28" s="4">
        <v>531</v>
      </c>
      <c r="AC28" s="4">
        <v>10148.454</v>
      </c>
      <c r="AD28" s="4">
        <v>3476.7539999999999</v>
      </c>
      <c r="AE28" s="4">
        <v>2.919</v>
      </c>
      <c r="AF28" s="4">
        <v>3.3</v>
      </c>
      <c r="AG28" s="4">
        <v>17.672000000000001</v>
      </c>
      <c r="AH28" s="4">
        <v>307.85102499999999</v>
      </c>
      <c r="AI28" s="4">
        <v>4.0757570000000003</v>
      </c>
      <c r="AJ28" s="4">
        <v>67.027688999999995</v>
      </c>
      <c r="AK28" s="4">
        <v>999</v>
      </c>
      <c r="AL28" s="4">
        <v>2</v>
      </c>
      <c r="AM28" s="4">
        <v>590</v>
      </c>
      <c r="AN28" s="4">
        <v>97</v>
      </c>
      <c r="AO28" s="4">
        <v>32.965470000000003</v>
      </c>
      <c r="AP28" s="4">
        <v>67644.7</v>
      </c>
      <c r="AQ28" s="4">
        <v>22073.8</v>
      </c>
      <c r="AR28" s="4">
        <v>7</v>
      </c>
      <c r="AS28" s="4">
        <v>4465</v>
      </c>
      <c r="AT28" s="4">
        <v>0.02</v>
      </c>
      <c r="AU28" s="4">
        <v>5.8140000000000001</v>
      </c>
      <c r="AV28" s="4">
        <v>96483</v>
      </c>
      <c r="AW28" s="4">
        <v>0</v>
      </c>
      <c r="AX28" s="30">
        <v>0.56000000000000005</v>
      </c>
      <c r="AY28">
        <v>0.88454545454545463</v>
      </c>
      <c r="AZ28" t="s">
        <v>69</v>
      </c>
      <c r="BA28" t="s">
        <v>508</v>
      </c>
      <c r="BB28">
        <v>1</v>
      </c>
      <c r="BC28" t="s">
        <v>512</v>
      </c>
      <c r="BD28">
        <v>10</v>
      </c>
      <c r="BE28">
        <v>136037.45000000001</v>
      </c>
      <c r="BF28">
        <v>7.4600442745729204E-2</v>
      </c>
      <c r="BG28">
        <v>6.5987482537813197E-2</v>
      </c>
      <c r="BH28">
        <v>376140.99399999995</v>
      </c>
      <c r="BI28">
        <v>2.6980451910009046E-2</v>
      </c>
      <c r="BJ28">
        <v>2.3865436098580731E-2</v>
      </c>
      <c r="BK28">
        <v>1</v>
      </c>
      <c r="BL28" t="s">
        <v>69</v>
      </c>
      <c r="BM28">
        <v>0</v>
      </c>
      <c r="BN28" t="s">
        <v>492</v>
      </c>
    </row>
    <row r="29" spans="1:66">
      <c r="A29" s="144" t="str">
        <f t="shared" si="20"/>
        <v>청라교통</v>
      </c>
      <c r="B29" s="144" t="str">
        <f t="shared" si="21"/>
        <v>306</v>
      </c>
      <c r="C29" s="145" t="str">
        <f t="shared" si="22"/>
        <v>70바6085</v>
      </c>
      <c r="D29" s="133" t="str">
        <f t="shared" si="23"/>
        <v>대형</v>
      </c>
      <c r="E29" s="129" t="str">
        <f t="shared" si="16"/>
        <v>D</v>
      </c>
      <c r="F29" s="152">
        <f t="shared" si="17"/>
        <v>0.84062499999999996</v>
      </c>
      <c r="G29" s="153">
        <f t="shared" si="18"/>
        <v>2.69</v>
      </c>
      <c r="H29" s="154">
        <f t="shared" si="19"/>
        <v>3.2</v>
      </c>
      <c r="I29" s="155">
        <f t="shared" si="24"/>
        <v>8982.3860000000004</v>
      </c>
      <c r="J29" s="156">
        <f t="shared" si="25"/>
        <v>2.9482207062650641E-2</v>
      </c>
      <c r="K29" s="156">
        <f t="shared" si="26"/>
        <v>0.25788681120281276</v>
      </c>
      <c r="L29" s="156">
        <f t="shared" si="27"/>
        <v>0.12969827838616599</v>
      </c>
      <c r="M29" s="157">
        <f t="shared" si="28"/>
        <v>21.195</v>
      </c>
      <c r="N29" s="158">
        <f t="shared" si="29"/>
        <v>1.0999999999999999E-2</v>
      </c>
      <c r="O29" s="158">
        <f t="shared" si="30"/>
        <v>20.562000000000001</v>
      </c>
      <c r="P29" s="159">
        <f t="shared" si="31"/>
        <v>555.07333333333338</v>
      </c>
      <c r="Q29" s="160">
        <f t="shared" si="32"/>
        <v>96</v>
      </c>
      <c r="R29" s="161">
        <f t="shared" si="33"/>
        <v>43.590873699827767</v>
      </c>
      <c r="S29" s="146">
        <f t="shared" si="34"/>
        <v>1</v>
      </c>
      <c r="T29" s="146">
        <f t="shared" si="35"/>
        <v>1847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226</v>
      </c>
      <c r="Z29" t="s">
        <v>193</v>
      </c>
      <c r="AA29" t="s">
        <v>48</v>
      </c>
      <c r="AB29">
        <v>531</v>
      </c>
      <c r="AC29" s="1">
        <v>8982.3860000000004</v>
      </c>
      <c r="AD29" s="1">
        <v>3338.9830000000002</v>
      </c>
      <c r="AE29" s="28">
        <v>2.69</v>
      </c>
      <c r="AF29">
        <v>3.2</v>
      </c>
      <c r="AG29">
        <v>21.195</v>
      </c>
      <c r="AH29">
        <v>289.15548899999999</v>
      </c>
      <c r="AI29">
        <v>8.5249419999999994</v>
      </c>
      <c r="AJ29">
        <v>74.569387000000006</v>
      </c>
      <c r="AK29">
        <v>1165</v>
      </c>
      <c r="AL29">
        <v>1</v>
      </c>
      <c r="AM29">
        <v>1847</v>
      </c>
      <c r="AN29">
        <v>96</v>
      </c>
      <c r="AO29">
        <v>31.064207</v>
      </c>
      <c r="AP29">
        <v>73645.2</v>
      </c>
      <c r="AQ29">
        <v>33304.400000000001</v>
      </c>
      <c r="AR29">
        <v>54</v>
      </c>
      <c r="AS29">
        <v>21406</v>
      </c>
      <c r="AT29">
        <v>1.0999999999999999E-2</v>
      </c>
      <c r="AU29">
        <v>20.562000000000001</v>
      </c>
      <c r="AV29">
        <v>85043</v>
      </c>
      <c r="AW29">
        <v>0</v>
      </c>
      <c r="AX29" s="29">
        <v>0.57999999999999996</v>
      </c>
      <c r="AY29">
        <v>0.84062499999999996</v>
      </c>
      <c r="AZ29" t="s">
        <v>67</v>
      </c>
      <c r="BA29" t="s">
        <v>508</v>
      </c>
      <c r="BB29">
        <v>2</v>
      </c>
      <c r="BC29" t="s">
        <v>509</v>
      </c>
      <c r="BD29">
        <v>10</v>
      </c>
      <c r="BE29">
        <v>136037.45000000001</v>
      </c>
      <c r="BF29">
        <v>6.6028773694302559E-2</v>
      </c>
      <c r="BG29">
        <v>5.5505437886773083E-2</v>
      </c>
      <c r="BH29">
        <v>376140.99399999995</v>
      </c>
      <c r="BI29">
        <v>2.3880369710513397E-2</v>
      </c>
      <c r="BJ29">
        <v>2.0074435787900323E-2</v>
      </c>
      <c r="BK29">
        <v>1</v>
      </c>
      <c r="BL29" t="s">
        <v>67</v>
      </c>
      <c r="BM29">
        <v>0</v>
      </c>
      <c r="BN29" t="s">
        <v>492</v>
      </c>
    </row>
    <row r="30" spans="1:66">
      <c r="A30" s="141" t="str">
        <f t="shared" si="20"/>
        <v>청라교통</v>
      </c>
      <c r="B30" s="141" t="str">
        <f t="shared" si="21"/>
        <v>306</v>
      </c>
      <c r="C30" s="142" t="str">
        <f t="shared" si="22"/>
        <v>70바6087</v>
      </c>
      <c r="D30" s="116" t="str">
        <f t="shared" si="23"/>
        <v>대형</v>
      </c>
      <c r="E30" s="112" t="str">
        <f t="shared" si="16"/>
        <v>C</v>
      </c>
      <c r="F30" s="162">
        <f t="shared" si="17"/>
        <v>0.85000000000000009</v>
      </c>
      <c r="G30" s="163">
        <f t="shared" si="18"/>
        <v>2.8050000000000002</v>
      </c>
      <c r="H30" s="164">
        <f t="shared" si="19"/>
        <v>3.3</v>
      </c>
      <c r="I30" s="165">
        <f t="shared" si="24"/>
        <v>10657.884</v>
      </c>
      <c r="J30" s="166">
        <f t="shared" si="25"/>
        <v>1.9773828185364547E-2</v>
      </c>
      <c r="K30" s="166">
        <f t="shared" si="26"/>
        <v>0.30361446204278508</v>
      </c>
      <c r="L30" s="166">
        <f t="shared" si="27"/>
        <v>0.1411161915442127</v>
      </c>
      <c r="M30" s="167">
        <f t="shared" si="28"/>
        <v>20.103999999999999</v>
      </c>
      <c r="N30" s="168">
        <f t="shared" si="29"/>
        <v>8.9999999999999993E-3</v>
      </c>
      <c r="O30" s="168">
        <f t="shared" si="30"/>
        <v>16.606999999999999</v>
      </c>
      <c r="P30" s="169">
        <f t="shared" si="31"/>
        <v>804.25</v>
      </c>
      <c r="Q30" s="170">
        <f t="shared" si="32"/>
        <v>100</v>
      </c>
      <c r="R30" s="171">
        <f t="shared" si="33"/>
        <v>42.949113080684434</v>
      </c>
      <c r="S30" s="143">
        <f t="shared" si="34"/>
        <v>1</v>
      </c>
      <c r="T30" s="143">
        <f t="shared" si="35"/>
        <v>1770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227</v>
      </c>
      <c r="Z30" s="4" t="s">
        <v>193</v>
      </c>
      <c r="AA30" s="4" t="s">
        <v>48</v>
      </c>
      <c r="AB30" s="4">
        <v>531</v>
      </c>
      <c r="AC30" s="4">
        <v>10657.884</v>
      </c>
      <c r="AD30" s="4">
        <v>3799.482</v>
      </c>
      <c r="AE30" s="4">
        <v>2.8050000000000002</v>
      </c>
      <c r="AF30" s="4">
        <v>3.3</v>
      </c>
      <c r="AG30" s="4">
        <v>20.103999999999999</v>
      </c>
      <c r="AH30" s="4">
        <v>366.75604399999997</v>
      </c>
      <c r="AI30" s="4">
        <v>7.2521709999999997</v>
      </c>
      <c r="AJ30" s="4">
        <v>111.352439</v>
      </c>
      <c r="AK30" s="4">
        <v>1504</v>
      </c>
      <c r="AL30" s="4">
        <v>1</v>
      </c>
      <c r="AM30" s="4">
        <v>1770</v>
      </c>
      <c r="AN30" s="4">
        <v>100</v>
      </c>
      <c r="AO30" s="4">
        <v>29.059871999999999</v>
      </c>
      <c r="AP30" s="4">
        <v>93996.9</v>
      </c>
      <c r="AQ30" s="4">
        <v>48255</v>
      </c>
      <c r="AR30" s="4">
        <v>130</v>
      </c>
      <c r="AS30" s="4">
        <v>108383</v>
      </c>
      <c r="AT30" s="4">
        <v>8.9999999999999993E-3</v>
      </c>
      <c r="AU30" s="4">
        <v>16.606999999999999</v>
      </c>
      <c r="AV30" s="4">
        <v>102608</v>
      </c>
      <c r="AW30" s="4">
        <v>0</v>
      </c>
      <c r="AX30" s="30">
        <v>0.59</v>
      </c>
      <c r="AY30">
        <v>0.85000000000000009</v>
      </c>
      <c r="AZ30" t="s">
        <v>69</v>
      </c>
      <c r="BA30" t="s">
        <v>508</v>
      </c>
      <c r="BB30">
        <v>3</v>
      </c>
      <c r="BC30" t="s">
        <v>564</v>
      </c>
      <c r="BD30">
        <v>13</v>
      </c>
      <c r="BE30">
        <v>136037.45000000001</v>
      </c>
      <c r="BF30">
        <v>7.8345220378653074E-2</v>
      </c>
      <c r="BG30">
        <v>6.6593437321855117E-2</v>
      </c>
      <c r="BH30">
        <v>376140.99399999995</v>
      </c>
      <c r="BI30">
        <v>2.8334811068213429E-2</v>
      </c>
      <c r="BJ30">
        <v>2.4084589407981416E-2</v>
      </c>
      <c r="BK30">
        <v>1</v>
      </c>
      <c r="BL30" t="s">
        <v>67</v>
      </c>
      <c r="BM30">
        <v>1</v>
      </c>
      <c r="BN30" t="s">
        <v>493</v>
      </c>
    </row>
    <row r="31" spans="1:66">
      <c r="A31" s="144" t="str">
        <f t="shared" si="20"/>
        <v>청라교통</v>
      </c>
      <c r="B31" s="144" t="str">
        <f t="shared" si="21"/>
        <v>306</v>
      </c>
      <c r="C31" s="145" t="str">
        <f t="shared" si="22"/>
        <v>70바6088</v>
      </c>
      <c r="D31" s="133" t="str">
        <f t="shared" si="23"/>
        <v>대형</v>
      </c>
      <c r="E31" s="129" t="str">
        <f t="shared" si="16"/>
        <v>D</v>
      </c>
      <c r="F31" s="152">
        <f t="shared" si="17"/>
        <v>0.84093749999999989</v>
      </c>
      <c r="G31" s="153">
        <f t="shared" si="18"/>
        <v>2.6909999999999998</v>
      </c>
      <c r="H31" s="154">
        <f t="shared" si="19"/>
        <v>3.2</v>
      </c>
      <c r="I31" s="155">
        <f t="shared" si="24"/>
        <v>9861.6129999999994</v>
      </c>
      <c r="J31" s="156">
        <f t="shared" si="25"/>
        <v>8.4086420519616113E-3</v>
      </c>
      <c r="K31" s="156">
        <f t="shared" si="26"/>
        <v>0.23852067785764716</v>
      </c>
      <c r="L31" s="156">
        <f t="shared" si="27"/>
        <v>0.15017827205346632</v>
      </c>
      <c r="M31" s="157">
        <f t="shared" si="28"/>
        <v>19.510999999999999</v>
      </c>
      <c r="N31" s="158">
        <f t="shared" si="29"/>
        <v>0.183</v>
      </c>
      <c r="O31" s="158">
        <f t="shared" si="30"/>
        <v>14.034000000000001</v>
      </c>
      <c r="P31" s="159">
        <f t="shared" si="31"/>
        <v>567.20000000000005</v>
      </c>
      <c r="Q31" s="160">
        <f t="shared" si="32"/>
        <v>99</v>
      </c>
      <c r="R31" s="161">
        <f t="shared" si="33"/>
        <v>43.239033975064736</v>
      </c>
      <c r="S31" s="146">
        <f t="shared" si="34"/>
        <v>18</v>
      </c>
      <c r="T31" s="146">
        <f t="shared" si="35"/>
        <v>1384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228</v>
      </c>
      <c r="Z31" s="4" t="s">
        <v>193</v>
      </c>
      <c r="AA31" s="4" t="s">
        <v>48</v>
      </c>
      <c r="AB31" s="4">
        <v>531</v>
      </c>
      <c r="AC31" s="4">
        <v>9861.6129999999994</v>
      </c>
      <c r="AD31" s="4">
        <v>3664.1309999999999</v>
      </c>
      <c r="AE31" s="4">
        <v>2.6909999999999998</v>
      </c>
      <c r="AF31" s="4">
        <v>3.2</v>
      </c>
      <c r="AG31" s="4">
        <v>19.510999999999999</v>
      </c>
      <c r="AH31" s="4">
        <v>302.85603600000002</v>
      </c>
      <c r="AI31" s="4">
        <v>2.546608</v>
      </c>
      <c r="AJ31" s="4">
        <v>72.237426999999997</v>
      </c>
      <c r="AK31" s="4">
        <v>1481</v>
      </c>
      <c r="AL31" s="4">
        <v>18</v>
      </c>
      <c r="AM31" s="4">
        <v>1384</v>
      </c>
      <c r="AN31" s="4">
        <v>99</v>
      </c>
      <c r="AO31" s="4">
        <v>32.562047999999997</v>
      </c>
      <c r="AP31" s="4">
        <v>60690.9</v>
      </c>
      <c r="AQ31" s="4">
        <v>34032</v>
      </c>
      <c r="AR31" s="4">
        <v>28</v>
      </c>
      <c r="AS31" s="4">
        <v>13119</v>
      </c>
      <c r="AT31" s="4">
        <v>0.183</v>
      </c>
      <c r="AU31" s="4">
        <v>14.034000000000001</v>
      </c>
      <c r="AV31" s="4">
        <v>92715</v>
      </c>
      <c r="AW31" s="4">
        <v>0</v>
      </c>
      <c r="AX31" s="4">
        <v>0.55000000000000004</v>
      </c>
      <c r="AY31">
        <v>0.84093749999999989</v>
      </c>
      <c r="AZ31" t="s">
        <v>67</v>
      </c>
      <c r="BA31" t="s">
        <v>508</v>
      </c>
      <c r="BB31">
        <v>1</v>
      </c>
      <c r="BC31" t="s">
        <v>518</v>
      </c>
      <c r="BD31">
        <v>12</v>
      </c>
      <c r="BE31">
        <v>136037.45000000001</v>
      </c>
      <c r="BF31">
        <v>7.2491898370632482E-2</v>
      </c>
      <c r="BG31">
        <v>6.0961155786053746E-2</v>
      </c>
      <c r="BH31">
        <v>376140.99399999995</v>
      </c>
      <c r="BI31">
        <v>2.6217862868730551E-2</v>
      </c>
      <c r="BJ31">
        <v>2.2047584056173096E-2</v>
      </c>
      <c r="BK31">
        <v>1</v>
      </c>
      <c r="BL31" t="s">
        <v>67</v>
      </c>
      <c r="BM31">
        <v>0</v>
      </c>
      <c r="BN31" t="s">
        <v>492</v>
      </c>
    </row>
    <row r="32" spans="1:66">
      <c r="A32" s="141" t="str">
        <f t="shared" si="20"/>
        <v>청라교통</v>
      </c>
      <c r="B32" s="141" t="str">
        <f t="shared" si="21"/>
        <v>306</v>
      </c>
      <c r="C32" s="142" t="str">
        <f t="shared" si="22"/>
        <v>70바6089</v>
      </c>
      <c r="D32" s="116" t="str">
        <f t="shared" si="23"/>
        <v>대형</v>
      </c>
      <c r="E32" s="112" t="str">
        <f t="shared" si="16"/>
        <v>D</v>
      </c>
      <c r="F32" s="162">
        <f t="shared" si="17"/>
        <v>0.81258064516129036</v>
      </c>
      <c r="G32" s="163">
        <f t="shared" si="18"/>
        <v>2.5190000000000001</v>
      </c>
      <c r="H32" s="164">
        <f t="shared" si="19"/>
        <v>3.1</v>
      </c>
      <c r="I32" s="165">
        <f t="shared" si="24"/>
        <v>9640.7360000000008</v>
      </c>
      <c r="J32" s="166">
        <f t="shared" si="25"/>
        <v>3.3505064523920734E-2</v>
      </c>
      <c r="K32" s="166">
        <f t="shared" si="26"/>
        <v>0.30000022159893697</v>
      </c>
      <c r="L32" s="166">
        <f t="shared" si="27"/>
        <v>0.18898972028691585</v>
      </c>
      <c r="M32" s="167">
        <f t="shared" si="28"/>
        <v>22.925000000000001</v>
      </c>
      <c r="N32" s="168">
        <f t="shared" si="29"/>
        <v>2.1000000000000001E-2</v>
      </c>
      <c r="O32" s="168">
        <f t="shared" si="30"/>
        <v>29.645</v>
      </c>
      <c r="P32" s="169">
        <f t="shared" si="31"/>
        <v>741.93666666666661</v>
      </c>
      <c r="Q32" s="170">
        <f t="shared" si="32"/>
        <v>96</v>
      </c>
      <c r="R32" s="171">
        <f t="shared" si="33"/>
        <v>43.316108616860852</v>
      </c>
      <c r="S32" s="143">
        <f t="shared" si="34"/>
        <v>2</v>
      </c>
      <c r="T32" s="143">
        <f t="shared" si="35"/>
        <v>2858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229</v>
      </c>
      <c r="Z32" t="s">
        <v>193</v>
      </c>
      <c r="AA32" t="s">
        <v>48</v>
      </c>
      <c r="AB32">
        <v>531</v>
      </c>
      <c r="AC32" s="1">
        <v>9640.7360000000008</v>
      </c>
      <c r="AD32" s="1">
        <v>3827.855</v>
      </c>
      <c r="AE32" s="28">
        <v>2.5190000000000001</v>
      </c>
      <c r="AF32">
        <v>3.1</v>
      </c>
      <c r="AG32">
        <v>22.925000000000001</v>
      </c>
      <c r="AH32">
        <v>333.93662</v>
      </c>
      <c r="AI32">
        <v>11.188568</v>
      </c>
      <c r="AJ32">
        <v>100.18106</v>
      </c>
      <c r="AK32">
        <v>1822</v>
      </c>
      <c r="AL32">
        <v>2</v>
      </c>
      <c r="AM32">
        <v>2858</v>
      </c>
      <c r="AN32">
        <v>96</v>
      </c>
      <c r="AO32">
        <v>28.869956999999999</v>
      </c>
      <c r="AP32">
        <v>88242.1</v>
      </c>
      <c r="AQ32">
        <v>44516.2</v>
      </c>
      <c r="AR32">
        <v>124</v>
      </c>
      <c r="AS32">
        <v>71912</v>
      </c>
      <c r="AT32">
        <v>2.1000000000000001E-2</v>
      </c>
      <c r="AU32">
        <v>29.645</v>
      </c>
      <c r="AV32">
        <v>90647</v>
      </c>
      <c r="AW32">
        <v>0</v>
      </c>
      <c r="AX32">
        <v>0.57999999999999996</v>
      </c>
      <c r="AY32">
        <v>0.81258064516129036</v>
      </c>
      <c r="AZ32" t="s">
        <v>67</v>
      </c>
      <c r="BA32" t="s">
        <v>508</v>
      </c>
      <c r="BB32">
        <v>7</v>
      </c>
      <c r="BC32" t="s">
        <v>516</v>
      </c>
      <c r="BD32">
        <v>9</v>
      </c>
      <c r="BE32">
        <v>136037.45000000001</v>
      </c>
      <c r="BF32">
        <v>7.0868249882660994E-2</v>
      </c>
      <c r="BG32">
        <v>5.7586168211104211E-2</v>
      </c>
      <c r="BH32">
        <v>376140.99399999995</v>
      </c>
      <c r="BI32">
        <v>2.5630644236559873E-2</v>
      </c>
      <c r="BJ32">
        <v>2.0826965429643331E-2</v>
      </c>
      <c r="BK32">
        <v>1</v>
      </c>
      <c r="BL32" t="s">
        <v>70</v>
      </c>
      <c r="BM32">
        <v>1</v>
      </c>
      <c r="BN32" t="s">
        <v>493</v>
      </c>
    </row>
    <row r="33" spans="1:66">
      <c r="A33" s="144" t="str">
        <f t="shared" si="20"/>
        <v>청라교통</v>
      </c>
      <c r="B33" s="144" t="str">
        <f t="shared" si="21"/>
        <v>306</v>
      </c>
      <c r="C33" s="145" t="str">
        <f t="shared" si="22"/>
        <v>70바6090</v>
      </c>
      <c r="D33" s="133" t="str">
        <f t="shared" si="23"/>
        <v>대형</v>
      </c>
      <c r="E33" s="129" t="str">
        <f t="shared" si="16"/>
        <v>D</v>
      </c>
      <c r="F33" s="152">
        <f t="shared" si="17"/>
        <v>0.81687499999999991</v>
      </c>
      <c r="G33" s="153">
        <f t="shared" si="18"/>
        <v>2.6139999999999999</v>
      </c>
      <c r="H33" s="154">
        <f t="shared" si="19"/>
        <v>3.2</v>
      </c>
      <c r="I33" s="155">
        <f t="shared" si="24"/>
        <v>10334.489</v>
      </c>
      <c r="J33" s="156">
        <f t="shared" si="25"/>
        <v>1.1366302994149438E-2</v>
      </c>
      <c r="K33" s="156">
        <f t="shared" si="26"/>
        <v>0.30001511104319156</v>
      </c>
      <c r="L33" s="156">
        <f t="shared" si="27"/>
        <v>0.16004661672192985</v>
      </c>
      <c r="M33" s="157">
        <f t="shared" si="28"/>
        <v>20.126999999999999</v>
      </c>
      <c r="N33" s="158">
        <f t="shared" si="29"/>
        <v>0</v>
      </c>
      <c r="O33" s="158">
        <f t="shared" si="30"/>
        <v>17.001000000000001</v>
      </c>
      <c r="P33" s="159">
        <f t="shared" si="31"/>
        <v>754.30833333333328</v>
      </c>
      <c r="Q33" s="160">
        <f t="shared" si="32"/>
        <v>98</v>
      </c>
      <c r="R33" s="161">
        <f t="shared" si="33"/>
        <v>43.757955603443051</v>
      </c>
      <c r="S33" s="146">
        <f t="shared" si="34"/>
        <v>0</v>
      </c>
      <c r="T33" s="146">
        <f t="shared" si="35"/>
        <v>1757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230</v>
      </c>
      <c r="Z33" s="4" t="s">
        <v>193</v>
      </c>
      <c r="AA33" s="4" t="s">
        <v>48</v>
      </c>
      <c r="AB33" s="4">
        <v>531</v>
      </c>
      <c r="AC33" s="4">
        <v>10334.489</v>
      </c>
      <c r="AD33" s="4">
        <v>3954.085</v>
      </c>
      <c r="AE33" s="4">
        <v>2.6139999999999999</v>
      </c>
      <c r="AF33" s="4">
        <v>3.2</v>
      </c>
      <c r="AG33" s="4">
        <v>20.126999999999999</v>
      </c>
      <c r="AH33" s="4">
        <v>342.96771799999999</v>
      </c>
      <c r="AI33" s="4">
        <v>3.8982749999999999</v>
      </c>
      <c r="AJ33" s="4">
        <v>102.895498</v>
      </c>
      <c r="AK33" s="4">
        <v>1654</v>
      </c>
      <c r="AL33" s="4">
        <v>0</v>
      </c>
      <c r="AM33" s="4">
        <v>1757</v>
      </c>
      <c r="AN33" s="4">
        <v>98</v>
      </c>
      <c r="AO33" s="4">
        <v>30.132541</v>
      </c>
      <c r="AP33" s="4">
        <v>99037.1</v>
      </c>
      <c r="AQ33" s="4">
        <v>45258.5</v>
      </c>
      <c r="AR33" s="4">
        <v>77</v>
      </c>
      <c r="AS33" s="4">
        <v>95785</v>
      </c>
      <c r="AT33" s="4">
        <v>0</v>
      </c>
      <c r="AU33" s="4">
        <v>17.001000000000001</v>
      </c>
      <c r="AV33" s="4">
        <v>97965</v>
      </c>
      <c r="AW33" s="4">
        <v>0</v>
      </c>
      <c r="AX33" s="4">
        <v>0.54</v>
      </c>
      <c r="AY33">
        <v>0.81687499999999991</v>
      </c>
      <c r="AZ33" t="s">
        <v>67</v>
      </c>
      <c r="BA33" t="s">
        <v>508</v>
      </c>
      <c r="BB33">
        <v>6</v>
      </c>
      <c r="BC33" t="s">
        <v>517</v>
      </c>
      <c r="BD33">
        <v>15</v>
      </c>
      <c r="BE33">
        <v>136037.45000000001</v>
      </c>
      <c r="BF33">
        <v>7.5967970584570638E-2</v>
      </c>
      <c r="BG33">
        <v>6.205633597127113E-2</v>
      </c>
      <c r="BH33">
        <v>376140.99399999995</v>
      </c>
      <c r="BI33">
        <v>2.7475040383394107E-2</v>
      </c>
      <c r="BJ33">
        <v>2.2443673613185059E-2</v>
      </c>
      <c r="BK33">
        <v>1</v>
      </c>
      <c r="BL33" t="s">
        <v>70</v>
      </c>
      <c r="BM33">
        <v>1</v>
      </c>
      <c r="BN33" t="s">
        <v>493</v>
      </c>
    </row>
    <row r="34" spans="1:66">
      <c r="A34" s="141" t="str">
        <f t="shared" si="20"/>
        <v>청라교통</v>
      </c>
      <c r="B34" s="141" t="str">
        <f t="shared" si="21"/>
        <v>306</v>
      </c>
      <c r="C34" s="142" t="str">
        <f t="shared" si="22"/>
        <v>72바1305</v>
      </c>
      <c r="D34" s="116" t="str">
        <f t="shared" si="23"/>
        <v>대형</v>
      </c>
      <c r="E34" s="112" t="str">
        <f t="shared" si="16"/>
        <v>C</v>
      </c>
      <c r="F34" s="162">
        <f t="shared" si="17"/>
        <v>0.85419354838709682</v>
      </c>
      <c r="G34" s="163">
        <f t="shared" si="18"/>
        <v>2.6480000000000001</v>
      </c>
      <c r="H34" s="164">
        <f t="shared" si="19"/>
        <v>3.1</v>
      </c>
      <c r="I34" s="165">
        <f t="shared" si="24"/>
        <v>10341.093000000001</v>
      </c>
      <c r="J34" s="166">
        <f t="shared" si="25"/>
        <v>1.3436233780451735E-2</v>
      </c>
      <c r="K34" s="166">
        <f t="shared" si="26"/>
        <v>0.27710180934976697</v>
      </c>
      <c r="L34" s="166">
        <f t="shared" si="27"/>
        <v>0.1646827854657143</v>
      </c>
      <c r="M34" s="167">
        <f t="shared" si="28"/>
        <v>20.692</v>
      </c>
      <c r="N34" s="168">
        <f t="shared" si="29"/>
        <v>0</v>
      </c>
      <c r="O34" s="168">
        <f t="shared" si="30"/>
        <v>9.3989999999999991</v>
      </c>
      <c r="P34" s="169">
        <f t="shared" si="31"/>
        <v>666.26333333333343</v>
      </c>
      <c r="Q34" s="170">
        <f t="shared" si="32"/>
        <v>92</v>
      </c>
      <c r="R34" s="171">
        <f t="shared" si="33"/>
        <v>42.153235059879968</v>
      </c>
      <c r="S34" s="143">
        <f t="shared" si="34"/>
        <v>0</v>
      </c>
      <c r="T34" s="143">
        <f t="shared" si="35"/>
        <v>972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231</v>
      </c>
      <c r="Z34" s="4" t="s">
        <v>193</v>
      </c>
      <c r="AA34" s="4" t="s">
        <v>48</v>
      </c>
      <c r="AB34" s="4">
        <v>531</v>
      </c>
      <c r="AC34" s="4">
        <v>10341.093000000001</v>
      </c>
      <c r="AD34" s="4">
        <v>3904.6790000000001</v>
      </c>
      <c r="AE34" s="4">
        <v>2.6480000000000001</v>
      </c>
      <c r="AF34" s="4">
        <v>3.1</v>
      </c>
      <c r="AG34" s="4">
        <v>20.692</v>
      </c>
      <c r="AH34" s="4">
        <v>345.78521599999999</v>
      </c>
      <c r="AI34" s="4">
        <v>4.6460509999999999</v>
      </c>
      <c r="AJ34" s="4">
        <v>95.817708999999994</v>
      </c>
      <c r="AK34" s="4">
        <v>1703</v>
      </c>
      <c r="AL34" s="4">
        <v>0</v>
      </c>
      <c r="AM34" s="4">
        <v>972</v>
      </c>
      <c r="AN34" s="4">
        <v>92</v>
      </c>
      <c r="AO34" s="4">
        <v>29.906116000000001</v>
      </c>
      <c r="AP34" s="4">
        <v>83308</v>
      </c>
      <c r="AQ34" s="4">
        <v>39975.800000000003</v>
      </c>
      <c r="AR34" s="4">
        <v>85</v>
      </c>
      <c r="AS34" s="4">
        <v>47350</v>
      </c>
      <c r="AT34" s="4">
        <v>0</v>
      </c>
      <c r="AU34" s="4">
        <v>9.3989999999999991</v>
      </c>
      <c r="AV34" s="4">
        <v>96503</v>
      </c>
      <c r="AW34" s="4">
        <v>0</v>
      </c>
      <c r="AX34" s="4">
        <v>0.57999999999999996</v>
      </c>
      <c r="AY34">
        <v>0.85419354838709682</v>
      </c>
      <c r="AZ34" t="s">
        <v>69</v>
      </c>
      <c r="BA34" t="s">
        <v>508</v>
      </c>
      <c r="BB34">
        <v>2</v>
      </c>
      <c r="BC34" t="s">
        <v>565</v>
      </c>
      <c r="BD34">
        <v>8</v>
      </c>
      <c r="BE34">
        <v>136037.45000000001</v>
      </c>
      <c r="BF34">
        <v>7.6016516040252155E-2</v>
      </c>
      <c r="BG34">
        <v>6.4932817572447649E-2</v>
      </c>
      <c r="BH34">
        <v>376140.99399999995</v>
      </c>
      <c r="BI34">
        <v>2.7492597629494228E-2</v>
      </c>
      <c r="BJ34">
        <v>2.3483999523516361E-2</v>
      </c>
      <c r="BK34">
        <v>1</v>
      </c>
      <c r="BL34" t="s">
        <v>67</v>
      </c>
      <c r="BM34">
        <v>1</v>
      </c>
      <c r="BN34" t="s">
        <v>493</v>
      </c>
    </row>
    <row r="35" spans="1:66">
      <c r="A35" s="144" t="str">
        <f t="shared" si="20"/>
        <v>청라교통</v>
      </c>
      <c r="B35" s="144" t="str">
        <f t="shared" si="21"/>
        <v>306</v>
      </c>
      <c r="C35" s="145" t="str">
        <f t="shared" si="22"/>
        <v>72바1306</v>
      </c>
      <c r="D35" s="133" t="str">
        <f t="shared" si="23"/>
        <v>대형</v>
      </c>
      <c r="E35" s="129" t="str">
        <f t="shared" si="16"/>
        <v>D</v>
      </c>
      <c r="F35" s="152">
        <f t="shared" si="17"/>
        <v>0.83419354838709669</v>
      </c>
      <c r="G35" s="153">
        <f t="shared" si="18"/>
        <v>2.5859999999999999</v>
      </c>
      <c r="H35" s="154">
        <f t="shared" si="19"/>
        <v>3.1</v>
      </c>
      <c r="I35" s="155">
        <f t="shared" si="24"/>
        <v>9859.09</v>
      </c>
      <c r="J35" s="156">
        <f t="shared" si="25"/>
        <v>3.5972083809989119E-2</v>
      </c>
      <c r="K35" s="156">
        <f t="shared" si="26"/>
        <v>0.24854571574882242</v>
      </c>
      <c r="L35" s="156">
        <f t="shared" si="27"/>
        <v>0.16532966024247675</v>
      </c>
      <c r="M35" s="157">
        <f t="shared" si="28"/>
        <v>20.718</v>
      </c>
      <c r="N35" s="158">
        <f t="shared" si="29"/>
        <v>0.02</v>
      </c>
      <c r="O35" s="158">
        <f t="shared" si="30"/>
        <v>13.896000000000001</v>
      </c>
      <c r="P35" s="159">
        <f t="shared" si="31"/>
        <v>514.7883333333333</v>
      </c>
      <c r="Q35" s="160">
        <f t="shared" si="32"/>
        <v>96</v>
      </c>
      <c r="R35" s="161">
        <f t="shared" si="33"/>
        <v>42.657923217858311</v>
      </c>
      <c r="S35" s="146">
        <f t="shared" si="34"/>
        <v>2</v>
      </c>
      <c r="T35" s="146">
        <f t="shared" si="35"/>
        <v>1370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232</v>
      </c>
      <c r="Z35" s="4" t="s">
        <v>193</v>
      </c>
      <c r="AA35" s="4" t="s">
        <v>48</v>
      </c>
      <c r="AB35" s="4">
        <v>531</v>
      </c>
      <c r="AC35" s="4">
        <v>9859.09</v>
      </c>
      <c r="AD35" s="4">
        <v>3812.8870000000002</v>
      </c>
      <c r="AE35" s="4">
        <v>2.5859999999999999</v>
      </c>
      <c r="AF35" s="4">
        <v>3.1</v>
      </c>
      <c r="AG35" s="4">
        <v>20.718</v>
      </c>
      <c r="AH35" s="4">
        <v>323.02660200000003</v>
      </c>
      <c r="AI35" s="4">
        <v>11.61994</v>
      </c>
      <c r="AJ35" s="4">
        <v>80.286878000000002</v>
      </c>
      <c r="AK35" s="4">
        <v>1630</v>
      </c>
      <c r="AL35" s="4">
        <v>2</v>
      </c>
      <c r="AM35" s="4">
        <v>1370</v>
      </c>
      <c r="AN35" s="4">
        <v>96</v>
      </c>
      <c r="AO35" s="4">
        <v>30.520983999999999</v>
      </c>
      <c r="AP35" s="4">
        <v>62544.9</v>
      </c>
      <c r="AQ35" s="4">
        <v>30887.3</v>
      </c>
      <c r="AR35" s="4">
        <v>57</v>
      </c>
      <c r="AS35" s="4">
        <v>26228</v>
      </c>
      <c r="AT35" s="4">
        <v>0.02</v>
      </c>
      <c r="AU35" s="4">
        <v>13.896000000000001</v>
      </c>
      <c r="AV35" s="4">
        <v>88107</v>
      </c>
      <c r="AW35" s="4">
        <v>0</v>
      </c>
      <c r="AX35" s="4">
        <v>0.56000000000000005</v>
      </c>
      <c r="AY35">
        <v>0.83419354838709669</v>
      </c>
      <c r="AZ35" t="s">
        <v>67</v>
      </c>
      <c r="BA35" t="s">
        <v>508</v>
      </c>
      <c r="BB35">
        <v>3</v>
      </c>
      <c r="BC35" t="s">
        <v>513</v>
      </c>
      <c r="BD35">
        <v>11</v>
      </c>
      <c r="BE35">
        <v>136037.45000000001</v>
      </c>
      <c r="BF35">
        <v>7.2473352007112746E-2</v>
      </c>
      <c r="BG35">
        <v>6.0456802674320499E-2</v>
      </c>
      <c r="BH35">
        <v>376140.99399999995</v>
      </c>
      <c r="BI35">
        <v>2.6211155277587217E-2</v>
      </c>
      <c r="BJ35">
        <v>2.1865176628335658E-2</v>
      </c>
      <c r="BK35">
        <v>1</v>
      </c>
      <c r="BL35" t="s">
        <v>67</v>
      </c>
      <c r="BM35">
        <v>0</v>
      </c>
      <c r="BN35" t="s">
        <v>492</v>
      </c>
    </row>
    <row r="36" spans="1:66">
      <c r="A36" s="141" t="str">
        <f t="shared" si="20"/>
        <v>청라교통</v>
      </c>
      <c r="B36" s="141" t="str">
        <f t="shared" si="21"/>
        <v>306</v>
      </c>
      <c r="C36" s="142" t="str">
        <f t="shared" si="22"/>
        <v>72바1307</v>
      </c>
      <c r="D36" s="116" t="str">
        <f t="shared" si="23"/>
        <v>대형</v>
      </c>
      <c r="E36" s="112" t="str">
        <f t="shared" si="16"/>
        <v>D</v>
      </c>
      <c r="F36" s="162">
        <f t="shared" si="17"/>
        <v>0.82709677419354843</v>
      </c>
      <c r="G36" s="163">
        <f t="shared" si="18"/>
        <v>2.5640000000000001</v>
      </c>
      <c r="H36" s="164">
        <f t="shared" si="19"/>
        <v>3.1</v>
      </c>
      <c r="I36" s="165">
        <f t="shared" si="24"/>
        <v>9218.0619999999999</v>
      </c>
      <c r="J36" s="166">
        <f t="shared" si="25"/>
        <v>2.8472304367294823E-2</v>
      </c>
      <c r="K36" s="166">
        <f t="shared" si="26"/>
        <v>0.25485044277922309</v>
      </c>
      <c r="L36" s="166">
        <f t="shared" si="27"/>
        <v>0.16619545409870318</v>
      </c>
      <c r="M36" s="167">
        <f t="shared" si="28"/>
        <v>22.64</v>
      </c>
      <c r="N36" s="168">
        <f t="shared" si="29"/>
        <v>3.3000000000000002E-2</v>
      </c>
      <c r="O36" s="168">
        <f t="shared" si="30"/>
        <v>21.794</v>
      </c>
      <c r="P36" s="169">
        <f t="shared" si="31"/>
        <v>547.30666666666673</v>
      </c>
      <c r="Q36" s="170">
        <f t="shared" si="32"/>
        <v>95</v>
      </c>
      <c r="R36" s="171">
        <f t="shared" si="33"/>
        <v>43.679896707263509</v>
      </c>
      <c r="S36" s="143">
        <f t="shared" si="34"/>
        <v>3</v>
      </c>
      <c r="T36" s="143">
        <f t="shared" si="35"/>
        <v>2009</v>
      </c>
      <c r="U36" t="s">
        <v>118</v>
      </c>
      <c r="V36" s="5" t="s">
        <v>120</v>
      </c>
      <c r="W36" t="s">
        <v>118</v>
      </c>
      <c r="X36" s="5" t="s">
        <v>120</v>
      </c>
      <c r="Y36" t="s">
        <v>233</v>
      </c>
      <c r="Z36" t="s">
        <v>193</v>
      </c>
      <c r="AA36" t="s">
        <v>48</v>
      </c>
      <c r="AB36">
        <v>531</v>
      </c>
      <c r="AC36" s="1">
        <v>9218.0619999999999</v>
      </c>
      <c r="AD36" s="1">
        <v>3595.0940000000001</v>
      </c>
      <c r="AE36" s="28">
        <v>2.5640000000000001</v>
      </c>
      <c r="AF36">
        <v>3.1</v>
      </c>
      <c r="AG36">
        <v>22.64</v>
      </c>
      <c r="AH36">
        <v>294.46548799999999</v>
      </c>
      <c r="AI36">
        <v>8.3841110000000008</v>
      </c>
      <c r="AJ36">
        <v>75.044659999999993</v>
      </c>
      <c r="AK36">
        <v>1532</v>
      </c>
      <c r="AL36">
        <v>3</v>
      </c>
      <c r="AM36">
        <v>2009</v>
      </c>
      <c r="AN36">
        <v>95</v>
      </c>
      <c r="AO36">
        <v>31.304387999999999</v>
      </c>
      <c r="AP36">
        <v>65841.899999999994</v>
      </c>
      <c r="AQ36">
        <v>32838.400000000001</v>
      </c>
      <c r="AR36">
        <v>44</v>
      </c>
      <c r="AS36">
        <v>29967</v>
      </c>
      <c r="AT36">
        <v>3.3000000000000002E-2</v>
      </c>
      <c r="AU36">
        <v>21.794</v>
      </c>
      <c r="AV36">
        <v>86551</v>
      </c>
      <c r="AW36">
        <v>0</v>
      </c>
      <c r="AX36">
        <v>0.57999999999999996</v>
      </c>
      <c r="AY36">
        <v>0.82709677419354843</v>
      </c>
      <c r="AZ36" t="s">
        <v>67</v>
      </c>
      <c r="BA36" t="s">
        <v>508</v>
      </c>
      <c r="BB36">
        <v>4</v>
      </c>
      <c r="BC36" t="s">
        <v>514</v>
      </c>
      <c r="BD36">
        <v>10</v>
      </c>
      <c r="BE36">
        <v>136037.45000000001</v>
      </c>
      <c r="BF36">
        <v>6.7761208402539144E-2</v>
      </c>
      <c r="BG36">
        <v>5.6045076885196894E-2</v>
      </c>
      <c r="BH36">
        <v>376140.99399999995</v>
      </c>
      <c r="BI36">
        <v>2.4506932631756701E-2</v>
      </c>
      <c r="BJ36">
        <v>2.0269604925104576E-2</v>
      </c>
      <c r="BK36">
        <v>1</v>
      </c>
      <c r="BL36" t="s">
        <v>67</v>
      </c>
      <c r="BM36">
        <v>0</v>
      </c>
      <c r="BN36" t="s">
        <v>492</v>
      </c>
    </row>
    <row r="37" spans="1:66">
      <c r="A37" s="144" t="str">
        <f t="shared" si="20"/>
        <v>청라교통</v>
      </c>
      <c r="B37" s="144" t="str">
        <f t="shared" si="21"/>
        <v>306</v>
      </c>
      <c r="C37" s="145" t="str">
        <f t="shared" si="22"/>
        <v>72바1381</v>
      </c>
      <c r="D37" s="133" t="str">
        <f t="shared" si="23"/>
        <v>대형</v>
      </c>
      <c r="E37" s="129" t="str">
        <f t="shared" si="16"/>
        <v>F</v>
      </c>
      <c r="F37" s="152">
        <f t="shared" si="17"/>
        <v>0.77249999999999996</v>
      </c>
      <c r="G37" s="153">
        <f t="shared" si="18"/>
        <v>2.472</v>
      </c>
      <c r="H37" s="154">
        <f t="shared" si="19"/>
        <v>3.2</v>
      </c>
      <c r="I37" s="155">
        <f t="shared" si="24"/>
        <v>9028.2209999999995</v>
      </c>
      <c r="J37" s="156">
        <f t="shared" si="25"/>
        <v>4.5852229521922971E-2</v>
      </c>
      <c r="K37" s="156">
        <f t="shared" si="26"/>
        <v>0.27845575313807469</v>
      </c>
      <c r="L37" s="156">
        <f t="shared" si="27"/>
        <v>0.17079776846401967</v>
      </c>
      <c r="M37" s="157">
        <f t="shared" si="28"/>
        <v>22.552</v>
      </c>
      <c r="N37" s="158">
        <f t="shared" si="29"/>
        <v>2.1999999999999999E-2</v>
      </c>
      <c r="O37" s="158">
        <f t="shared" si="30"/>
        <v>11.452999999999999</v>
      </c>
      <c r="P37" s="159">
        <f t="shared" si="31"/>
        <v>826.21999999999991</v>
      </c>
      <c r="Q37" s="160">
        <f t="shared" si="32"/>
        <v>98</v>
      </c>
      <c r="R37" s="161">
        <f t="shared" si="33"/>
        <v>43.490044178887842</v>
      </c>
      <c r="S37" s="146">
        <f t="shared" si="34"/>
        <v>2</v>
      </c>
      <c r="T37" s="146">
        <f t="shared" si="35"/>
        <v>1034</v>
      </c>
      <c r="U37" t="s">
        <v>118</v>
      </c>
      <c r="V37" t="s">
        <v>120</v>
      </c>
      <c r="W37" s="4" t="s">
        <v>118</v>
      </c>
      <c r="X37" s="4" t="s">
        <v>120</v>
      </c>
      <c r="Y37" s="4" t="s">
        <v>234</v>
      </c>
      <c r="Z37" s="4" t="s">
        <v>193</v>
      </c>
      <c r="AA37" s="4" t="s">
        <v>48</v>
      </c>
      <c r="AB37" s="4">
        <v>531</v>
      </c>
      <c r="AC37" s="4">
        <v>9028.2209999999995</v>
      </c>
      <c r="AD37" s="4">
        <v>3651.6950000000002</v>
      </c>
      <c r="AE37" s="4">
        <v>2.472</v>
      </c>
      <c r="AF37" s="4">
        <v>3.2</v>
      </c>
      <c r="AG37" s="4">
        <v>22.552</v>
      </c>
      <c r="AH37" s="4">
        <v>307.22994599999998</v>
      </c>
      <c r="AI37" s="4">
        <v>14.087178</v>
      </c>
      <c r="AJ37" s="4">
        <v>85.549946000000006</v>
      </c>
      <c r="AK37" s="4">
        <v>1542</v>
      </c>
      <c r="AL37" s="4">
        <v>2</v>
      </c>
      <c r="AM37" s="4">
        <v>1034</v>
      </c>
      <c r="AN37" s="4">
        <v>98</v>
      </c>
      <c r="AO37" s="4">
        <v>29.385874999999999</v>
      </c>
      <c r="AP37" s="4">
        <v>89529.3</v>
      </c>
      <c r="AQ37" s="4">
        <v>49573.2</v>
      </c>
      <c r="AR37" s="4">
        <v>69</v>
      </c>
      <c r="AS37" s="4">
        <v>49036</v>
      </c>
      <c r="AT37" s="4">
        <v>2.1999999999999999E-2</v>
      </c>
      <c r="AU37" s="4">
        <v>11.452999999999999</v>
      </c>
      <c r="AV37" s="4">
        <v>87144</v>
      </c>
      <c r="AW37" s="4">
        <v>0</v>
      </c>
      <c r="AX37" s="4">
        <v>0.56000000000000005</v>
      </c>
      <c r="AY37">
        <v>0.77249999999999996</v>
      </c>
      <c r="AZ37" t="s">
        <v>70</v>
      </c>
      <c r="BA37" t="s">
        <v>508</v>
      </c>
      <c r="BB37">
        <v>1</v>
      </c>
      <c r="BC37" t="s">
        <v>510</v>
      </c>
      <c r="BD37">
        <v>8</v>
      </c>
      <c r="BE37">
        <v>136037.45000000001</v>
      </c>
      <c r="BF37">
        <v>6.6365702973703186E-2</v>
      </c>
      <c r="BG37">
        <v>5.1267505547185711E-2</v>
      </c>
      <c r="BH37">
        <v>376140.99399999995</v>
      </c>
      <c r="BI37">
        <v>2.4002225612239438E-2</v>
      </c>
      <c r="BJ37">
        <v>1.8541719285454967E-2</v>
      </c>
      <c r="BK37">
        <v>1</v>
      </c>
      <c r="BL37" t="s">
        <v>70</v>
      </c>
      <c r="BM37">
        <v>0</v>
      </c>
      <c r="BN37" t="s">
        <v>492</v>
      </c>
    </row>
    <row r="38" spans="1:66">
      <c r="A38" s="141" t="str">
        <f t="shared" si="20"/>
        <v>청라교통</v>
      </c>
      <c r="B38" s="141" t="str">
        <f t="shared" si="21"/>
        <v>306</v>
      </c>
      <c r="C38" s="142" t="str">
        <f t="shared" si="22"/>
        <v>72바1499</v>
      </c>
      <c r="D38" s="116" t="str">
        <f t="shared" si="23"/>
        <v>대형</v>
      </c>
      <c r="E38" s="112" t="str">
        <f t="shared" si="16"/>
        <v>D</v>
      </c>
      <c r="F38" s="162">
        <f t="shared" si="17"/>
        <v>0.80999999999999994</v>
      </c>
      <c r="G38" s="163">
        <f t="shared" si="18"/>
        <v>2.5920000000000001</v>
      </c>
      <c r="H38" s="164">
        <f t="shared" si="19"/>
        <v>3.2</v>
      </c>
      <c r="I38" s="165">
        <f t="shared" si="24"/>
        <v>10008.352000000001</v>
      </c>
      <c r="J38" s="166">
        <f t="shared" si="25"/>
        <v>2.8937712923557662E-2</v>
      </c>
      <c r="K38" s="166">
        <f t="shared" si="26"/>
        <v>0.30097873640101314</v>
      </c>
      <c r="L38" s="166">
        <f t="shared" si="27"/>
        <v>0.16206464360965719</v>
      </c>
      <c r="M38" s="167">
        <f t="shared" si="28"/>
        <v>18.484000000000002</v>
      </c>
      <c r="N38" s="168">
        <f t="shared" si="29"/>
        <v>0.02</v>
      </c>
      <c r="O38" s="168">
        <f t="shared" si="30"/>
        <v>12.24</v>
      </c>
      <c r="P38" s="169">
        <f t="shared" si="31"/>
        <v>968.92</v>
      </c>
      <c r="Q38" s="170">
        <f t="shared" si="32"/>
        <v>95</v>
      </c>
      <c r="R38" s="171">
        <f t="shared" si="33"/>
        <v>43.172315992725061</v>
      </c>
      <c r="S38" s="143">
        <f t="shared" si="34"/>
        <v>2</v>
      </c>
      <c r="T38" s="143">
        <f t="shared" si="35"/>
        <v>1225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235</v>
      </c>
      <c r="Z38" s="4" t="s">
        <v>193</v>
      </c>
      <c r="AA38" s="4" t="s">
        <v>48</v>
      </c>
      <c r="AB38" s="4">
        <v>531</v>
      </c>
      <c r="AC38" s="4">
        <v>10008.352000000001</v>
      </c>
      <c r="AD38" s="4">
        <v>3860.6640000000002</v>
      </c>
      <c r="AE38" s="4">
        <v>2.5920000000000001</v>
      </c>
      <c r="AF38" s="4">
        <v>3.2</v>
      </c>
      <c r="AG38" s="4">
        <v>18.484000000000002</v>
      </c>
      <c r="AH38" s="4">
        <v>345.96189500000003</v>
      </c>
      <c r="AI38" s="4">
        <v>10.011346</v>
      </c>
      <c r="AJ38" s="4">
        <v>104.127174</v>
      </c>
      <c r="AK38" s="4">
        <v>1622</v>
      </c>
      <c r="AL38" s="4">
        <v>2</v>
      </c>
      <c r="AM38" s="4">
        <v>1225</v>
      </c>
      <c r="AN38" s="4">
        <v>95</v>
      </c>
      <c r="AO38" s="4">
        <v>28.929058000000001</v>
      </c>
      <c r="AP38" s="4">
        <v>106906.1</v>
      </c>
      <c r="AQ38" s="4">
        <v>58135.199999999997</v>
      </c>
      <c r="AR38" s="4">
        <v>125</v>
      </c>
      <c r="AS38" s="4">
        <v>98411</v>
      </c>
      <c r="AT38" s="4">
        <v>0.02</v>
      </c>
      <c r="AU38" s="4">
        <v>12.24</v>
      </c>
      <c r="AV38" s="4">
        <v>58730</v>
      </c>
      <c r="AW38" s="4">
        <v>0</v>
      </c>
      <c r="AX38" s="4">
        <v>0.51</v>
      </c>
      <c r="AY38">
        <v>0.80999999999999994</v>
      </c>
      <c r="AZ38" t="s">
        <v>67</v>
      </c>
      <c r="BA38" t="s">
        <v>508</v>
      </c>
      <c r="BB38">
        <v>8</v>
      </c>
      <c r="BC38" t="s">
        <v>566</v>
      </c>
      <c r="BD38">
        <v>11</v>
      </c>
      <c r="BE38">
        <v>136037.45000000001</v>
      </c>
      <c r="BF38">
        <v>7.3570564576151645E-2</v>
      </c>
      <c r="BG38">
        <v>5.9592157306682832E-2</v>
      </c>
      <c r="BH38">
        <v>376140.99399999995</v>
      </c>
      <c r="BI38">
        <v>2.6607979878949334E-2</v>
      </c>
      <c r="BJ38">
        <v>2.1552463701948958E-2</v>
      </c>
      <c r="BK38">
        <v>1</v>
      </c>
      <c r="BL38" t="s">
        <v>70</v>
      </c>
      <c r="BM38">
        <v>1</v>
      </c>
      <c r="BN38" t="s">
        <v>493</v>
      </c>
    </row>
    <row r="39" spans="1:66">
      <c r="A39" s="144" t="str">
        <f t="shared" si="20"/>
        <v>청라교통</v>
      </c>
      <c r="B39" s="144" t="str">
        <f t="shared" si="21"/>
        <v>307</v>
      </c>
      <c r="C39" s="145" t="str">
        <f t="shared" si="22"/>
        <v>70바5968</v>
      </c>
      <c r="D39" s="133" t="str">
        <f t="shared" si="23"/>
        <v>대형</v>
      </c>
      <c r="E39" s="129" t="str">
        <f t="shared" si="16"/>
        <v>C</v>
      </c>
      <c r="F39" s="152">
        <f t="shared" si="17"/>
        <v>0.87370370370370365</v>
      </c>
      <c r="G39" s="153">
        <f t="shared" si="18"/>
        <v>2.359</v>
      </c>
      <c r="H39" s="154">
        <f t="shared" si="19"/>
        <v>2.7</v>
      </c>
      <c r="I39" s="155">
        <f t="shared" si="24"/>
        <v>7375.3729999999996</v>
      </c>
      <c r="J39" s="156">
        <f t="shared" si="25"/>
        <v>2.845291169006197E-2</v>
      </c>
      <c r="K39" s="156">
        <f t="shared" si="26"/>
        <v>0.31952980876819159</v>
      </c>
      <c r="L39" s="156">
        <f t="shared" si="27"/>
        <v>0.22724274419747992</v>
      </c>
      <c r="M39" s="157">
        <f t="shared" si="28"/>
        <v>21.443999999999999</v>
      </c>
      <c r="N39" s="158">
        <f t="shared" si="29"/>
        <v>0.35299999999999998</v>
      </c>
      <c r="O39" s="158">
        <f t="shared" si="30"/>
        <v>55.101999999999997</v>
      </c>
      <c r="P39" s="159">
        <f t="shared" si="31"/>
        <v>473.22999999999996</v>
      </c>
      <c r="Q39" s="160">
        <f t="shared" si="32"/>
        <v>94</v>
      </c>
      <c r="R39" s="161">
        <f t="shared" si="33"/>
        <v>39.23272730621062</v>
      </c>
      <c r="S39" s="146">
        <f t="shared" si="34"/>
        <v>26</v>
      </c>
      <c r="T39" s="146">
        <f t="shared" si="35"/>
        <v>4064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236</v>
      </c>
      <c r="Z39" t="s">
        <v>193</v>
      </c>
      <c r="AA39" t="s">
        <v>48</v>
      </c>
      <c r="AB39">
        <v>531</v>
      </c>
      <c r="AC39" s="1">
        <v>7375.3729999999996</v>
      </c>
      <c r="AD39" s="1">
        <v>3126.6860000000001</v>
      </c>
      <c r="AE39" s="28">
        <v>2.359</v>
      </c>
      <c r="AF39">
        <v>2.7</v>
      </c>
      <c r="AG39">
        <v>21.443999999999999</v>
      </c>
      <c r="AH39">
        <v>288.32107200000002</v>
      </c>
      <c r="AI39">
        <v>8.2035739999999997</v>
      </c>
      <c r="AJ39">
        <v>92.127177000000003</v>
      </c>
      <c r="AK39">
        <v>1676</v>
      </c>
      <c r="AL39">
        <v>26</v>
      </c>
      <c r="AM39">
        <v>4064</v>
      </c>
      <c r="AN39">
        <v>94</v>
      </c>
      <c r="AO39">
        <v>25.580416</v>
      </c>
      <c r="AP39">
        <v>69722.3</v>
      </c>
      <c r="AQ39">
        <v>28393.8</v>
      </c>
      <c r="AR39">
        <v>51</v>
      </c>
      <c r="AS39">
        <v>39354</v>
      </c>
      <c r="AT39">
        <v>0.35299999999999998</v>
      </c>
      <c r="AU39">
        <v>55.101999999999997</v>
      </c>
      <c r="AV39">
        <v>67554</v>
      </c>
      <c r="AW39">
        <v>0</v>
      </c>
      <c r="AX39">
        <v>0.56999999999999995</v>
      </c>
      <c r="AY39">
        <v>0.87370370370370365</v>
      </c>
      <c r="AZ39" t="s">
        <v>69</v>
      </c>
      <c r="BA39" t="s">
        <v>519</v>
      </c>
      <c r="BB39">
        <v>2</v>
      </c>
      <c r="BC39" t="s">
        <v>567</v>
      </c>
      <c r="BD39">
        <v>10</v>
      </c>
      <c r="BE39">
        <v>88595.397999999986</v>
      </c>
      <c r="BF39">
        <v>8.3247811584976461E-2</v>
      </c>
      <c r="BG39">
        <v>7.2733921307022026E-2</v>
      </c>
      <c r="BH39">
        <v>376140.99399999995</v>
      </c>
      <c r="BI39">
        <v>1.9608001035909425E-2</v>
      </c>
      <c r="BJ39">
        <v>1.7131583127300121E-2</v>
      </c>
      <c r="BK39">
        <v>1</v>
      </c>
      <c r="BL39" t="s">
        <v>67</v>
      </c>
      <c r="BM39">
        <v>1</v>
      </c>
      <c r="BN39" t="s">
        <v>493</v>
      </c>
    </row>
    <row r="40" spans="1:66">
      <c r="A40" s="141" t="str">
        <f t="shared" si="20"/>
        <v>청라교통</v>
      </c>
      <c r="B40" s="141" t="str">
        <f t="shared" si="21"/>
        <v>307</v>
      </c>
      <c r="C40" s="142" t="str">
        <f t="shared" si="22"/>
        <v>70바5991</v>
      </c>
      <c r="D40" s="116" t="str">
        <f t="shared" si="23"/>
        <v>대형</v>
      </c>
      <c r="E40" s="112" t="str">
        <f t="shared" si="16"/>
        <v>F</v>
      </c>
      <c r="F40" s="162">
        <f t="shared" si="17"/>
        <v>0.77555555555555544</v>
      </c>
      <c r="G40" s="163">
        <f t="shared" si="18"/>
        <v>2.0939999999999999</v>
      </c>
      <c r="H40" s="164">
        <f t="shared" si="19"/>
        <v>2.7</v>
      </c>
      <c r="I40" s="165">
        <f t="shared" si="24"/>
        <v>9045.0580000000009</v>
      </c>
      <c r="J40" s="166">
        <f t="shared" si="25"/>
        <v>2.974060397783275E-2</v>
      </c>
      <c r="K40" s="166">
        <f t="shared" si="26"/>
        <v>0.33123823504058753</v>
      </c>
      <c r="L40" s="166">
        <f t="shared" si="27"/>
        <v>0.21835128088730882</v>
      </c>
      <c r="M40" s="167">
        <f t="shared" si="28"/>
        <v>22.545999999999999</v>
      </c>
      <c r="N40" s="168">
        <f t="shared" si="29"/>
        <v>0.33200000000000002</v>
      </c>
      <c r="O40" s="168">
        <f t="shared" si="30"/>
        <v>37.07</v>
      </c>
      <c r="P40" s="169">
        <f t="shared" si="31"/>
        <v>534.6633333333333</v>
      </c>
      <c r="Q40" s="170">
        <f t="shared" si="32"/>
        <v>95</v>
      </c>
      <c r="R40" s="171">
        <f t="shared" si="33"/>
        <v>39.665985860335425</v>
      </c>
      <c r="S40" s="143">
        <f t="shared" si="34"/>
        <v>30</v>
      </c>
      <c r="T40" s="143">
        <f t="shared" si="35"/>
        <v>3353</v>
      </c>
      <c r="U40" t="s">
        <v>118</v>
      </c>
      <c r="V40" t="s">
        <v>121</v>
      </c>
      <c r="W40" s="4" t="s">
        <v>118</v>
      </c>
      <c r="X40" s="4" t="s">
        <v>121</v>
      </c>
      <c r="Y40" s="4" t="s">
        <v>237</v>
      </c>
      <c r="Z40" s="4" t="s">
        <v>193</v>
      </c>
      <c r="AA40" s="4" t="s">
        <v>48</v>
      </c>
      <c r="AB40" s="4">
        <v>531</v>
      </c>
      <c r="AC40" s="4">
        <v>9045.0580000000009</v>
      </c>
      <c r="AD40" s="4">
        <v>4318.6049999999996</v>
      </c>
      <c r="AE40" s="4">
        <v>2.0939999999999999</v>
      </c>
      <c r="AF40" s="4">
        <v>2.7</v>
      </c>
      <c r="AG40" s="4">
        <v>22.545999999999999</v>
      </c>
      <c r="AH40" s="4">
        <v>356.84356000000002</v>
      </c>
      <c r="AI40" s="4">
        <v>10.612743</v>
      </c>
      <c r="AJ40" s="4">
        <v>118.200231</v>
      </c>
      <c r="AK40" s="4">
        <v>1975</v>
      </c>
      <c r="AL40" s="4">
        <v>30</v>
      </c>
      <c r="AM40" s="4">
        <v>3353</v>
      </c>
      <c r="AN40" s="4">
        <v>95</v>
      </c>
      <c r="AO40" s="4">
        <v>25.347404000000001</v>
      </c>
      <c r="AP40" s="4">
        <v>75273.5</v>
      </c>
      <c r="AQ40" s="4">
        <v>32079.8</v>
      </c>
      <c r="AR40" s="4">
        <v>98</v>
      </c>
      <c r="AS40" s="4">
        <v>73991</v>
      </c>
      <c r="AT40" s="4">
        <v>0.33200000000000002</v>
      </c>
      <c r="AU40" s="4">
        <v>37.07</v>
      </c>
      <c r="AV40" s="4">
        <v>81984</v>
      </c>
      <c r="AW40" s="4">
        <v>0</v>
      </c>
      <c r="AX40" s="4">
        <v>0.52</v>
      </c>
      <c r="AY40">
        <v>0.77555555555555544</v>
      </c>
      <c r="AZ40" t="s">
        <v>70</v>
      </c>
      <c r="BA40" t="s">
        <v>519</v>
      </c>
      <c r="BB40">
        <v>1</v>
      </c>
      <c r="BC40" t="s">
        <v>522</v>
      </c>
      <c r="BD40">
        <v>10</v>
      </c>
      <c r="BE40">
        <v>88595.397999999986</v>
      </c>
      <c r="BF40">
        <v>0.10209399364061779</v>
      </c>
      <c r="BG40">
        <v>7.9179563956834675E-2</v>
      </c>
      <c r="BH40">
        <v>376140.99399999995</v>
      </c>
      <c r="BI40">
        <v>2.4046988082346597E-2</v>
      </c>
      <c r="BJ40">
        <v>1.8649775201642134E-2</v>
      </c>
      <c r="BK40">
        <v>1</v>
      </c>
      <c r="BL40" t="s">
        <v>70</v>
      </c>
      <c r="BM40">
        <v>0</v>
      </c>
      <c r="BN40" t="s">
        <v>492</v>
      </c>
    </row>
    <row r="41" spans="1:66">
      <c r="A41" s="144" t="str">
        <f t="shared" si="20"/>
        <v>청라교통</v>
      </c>
      <c r="B41" s="144" t="str">
        <f t="shared" si="21"/>
        <v>307</v>
      </c>
      <c r="C41" s="145" t="str">
        <f t="shared" si="22"/>
        <v>70바6052</v>
      </c>
      <c r="D41" s="133" t="str">
        <f t="shared" si="23"/>
        <v>대형</v>
      </c>
      <c r="E41" s="129" t="str">
        <f t="shared" si="16"/>
        <v>C</v>
      </c>
      <c r="F41" s="152">
        <f t="shared" si="17"/>
        <v>0.85777777777777764</v>
      </c>
      <c r="G41" s="153">
        <f t="shared" si="18"/>
        <v>2.3159999999999998</v>
      </c>
      <c r="H41" s="154">
        <f t="shared" si="19"/>
        <v>2.7</v>
      </c>
      <c r="I41" s="155">
        <f t="shared" si="24"/>
        <v>8725.9009999999998</v>
      </c>
      <c r="J41" s="156">
        <f t="shared" si="25"/>
        <v>3.4585869734156997E-2</v>
      </c>
      <c r="K41" s="156">
        <f t="shared" si="26"/>
        <v>0.29487706709214351</v>
      </c>
      <c r="L41" s="156">
        <f t="shared" si="27"/>
        <v>0.17946570789652552</v>
      </c>
      <c r="M41" s="157">
        <f t="shared" si="28"/>
        <v>22.812999999999999</v>
      </c>
      <c r="N41" s="158">
        <f t="shared" si="29"/>
        <v>0.115</v>
      </c>
      <c r="O41" s="158">
        <f t="shared" si="30"/>
        <v>53.404000000000003</v>
      </c>
      <c r="P41" s="159">
        <f t="shared" si="31"/>
        <v>389.42666666666662</v>
      </c>
      <c r="Q41" s="160">
        <f t="shared" si="32"/>
        <v>95</v>
      </c>
      <c r="R41" s="161">
        <f t="shared" si="33"/>
        <v>39.690438179312451</v>
      </c>
      <c r="S41" s="146">
        <f t="shared" si="34"/>
        <v>10</v>
      </c>
      <c r="T41" s="146">
        <f t="shared" si="35"/>
        <v>4660</v>
      </c>
      <c r="U41" t="s">
        <v>118</v>
      </c>
      <c r="V41" t="s">
        <v>121</v>
      </c>
      <c r="W41" t="s">
        <v>118</v>
      </c>
      <c r="X41" s="4" t="s">
        <v>121</v>
      </c>
      <c r="Y41" s="4" t="s">
        <v>238</v>
      </c>
      <c r="Z41" s="4" t="s">
        <v>193</v>
      </c>
      <c r="AA41" s="4" t="s">
        <v>48</v>
      </c>
      <c r="AB41" s="4">
        <v>531</v>
      </c>
      <c r="AC41" s="4">
        <v>8725.9009999999998</v>
      </c>
      <c r="AD41" s="4">
        <v>3767.4070000000002</v>
      </c>
      <c r="AE41" s="4">
        <v>2.3159999999999998</v>
      </c>
      <c r="AF41" s="4">
        <v>2.7</v>
      </c>
      <c r="AG41" s="4">
        <v>22.812999999999999</v>
      </c>
      <c r="AH41" s="4">
        <v>327.86993899999999</v>
      </c>
      <c r="AI41" s="4">
        <v>11.339667</v>
      </c>
      <c r="AJ41" s="4">
        <v>96.681325999999999</v>
      </c>
      <c r="AK41" s="4">
        <v>1566</v>
      </c>
      <c r="AL41" s="4">
        <v>10</v>
      </c>
      <c r="AM41" s="4">
        <v>4660</v>
      </c>
      <c r="AN41" s="4">
        <v>95</v>
      </c>
      <c r="AO41" s="4">
        <v>26.613909</v>
      </c>
      <c r="AP41" s="4">
        <v>62174</v>
      </c>
      <c r="AQ41" s="4">
        <v>23365.599999999999</v>
      </c>
      <c r="AR41" s="4">
        <v>33</v>
      </c>
      <c r="AS41" s="4">
        <v>12716</v>
      </c>
      <c r="AT41" s="4">
        <v>0.115</v>
      </c>
      <c r="AU41" s="4">
        <v>53.404000000000003</v>
      </c>
      <c r="AV41" s="4">
        <v>80813</v>
      </c>
      <c r="AW41" s="4">
        <v>0</v>
      </c>
      <c r="AX41" s="4">
        <v>0.57999999999999996</v>
      </c>
      <c r="AY41">
        <v>0.85777777777777764</v>
      </c>
      <c r="AZ41" t="s">
        <v>69</v>
      </c>
      <c r="BA41" t="s">
        <v>519</v>
      </c>
      <c r="BB41">
        <v>5</v>
      </c>
      <c r="BC41" t="s">
        <v>568</v>
      </c>
      <c r="BD41">
        <v>10</v>
      </c>
      <c r="BE41">
        <v>88595.397999999986</v>
      </c>
      <c r="BF41">
        <v>9.8491583050397277E-2</v>
      </c>
      <c r="BG41">
        <v>8.4483891238785205E-2</v>
      </c>
      <c r="BH41">
        <v>376140.99399999995</v>
      </c>
      <c r="BI41">
        <v>2.3198484449158448E-2</v>
      </c>
      <c r="BJ41">
        <v>1.9899144438611467E-2</v>
      </c>
      <c r="BK41">
        <v>1</v>
      </c>
      <c r="BL41" t="s">
        <v>67</v>
      </c>
      <c r="BM41">
        <v>1</v>
      </c>
      <c r="BN41" t="s">
        <v>493</v>
      </c>
    </row>
    <row r="42" spans="1:66">
      <c r="A42" s="141" t="str">
        <f t="shared" si="20"/>
        <v>청라교통</v>
      </c>
      <c r="B42" s="141" t="str">
        <f t="shared" si="21"/>
        <v>307</v>
      </c>
      <c r="C42" s="142" t="str">
        <f t="shared" si="22"/>
        <v>72바1699</v>
      </c>
      <c r="D42" s="116" t="str">
        <f t="shared" si="23"/>
        <v>대형</v>
      </c>
      <c r="E42" s="112" t="str">
        <f t="shared" si="16"/>
        <v>D</v>
      </c>
      <c r="F42" s="162">
        <f t="shared" si="17"/>
        <v>0.83666666666666656</v>
      </c>
      <c r="G42" s="163">
        <f t="shared" si="18"/>
        <v>2.2589999999999999</v>
      </c>
      <c r="H42" s="164">
        <f t="shared" si="19"/>
        <v>2.7</v>
      </c>
      <c r="I42" s="165">
        <f t="shared" si="24"/>
        <v>8596.1679999999997</v>
      </c>
      <c r="J42" s="166">
        <f t="shared" si="25"/>
        <v>1.6940837064607066E-2</v>
      </c>
      <c r="K42" s="166">
        <f t="shared" si="26"/>
        <v>0.29419156774759703</v>
      </c>
      <c r="L42" s="166">
        <f t="shared" si="27"/>
        <v>0.17100642984176206</v>
      </c>
      <c r="M42" s="167">
        <f t="shared" si="28"/>
        <v>20.562999999999999</v>
      </c>
      <c r="N42" s="168">
        <f t="shared" si="29"/>
        <v>5.8000000000000003E-2</v>
      </c>
      <c r="O42" s="168">
        <f t="shared" si="30"/>
        <v>17.030999999999999</v>
      </c>
      <c r="P42" s="169">
        <f t="shared" si="31"/>
        <v>324.52000000000004</v>
      </c>
      <c r="Q42" s="170">
        <f t="shared" si="32"/>
        <v>92</v>
      </c>
      <c r="R42" s="171">
        <f t="shared" si="33"/>
        <v>37.740877341990576</v>
      </c>
      <c r="S42" s="143">
        <f t="shared" si="34"/>
        <v>5</v>
      </c>
      <c r="T42" s="143">
        <f t="shared" si="35"/>
        <v>1464</v>
      </c>
      <c r="U42" t="s">
        <v>118</v>
      </c>
      <c r="V42" t="s">
        <v>121</v>
      </c>
      <c r="W42" t="s">
        <v>118</v>
      </c>
      <c r="X42" s="4" t="s">
        <v>121</v>
      </c>
      <c r="Y42" s="4" t="s">
        <v>239</v>
      </c>
      <c r="Z42" s="4" t="s">
        <v>193</v>
      </c>
      <c r="AA42" s="4" t="s">
        <v>48</v>
      </c>
      <c r="AB42" s="4">
        <v>531</v>
      </c>
      <c r="AC42" s="4">
        <v>8596.1679999999997</v>
      </c>
      <c r="AD42" s="4">
        <v>3804.5540000000001</v>
      </c>
      <c r="AE42" s="4">
        <v>2.2589999999999999</v>
      </c>
      <c r="AF42" s="4">
        <v>2.7</v>
      </c>
      <c r="AG42" s="4">
        <v>20.562999999999999</v>
      </c>
      <c r="AH42" s="4">
        <v>330.64133600000002</v>
      </c>
      <c r="AI42" s="4">
        <v>5.6013409999999997</v>
      </c>
      <c r="AJ42" s="4">
        <v>97.271893000000006</v>
      </c>
      <c r="AK42" s="4">
        <v>1470</v>
      </c>
      <c r="AL42" s="4">
        <v>5</v>
      </c>
      <c r="AM42" s="4">
        <v>1464</v>
      </c>
      <c r="AN42" s="4">
        <v>92</v>
      </c>
      <c r="AO42" s="4">
        <v>25.998467000000002</v>
      </c>
      <c r="AP42" s="4">
        <v>63726.5</v>
      </c>
      <c r="AQ42" s="4">
        <v>19471.2</v>
      </c>
      <c r="AR42" s="4">
        <v>33</v>
      </c>
      <c r="AS42" s="4">
        <v>11604</v>
      </c>
      <c r="AT42" s="4">
        <v>5.8000000000000003E-2</v>
      </c>
      <c r="AU42" s="4">
        <v>17.030999999999999</v>
      </c>
      <c r="AV42" s="4">
        <v>80282</v>
      </c>
      <c r="AW42" s="4">
        <v>0</v>
      </c>
      <c r="AX42" s="4">
        <v>0.55000000000000004</v>
      </c>
      <c r="AY42">
        <v>0.83666666666666656</v>
      </c>
      <c r="AZ42" t="s">
        <v>67</v>
      </c>
      <c r="BA42" t="s">
        <v>519</v>
      </c>
      <c r="BB42">
        <v>1</v>
      </c>
      <c r="BC42" t="s">
        <v>521</v>
      </c>
      <c r="BD42">
        <v>8</v>
      </c>
      <c r="BE42">
        <v>88595.397999999986</v>
      </c>
      <c r="BF42">
        <v>9.7027251912114004E-2</v>
      </c>
      <c r="BG42">
        <v>8.117946743313538E-2</v>
      </c>
      <c r="BH42">
        <v>376140.99399999995</v>
      </c>
      <c r="BI42">
        <v>2.2853579208651744E-2</v>
      </c>
      <c r="BJ42">
        <v>1.9120827937905292E-2</v>
      </c>
      <c r="BK42">
        <v>1</v>
      </c>
      <c r="BL42" t="s">
        <v>70</v>
      </c>
      <c r="BM42">
        <v>1</v>
      </c>
      <c r="BN42" t="s">
        <v>493</v>
      </c>
    </row>
    <row r="43" spans="1:66">
      <c r="A43" s="144" t="str">
        <f t="shared" si="20"/>
        <v>청라교통</v>
      </c>
      <c r="B43" s="144" t="str">
        <f t="shared" si="21"/>
        <v>307</v>
      </c>
      <c r="C43" s="145" t="str">
        <f t="shared" si="22"/>
        <v>72바1700</v>
      </c>
      <c r="D43" s="133" t="str">
        <f t="shared" si="23"/>
        <v>대형</v>
      </c>
      <c r="E43" s="129" t="str">
        <f t="shared" si="16"/>
        <v>D</v>
      </c>
      <c r="F43" s="152">
        <f t="shared" si="17"/>
        <v>0.81481481481481488</v>
      </c>
      <c r="G43" s="153">
        <f t="shared" si="18"/>
        <v>2.2000000000000002</v>
      </c>
      <c r="H43" s="154">
        <f t="shared" si="19"/>
        <v>2.7</v>
      </c>
      <c r="I43" s="155">
        <f t="shared" si="24"/>
        <v>9503.1530000000002</v>
      </c>
      <c r="J43" s="156">
        <f t="shared" si="25"/>
        <v>3.1226814755678175E-2</v>
      </c>
      <c r="K43" s="156">
        <f t="shared" si="26"/>
        <v>0.32719532686466352</v>
      </c>
      <c r="L43" s="156">
        <f t="shared" si="27"/>
        <v>0.17804617057096733</v>
      </c>
      <c r="M43" s="157">
        <f t="shared" si="28"/>
        <v>23.352</v>
      </c>
      <c r="N43" s="158">
        <f t="shared" si="29"/>
        <v>0.316</v>
      </c>
      <c r="O43" s="158">
        <f t="shared" si="30"/>
        <v>46.3</v>
      </c>
      <c r="P43" s="159">
        <f t="shared" si="31"/>
        <v>511.20333333333332</v>
      </c>
      <c r="Q43" s="160">
        <f t="shared" si="32"/>
        <v>93</v>
      </c>
      <c r="R43" s="161">
        <f t="shared" si="33"/>
        <v>39.047446971057603</v>
      </c>
      <c r="S43" s="146">
        <f t="shared" si="34"/>
        <v>30</v>
      </c>
      <c r="T43" s="146">
        <f t="shared" si="35"/>
        <v>4400</v>
      </c>
      <c r="U43" t="s">
        <v>118</v>
      </c>
      <c r="V43" t="s">
        <v>121</v>
      </c>
      <c r="W43" s="4" t="s">
        <v>118</v>
      </c>
      <c r="X43" s="4" t="s">
        <v>121</v>
      </c>
      <c r="Y43" s="4" t="s">
        <v>240</v>
      </c>
      <c r="Z43" s="4" t="s">
        <v>193</v>
      </c>
      <c r="AA43" s="4" t="s">
        <v>48</v>
      </c>
      <c r="AB43" s="4">
        <v>531</v>
      </c>
      <c r="AC43" s="4">
        <v>9503.1530000000002</v>
      </c>
      <c r="AD43" s="4">
        <v>4320.2110000000002</v>
      </c>
      <c r="AE43" s="4">
        <v>2.2000000000000002</v>
      </c>
      <c r="AF43" s="4">
        <v>2.7</v>
      </c>
      <c r="AG43" s="4">
        <v>23.352</v>
      </c>
      <c r="AH43" s="4">
        <v>379.33744100000001</v>
      </c>
      <c r="AI43" s="4">
        <v>11.845499999999999</v>
      </c>
      <c r="AJ43" s="4">
        <v>124.11743800000001</v>
      </c>
      <c r="AK43" s="4">
        <v>1692</v>
      </c>
      <c r="AL43" s="4">
        <v>30</v>
      </c>
      <c r="AM43" s="4">
        <v>4400</v>
      </c>
      <c r="AN43" s="4">
        <v>93</v>
      </c>
      <c r="AO43" s="4">
        <v>25.051977000000001</v>
      </c>
      <c r="AP43" s="4">
        <v>81270.2</v>
      </c>
      <c r="AQ43" s="4">
        <v>30672.2</v>
      </c>
      <c r="AR43" s="4">
        <v>63</v>
      </c>
      <c r="AS43" s="4">
        <v>49066</v>
      </c>
      <c r="AT43" s="4">
        <v>0.316</v>
      </c>
      <c r="AU43" s="4">
        <v>46.3</v>
      </c>
      <c r="AV43" s="4">
        <v>87236</v>
      </c>
      <c r="AW43" s="4">
        <v>0</v>
      </c>
      <c r="AX43" s="4">
        <v>0.56999999999999995</v>
      </c>
      <c r="AY43">
        <v>0.81481481481481488</v>
      </c>
      <c r="AZ43" t="s">
        <v>67</v>
      </c>
      <c r="BA43" t="s">
        <v>519</v>
      </c>
      <c r="BB43">
        <v>3</v>
      </c>
      <c r="BC43" t="s">
        <v>524</v>
      </c>
      <c r="BD43">
        <v>9</v>
      </c>
      <c r="BE43">
        <v>88595.397999999986</v>
      </c>
      <c r="BF43">
        <v>0.1072646346709792</v>
      </c>
      <c r="BG43">
        <v>8.7400813435612693E-2</v>
      </c>
      <c r="BH43">
        <v>376140.99399999995</v>
      </c>
      <c r="BI43">
        <v>2.5264869162333319E-2</v>
      </c>
      <c r="BJ43">
        <v>2.0586189687827151E-2</v>
      </c>
      <c r="BK43">
        <v>1</v>
      </c>
      <c r="BL43" t="s">
        <v>70</v>
      </c>
      <c r="BM43">
        <v>1</v>
      </c>
      <c r="BN43" t="s">
        <v>493</v>
      </c>
    </row>
    <row r="44" spans="1:66">
      <c r="A44" s="141" t="str">
        <f t="shared" si="20"/>
        <v>청라교통</v>
      </c>
      <c r="B44" s="141" t="str">
        <f t="shared" si="21"/>
        <v>307</v>
      </c>
      <c r="C44" s="142" t="str">
        <f t="shared" si="22"/>
        <v>72바1701</v>
      </c>
      <c r="D44" s="116" t="str">
        <f t="shared" si="23"/>
        <v>대형</v>
      </c>
      <c r="E44" s="112" t="str">
        <f t="shared" si="16"/>
        <v>C</v>
      </c>
      <c r="F44" s="162">
        <f t="shared" si="17"/>
        <v>0.88444444444444437</v>
      </c>
      <c r="G44" s="163">
        <f t="shared" si="18"/>
        <v>2.3879999999999999</v>
      </c>
      <c r="H44" s="164">
        <f t="shared" si="19"/>
        <v>2.7</v>
      </c>
      <c r="I44" s="165">
        <f t="shared" si="24"/>
        <v>7805.2250000000004</v>
      </c>
      <c r="J44" s="166">
        <f t="shared" si="25"/>
        <v>2.8146560073227592E-2</v>
      </c>
      <c r="K44" s="166">
        <f t="shared" si="26"/>
        <v>0.30586008363688855</v>
      </c>
      <c r="L44" s="166">
        <f t="shared" si="27"/>
        <v>0.18923221303677984</v>
      </c>
      <c r="M44" s="167">
        <f t="shared" si="28"/>
        <v>21.218</v>
      </c>
      <c r="N44" s="168">
        <f t="shared" si="29"/>
        <v>0.154</v>
      </c>
      <c r="O44" s="168">
        <f t="shared" si="30"/>
        <v>36.411999999999999</v>
      </c>
      <c r="P44" s="169">
        <f t="shared" si="31"/>
        <v>352.77499999999998</v>
      </c>
      <c r="Q44" s="170">
        <f t="shared" si="32"/>
        <v>93</v>
      </c>
      <c r="R44" s="171">
        <f t="shared" si="33"/>
        <v>38.076581677194106</v>
      </c>
      <c r="S44" s="143">
        <f t="shared" si="34"/>
        <v>12</v>
      </c>
      <c r="T44" s="143">
        <f t="shared" si="35"/>
        <v>2842</v>
      </c>
      <c r="U44" t="s">
        <v>118</v>
      </c>
      <c r="V44" t="s">
        <v>121</v>
      </c>
      <c r="W44" t="s">
        <v>118</v>
      </c>
      <c r="X44" s="4" t="s">
        <v>121</v>
      </c>
      <c r="Y44" s="4" t="s">
        <v>241</v>
      </c>
      <c r="Z44" s="4" t="s">
        <v>193</v>
      </c>
      <c r="AA44" s="4" t="s">
        <v>48</v>
      </c>
      <c r="AB44" s="4">
        <v>531</v>
      </c>
      <c r="AC44" s="4">
        <v>7805.2250000000004</v>
      </c>
      <c r="AD44" s="4">
        <v>3268.3409999999999</v>
      </c>
      <c r="AE44" s="4">
        <v>2.3879999999999999</v>
      </c>
      <c r="AF44" s="4">
        <v>2.7</v>
      </c>
      <c r="AG44" s="4">
        <v>21.218</v>
      </c>
      <c r="AH44" s="4">
        <v>307.79217699999998</v>
      </c>
      <c r="AI44" s="4">
        <v>8.6632909999999992</v>
      </c>
      <c r="AJ44" s="4">
        <v>94.141340999999997</v>
      </c>
      <c r="AK44" s="4">
        <v>1477</v>
      </c>
      <c r="AL44" s="4">
        <v>12</v>
      </c>
      <c r="AM44" s="4">
        <v>2842</v>
      </c>
      <c r="AN44" s="4">
        <v>93</v>
      </c>
      <c r="AO44" s="4">
        <v>25.358750000000001</v>
      </c>
      <c r="AP44" s="4">
        <v>62952.9</v>
      </c>
      <c r="AQ44" s="4">
        <v>21166.5</v>
      </c>
      <c r="AR44" s="4">
        <v>42</v>
      </c>
      <c r="AS44" s="4">
        <v>25753</v>
      </c>
      <c r="AT44" s="4">
        <v>0.154</v>
      </c>
      <c r="AU44" s="4">
        <v>36.411999999999999</v>
      </c>
      <c r="AV44" s="4">
        <v>73720</v>
      </c>
      <c r="AW44" s="4">
        <v>0</v>
      </c>
      <c r="AX44" s="4">
        <v>0.59</v>
      </c>
      <c r="AY44">
        <v>0.88444444444444437</v>
      </c>
      <c r="AZ44" t="s">
        <v>69</v>
      </c>
      <c r="BA44" t="s">
        <v>519</v>
      </c>
      <c r="BB44">
        <v>1</v>
      </c>
      <c r="BC44" t="s">
        <v>569</v>
      </c>
      <c r="BD44">
        <v>9</v>
      </c>
      <c r="BE44">
        <v>88595.397999999986</v>
      </c>
      <c r="BF44">
        <v>8.809966630546659E-2</v>
      </c>
      <c r="BG44">
        <v>7.7919260421279335E-2</v>
      </c>
      <c r="BH44">
        <v>376140.99399999995</v>
      </c>
      <c r="BI44">
        <v>2.0750795910322931E-2</v>
      </c>
      <c r="BJ44">
        <v>1.8352926160685613E-2</v>
      </c>
      <c r="BK44">
        <v>1</v>
      </c>
      <c r="BL44" t="s">
        <v>67</v>
      </c>
      <c r="BM44">
        <v>1</v>
      </c>
      <c r="BN44" t="s">
        <v>493</v>
      </c>
    </row>
    <row r="45" spans="1:66">
      <c r="A45" s="144" t="str">
        <f t="shared" si="20"/>
        <v>청라교통</v>
      </c>
      <c r="B45" s="144" t="str">
        <f t="shared" si="21"/>
        <v>307</v>
      </c>
      <c r="C45" s="145" t="str">
        <f t="shared" si="22"/>
        <v>72바1702</v>
      </c>
      <c r="D45" s="133" t="str">
        <f t="shared" si="23"/>
        <v>대형</v>
      </c>
      <c r="E45" s="129" t="str">
        <f t="shared" si="16"/>
        <v>D</v>
      </c>
      <c r="F45" s="152">
        <f t="shared" si="17"/>
        <v>0.82107142857142856</v>
      </c>
      <c r="G45" s="153">
        <f t="shared" si="18"/>
        <v>2.2989999999999999</v>
      </c>
      <c r="H45" s="154">
        <f t="shared" si="19"/>
        <v>2.8</v>
      </c>
      <c r="I45" s="155">
        <f t="shared" si="24"/>
        <v>9201.8310000000001</v>
      </c>
      <c r="J45" s="156">
        <f t="shared" si="25"/>
        <v>1.2911055983381639E-2</v>
      </c>
      <c r="K45" s="156">
        <f t="shared" si="26"/>
        <v>0.28106853104841434</v>
      </c>
      <c r="L45" s="156">
        <f t="shared" si="27"/>
        <v>0.18007285723895602</v>
      </c>
      <c r="M45" s="157">
        <f t="shared" si="28"/>
        <v>20.931999999999999</v>
      </c>
      <c r="N45" s="158">
        <f t="shared" si="29"/>
        <v>2.1999999999999999E-2</v>
      </c>
      <c r="O45" s="158">
        <f t="shared" si="30"/>
        <v>14.845000000000001</v>
      </c>
      <c r="P45" s="159">
        <f t="shared" si="31"/>
        <v>397.88333333333333</v>
      </c>
      <c r="Q45" s="160">
        <f t="shared" si="32"/>
        <v>94</v>
      </c>
      <c r="R45" s="161">
        <f t="shared" si="33"/>
        <v>37.554823008565677</v>
      </c>
      <c r="S45" s="146">
        <f t="shared" si="34"/>
        <v>2</v>
      </c>
      <c r="T45" s="146">
        <f t="shared" si="35"/>
        <v>1366</v>
      </c>
      <c r="U45" t="s">
        <v>118</v>
      </c>
      <c r="V45" t="s">
        <v>121</v>
      </c>
      <c r="W45" t="s">
        <v>118</v>
      </c>
      <c r="X45" s="4" t="s">
        <v>121</v>
      </c>
      <c r="Y45" s="4" t="s">
        <v>242</v>
      </c>
      <c r="Z45" s="4" t="s">
        <v>193</v>
      </c>
      <c r="AA45" s="4" t="s">
        <v>48</v>
      </c>
      <c r="AB45" s="4">
        <v>531</v>
      </c>
      <c r="AC45" s="4">
        <v>9201.8310000000001</v>
      </c>
      <c r="AD45" s="4">
        <v>4002.14</v>
      </c>
      <c r="AE45" s="4">
        <v>2.2989999999999999</v>
      </c>
      <c r="AF45" s="4">
        <v>2.8</v>
      </c>
      <c r="AG45" s="4">
        <v>20.931999999999999</v>
      </c>
      <c r="AH45" s="4">
        <v>347.04938199999998</v>
      </c>
      <c r="AI45" s="4">
        <v>4.4807740000000003</v>
      </c>
      <c r="AJ45" s="4">
        <v>97.544659999999993</v>
      </c>
      <c r="AK45" s="4">
        <v>1657</v>
      </c>
      <c r="AL45" s="4">
        <v>2</v>
      </c>
      <c r="AM45" s="4">
        <v>1366</v>
      </c>
      <c r="AN45" s="4">
        <v>94</v>
      </c>
      <c r="AO45" s="4">
        <v>26.514471</v>
      </c>
      <c r="AP45" s="4">
        <v>67786.399999999994</v>
      </c>
      <c r="AQ45" s="4">
        <v>23873</v>
      </c>
      <c r="AR45" s="4">
        <v>14</v>
      </c>
      <c r="AS45" s="4">
        <v>5050</v>
      </c>
      <c r="AT45" s="4">
        <v>2.1999999999999999E-2</v>
      </c>
      <c r="AU45" s="4">
        <v>14.845000000000001</v>
      </c>
      <c r="AV45" s="4">
        <v>85025</v>
      </c>
      <c r="AW45" s="4">
        <v>0</v>
      </c>
      <c r="AX45" s="4">
        <v>0.56999999999999995</v>
      </c>
      <c r="AY45">
        <v>0.82107142857142856</v>
      </c>
      <c r="AZ45" t="s">
        <v>67</v>
      </c>
      <c r="BA45" t="s">
        <v>519</v>
      </c>
      <c r="BB45">
        <v>2</v>
      </c>
      <c r="BC45" t="s">
        <v>520</v>
      </c>
      <c r="BD45">
        <v>7</v>
      </c>
      <c r="BE45">
        <v>88595.397999999986</v>
      </c>
      <c r="BF45">
        <v>0.10386353250537914</v>
      </c>
      <c r="BG45">
        <v>8.527937901066665E-2</v>
      </c>
      <c r="BH45">
        <v>376140.99399999995</v>
      </c>
      <c r="BI45">
        <v>2.446378125964117E-2</v>
      </c>
      <c r="BJ45">
        <v>2.0086511827112519E-2</v>
      </c>
      <c r="BK45">
        <v>1</v>
      </c>
      <c r="BL45" t="s">
        <v>67</v>
      </c>
      <c r="BM45">
        <v>0</v>
      </c>
      <c r="BN45" t="s">
        <v>492</v>
      </c>
    </row>
    <row r="46" spans="1:66">
      <c r="A46" s="141" t="str">
        <f t="shared" ref="A46:A50" si="36">W46</f>
        <v>청라교통</v>
      </c>
      <c r="B46" s="141" t="str">
        <f t="shared" ref="B46:B50" si="37">V46</f>
        <v>307</v>
      </c>
      <c r="C46" s="142" t="str">
        <f t="shared" ref="C46:C50" si="38">Y46</f>
        <v>72바1703</v>
      </c>
      <c r="D46" s="116" t="str">
        <f t="shared" ref="D46:D50" si="39">Z46</f>
        <v>대형</v>
      </c>
      <c r="E46" s="112" t="str">
        <f t="shared" ref="E46:E50" si="40">AZ46</f>
        <v>C</v>
      </c>
      <c r="F46" s="162">
        <f t="shared" ref="F46:F50" si="41">G46/H46</f>
        <v>0.87035714285714283</v>
      </c>
      <c r="G46" s="163">
        <f t="shared" ref="G46:G50" si="42">AE46</f>
        <v>2.4369999999999998</v>
      </c>
      <c r="H46" s="164">
        <f t="shared" ref="H46:H50" si="43">AF46</f>
        <v>2.8</v>
      </c>
      <c r="I46" s="165">
        <f t="shared" ref="I46:I50" si="44">AC46</f>
        <v>8517.3639999999996</v>
      </c>
      <c r="J46" s="166">
        <f t="shared" ref="J46:J50" si="45">AI46/AH46</f>
        <v>1.2717197468833777E-2</v>
      </c>
      <c r="K46" s="166">
        <f t="shared" ref="K46:K50" si="46">AJ46/AH46</f>
        <v>0.3290952100889008</v>
      </c>
      <c r="L46" s="166">
        <f t="shared" ref="L46:L50" si="47">AK46/AC46</f>
        <v>0.14311939703410587</v>
      </c>
      <c r="M46" s="167">
        <f t="shared" ref="M46:M50" si="48">AG46</f>
        <v>21.599</v>
      </c>
      <c r="N46" s="168">
        <f t="shared" ref="N46:N50" si="49">IF(AW46=0,AT46,"속도계이상")</f>
        <v>0.129</v>
      </c>
      <c r="O46" s="168">
        <f t="shared" ref="O46:O50" si="50">IF(AW46=0,AU46,"속도계이상")</f>
        <v>41.374000000000002</v>
      </c>
      <c r="P46" s="169">
        <f t="shared" ref="P46:P50" si="51">AQ46/60</f>
        <v>240.67500000000001</v>
      </c>
      <c r="Q46" s="170">
        <f t="shared" ref="Q46:Q50" si="52">AN46</f>
        <v>97</v>
      </c>
      <c r="R46" s="171">
        <f t="shared" ref="R46:R50" si="53">AC46/(AH46-AI46-AJ46)</f>
        <v>38.722420586775947</v>
      </c>
      <c r="S46" s="143">
        <f t="shared" ref="S46:S50" si="54">IF(AW46=0,AL46,"속도계이상")</f>
        <v>11</v>
      </c>
      <c r="T46" s="143">
        <f t="shared" ref="T46:T50" si="55">IF(AW46=0,AM46,"속도계이상")</f>
        <v>3524</v>
      </c>
      <c r="U46" t="s">
        <v>118</v>
      </c>
      <c r="V46" t="s">
        <v>121</v>
      </c>
      <c r="W46" t="s">
        <v>118</v>
      </c>
      <c r="X46" s="4" t="s">
        <v>121</v>
      </c>
      <c r="Y46" s="4" t="s">
        <v>243</v>
      </c>
      <c r="Z46" s="4" t="s">
        <v>193</v>
      </c>
      <c r="AA46" s="4" t="s">
        <v>48</v>
      </c>
      <c r="AB46" s="4">
        <v>531</v>
      </c>
      <c r="AC46" s="4">
        <v>8517.3639999999996</v>
      </c>
      <c r="AD46" s="4">
        <v>3494.971</v>
      </c>
      <c r="AE46" s="4">
        <v>2.4369999999999998</v>
      </c>
      <c r="AF46" s="4">
        <v>2.8</v>
      </c>
      <c r="AG46" s="4">
        <v>21.599</v>
      </c>
      <c r="AH46" s="4">
        <v>334.18966799999998</v>
      </c>
      <c r="AI46" s="4">
        <v>4.2499560000000001</v>
      </c>
      <c r="AJ46" s="4">
        <v>109.98021900000001</v>
      </c>
      <c r="AK46" s="4">
        <v>1219</v>
      </c>
      <c r="AL46" s="4">
        <v>11</v>
      </c>
      <c r="AM46" s="4">
        <v>3524</v>
      </c>
      <c r="AN46" s="4">
        <v>97</v>
      </c>
      <c r="AO46" s="4">
        <v>25.486616000000001</v>
      </c>
      <c r="AP46" s="4">
        <v>58466.7</v>
      </c>
      <c r="AQ46" s="4">
        <v>14440.5</v>
      </c>
      <c r="AR46" s="4">
        <v>71</v>
      </c>
      <c r="AS46" s="4">
        <v>40692</v>
      </c>
      <c r="AT46" s="4">
        <v>0.129</v>
      </c>
      <c r="AU46" s="4">
        <v>41.374000000000002</v>
      </c>
      <c r="AV46" s="4">
        <v>79046</v>
      </c>
      <c r="AW46" s="4">
        <v>0</v>
      </c>
      <c r="AX46" s="4">
        <v>0.6</v>
      </c>
      <c r="AY46">
        <v>0.87035714285714283</v>
      </c>
      <c r="AZ46" t="s">
        <v>69</v>
      </c>
      <c r="BA46" t="s">
        <v>519</v>
      </c>
      <c r="BB46">
        <v>3</v>
      </c>
      <c r="BC46" t="s">
        <v>570</v>
      </c>
      <c r="BD46">
        <v>7</v>
      </c>
      <c r="BE46">
        <v>88595.397999999986</v>
      </c>
      <c r="BF46">
        <v>9.6137770045347057E-2</v>
      </c>
      <c r="BG46">
        <v>8.3674194857325274E-2</v>
      </c>
      <c r="BH46">
        <v>376140.99399999995</v>
      </c>
      <c r="BI46">
        <v>2.2644072663879865E-2</v>
      </c>
      <c r="BJ46">
        <v>1.9708430386384011E-2</v>
      </c>
      <c r="BK46">
        <v>1</v>
      </c>
      <c r="BL46" t="s">
        <v>67</v>
      </c>
      <c r="BM46">
        <v>1</v>
      </c>
      <c r="BN46" t="s">
        <v>493</v>
      </c>
    </row>
    <row r="47" spans="1:66">
      <c r="A47" s="144" t="str">
        <f t="shared" si="36"/>
        <v>청라교통</v>
      </c>
      <c r="B47" s="144" t="str">
        <f t="shared" si="37"/>
        <v>307</v>
      </c>
      <c r="C47" s="145" t="str">
        <f t="shared" si="38"/>
        <v>75아1145</v>
      </c>
      <c r="D47" s="133" t="str">
        <f t="shared" si="39"/>
        <v>대형</v>
      </c>
      <c r="E47" s="129" t="str">
        <f t="shared" si="40"/>
        <v>D</v>
      </c>
      <c r="F47" s="152">
        <f t="shared" si="41"/>
        <v>0.80892857142857155</v>
      </c>
      <c r="G47" s="153">
        <f t="shared" si="42"/>
        <v>2.2650000000000001</v>
      </c>
      <c r="H47" s="154">
        <f t="shared" si="43"/>
        <v>2.8</v>
      </c>
      <c r="I47" s="155">
        <f t="shared" si="44"/>
        <v>9780.2710000000006</v>
      </c>
      <c r="J47" s="156">
        <f t="shared" si="45"/>
        <v>2.310238864911664E-2</v>
      </c>
      <c r="K47" s="156">
        <f t="shared" si="46"/>
        <v>0.29672245904673372</v>
      </c>
      <c r="L47" s="156">
        <f t="shared" si="47"/>
        <v>0.20970789050732846</v>
      </c>
      <c r="M47" s="157">
        <f t="shared" si="48"/>
        <v>22.036000000000001</v>
      </c>
      <c r="N47" s="158">
        <f t="shared" si="49"/>
        <v>0.112</v>
      </c>
      <c r="O47" s="158">
        <f t="shared" si="50"/>
        <v>26.39</v>
      </c>
      <c r="P47" s="159">
        <f t="shared" si="51"/>
        <v>401.90499999999997</v>
      </c>
      <c r="Q47" s="160">
        <f t="shared" si="52"/>
        <v>95</v>
      </c>
      <c r="R47" s="161">
        <f t="shared" si="53"/>
        <v>39.14930516812349</v>
      </c>
      <c r="S47" s="146">
        <f t="shared" si="54"/>
        <v>11</v>
      </c>
      <c r="T47" s="146">
        <f t="shared" si="55"/>
        <v>2581</v>
      </c>
      <c r="U47" t="s">
        <v>118</v>
      </c>
      <c r="V47" t="s">
        <v>121</v>
      </c>
      <c r="W47" t="s">
        <v>118</v>
      </c>
      <c r="X47" s="4" t="s">
        <v>121</v>
      </c>
      <c r="Y47" s="4" t="s">
        <v>244</v>
      </c>
      <c r="Z47" s="4" t="s">
        <v>193</v>
      </c>
      <c r="AA47" s="4" t="s">
        <v>48</v>
      </c>
      <c r="AB47" s="4">
        <v>531</v>
      </c>
      <c r="AC47" s="4">
        <v>9780.2710000000006</v>
      </c>
      <c r="AD47" s="4">
        <v>4318.1679999999997</v>
      </c>
      <c r="AE47" s="4">
        <v>2.2650000000000001</v>
      </c>
      <c r="AF47" s="4">
        <v>2.8</v>
      </c>
      <c r="AG47" s="4">
        <v>22.036000000000001</v>
      </c>
      <c r="AH47" s="4">
        <v>367.28743200000002</v>
      </c>
      <c r="AI47" s="4">
        <v>8.4852170000000005</v>
      </c>
      <c r="AJ47" s="4">
        <v>108.98242999999999</v>
      </c>
      <c r="AK47" s="4">
        <v>2051</v>
      </c>
      <c r="AL47" s="4">
        <v>11</v>
      </c>
      <c r="AM47" s="4">
        <v>2581</v>
      </c>
      <c r="AN47" s="4">
        <v>95</v>
      </c>
      <c r="AO47" s="4">
        <v>26.628384</v>
      </c>
      <c r="AP47" s="4">
        <v>70306.600000000006</v>
      </c>
      <c r="AQ47" s="4">
        <v>24114.3</v>
      </c>
      <c r="AR47" s="4">
        <v>38</v>
      </c>
      <c r="AS47" s="4">
        <v>20813</v>
      </c>
      <c r="AT47" s="4">
        <v>0.112</v>
      </c>
      <c r="AU47" s="4">
        <v>26.39</v>
      </c>
      <c r="AV47" s="4">
        <v>8826</v>
      </c>
      <c r="AW47" s="4">
        <v>0</v>
      </c>
      <c r="AX47" s="4">
        <v>0.56000000000000005</v>
      </c>
      <c r="AY47">
        <v>0.80892857142857155</v>
      </c>
      <c r="AZ47" t="s">
        <v>67</v>
      </c>
      <c r="BA47" t="s">
        <v>519</v>
      </c>
      <c r="BB47">
        <v>4</v>
      </c>
      <c r="BC47" t="s">
        <v>523</v>
      </c>
      <c r="BD47">
        <v>11</v>
      </c>
      <c r="BE47">
        <v>88595.397999999986</v>
      </c>
      <c r="BF47">
        <v>0.11039253980212384</v>
      </c>
      <c r="BG47">
        <v>8.9299679518503761E-2</v>
      </c>
      <c r="BH47">
        <v>376140.99399999995</v>
      </c>
      <c r="BI47">
        <v>2.6001608854152179E-2</v>
      </c>
      <c r="BJ47">
        <v>2.1033444305233819E-2</v>
      </c>
      <c r="BK47">
        <v>1</v>
      </c>
      <c r="BL47" t="s">
        <v>70</v>
      </c>
      <c r="BM47">
        <v>1</v>
      </c>
      <c r="BN47" t="s">
        <v>493</v>
      </c>
    </row>
    <row r="48" spans="1:66">
      <c r="A48" s="141" t="str">
        <f t="shared" si="36"/>
        <v>청라교통</v>
      </c>
      <c r="B48" s="141" t="str">
        <f t="shared" si="37"/>
        <v>307</v>
      </c>
      <c r="C48" s="142" t="str">
        <f t="shared" si="38"/>
        <v>75아1146</v>
      </c>
      <c r="D48" s="116" t="str">
        <f t="shared" si="39"/>
        <v>대형</v>
      </c>
      <c r="E48" s="112" t="str">
        <f t="shared" si="40"/>
        <v>C</v>
      </c>
      <c r="F48" s="162">
        <f t="shared" si="41"/>
        <v>0.86964285714285716</v>
      </c>
      <c r="G48" s="163">
        <f t="shared" si="42"/>
        <v>2.4350000000000001</v>
      </c>
      <c r="H48" s="164">
        <f t="shared" si="43"/>
        <v>2.8</v>
      </c>
      <c r="I48" s="165">
        <f t="shared" si="44"/>
        <v>10045.054</v>
      </c>
      <c r="J48" s="166">
        <f t="shared" si="45"/>
        <v>1.3362664105259596E-2</v>
      </c>
      <c r="K48" s="166">
        <f t="shared" si="46"/>
        <v>0.26124742628693781</v>
      </c>
      <c r="L48" s="166">
        <f t="shared" si="47"/>
        <v>0.15878461180995143</v>
      </c>
      <c r="M48" s="167">
        <f t="shared" si="48"/>
        <v>16.297999999999998</v>
      </c>
      <c r="N48" s="168">
        <f t="shared" si="49"/>
        <v>0.04</v>
      </c>
      <c r="O48" s="168">
        <f t="shared" si="50"/>
        <v>16.157</v>
      </c>
      <c r="P48" s="169">
        <f t="shared" si="51"/>
        <v>144.73500000000001</v>
      </c>
      <c r="Q48" s="170">
        <f t="shared" si="52"/>
        <v>95</v>
      </c>
      <c r="R48" s="171">
        <f t="shared" si="53"/>
        <v>36.358849571354995</v>
      </c>
      <c r="S48" s="143">
        <f t="shared" si="54"/>
        <v>4</v>
      </c>
      <c r="T48" s="143">
        <f t="shared" si="55"/>
        <v>1623</v>
      </c>
      <c r="U48" t="s">
        <v>118</v>
      </c>
      <c r="V48" t="s">
        <v>121</v>
      </c>
      <c r="W48" t="s">
        <v>118</v>
      </c>
      <c r="X48" s="4" t="s">
        <v>121</v>
      </c>
      <c r="Y48" s="4" t="s">
        <v>245</v>
      </c>
      <c r="Z48" s="4" t="s">
        <v>193</v>
      </c>
      <c r="AA48" s="4" t="s">
        <v>48</v>
      </c>
      <c r="AB48" s="4">
        <v>531</v>
      </c>
      <c r="AC48" s="4">
        <v>10045.054</v>
      </c>
      <c r="AD48" s="4">
        <v>4125.97</v>
      </c>
      <c r="AE48" s="4">
        <v>2.4350000000000001</v>
      </c>
      <c r="AF48" s="4">
        <v>2.8</v>
      </c>
      <c r="AG48" s="4">
        <v>16.297999999999998</v>
      </c>
      <c r="AH48" s="4">
        <v>380.864621</v>
      </c>
      <c r="AI48" s="4">
        <v>5.0893660000000001</v>
      </c>
      <c r="AJ48" s="4">
        <v>99.499902000000006</v>
      </c>
      <c r="AK48" s="4">
        <v>1595</v>
      </c>
      <c r="AL48" s="4">
        <v>4</v>
      </c>
      <c r="AM48" s="4">
        <v>1623</v>
      </c>
      <c r="AN48" s="4">
        <v>95</v>
      </c>
      <c r="AO48" s="4">
        <v>26.374341999999999</v>
      </c>
      <c r="AP48" s="4">
        <v>58347.7</v>
      </c>
      <c r="AQ48" s="4">
        <v>8684.1</v>
      </c>
      <c r="AR48" s="4">
        <v>16</v>
      </c>
      <c r="AS48" s="4">
        <v>8567</v>
      </c>
      <c r="AT48" s="4">
        <v>0.04</v>
      </c>
      <c r="AU48" s="4">
        <v>16.157</v>
      </c>
      <c r="AV48" s="4">
        <v>93054</v>
      </c>
      <c r="AW48" s="4">
        <v>0</v>
      </c>
      <c r="AX48" s="4">
        <v>0.52</v>
      </c>
      <c r="AY48">
        <v>0.86964285714285716</v>
      </c>
      <c r="AZ48" t="s">
        <v>69</v>
      </c>
      <c r="BA48" t="s">
        <v>519</v>
      </c>
      <c r="BB48">
        <v>4</v>
      </c>
      <c r="BC48" t="s">
        <v>571</v>
      </c>
      <c r="BD48">
        <v>10</v>
      </c>
      <c r="BE48">
        <v>88595.397999999986</v>
      </c>
      <c r="BF48">
        <v>0.11338121648259882</v>
      </c>
      <c r="BG48">
        <v>9.8601165048260039E-2</v>
      </c>
      <c r="BH48">
        <v>376140.99399999995</v>
      </c>
      <c r="BI48">
        <v>2.6705554991966661E-2</v>
      </c>
      <c r="BJ48">
        <v>2.3224295144799578E-2</v>
      </c>
      <c r="BK48">
        <v>1</v>
      </c>
      <c r="BL48" t="s">
        <v>67</v>
      </c>
      <c r="BM48">
        <v>1</v>
      </c>
      <c r="BN48" t="s">
        <v>493</v>
      </c>
    </row>
    <row r="49" spans="1:66">
      <c r="A49" s="144" t="str">
        <f t="shared" si="36"/>
        <v>청라교통</v>
      </c>
      <c r="B49" s="144" t="str">
        <f t="shared" si="37"/>
        <v>308</v>
      </c>
      <c r="C49" s="145" t="str">
        <f t="shared" si="38"/>
        <v>70바5066</v>
      </c>
      <c r="D49" s="133" t="str">
        <f t="shared" si="39"/>
        <v>대형</v>
      </c>
      <c r="E49" s="129" t="str">
        <f t="shared" si="40"/>
        <v>F</v>
      </c>
      <c r="F49" s="152">
        <f t="shared" si="41"/>
        <v>0.77172413793103445</v>
      </c>
      <c r="G49" s="153">
        <f t="shared" si="42"/>
        <v>2.238</v>
      </c>
      <c r="H49" s="154">
        <f t="shared" si="43"/>
        <v>2.9</v>
      </c>
      <c r="I49" s="155">
        <f t="shared" si="44"/>
        <v>10711.751</v>
      </c>
      <c r="J49" s="156">
        <f t="shared" si="45"/>
        <v>1.4656511827008415E-2</v>
      </c>
      <c r="K49" s="156">
        <f t="shared" si="46"/>
        <v>0.30683677602141063</v>
      </c>
      <c r="L49" s="156">
        <f t="shared" si="47"/>
        <v>0.14236701357229084</v>
      </c>
      <c r="M49" s="157">
        <f t="shared" si="48"/>
        <v>24.199000000000002</v>
      </c>
      <c r="N49" s="158">
        <f t="shared" si="49"/>
        <v>5.6000000000000001E-2</v>
      </c>
      <c r="O49" s="158">
        <f t="shared" si="50"/>
        <v>15.786</v>
      </c>
      <c r="P49" s="159">
        <f t="shared" si="51"/>
        <v>990.82833333333326</v>
      </c>
      <c r="Q49" s="160">
        <f t="shared" si="52"/>
        <v>96</v>
      </c>
      <c r="R49" s="161">
        <f t="shared" si="53"/>
        <v>49.527412106346461</v>
      </c>
      <c r="S49" s="146">
        <f t="shared" si="54"/>
        <v>6</v>
      </c>
      <c r="T49" s="146">
        <f t="shared" si="55"/>
        <v>1691</v>
      </c>
      <c r="U49" t="s">
        <v>118</v>
      </c>
      <c r="V49" t="s">
        <v>122</v>
      </c>
      <c r="W49" t="s">
        <v>118</v>
      </c>
      <c r="X49" s="4" t="s">
        <v>122</v>
      </c>
      <c r="Y49" s="4" t="s">
        <v>246</v>
      </c>
      <c r="Z49" s="4" t="s">
        <v>193</v>
      </c>
      <c r="AA49" s="4" t="s">
        <v>48</v>
      </c>
      <c r="AB49" s="4">
        <v>531</v>
      </c>
      <c r="AC49" s="4">
        <v>10711.751</v>
      </c>
      <c r="AD49" s="4">
        <v>4785.384</v>
      </c>
      <c r="AE49" s="4">
        <v>2.238</v>
      </c>
      <c r="AF49" s="4">
        <v>2.9</v>
      </c>
      <c r="AG49" s="4">
        <v>24.199000000000002</v>
      </c>
      <c r="AH49" s="4">
        <v>318.7577</v>
      </c>
      <c r="AI49" s="4">
        <v>4.6718760000000001</v>
      </c>
      <c r="AJ49" s="4">
        <v>97.806584999999998</v>
      </c>
      <c r="AK49" s="4">
        <v>1525</v>
      </c>
      <c r="AL49" s="4">
        <v>6</v>
      </c>
      <c r="AM49" s="4">
        <v>1691</v>
      </c>
      <c r="AN49" s="4">
        <v>96</v>
      </c>
      <c r="AO49" s="4">
        <v>33.604680999999999</v>
      </c>
      <c r="AP49" s="4">
        <v>130845.9</v>
      </c>
      <c r="AQ49" s="4">
        <v>59449.7</v>
      </c>
      <c r="AR49" s="4">
        <v>70</v>
      </c>
      <c r="AS49" s="4">
        <v>64431</v>
      </c>
      <c r="AT49" s="4">
        <v>5.6000000000000001E-2</v>
      </c>
      <c r="AU49" s="4">
        <v>15.786</v>
      </c>
      <c r="AV49" s="4">
        <v>101250</v>
      </c>
      <c r="AW49" s="4">
        <v>0</v>
      </c>
      <c r="AX49" s="4">
        <v>0.47</v>
      </c>
      <c r="AY49">
        <v>0.77172413793103445</v>
      </c>
      <c r="AZ49" t="s">
        <v>70</v>
      </c>
      <c r="BA49" t="s">
        <v>525</v>
      </c>
      <c r="BB49">
        <v>2</v>
      </c>
      <c r="BC49" t="s">
        <v>526</v>
      </c>
      <c r="BD49">
        <v>12</v>
      </c>
      <c r="BE49">
        <v>69155.165000000008</v>
      </c>
      <c r="BF49">
        <v>0.15489444642348837</v>
      </c>
      <c r="BG49">
        <v>0.11953578313647137</v>
      </c>
      <c r="BH49">
        <v>376140.99399999995</v>
      </c>
      <c r="BI49">
        <v>2.847802066477232E-2</v>
      </c>
      <c r="BJ49">
        <v>2.1977175947503605E-2</v>
      </c>
      <c r="BK49">
        <v>1</v>
      </c>
      <c r="BL49" t="s">
        <v>70</v>
      </c>
      <c r="BM49">
        <v>0</v>
      </c>
      <c r="BN49" t="s">
        <v>492</v>
      </c>
    </row>
    <row r="50" spans="1:66">
      <c r="A50" s="141" t="str">
        <f t="shared" si="36"/>
        <v>청라교통</v>
      </c>
      <c r="B50" s="141" t="str">
        <f t="shared" si="37"/>
        <v>308</v>
      </c>
      <c r="C50" s="142" t="str">
        <f t="shared" si="38"/>
        <v>70바5088</v>
      </c>
      <c r="D50" s="116" t="str">
        <f t="shared" si="39"/>
        <v>대형</v>
      </c>
      <c r="E50" s="112" t="str">
        <f t="shared" si="40"/>
        <v>F</v>
      </c>
      <c r="F50" s="162">
        <f t="shared" si="41"/>
        <v>0.78419354838709676</v>
      </c>
      <c r="G50" s="163">
        <f t="shared" si="42"/>
        <v>2.431</v>
      </c>
      <c r="H50" s="164">
        <f t="shared" si="43"/>
        <v>3.1</v>
      </c>
      <c r="I50" s="165">
        <f t="shared" si="44"/>
        <v>12354.539000000001</v>
      </c>
      <c r="J50" s="166">
        <f t="shared" si="45"/>
        <v>2.2729612817031095E-2</v>
      </c>
      <c r="K50" s="166">
        <f t="shared" si="46"/>
        <v>0.28014398834914694</v>
      </c>
      <c r="L50" s="166">
        <f t="shared" si="47"/>
        <v>0.15022818738926641</v>
      </c>
      <c r="M50" s="167">
        <f t="shared" si="48"/>
        <v>22.28</v>
      </c>
      <c r="N50" s="168">
        <f t="shared" si="49"/>
        <v>8.0000000000000002E-3</v>
      </c>
      <c r="O50" s="168">
        <f t="shared" si="50"/>
        <v>8.9359999999999999</v>
      </c>
      <c r="P50" s="169">
        <f t="shared" si="51"/>
        <v>855.49833333333333</v>
      </c>
      <c r="Q50" s="170">
        <f t="shared" si="52"/>
        <v>98</v>
      </c>
      <c r="R50" s="171">
        <f t="shared" si="53"/>
        <v>48.414346116326229</v>
      </c>
      <c r="S50" s="143">
        <f t="shared" si="54"/>
        <v>1</v>
      </c>
      <c r="T50" s="143">
        <f t="shared" si="55"/>
        <v>1104</v>
      </c>
      <c r="U50" t="s">
        <v>118</v>
      </c>
      <c r="V50" t="s">
        <v>122</v>
      </c>
      <c r="W50" t="s">
        <v>118</v>
      </c>
      <c r="X50" s="4" t="s">
        <v>122</v>
      </c>
      <c r="Y50" s="4" t="s">
        <v>247</v>
      </c>
      <c r="Z50" s="4" t="s">
        <v>193</v>
      </c>
      <c r="AA50" s="4" t="s">
        <v>48</v>
      </c>
      <c r="AB50" s="4">
        <v>531</v>
      </c>
      <c r="AC50" s="4">
        <v>12354.539000000001</v>
      </c>
      <c r="AD50" s="4">
        <v>5082.866</v>
      </c>
      <c r="AE50" s="4">
        <v>2.431</v>
      </c>
      <c r="AF50" s="4">
        <v>3.1</v>
      </c>
      <c r="AG50" s="4">
        <v>22.28</v>
      </c>
      <c r="AH50" s="4">
        <v>366.05045000000001</v>
      </c>
      <c r="AI50" s="4">
        <v>8.3201850000000004</v>
      </c>
      <c r="AJ50" s="4">
        <v>102.54683300000001</v>
      </c>
      <c r="AK50" s="4">
        <v>1856</v>
      </c>
      <c r="AL50" s="4">
        <v>1</v>
      </c>
      <c r="AM50" s="4">
        <v>1104</v>
      </c>
      <c r="AN50" s="4">
        <v>98</v>
      </c>
      <c r="AO50" s="4">
        <v>33.750917999999999</v>
      </c>
      <c r="AP50" s="4">
        <v>101001.8</v>
      </c>
      <c r="AQ50" s="4">
        <v>51329.9</v>
      </c>
      <c r="AR50" s="4">
        <v>47</v>
      </c>
      <c r="AS50" s="4">
        <v>17535</v>
      </c>
      <c r="AT50" s="4">
        <v>8.0000000000000002E-3</v>
      </c>
      <c r="AU50" s="4">
        <v>8.9359999999999999</v>
      </c>
      <c r="AV50" s="4">
        <v>116539</v>
      </c>
      <c r="AW50" s="4">
        <v>0</v>
      </c>
      <c r="AX50" s="4">
        <v>0.49</v>
      </c>
      <c r="AY50">
        <v>0.78419354838709676</v>
      </c>
      <c r="AZ50" t="s">
        <v>70</v>
      </c>
      <c r="BA50" t="s">
        <v>525</v>
      </c>
      <c r="BB50">
        <v>1</v>
      </c>
      <c r="BC50" t="s">
        <v>528</v>
      </c>
      <c r="BD50">
        <v>9</v>
      </c>
      <c r="BE50">
        <v>69155.165000000008</v>
      </c>
      <c r="BF50">
        <v>0.17864954844659831</v>
      </c>
      <c r="BG50">
        <v>0.14009582331409048</v>
      </c>
      <c r="BH50">
        <v>376140.99399999995</v>
      </c>
      <c r="BI50">
        <v>3.2845499951010396E-2</v>
      </c>
      <c r="BJ50">
        <v>2.5757229155131053E-2</v>
      </c>
      <c r="BK50">
        <v>1</v>
      </c>
      <c r="BL50" t="s">
        <v>70</v>
      </c>
      <c r="BM50">
        <v>0</v>
      </c>
      <c r="BN50" t="s">
        <v>492</v>
      </c>
    </row>
    <row r="51" spans="1:66">
      <c r="A51" s="144" t="str">
        <f t="shared" ref="A51:A57" si="56">W51</f>
        <v>청라교통</v>
      </c>
      <c r="B51" s="144" t="str">
        <f t="shared" ref="B51:B57" si="57">V51</f>
        <v>308</v>
      </c>
      <c r="C51" s="145" t="str">
        <f t="shared" ref="C51:C57" si="58">Y51</f>
        <v>70바6034</v>
      </c>
      <c r="D51" s="133" t="str">
        <f t="shared" ref="D51:D57" si="59">Z51</f>
        <v>대형</v>
      </c>
      <c r="E51" s="129" t="str">
        <f t="shared" ref="E51:E57" si="60">AZ51</f>
        <v>D</v>
      </c>
      <c r="F51" s="152">
        <f t="shared" ref="F51:F57" si="61">G51/H51</f>
        <v>0.81931034482758625</v>
      </c>
      <c r="G51" s="153">
        <f t="shared" ref="G51:G57" si="62">AE51</f>
        <v>2.3759999999999999</v>
      </c>
      <c r="H51" s="154">
        <f t="shared" ref="H51:H57" si="63">AF51</f>
        <v>2.9</v>
      </c>
      <c r="I51" s="155">
        <f t="shared" ref="I51:I57" si="64">AC51</f>
        <v>11689.722</v>
      </c>
      <c r="J51" s="156">
        <f t="shared" ref="J51:J57" si="65">AI51/AH51</f>
        <v>2.4896094411096057E-2</v>
      </c>
      <c r="K51" s="156">
        <f t="shared" ref="K51:K57" si="66">AJ51/AH51</f>
        <v>0.31667146807946889</v>
      </c>
      <c r="L51" s="156">
        <f t="shared" ref="L51:L57" si="67">AK51/AC51</f>
        <v>0.12472495068745006</v>
      </c>
      <c r="M51" s="157">
        <f t="shared" ref="M51:M57" si="68">AG51</f>
        <v>23.091000000000001</v>
      </c>
      <c r="N51" s="158">
        <f t="shared" ref="N51:N57" si="69">IF(AW51=0,AT51,"속도계이상")</f>
        <v>7.6999999999999999E-2</v>
      </c>
      <c r="O51" s="158">
        <f t="shared" ref="O51:O57" si="70">IF(AW51=0,AU51,"속도계이상")</f>
        <v>13.337</v>
      </c>
      <c r="P51" s="159">
        <f t="shared" ref="P51:P57" si="71">AQ51/60</f>
        <v>1157.3666666666666</v>
      </c>
      <c r="Q51" s="160">
        <f t="shared" ref="Q51:Q57" si="72">AN51</f>
        <v>98</v>
      </c>
      <c r="R51" s="161">
        <f t="shared" ref="R51:R57" si="73">AC51/(AH51-AI51-AJ51)</f>
        <v>48.63145440707077</v>
      </c>
      <c r="S51" s="146">
        <f t="shared" ref="S51:S57" si="74">IF(AW51=0,AL51,"속도계이상")</f>
        <v>9</v>
      </c>
      <c r="T51" s="146">
        <f t="shared" ref="T51:T57" si="75">IF(AW51=0,AM51,"속도계이상")</f>
        <v>1559</v>
      </c>
      <c r="U51" t="s">
        <v>118</v>
      </c>
      <c r="V51" t="s">
        <v>122</v>
      </c>
      <c r="W51" t="s">
        <v>118</v>
      </c>
      <c r="X51" s="4" t="s">
        <v>122</v>
      </c>
      <c r="Y51" s="4" t="s">
        <v>248</v>
      </c>
      <c r="Z51" s="4" t="s">
        <v>193</v>
      </c>
      <c r="AA51" s="4" t="s">
        <v>48</v>
      </c>
      <c r="AB51" s="4">
        <v>531</v>
      </c>
      <c r="AC51" s="4">
        <v>11689.722</v>
      </c>
      <c r="AD51" s="4">
        <v>4920.2950000000001</v>
      </c>
      <c r="AE51" s="4">
        <v>2.3759999999999999</v>
      </c>
      <c r="AF51" s="4">
        <v>2.9</v>
      </c>
      <c r="AG51" s="4">
        <v>23.091000000000001</v>
      </c>
      <c r="AH51" s="4">
        <v>365.06963100000002</v>
      </c>
      <c r="AI51" s="4">
        <v>9.0888080000000002</v>
      </c>
      <c r="AJ51" s="4">
        <v>115.607136</v>
      </c>
      <c r="AK51" s="4">
        <v>1458</v>
      </c>
      <c r="AL51" s="4">
        <v>9</v>
      </c>
      <c r="AM51" s="4">
        <v>1559</v>
      </c>
      <c r="AN51" s="4">
        <v>98</v>
      </c>
      <c r="AO51" s="4">
        <v>32.020527000000001</v>
      </c>
      <c r="AP51" s="4">
        <v>133487.6</v>
      </c>
      <c r="AQ51" s="4">
        <v>69442</v>
      </c>
      <c r="AR51" s="4">
        <v>95</v>
      </c>
      <c r="AS51" s="4">
        <v>70641</v>
      </c>
      <c r="AT51" s="4">
        <v>7.6999999999999999E-2</v>
      </c>
      <c r="AU51" s="4">
        <v>13.337</v>
      </c>
      <c r="AV51" s="4">
        <v>110925</v>
      </c>
      <c r="AW51" s="4">
        <v>0</v>
      </c>
      <c r="AX51" s="4">
        <v>0.49</v>
      </c>
      <c r="AY51">
        <v>0.81931034482758625</v>
      </c>
      <c r="AZ51" t="s">
        <v>67</v>
      </c>
      <c r="BA51" t="s">
        <v>525</v>
      </c>
      <c r="BB51">
        <v>1</v>
      </c>
      <c r="BC51" t="s">
        <v>572</v>
      </c>
      <c r="BD51">
        <v>7</v>
      </c>
      <c r="BE51">
        <v>69155.165000000008</v>
      </c>
      <c r="BF51">
        <v>0.16903613779245555</v>
      </c>
      <c r="BG51">
        <v>0.13849305634306014</v>
      </c>
      <c r="BH51">
        <v>376140.99399999995</v>
      </c>
      <c r="BI51">
        <v>3.1078032403987325E-2</v>
      </c>
      <c r="BJ51">
        <v>2.5462553445473754E-2</v>
      </c>
      <c r="BK51">
        <v>1</v>
      </c>
      <c r="BL51" t="s">
        <v>70</v>
      </c>
      <c r="BM51">
        <v>1</v>
      </c>
      <c r="BN51" t="s">
        <v>493</v>
      </c>
    </row>
    <row r="52" spans="1:66">
      <c r="A52" s="141" t="str">
        <f t="shared" si="56"/>
        <v>청라교통</v>
      </c>
      <c r="B52" s="141" t="str">
        <f t="shared" si="57"/>
        <v>308</v>
      </c>
      <c r="C52" s="142" t="str">
        <f t="shared" si="58"/>
        <v>70바6035</v>
      </c>
      <c r="D52" s="116" t="str">
        <f t="shared" si="59"/>
        <v>대형</v>
      </c>
      <c r="E52" s="112" t="str">
        <f t="shared" si="60"/>
        <v>C</v>
      </c>
      <c r="F52" s="162">
        <f t="shared" si="61"/>
        <v>0.8751724137931034</v>
      </c>
      <c r="G52" s="163">
        <f t="shared" si="62"/>
        <v>2.5379999999999998</v>
      </c>
      <c r="H52" s="164">
        <f t="shared" si="63"/>
        <v>2.9</v>
      </c>
      <c r="I52" s="165">
        <f t="shared" si="64"/>
        <v>11086.257</v>
      </c>
      <c r="J52" s="166">
        <f t="shared" si="65"/>
        <v>2.6021431535742864E-2</v>
      </c>
      <c r="K52" s="166">
        <f t="shared" si="66"/>
        <v>0.26533338295571512</v>
      </c>
      <c r="L52" s="166">
        <f t="shared" si="67"/>
        <v>0.14423262964226791</v>
      </c>
      <c r="M52" s="167">
        <f t="shared" si="68"/>
        <v>20.577000000000002</v>
      </c>
      <c r="N52" s="168">
        <f t="shared" si="69"/>
        <v>0.13500000000000001</v>
      </c>
      <c r="O52" s="168">
        <f t="shared" si="70"/>
        <v>12.664</v>
      </c>
      <c r="P52" s="169">
        <f t="shared" si="71"/>
        <v>655.45666666666671</v>
      </c>
      <c r="Q52" s="170">
        <f t="shared" si="72"/>
        <v>99</v>
      </c>
      <c r="R52" s="171">
        <f t="shared" si="73"/>
        <v>47.622323334479532</v>
      </c>
      <c r="S52" s="143">
        <f t="shared" si="74"/>
        <v>15</v>
      </c>
      <c r="T52" s="143">
        <f t="shared" si="75"/>
        <v>1404</v>
      </c>
      <c r="U52" t="s">
        <v>118</v>
      </c>
      <c r="V52" t="s">
        <v>122</v>
      </c>
      <c r="W52" t="s">
        <v>118</v>
      </c>
      <c r="X52" s="4" t="s">
        <v>122</v>
      </c>
      <c r="Y52" s="4" t="s">
        <v>249</v>
      </c>
      <c r="Z52" s="4" t="s">
        <v>193</v>
      </c>
      <c r="AA52" s="4" t="s">
        <v>48</v>
      </c>
      <c r="AB52" s="4">
        <v>531</v>
      </c>
      <c r="AC52" s="4">
        <v>11086.257</v>
      </c>
      <c r="AD52" s="4">
        <v>4367.2790000000005</v>
      </c>
      <c r="AE52" s="4">
        <v>2.5379999999999998</v>
      </c>
      <c r="AF52" s="4">
        <v>2.9</v>
      </c>
      <c r="AG52" s="4">
        <v>20.577000000000002</v>
      </c>
      <c r="AH52" s="4">
        <v>328.507676</v>
      </c>
      <c r="AI52" s="4">
        <v>8.5482399999999998</v>
      </c>
      <c r="AJ52" s="4">
        <v>87.164052999999996</v>
      </c>
      <c r="AK52" s="4">
        <v>1599</v>
      </c>
      <c r="AL52" s="4">
        <v>15</v>
      </c>
      <c r="AM52" s="4">
        <v>1404</v>
      </c>
      <c r="AN52" s="4">
        <v>99</v>
      </c>
      <c r="AO52" s="4">
        <v>33.747329999999998</v>
      </c>
      <c r="AP52" s="4">
        <v>90303</v>
      </c>
      <c r="AQ52" s="4">
        <v>39327.4</v>
      </c>
      <c r="AR52" s="4">
        <v>27</v>
      </c>
      <c r="AS52" s="4">
        <v>22604</v>
      </c>
      <c r="AT52" s="4">
        <v>0.13500000000000001</v>
      </c>
      <c r="AU52" s="4">
        <v>12.664</v>
      </c>
      <c r="AV52" s="4">
        <v>105009</v>
      </c>
      <c r="AW52" s="4">
        <v>0</v>
      </c>
      <c r="AX52" s="4">
        <v>0.49</v>
      </c>
      <c r="AY52">
        <v>0.8751724137931034</v>
      </c>
      <c r="AZ52" t="s">
        <v>69</v>
      </c>
      <c r="BA52" t="s">
        <v>525</v>
      </c>
      <c r="BB52">
        <v>2</v>
      </c>
      <c r="BC52" t="s">
        <v>529</v>
      </c>
      <c r="BD52">
        <v>12</v>
      </c>
      <c r="BE52">
        <v>69155.165000000008</v>
      </c>
      <c r="BF52">
        <v>0.16030989153160141</v>
      </c>
      <c r="BG52">
        <v>0.14029879472662218</v>
      </c>
      <c r="BH52">
        <v>376140.99399999995</v>
      </c>
      <c r="BI52">
        <v>2.9473673906439461E-2</v>
      </c>
      <c r="BJ52">
        <v>2.5794546336049429E-2</v>
      </c>
      <c r="BK52">
        <v>1</v>
      </c>
      <c r="BL52" t="s">
        <v>69</v>
      </c>
      <c r="BM52">
        <v>0</v>
      </c>
      <c r="BN52" t="s">
        <v>492</v>
      </c>
    </row>
    <row r="53" spans="1:66">
      <c r="A53" s="144" t="str">
        <f t="shared" si="56"/>
        <v>청라교통</v>
      </c>
      <c r="B53" s="144" t="str">
        <f t="shared" si="57"/>
        <v>308</v>
      </c>
      <c r="C53" s="145" t="str">
        <f t="shared" si="58"/>
        <v>75아1292</v>
      </c>
      <c r="D53" s="133" t="str">
        <f t="shared" si="59"/>
        <v>대형</v>
      </c>
      <c r="E53" s="129" t="str">
        <f t="shared" si="60"/>
        <v>D</v>
      </c>
      <c r="F53" s="152">
        <f t="shared" si="61"/>
        <v>0.81551724137931048</v>
      </c>
      <c r="G53" s="153">
        <f t="shared" si="62"/>
        <v>2.3650000000000002</v>
      </c>
      <c r="H53" s="154">
        <f t="shared" si="63"/>
        <v>2.9</v>
      </c>
      <c r="I53" s="155">
        <f t="shared" si="64"/>
        <v>11730.707</v>
      </c>
      <c r="J53" s="156">
        <f t="shared" si="65"/>
        <v>2.2012822450762057E-2</v>
      </c>
      <c r="K53" s="156">
        <f t="shared" si="66"/>
        <v>0.30807680972942947</v>
      </c>
      <c r="L53" s="156">
        <f t="shared" si="67"/>
        <v>0.14057123752217152</v>
      </c>
      <c r="M53" s="157">
        <f t="shared" si="68"/>
        <v>22.367999999999999</v>
      </c>
      <c r="N53" s="158">
        <f t="shared" si="69"/>
        <v>0.13600000000000001</v>
      </c>
      <c r="O53" s="158">
        <f t="shared" si="70"/>
        <v>21.03</v>
      </c>
      <c r="P53" s="159">
        <f t="shared" si="71"/>
        <v>1080.6166666666666</v>
      </c>
      <c r="Q53" s="160">
        <f t="shared" si="72"/>
        <v>99</v>
      </c>
      <c r="R53" s="161">
        <f t="shared" si="73"/>
        <v>48.228629526383394</v>
      </c>
      <c r="S53" s="146">
        <f t="shared" si="74"/>
        <v>16</v>
      </c>
      <c r="T53" s="146">
        <f t="shared" si="75"/>
        <v>2467</v>
      </c>
      <c r="U53" t="s">
        <v>118</v>
      </c>
      <c r="V53" t="s">
        <v>122</v>
      </c>
      <c r="W53" t="s">
        <v>118</v>
      </c>
      <c r="X53" s="4" t="s">
        <v>122</v>
      </c>
      <c r="Y53" s="4" t="s">
        <v>250</v>
      </c>
      <c r="Z53" s="4" t="s">
        <v>193</v>
      </c>
      <c r="AA53" s="4" t="s">
        <v>48</v>
      </c>
      <c r="AB53" s="4">
        <v>531</v>
      </c>
      <c r="AC53" s="4">
        <v>11730.707</v>
      </c>
      <c r="AD53" s="4">
        <v>4960.6090000000004</v>
      </c>
      <c r="AE53" s="4">
        <v>2.3650000000000002</v>
      </c>
      <c r="AF53" s="4">
        <v>2.9</v>
      </c>
      <c r="AG53" s="4">
        <v>22.367999999999999</v>
      </c>
      <c r="AH53" s="4">
        <v>363.08020099999999</v>
      </c>
      <c r="AI53" s="4">
        <v>7.9924200000000001</v>
      </c>
      <c r="AJ53" s="4">
        <v>111.85659</v>
      </c>
      <c r="AK53" s="4">
        <v>1649</v>
      </c>
      <c r="AL53" s="4">
        <v>16</v>
      </c>
      <c r="AM53" s="4">
        <v>2467</v>
      </c>
      <c r="AN53" s="4">
        <v>99</v>
      </c>
      <c r="AO53" s="4">
        <v>32.308858000000001</v>
      </c>
      <c r="AP53" s="4">
        <v>151997.1</v>
      </c>
      <c r="AQ53" s="4">
        <v>64837</v>
      </c>
      <c r="AR53" s="4">
        <v>109</v>
      </c>
      <c r="AS53" s="4">
        <v>69060</v>
      </c>
      <c r="AT53" s="4">
        <v>0.13600000000000001</v>
      </c>
      <c r="AU53" s="4">
        <v>21.03</v>
      </c>
      <c r="AV53" s="4">
        <v>110153</v>
      </c>
      <c r="AW53" s="4">
        <v>0</v>
      </c>
      <c r="AX53" s="4">
        <v>0.48</v>
      </c>
      <c r="AY53">
        <v>0.81551724137931048</v>
      </c>
      <c r="AZ53" t="s">
        <v>67</v>
      </c>
      <c r="BA53" t="s">
        <v>525</v>
      </c>
      <c r="BB53">
        <v>2</v>
      </c>
      <c r="BC53" t="s">
        <v>573</v>
      </c>
      <c r="BD53">
        <v>11</v>
      </c>
      <c r="BE53">
        <v>69155.165000000008</v>
      </c>
      <c r="BF53">
        <v>0.16962879056105207</v>
      </c>
      <c r="BG53">
        <v>0.138335203336858</v>
      </c>
      <c r="BH53">
        <v>376140.99399999995</v>
      </c>
      <c r="BI53">
        <v>3.1186994204625305E-2</v>
      </c>
      <c r="BJ53">
        <v>2.5433531480668573E-2</v>
      </c>
      <c r="BK53">
        <v>1</v>
      </c>
      <c r="BL53" t="s">
        <v>70</v>
      </c>
      <c r="BM53">
        <v>1</v>
      </c>
      <c r="BN53" t="s">
        <v>493</v>
      </c>
    </row>
    <row r="54" spans="1:66">
      <c r="A54" s="141" t="str">
        <f t="shared" si="56"/>
        <v>청라교통</v>
      </c>
      <c r="B54" s="141" t="str">
        <f t="shared" si="57"/>
        <v>308</v>
      </c>
      <c r="C54" s="142" t="str">
        <f t="shared" si="58"/>
        <v>75아1293</v>
      </c>
      <c r="D54" s="116" t="str">
        <f t="shared" si="59"/>
        <v>대형</v>
      </c>
      <c r="E54" s="112" t="str">
        <f t="shared" si="60"/>
        <v>C</v>
      </c>
      <c r="F54" s="162">
        <f t="shared" si="61"/>
        <v>0.89172413793103444</v>
      </c>
      <c r="G54" s="163">
        <f t="shared" si="62"/>
        <v>2.5859999999999999</v>
      </c>
      <c r="H54" s="164">
        <f t="shared" si="63"/>
        <v>2.9</v>
      </c>
      <c r="I54" s="165">
        <f t="shared" si="64"/>
        <v>11582.189</v>
      </c>
      <c r="J54" s="166">
        <f t="shared" si="65"/>
        <v>2.8743573452822982E-2</v>
      </c>
      <c r="K54" s="166">
        <f t="shared" si="66"/>
        <v>0.24909154641153358</v>
      </c>
      <c r="L54" s="166">
        <f t="shared" si="67"/>
        <v>9.6182163837941162E-2</v>
      </c>
      <c r="M54" s="167">
        <f t="shared" si="68"/>
        <v>22.614999999999998</v>
      </c>
      <c r="N54" s="168">
        <f t="shared" si="69"/>
        <v>5.1999999999999998E-2</v>
      </c>
      <c r="O54" s="168">
        <f t="shared" si="70"/>
        <v>15.653</v>
      </c>
      <c r="P54" s="169">
        <f t="shared" si="71"/>
        <v>579.80833333333328</v>
      </c>
      <c r="Q54" s="170">
        <f t="shared" si="72"/>
        <v>94</v>
      </c>
      <c r="R54" s="171">
        <f t="shared" si="73"/>
        <v>49.099068416548917</v>
      </c>
      <c r="S54" s="143">
        <f t="shared" si="74"/>
        <v>6</v>
      </c>
      <c r="T54" s="143">
        <f t="shared" si="75"/>
        <v>1813</v>
      </c>
      <c r="U54" t="s">
        <v>118</v>
      </c>
      <c r="V54" t="s">
        <v>122</v>
      </c>
      <c r="W54" t="s">
        <v>118</v>
      </c>
      <c r="X54" s="4" t="s">
        <v>122</v>
      </c>
      <c r="Y54" s="4" t="s">
        <v>251</v>
      </c>
      <c r="Z54" s="4" t="s">
        <v>193</v>
      </c>
      <c r="AA54" s="4" t="s">
        <v>48</v>
      </c>
      <c r="AB54" s="4">
        <v>531</v>
      </c>
      <c r="AC54" s="4">
        <v>11582.189</v>
      </c>
      <c r="AD54" s="4">
        <v>4478.0940000000001</v>
      </c>
      <c r="AE54" s="4">
        <v>2.5859999999999999</v>
      </c>
      <c r="AF54" s="4">
        <v>2.9</v>
      </c>
      <c r="AG54" s="4">
        <v>22.614999999999998</v>
      </c>
      <c r="AH54" s="4">
        <v>326.64877300000001</v>
      </c>
      <c r="AI54" s="4">
        <v>9.3890530000000005</v>
      </c>
      <c r="AJ54" s="4">
        <v>81.365448000000001</v>
      </c>
      <c r="AK54" s="4">
        <v>1114</v>
      </c>
      <c r="AL54" s="4">
        <v>6</v>
      </c>
      <c r="AM54" s="4">
        <v>1813</v>
      </c>
      <c r="AN54" s="4">
        <v>94</v>
      </c>
      <c r="AO54" s="4">
        <v>35.457622000000001</v>
      </c>
      <c r="AP54" s="4">
        <v>71615.7</v>
      </c>
      <c r="AQ54" s="4">
        <v>34788.5</v>
      </c>
      <c r="AR54" s="4">
        <v>11</v>
      </c>
      <c r="AS54" s="4">
        <v>2582</v>
      </c>
      <c r="AT54" s="4">
        <v>5.1999999999999998E-2</v>
      </c>
      <c r="AU54" s="4">
        <v>15.653</v>
      </c>
      <c r="AV54" s="4">
        <v>108793</v>
      </c>
      <c r="AW54" s="4">
        <v>0</v>
      </c>
      <c r="AX54" s="4">
        <v>0.52</v>
      </c>
      <c r="AY54">
        <v>0.89172413793103444</v>
      </c>
      <c r="AZ54" t="s">
        <v>69</v>
      </c>
      <c r="BA54" t="s">
        <v>525</v>
      </c>
      <c r="BB54">
        <v>1</v>
      </c>
      <c r="BC54" t="s">
        <v>527</v>
      </c>
      <c r="BD54">
        <v>7</v>
      </c>
      <c r="BE54">
        <v>69155.165000000008</v>
      </c>
      <c r="BF54">
        <v>0.16748118524480418</v>
      </c>
      <c r="BG54">
        <v>0.1493470155320909</v>
      </c>
      <c r="BH54">
        <v>376140.99399999995</v>
      </c>
      <c r="BI54">
        <v>3.0792147584955874E-2</v>
      </c>
      <c r="BJ54">
        <v>2.745810126023996E-2</v>
      </c>
      <c r="BK54">
        <v>1</v>
      </c>
      <c r="BL54" t="s">
        <v>69</v>
      </c>
      <c r="BM54">
        <v>0</v>
      </c>
      <c r="BN54" t="s">
        <v>492</v>
      </c>
    </row>
    <row r="55" spans="1:66">
      <c r="A55" s="144" t="str">
        <f t="shared" si="56"/>
        <v>청라교통</v>
      </c>
      <c r="B55" s="144" t="str">
        <f t="shared" si="57"/>
        <v>예비</v>
      </c>
      <c r="C55" s="145" t="str">
        <f t="shared" si="58"/>
        <v>70바6011</v>
      </c>
      <c r="D55" s="133" t="str">
        <f t="shared" si="59"/>
        <v>대형</v>
      </c>
      <c r="E55" s="129" t="str">
        <f t="shared" si="60"/>
        <v>C</v>
      </c>
      <c r="F55" s="152">
        <f t="shared" si="61"/>
        <v>0.89523809523809517</v>
      </c>
      <c r="G55" s="153">
        <f t="shared" si="62"/>
        <v>1.88</v>
      </c>
      <c r="H55" s="154">
        <f t="shared" si="63"/>
        <v>2.1</v>
      </c>
      <c r="I55" s="155">
        <f t="shared" si="64"/>
        <v>2054.2730000000001</v>
      </c>
      <c r="J55" s="156">
        <f t="shared" si="65"/>
        <v>1.863831302740231E-2</v>
      </c>
      <c r="K55" s="156">
        <f t="shared" si="66"/>
        <v>0.36172680448731481</v>
      </c>
      <c r="L55" s="156">
        <f t="shared" si="67"/>
        <v>0.19568966734216922</v>
      </c>
      <c r="M55" s="157">
        <f t="shared" si="68"/>
        <v>15.699</v>
      </c>
      <c r="N55" s="158">
        <f t="shared" si="69"/>
        <v>9.7000000000000003E-2</v>
      </c>
      <c r="O55" s="158">
        <f t="shared" si="70"/>
        <v>44.395000000000003</v>
      </c>
      <c r="P55" s="159">
        <f t="shared" si="71"/>
        <v>11.193333333333333</v>
      </c>
      <c r="Q55" s="160">
        <f t="shared" si="72"/>
        <v>93</v>
      </c>
      <c r="R55" s="161">
        <f t="shared" si="73"/>
        <v>27.351802258210348</v>
      </c>
      <c r="S55" s="146">
        <f t="shared" si="74"/>
        <v>2</v>
      </c>
      <c r="T55" s="146">
        <f t="shared" si="75"/>
        <v>912</v>
      </c>
      <c r="U55" t="s">
        <v>118</v>
      </c>
      <c r="V55" t="s">
        <v>91</v>
      </c>
      <c r="W55" t="s">
        <v>118</v>
      </c>
      <c r="X55" s="4" t="s">
        <v>91</v>
      </c>
      <c r="Y55" s="4" t="s">
        <v>252</v>
      </c>
      <c r="Z55" s="4" t="s">
        <v>193</v>
      </c>
      <c r="AA55" s="4" t="s">
        <v>48</v>
      </c>
      <c r="AB55" s="4">
        <v>531</v>
      </c>
      <c r="AC55" s="4">
        <v>2054.2730000000001</v>
      </c>
      <c r="AD55" s="4">
        <v>1092.5940000000001</v>
      </c>
      <c r="AE55" s="4">
        <v>1.88</v>
      </c>
      <c r="AF55" s="4">
        <v>2.1</v>
      </c>
      <c r="AG55" s="4">
        <v>15.699</v>
      </c>
      <c r="AH55" s="4">
        <v>121.209414</v>
      </c>
      <c r="AI55" s="4">
        <v>2.2591389999999998</v>
      </c>
      <c r="AJ55" s="4">
        <v>43.844693999999997</v>
      </c>
      <c r="AK55" s="4">
        <v>402</v>
      </c>
      <c r="AL55" s="4">
        <v>2</v>
      </c>
      <c r="AM55" s="4">
        <v>912</v>
      </c>
      <c r="AN55" s="4">
        <v>93</v>
      </c>
      <c r="AO55" s="4">
        <v>16.948129999999999</v>
      </c>
      <c r="AP55" s="4">
        <v>2549.3000000000002</v>
      </c>
      <c r="AQ55" s="4">
        <v>671.6</v>
      </c>
      <c r="AR55" s="4">
        <v>10</v>
      </c>
      <c r="AS55" s="4">
        <v>6628</v>
      </c>
      <c r="AT55" s="4">
        <v>9.7000000000000003E-2</v>
      </c>
      <c r="AU55" s="4">
        <v>44.395000000000003</v>
      </c>
      <c r="AV55" s="4">
        <v>18754</v>
      </c>
      <c r="AW55" s="4">
        <v>0</v>
      </c>
      <c r="AX55" s="4">
        <v>0.52</v>
      </c>
      <c r="AY55">
        <v>0.89523809523809517</v>
      </c>
      <c r="AZ55" t="s">
        <v>69</v>
      </c>
      <c r="BA55" t="s">
        <v>530</v>
      </c>
      <c r="BB55">
        <v>3</v>
      </c>
      <c r="BC55" t="s">
        <v>574</v>
      </c>
      <c r="BD55">
        <v>12</v>
      </c>
      <c r="BE55">
        <v>6649.5700000000006</v>
      </c>
      <c r="BF55">
        <v>0.30893320921503192</v>
      </c>
      <c r="BG55">
        <v>0.27656877777345712</v>
      </c>
      <c r="BH55">
        <v>376140.99399999995</v>
      </c>
      <c r="BI55">
        <v>5.4614440669022114E-3</v>
      </c>
      <c r="BJ55">
        <v>4.8892927837029315E-3</v>
      </c>
      <c r="BK55">
        <v>1</v>
      </c>
      <c r="BL55" t="s">
        <v>67</v>
      </c>
      <c r="BM55">
        <v>1</v>
      </c>
      <c r="BN55" t="s">
        <v>493</v>
      </c>
    </row>
    <row r="56" spans="1:66">
      <c r="A56" s="141" t="str">
        <f t="shared" si="56"/>
        <v>청라교통</v>
      </c>
      <c r="B56" s="141" t="str">
        <f t="shared" si="57"/>
        <v>예비</v>
      </c>
      <c r="C56" s="142" t="str">
        <f t="shared" si="58"/>
        <v>70바6012</v>
      </c>
      <c r="D56" s="116" t="str">
        <f t="shared" si="59"/>
        <v>대형</v>
      </c>
      <c r="E56" s="112" t="str">
        <f t="shared" si="60"/>
        <v>F</v>
      </c>
      <c r="F56" s="162">
        <f t="shared" si="61"/>
        <v>0.6956</v>
      </c>
      <c r="G56" s="163">
        <f t="shared" si="62"/>
        <v>1.7390000000000001</v>
      </c>
      <c r="H56" s="164">
        <f t="shared" si="63"/>
        <v>2.5</v>
      </c>
      <c r="I56" s="165">
        <f t="shared" si="64"/>
        <v>671.09500000000003</v>
      </c>
      <c r="J56" s="166">
        <f t="shared" si="65"/>
        <v>3.3408005957992412E-2</v>
      </c>
      <c r="K56" s="166">
        <f t="shared" si="66"/>
        <v>0.35265463401905361</v>
      </c>
      <c r="L56" s="166">
        <f t="shared" si="67"/>
        <v>0.19967366766255149</v>
      </c>
      <c r="M56" s="167">
        <f t="shared" si="68"/>
        <v>16.395</v>
      </c>
      <c r="N56" s="168">
        <f t="shared" si="69"/>
        <v>0</v>
      </c>
      <c r="O56" s="168">
        <f t="shared" si="70"/>
        <v>26.524000000000001</v>
      </c>
      <c r="P56" s="169">
        <f t="shared" si="71"/>
        <v>0.78666666666666674</v>
      </c>
      <c r="Q56" s="170">
        <f t="shared" si="72"/>
        <v>89</v>
      </c>
      <c r="R56" s="171">
        <f t="shared" si="73"/>
        <v>27.128941452025664</v>
      </c>
      <c r="S56" s="143">
        <f t="shared" si="74"/>
        <v>0</v>
      </c>
      <c r="T56" s="143">
        <f t="shared" si="75"/>
        <v>178</v>
      </c>
      <c r="U56" t="s">
        <v>118</v>
      </c>
      <c r="V56" t="s">
        <v>91</v>
      </c>
      <c r="W56" t="s">
        <v>118</v>
      </c>
      <c r="X56" s="4" t="s">
        <v>91</v>
      </c>
      <c r="Y56" s="4" t="s">
        <v>575</v>
      </c>
      <c r="Z56" s="4" t="s">
        <v>193</v>
      </c>
      <c r="AA56" s="4" t="s">
        <v>48</v>
      </c>
      <c r="AB56" s="4">
        <v>531</v>
      </c>
      <c r="AC56" s="4">
        <v>671.09500000000003</v>
      </c>
      <c r="AD56" s="4">
        <v>385.80099999999999</v>
      </c>
      <c r="AE56" s="4">
        <v>1.7390000000000001</v>
      </c>
      <c r="AF56" s="4">
        <v>2.5</v>
      </c>
      <c r="AG56" s="4">
        <v>16.395</v>
      </c>
      <c r="AH56" s="4">
        <v>40.292766999999998</v>
      </c>
      <c r="AI56" s="4">
        <v>1.346101</v>
      </c>
      <c r="AJ56" s="4">
        <v>14.209431</v>
      </c>
      <c r="AK56" s="4">
        <v>134</v>
      </c>
      <c r="AL56" s="4">
        <v>0</v>
      </c>
      <c r="AM56" s="4">
        <v>178</v>
      </c>
      <c r="AN56" s="4">
        <v>89</v>
      </c>
      <c r="AO56" s="4">
        <v>16.655470000000001</v>
      </c>
      <c r="AP56" s="4">
        <v>505.5</v>
      </c>
      <c r="AQ56" s="4">
        <v>47.2</v>
      </c>
      <c r="AR56" s="4">
        <v>2</v>
      </c>
      <c r="AS56" s="4">
        <v>352</v>
      </c>
      <c r="AT56" s="4">
        <v>0</v>
      </c>
      <c r="AU56" s="4">
        <v>26.524000000000001</v>
      </c>
      <c r="AV56" s="4">
        <v>5633</v>
      </c>
      <c r="AW56" s="4">
        <v>0</v>
      </c>
      <c r="AX56" s="4">
        <v>0.5</v>
      </c>
      <c r="AY56">
        <v>0.6956</v>
      </c>
      <c r="AZ56" t="s">
        <v>70</v>
      </c>
      <c r="BA56" t="s">
        <v>530</v>
      </c>
      <c r="BB56">
        <v>11</v>
      </c>
      <c r="BC56" t="s">
        <v>576</v>
      </c>
      <c r="BD56">
        <v>5</v>
      </c>
      <c r="BE56">
        <v>6649.5700000000006</v>
      </c>
      <c r="BF56">
        <v>0.1009230672058494</v>
      </c>
      <c r="BG56">
        <v>7.0202085548388846E-2</v>
      </c>
      <c r="BH56">
        <v>376140.99399999995</v>
      </c>
      <c r="BI56">
        <v>1.7841580968438664E-3</v>
      </c>
      <c r="BJ56">
        <v>1.2410603721645934E-3</v>
      </c>
      <c r="BK56">
        <v>1</v>
      </c>
      <c r="BL56" t="s">
        <v>501</v>
      </c>
      <c r="BM56" t="s">
        <v>502</v>
      </c>
      <c r="BN56" t="s">
        <v>501</v>
      </c>
    </row>
    <row r="57" spans="1:66">
      <c r="A57" s="144" t="str">
        <f t="shared" si="56"/>
        <v>청라교통</v>
      </c>
      <c r="B57" s="144" t="str">
        <f t="shared" si="57"/>
        <v>예비</v>
      </c>
      <c r="C57" s="145" t="str">
        <f t="shared" si="58"/>
        <v>70바6040</v>
      </c>
      <c r="D57" s="133" t="str">
        <f t="shared" si="59"/>
        <v>대형</v>
      </c>
      <c r="E57" s="129" t="str">
        <f t="shared" si="60"/>
        <v>B</v>
      </c>
      <c r="F57" s="152">
        <f t="shared" si="61"/>
        <v>0.94499999999999995</v>
      </c>
      <c r="G57" s="153">
        <f t="shared" si="62"/>
        <v>2.2679999999999998</v>
      </c>
      <c r="H57" s="154">
        <f t="shared" si="63"/>
        <v>2.4</v>
      </c>
      <c r="I57" s="155">
        <f t="shared" si="64"/>
        <v>928.673</v>
      </c>
      <c r="J57" s="156">
        <f t="shared" si="65"/>
        <v>1.3779320421624807E-2</v>
      </c>
      <c r="K57" s="156">
        <f t="shared" si="66"/>
        <v>0.28598843117329792</v>
      </c>
      <c r="L57" s="156">
        <f t="shared" si="67"/>
        <v>0.13783107724678115</v>
      </c>
      <c r="M57" s="157">
        <f t="shared" si="68"/>
        <v>23.335000000000001</v>
      </c>
      <c r="N57" s="158">
        <f t="shared" si="69"/>
        <v>0</v>
      </c>
      <c r="O57" s="158">
        <f t="shared" si="70"/>
        <v>14.968</v>
      </c>
      <c r="P57" s="159">
        <f t="shared" si="71"/>
        <v>64.046666666666667</v>
      </c>
      <c r="Q57" s="160">
        <f t="shared" si="72"/>
        <v>93</v>
      </c>
      <c r="R57" s="161">
        <f t="shared" si="73"/>
        <v>49.840796771798196</v>
      </c>
      <c r="S57" s="146">
        <f t="shared" si="74"/>
        <v>0</v>
      </c>
      <c r="T57" s="146">
        <f t="shared" si="75"/>
        <v>139</v>
      </c>
      <c r="U57" t="s">
        <v>118</v>
      </c>
      <c r="V57" t="s">
        <v>91</v>
      </c>
      <c r="W57" t="s">
        <v>118</v>
      </c>
      <c r="X57" s="4" t="s">
        <v>91</v>
      </c>
      <c r="Y57" s="4" t="s">
        <v>577</v>
      </c>
      <c r="Z57" s="4" t="s">
        <v>193</v>
      </c>
      <c r="AA57" s="4" t="s">
        <v>48</v>
      </c>
      <c r="AB57" s="4">
        <v>531</v>
      </c>
      <c r="AC57" s="4">
        <v>928.673</v>
      </c>
      <c r="AD57" s="4">
        <v>409.55399999999997</v>
      </c>
      <c r="AE57" s="4">
        <v>2.2679999999999998</v>
      </c>
      <c r="AF57" s="4">
        <v>2.4</v>
      </c>
      <c r="AG57" s="4">
        <v>23.335000000000001</v>
      </c>
      <c r="AH57" s="4">
        <v>26.609439999999999</v>
      </c>
      <c r="AI57" s="4">
        <v>0.36665999999999999</v>
      </c>
      <c r="AJ57" s="4">
        <v>7.6099920000000001</v>
      </c>
      <c r="AK57" s="4">
        <v>128</v>
      </c>
      <c r="AL57" s="4">
        <v>0</v>
      </c>
      <c r="AM57" s="4">
        <v>139</v>
      </c>
      <c r="AN57" s="4">
        <v>93</v>
      </c>
      <c r="AO57" s="4">
        <v>34.900132999999997</v>
      </c>
      <c r="AP57" s="4">
        <v>6647.9</v>
      </c>
      <c r="AQ57" s="4">
        <v>3842.8</v>
      </c>
      <c r="AR57" s="4">
        <v>4</v>
      </c>
      <c r="AS57" s="4">
        <v>2998</v>
      </c>
      <c r="AT57" s="4">
        <v>0</v>
      </c>
      <c r="AU57" s="4">
        <v>14.968</v>
      </c>
      <c r="AV57" s="4">
        <v>8834</v>
      </c>
      <c r="AW57" s="4">
        <v>0</v>
      </c>
      <c r="AX57" s="4">
        <v>0.46</v>
      </c>
      <c r="AY57">
        <v>0.94499999999999995</v>
      </c>
      <c r="AZ57" t="s">
        <v>68</v>
      </c>
      <c r="BA57" t="s">
        <v>530</v>
      </c>
      <c r="BB57">
        <v>3</v>
      </c>
      <c r="BC57" t="s">
        <v>578</v>
      </c>
      <c r="BD57">
        <v>4</v>
      </c>
      <c r="BE57">
        <v>6649.5700000000006</v>
      </c>
      <c r="BF57">
        <v>0.13965910577676449</v>
      </c>
      <c r="BG57">
        <v>0.13197785495904243</v>
      </c>
      <c r="BH57">
        <v>376140.99399999995</v>
      </c>
      <c r="BI57">
        <v>2.4689491834543301E-3</v>
      </c>
      <c r="BJ57">
        <v>2.3331569783643417E-3</v>
      </c>
      <c r="BK57">
        <v>1</v>
      </c>
      <c r="BL57" t="s">
        <v>501</v>
      </c>
      <c r="BM57" t="s">
        <v>502</v>
      </c>
      <c r="BN57" t="s">
        <v>501</v>
      </c>
    </row>
    <row r="58" spans="1:66">
      <c r="A58" s="141" t="str">
        <f t="shared" ref="A58:A59" si="76">W58</f>
        <v>청라교통</v>
      </c>
      <c r="B58" s="141" t="str">
        <f t="shared" ref="B58:B59" si="77">V58</f>
        <v>예비</v>
      </c>
      <c r="C58" s="142" t="str">
        <f t="shared" ref="C58:C59" si="78">Y58</f>
        <v>70바6042</v>
      </c>
      <c r="D58" s="116" t="str">
        <f t="shared" ref="D58:D59" si="79">Z58</f>
        <v>대형</v>
      </c>
      <c r="E58" s="112" t="str">
        <f t="shared" ref="E58:E59" si="80">AZ58</f>
        <v>F</v>
      </c>
      <c r="F58" s="162">
        <f t="shared" ref="F58:F59" si="81">G58/H58</f>
        <v>0.73448275862068968</v>
      </c>
      <c r="G58" s="163">
        <f t="shared" ref="G58:G59" si="82">AE58</f>
        <v>2.13</v>
      </c>
      <c r="H58" s="164">
        <f t="shared" ref="H58:H59" si="83">AF58</f>
        <v>2.9</v>
      </c>
      <c r="I58" s="165">
        <f t="shared" ref="I58:I59" si="84">AC58</f>
        <v>672.35500000000002</v>
      </c>
      <c r="J58" s="166">
        <f t="shared" ref="J58:J59" si="85">AI58/AH58</f>
        <v>1.4947242670398493E-2</v>
      </c>
      <c r="K58" s="166">
        <f t="shared" ref="K58:K59" si="86">AJ58/AH58</f>
        <v>0.35794970113073338</v>
      </c>
      <c r="L58" s="166">
        <f t="shared" ref="L58:L59" si="87">AK58/AC58</f>
        <v>0.12493400063954309</v>
      </c>
      <c r="M58" s="167">
        <f t="shared" ref="M58:M59" si="88">AG58</f>
        <v>28.347999999999999</v>
      </c>
      <c r="N58" s="168">
        <f t="shared" ref="N58:N59" si="89">IF(AW58=0,AT58,"속도계이상")</f>
        <v>0.14899999999999999</v>
      </c>
      <c r="O58" s="168">
        <f t="shared" ref="O58:O59" si="90">IF(AW58=0,AU58,"속도계이상")</f>
        <v>18.591000000000001</v>
      </c>
      <c r="P58" s="169">
        <f t="shared" ref="P58:P59" si="91">AQ58/60</f>
        <v>82.506666666666661</v>
      </c>
      <c r="Q58" s="170">
        <f t="shared" ref="Q58:Q59" si="92">AN58</f>
        <v>91</v>
      </c>
      <c r="R58" s="171">
        <f t="shared" ref="R58:R59" si="93">AC58/(AH58-AI58-AJ58)</f>
        <v>48.238782745861521</v>
      </c>
      <c r="S58" s="143">
        <f t="shared" ref="S58:S59" si="94">IF(AW58=0,AL58,"속도계이상")</f>
        <v>1</v>
      </c>
      <c r="T58" s="143">
        <f t="shared" ref="T58:T59" si="95">IF(AW58=0,AM58,"속도계이상")</f>
        <v>125</v>
      </c>
      <c r="U58" t="s">
        <v>118</v>
      </c>
      <c r="V58" t="s">
        <v>91</v>
      </c>
      <c r="W58" t="s">
        <v>118</v>
      </c>
      <c r="X58" s="4" t="s">
        <v>91</v>
      </c>
      <c r="Y58" s="4" t="s">
        <v>253</v>
      </c>
      <c r="Z58" s="4" t="s">
        <v>193</v>
      </c>
      <c r="AA58" s="4" t="s">
        <v>48</v>
      </c>
      <c r="AB58" s="4">
        <v>531</v>
      </c>
      <c r="AC58" s="4">
        <v>672.35500000000002</v>
      </c>
      <c r="AD58" s="4">
        <v>315.596</v>
      </c>
      <c r="AE58" s="4">
        <v>2.13</v>
      </c>
      <c r="AF58" s="4">
        <v>2.9</v>
      </c>
      <c r="AG58" s="4">
        <v>28.347999999999999</v>
      </c>
      <c r="AH58" s="4">
        <v>22.226106000000001</v>
      </c>
      <c r="AI58" s="4">
        <v>0.33221899999999999</v>
      </c>
      <c r="AJ58" s="4">
        <v>7.9558280000000003</v>
      </c>
      <c r="AK58" s="4">
        <v>84</v>
      </c>
      <c r="AL58" s="4">
        <v>1</v>
      </c>
      <c r="AM58" s="4">
        <v>125</v>
      </c>
      <c r="AN58" s="4">
        <v>91</v>
      </c>
      <c r="AO58" s="4">
        <v>30.250688</v>
      </c>
      <c r="AP58" s="4">
        <v>11694.5</v>
      </c>
      <c r="AQ58" s="4">
        <v>4950.3999999999996</v>
      </c>
      <c r="AR58" s="4">
        <v>10</v>
      </c>
      <c r="AS58" s="4">
        <v>6492</v>
      </c>
      <c r="AT58" s="4">
        <v>0.14899999999999999</v>
      </c>
      <c r="AU58" s="4">
        <v>18.591000000000001</v>
      </c>
      <c r="AV58" s="4">
        <v>6347</v>
      </c>
      <c r="AW58" s="4">
        <v>0</v>
      </c>
      <c r="AX58" s="4">
        <v>0.52</v>
      </c>
      <c r="AY58">
        <v>0.73448275862068968</v>
      </c>
      <c r="AZ58" t="s">
        <v>70</v>
      </c>
      <c r="BA58" t="s">
        <v>530</v>
      </c>
      <c r="BB58">
        <v>8</v>
      </c>
      <c r="BC58" t="s">
        <v>579</v>
      </c>
      <c r="BD58">
        <v>2</v>
      </c>
      <c r="BE58">
        <v>6649.5700000000006</v>
      </c>
      <c r="BF58">
        <v>0.10111255314253402</v>
      </c>
      <c r="BG58">
        <v>7.4265426963309469E-2</v>
      </c>
      <c r="BH58">
        <v>376140.99399999995</v>
      </c>
      <c r="BI58">
        <v>1.7875079045492183E-3</v>
      </c>
      <c r="BJ58">
        <v>1.3128937367895984E-3</v>
      </c>
      <c r="BK58">
        <v>1</v>
      </c>
      <c r="BL58" t="s">
        <v>70</v>
      </c>
      <c r="BM58">
        <v>0</v>
      </c>
      <c r="BN58" t="s">
        <v>492</v>
      </c>
    </row>
    <row r="59" spans="1:66">
      <c r="A59" s="144" t="str">
        <f t="shared" si="76"/>
        <v>청라교통</v>
      </c>
      <c r="B59" s="144" t="str">
        <f t="shared" si="77"/>
        <v>예비</v>
      </c>
      <c r="C59" s="145" t="str">
        <f t="shared" si="78"/>
        <v>72바1334</v>
      </c>
      <c r="D59" s="133" t="str">
        <f t="shared" si="79"/>
        <v>대형</v>
      </c>
      <c r="E59" s="129" t="str">
        <f t="shared" si="80"/>
        <v>B</v>
      </c>
      <c r="F59" s="152">
        <f t="shared" si="81"/>
        <v>0.94920000000000004</v>
      </c>
      <c r="G59" s="153">
        <f t="shared" si="82"/>
        <v>2.3730000000000002</v>
      </c>
      <c r="H59" s="154">
        <f t="shared" si="83"/>
        <v>2.5</v>
      </c>
      <c r="I59" s="155">
        <f t="shared" si="84"/>
        <v>2323.174</v>
      </c>
      <c r="J59" s="156">
        <f t="shared" si="85"/>
        <v>4.4387438386722454E-2</v>
      </c>
      <c r="K59" s="156">
        <f t="shared" si="86"/>
        <v>0.30868451927214474</v>
      </c>
      <c r="L59" s="156">
        <f t="shared" si="87"/>
        <v>0.18250892959373685</v>
      </c>
      <c r="M59" s="157">
        <f t="shared" si="88"/>
        <v>22.344000000000001</v>
      </c>
      <c r="N59" s="158">
        <f t="shared" si="89"/>
        <v>0.30099999999999999</v>
      </c>
      <c r="O59" s="158">
        <f t="shared" si="90"/>
        <v>21.738</v>
      </c>
      <c r="P59" s="159">
        <f t="shared" si="91"/>
        <v>174.32333333333332</v>
      </c>
      <c r="Q59" s="160">
        <f t="shared" si="92"/>
        <v>94</v>
      </c>
      <c r="R59" s="161">
        <f t="shared" si="93"/>
        <v>46.419623667951001</v>
      </c>
      <c r="S59" s="146">
        <f t="shared" si="94"/>
        <v>7</v>
      </c>
      <c r="T59" s="146">
        <f t="shared" si="95"/>
        <v>505</v>
      </c>
      <c r="U59" t="s">
        <v>118</v>
      </c>
      <c r="V59" t="s">
        <v>91</v>
      </c>
      <c r="W59" t="s">
        <v>118</v>
      </c>
      <c r="X59" s="4" t="s">
        <v>91</v>
      </c>
      <c r="Y59" s="4" t="s">
        <v>254</v>
      </c>
      <c r="Z59" s="4" t="s">
        <v>193</v>
      </c>
      <c r="AA59" s="4" t="s">
        <v>48</v>
      </c>
      <c r="AB59" s="4">
        <v>531</v>
      </c>
      <c r="AC59" s="4">
        <v>2323.174</v>
      </c>
      <c r="AD59" s="4">
        <v>979.17</v>
      </c>
      <c r="AE59" s="4">
        <v>2.3730000000000002</v>
      </c>
      <c r="AF59" s="4">
        <v>2.5</v>
      </c>
      <c r="AG59" s="4">
        <v>22.344000000000001</v>
      </c>
      <c r="AH59" s="4">
        <v>77.361368999999996</v>
      </c>
      <c r="AI59" s="4">
        <v>3.4338730000000002</v>
      </c>
      <c r="AJ59" s="4">
        <v>23.880257</v>
      </c>
      <c r="AK59" s="4">
        <v>424</v>
      </c>
      <c r="AL59" s="4">
        <v>7</v>
      </c>
      <c r="AM59" s="4">
        <v>505</v>
      </c>
      <c r="AN59" s="4">
        <v>94</v>
      </c>
      <c r="AO59" s="4">
        <v>30.030156000000002</v>
      </c>
      <c r="AP59" s="4">
        <v>21393.4</v>
      </c>
      <c r="AQ59" s="4">
        <v>10459.4</v>
      </c>
      <c r="AR59" s="4">
        <v>15</v>
      </c>
      <c r="AS59" s="4">
        <v>13990</v>
      </c>
      <c r="AT59" s="4">
        <v>0.30099999999999999</v>
      </c>
      <c r="AU59" s="4">
        <v>21.738</v>
      </c>
      <c r="AV59" s="4">
        <v>21592</v>
      </c>
      <c r="AW59" s="4">
        <v>0</v>
      </c>
      <c r="AX59" s="4">
        <v>0.5</v>
      </c>
      <c r="AY59">
        <v>0.94920000000000004</v>
      </c>
      <c r="AZ59" t="s">
        <v>68</v>
      </c>
      <c r="BA59" t="s">
        <v>530</v>
      </c>
      <c r="BB59">
        <v>1</v>
      </c>
      <c r="BC59" t="s">
        <v>580</v>
      </c>
      <c r="BD59">
        <v>8</v>
      </c>
      <c r="BE59">
        <v>6649.5700000000006</v>
      </c>
      <c r="BF59">
        <v>0.34937206465982007</v>
      </c>
      <c r="BG59">
        <v>0.33162396377510123</v>
      </c>
      <c r="BH59">
        <v>376140.99399999995</v>
      </c>
      <c r="BI59">
        <v>6.1763382270425974E-3</v>
      </c>
      <c r="BJ59">
        <v>5.8625802451088335E-3</v>
      </c>
      <c r="BK59">
        <v>1</v>
      </c>
      <c r="BL59" t="s">
        <v>68</v>
      </c>
      <c r="BM59">
        <v>0</v>
      </c>
      <c r="BN59" t="s">
        <v>492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140</v>
      </c>
      <c r="D4" s="124" t="s">
        <v>157</v>
      </c>
      <c r="E4" s="125" t="s">
        <v>146</v>
      </c>
      <c r="F4" s="123" t="s">
        <v>150</v>
      </c>
      <c r="G4" s="125" t="s">
        <v>148</v>
      </c>
      <c r="H4" s="125" t="s">
        <v>152</v>
      </c>
      <c r="I4" s="126" t="s">
        <v>154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181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7" t="str">
        <f>BF5</f>
        <v>청라교통</v>
      </c>
      <c r="B5" s="128">
        <f>IF(BH5="null", E5, BH5)</f>
        <v>2727</v>
      </c>
      <c r="C5" s="129" t="str">
        <f>BN5</f>
        <v>B</v>
      </c>
      <c r="D5" s="130">
        <f>BM5</f>
        <v>0.9479335217076853</v>
      </c>
      <c r="E5" s="131">
        <f>U5</f>
        <v>2727</v>
      </c>
      <c r="F5" s="132" t="str">
        <f>BG5</f>
        <v>112</v>
      </c>
      <c r="G5" s="133" t="str">
        <f>BK5</f>
        <v>72바1572</v>
      </c>
      <c r="H5" s="134">
        <f>BJ5</f>
        <v>10</v>
      </c>
      <c r="I5" s="135">
        <f>BP5</f>
        <v>1728.0540000000001</v>
      </c>
      <c r="J5" s="136">
        <f>AB5/AA5</f>
        <v>4.7671540376783651E-2</v>
      </c>
      <c r="K5" s="136">
        <f>AC5/AA5</f>
        <v>0.39141050791182402</v>
      </c>
      <c r="L5" s="136">
        <f>AD5/I5</f>
        <v>0.17823517089165036</v>
      </c>
      <c r="M5" s="137">
        <f>Z5</f>
        <v>16.132000000000001</v>
      </c>
      <c r="N5" s="138">
        <f>AE5*100/W5</f>
        <v>5.6608120661341355E-2</v>
      </c>
      <c r="O5" s="138">
        <f>AF5*100/W5</f>
        <v>16.81261183641838</v>
      </c>
      <c r="P5" s="219">
        <f>AK5</f>
        <v>22</v>
      </c>
      <c r="Q5" s="220">
        <f>AE5</f>
        <v>1</v>
      </c>
      <c r="R5" s="220">
        <f>AF5</f>
        <v>297</v>
      </c>
      <c r="T5">
        <v>531</v>
      </c>
      <c r="U5">
        <v>2727</v>
      </c>
      <c r="V5" t="s">
        <v>531</v>
      </c>
      <c r="W5">
        <v>1766.5309999999999</v>
      </c>
      <c r="X5">
        <v>948.85</v>
      </c>
      <c r="Y5">
        <v>1.8620000000000001</v>
      </c>
      <c r="Z5">
        <v>16.132000000000001</v>
      </c>
      <c r="AA5">
        <v>120.884703</v>
      </c>
      <c r="AB5">
        <v>5.7627600000000001</v>
      </c>
      <c r="AC5">
        <v>47.315542999999998</v>
      </c>
      <c r="AD5" s="1">
        <v>308</v>
      </c>
      <c r="AE5">
        <v>1</v>
      </c>
      <c r="AF5">
        <v>297</v>
      </c>
      <c r="AG5">
        <v>77</v>
      </c>
      <c r="AH5">
        <v>14.613353999999999</v>
      </c>
      <c r="AI5">
        <v>1095.4000000000001</v>
      </c>
      <c r="AJ5">
        <v>0</v>
      </c>
      <c r="AK5">
        <v>22</v>
      </c>
      <c r="AL5">
        <v>13050</v>
      </c>
      <c r="AM5" t="s">
        <v>532</v>
      </c>
      <c r="AN5" t="s">
        <v>581</v>
      </c>
      <c r="AO5">
        <v>371.50799999999998</v>
      </c>
      <c r="AR5" t="s">
        <v>118</v>
      </c>
      <c r="AS5" t="s">
        <v>119</v>
      </c>
      <c r="AT5" t="s">
        <v>216</v>
      </c>
      <c r="AU5" t="s">
        <v>531</v>
      </c>
      <c r="AV5" t="s">
        <v>48</v>
      </c>
      <c r="AW5">
        <v>10</v>
      </c>
      <c r="BB5">
        <v>0.9479335217076853</v>
      </c>
      <c r="BC5" t="s">
        <v>68</v>
      </c>
      <c r="BF5" t="s">
        <v>118</v>
      </c>
      <c r="BG5" t="s">
        <v>119</v>
      </c>
      <c r="BH5" t="s">
        <v>531</v>
      </c>
      <c r="BI5">
        <v>2727</v>
      </c>
      <c r="BJ5">
        <v>10</v>
      </c>
      <c r="BK5" t="s">
        <v>216</v>
      </c>
      <c r="BL5" t="s">
        <v>221</v>
      </c>
      <c r="BM5">
        <v>0.9479335217076853</v>
      </c>
      <c r="BN5" t="s">
        <v>68</v>
      </c>
      <c r="BO5" t="s">
        <v>175</v>
      </c>
      <c r="BP5">
        <v>1728.0540000000001</v>
      </c>
    </row>
    <row r="6" spans="1:68" ht="16.5">
      <c r="A6" s="110" t="str">
        <f t="shared" ref="A6:A7" si="0">BF6</f>
        <v>청라교통</v>
      </c>
      <c r="B6" s="111" t="str">
        <f t="shared" ref="B6:B69" si="1">IF(BH6="null", E6, BH6)</f>
        <v>강동윤</v>
      </c>
      <c r="C6" s="112" t="str">
        <f t="shared" ref="C6:C7" si="2">BN6</f>
        <v>F</v>
      </c>
      <c r="D6" s="113">
        <f t="shared" ref="D6:D7" si="3">BM6</f>
        <v>0.78965517241379313</v>
      </c>
      <c r="E6" s="114">
        <f t="shared" ref="E6:E7" si="4">U6</f>
        <v>3423</v>
      </c>
      <c r="F6" s="115" t="str">
        <f t="shared" ref="F6:F7" si="5">BG6</f>
        <v>308</v>
      </c>
      <c r="G6" s="116" t="str">
        <f t="shared" ref="G6:G7" si="6">BK6</f>
        <v>70바6034</v>
      </c>
      <c r="H6" s="117">
        <f t="shared" ref="H6:H7" si="7">BJ6</f>
        <v>1</v>
      </c>
      <c r="I6" s="118">
        <f t="shared" ref="I6:I7" si="8">BP6</f>
        <v>4816.817</v>
      </c>
      <c r="J6" s="119">
        <f t="shared" ref="J6:J7" si="9">AB6/AA6</f>
        <v>1.1588859691115715E-2</v>
      </c>
      <c r="K6" s="119">
        <f t="shared" ref="K6:K7" si="10">AC6/AA6</f>
        <v>0.33704564891612993</v>
      </c>
      <c r="L6" s="119">
        <f t="shared" ref="L6:L7" si="11">AD6/I6</f>
        <v>0.1397188226166782</v>
      </c>
      <c r="M6" s="120">
        <f t="shared" ref="M6:M7" si="12">Z6</f>
        <v>24.254000000000001</v>
      </c>
      <c r="N6" s="121">
        <f t="shared" ref="N6:N7" si="13">AE6*100/W6</f>
        <v>8.3042390856866682E-2</v>
      </c>
      <c r="O6" s="121">
        <f t="shared" ref="O6" si="14">AF6*100/W6</f>
        <v>17.023690125657669</v>
      </c>
      <c r="P6" s="221">
        <f t="shared" ref="P6:P7" si="15">AK6</f>
        <v>41</v>
      </c>
      <c r="Q6" s="222">
        <f t="shared" ref="Q6:Q7" si="16">AE6</f>
        <v>4</v>
      </c>
      <c r="R6" s="222">
        <f t="shared" ref="R6:R7" si="17">AF6</f>
        <v>820</v>
      </c>
      <c r="T6">
        <v>531</v>
      </c>
      <c r="U6">
        <v>3423</v>
      </c>
      <c r="V6" t="s">
        <v>255</v>
      </c>
      <c r="W6">
        <v>4816.817</v>
      </c>
      <c r="X6">
        <v>2103.2159999999999</v>
      </c>
      <c r="Y6">
        <v>2.29</v>
      </c>
      <c r="Z6">
        <v>24.254000000000001</v>
      </c>
      <c r="AA6">
        <v>151.86774600000001</v>
      </c>
      <c r="AB6">
        <v>1.7599739999999999</v>
      </c>
      <c r="AC6">
        <v>51.186363</v>
      </c>
      <c r="AD6" s="1">
        <v>673</v>
      </c>
      <c r="AE6">
        <v>4</v>
      </c>
      <c r="AF6">
        <v>820</v>
      </c>
      <c r="AG6">
        <v>94</v>
      </c>
      <c r="AH6">
        <v>31.717182000000001</v>
      </c>
      <c r="AI6">
        <v>63537</v>
      </c>
      <c r="AJ6">
        <v>37595.199999999997</v>
      </c>
      <c r="AK6">
        <v>41</v>
      </c>
      <c r="AL6">
        <v>38828</v>
      </c>
      <c r="AM6" t="s">
        <v>256</v>
      </c>
      <c r="AN6" t="s">
        <v>582</v>
      </c>
      <c r="AO6">
        <v>4816.817</v>
      </c>
      <c r="AR6" t="s">
        <v>118</v>
      </c>
      <c r="AS6" t="s">
        <v>122</v>
      </c>
      <c r="AT6" t="s">
        <v>248</v>
      </c>
      <c r="AU6" t="s">
        <v>255</v>
      </c>
      <c r="AV6" t="s">
        <v>48</v>
      </c>
      <c r="AW6">
        <v>1</v>
      </c>
      <c r="BB6">
        <v>0.78965517241379313</v>
      </c>
      <c r="BC6" t="s">
        <v>70</v>
      </c>
      <c r="BF6" t="s">
        <v>118</v>
      </c>
      <c r="BG6" t="s">
        <v>122</v>
      </c>
      <c r="BH6" t="s">
        <v>255</v>
      </c>
      <c r="BI6">
        <v>3423</v>
      </c>
      <c r="BJ6">
        <v>1</v>
      </c>
      <c r="BK6" t="s">
        <v>248</v>
      </c>
      <c r="BL6" t="s">
        <v>174</v>
      </c>
      <c r="BM6">
        <v>0.78965517241379313</v>
      </c>
      <c r="BN6" t="s">
        <v>70</v>
      </c>
      <c r="BO6" t="s">
        <v>188</v>
      </c>
      <c r="BP6">
        <v>4816.817</v>
      </c>
    </row>
    <row r="7" spans="1:68" ht="16.5">
      <c r="A7" s="127" t="str">
        <f t="shared" si="0"/>
        <v>청라교통</v>
      </c>
      <c r="B7" s="128" t="str">
        <f t="shared" si="1"/>
        <v>강서구</v>
      </c>
      <c r="C7" s="129" t="str">
        <f t="shared" si="2"/>
        <v>A</v>
      </c>
      <c r="D7" s="130">
        <f t="shared" si="3"/>
        <v>0.98419354838709683</v>
      </c>
      <c r="E7" s="131">
        <f t="shared" si="4"/>
        <v>6813</v>
      </c>
      <c r="F7" s="132" t="str">
        <f t="shared" si="5"/>
        <v>306</v>
      </c>
      <c r="G7" s="133" t="str">
        <f t="shared" si="6"/>
        <v>70바6050</v>
      </c>
      <c r="H7" s="134">
        <f t="shared" si="7"/>
        <v>1</v>
      </c>
      <c r="I7" s="135">
        <f t="shared" si="8"/>
        <v>4103.7259999999997</v>
      </c>
      <c r="J7" s="136">
        <f t="shared" si="9"/>
        <v>8.3869155861027757E-3</v>
      </c>
      <c r="K7" s="136">
        <f t="shared" si="10"/>
        <v>0.22890524904894249</v>
      </c>
      <c r="L7" s="136">
        <f t="shared" si="11"/>
        <v>0.16131681306208068</v>
      </c>
      <c r="M7" s="137">
        <f t="shared" si="12"/>
        <v>17.989999999999998</v>
      </c>
      <c r="N7" s="138">
        <f t="shared" si="13"/>
        <v>4.8736197299722256E-2</v>
      </c>
      <c r="O7" s="138">
        <v>70</v>
      </c>
      <c r="P7" s="219">
        <f t="shared" si="15"/>
        <v>6</v>
      </c>
      <c r="Q7" s="220">
        <f t="shared" si="16"/>
        <v>2</v>
      </c>
      <c r="R7" s="220">
        <f t="shared" si="17"/>
        <v>258</v>
      </c>
      <c r="T7">
        <v>531</v>
      </c>
      <c r="U7">
        <v>6813</v>
      </c>
      <c r="V7" t="s">
        <v>257</v>
      </c>
      <c r="W7">
        <v>4103.7259999999997</v>
      </c>
      <c r="X7">
        <v>1344.9179999999999</v>
      </c>
      <c r="Y7">
        <v>3.0510000000000002</v>
      </c>
      <c r="Z7">
        <v>17.989999999999998</v>
      </c>
      <c r="AA7">
        <v>122.77386</v>
      </c>
      <c r="AB7">
        <v>1.0296940000000001</v>
      </c>
      <c r="AC7">
        <v>28.103580999999998</v>
      </c>
      <c r="AD7" s="1">
        <v>662</v>
      </c>
      <c r="AE7">
        <v>2</v>
      </c>
      <c r="AF7">
        <v>258</v>
      </c>
      <c r="AG7">
        <v>93</v>
      </c>
      <c r="AH7">
        <v>33.425078999999997</v>
      </c>
      <c r="AI7">
        <v>21975.8</v>
      </c>
      <c r="AJ7">
        <v>13229.8</v>
      </c>
      <c r="AK7">
        <v>6</v>
      </c>
      <c r="AL7">
        <v>4888</v>
      </c>
      <c r="AM7" t="s">
        <v>258</v>
      </c>
      <c r="AN7" t="s">
        <v>583</v>
      </c>
      <c r="AO7">
        <v>4103.7259999999997</v>
      </c>
      <c r="AR7" t="s">
        <v>118</v>
      </c>
      <c r="AS7" t="s">
        <v>120</v>
      </c>
      <c r="AT7" t="s">
        <v>224</v>
      </c>
      <c r="AU7" t="s">
        <v>257</v>
      </c>
      <c r="AV7" t="s">
        <v>48</v>
      </c>
      <c r="AW7">
        <v>1</v>
      </c>
      <c r="BB7">
        <v>0.98419354838709683</v>
      </c>
      <c r="BC7" t="s">
        <v>66</v>
      </c>
      <c r="BF7" t="s">
        <v>118</v>
      </c>
      <c r="BG7" t="s">
        <v>120</v>
      </c>
      <c r="BH7" t="s">
        <v>257</v>
      </c>
      <c r="BI7">
        <v>6813</v>
      </c>
      <c r="BJ7">
        <v>1</v>
      </c>
      <c r="BK7" t="s">
        <v>224</v>
      </c>
      <c r="BL7" t="s">
        <v>174</v>
      </c>
      <c r="BM7">
        <v>0.98419354838709683</v>
      </c>
      <c r="BN7" t="s">
        <v>66</v>
      </c>
      <c r="BO7" t="s">
        <v>178</v>
      </c>
      <c r="BP7">
        <v>4103.7259999999997</v>
      </c>
    </row>
    <row r="8" spans="1:68" ht="16.5">
      <c r="A8" s="110" t="str">
        <f t="shared" ref="A8:A71" si="18">BF8</f>
        <v>청라교통</v>
      </c>
      <c r="B8" s="111" t="str">
        <f t="shared" si="1"/>
        <v>강양민</v>
      </c>
      <c r="C8" s="112" t="str">
        <f t="shared" ref="C8:C71" si="19">BN8</f>
        <v>B</v>
      </c>
      <c r="D8" s="113">
        <f t="shared" ref="D8:D71" si="20">BM8</f>
        <v>0.94326581900231943</v>
      </c>
      <c r="E8" s="114">
        <f t="shared" ref="E8:E71" si="21">U8</f>
        <v>7804</v>
      </c>
      <c r="F8" s="115" t="str">
        <f t="shared" ref="F8:F71" si="22">BG8</f>
        <v>112</v>
      </c>
      <c r="G8" s="116" t="str">
        <f t="shared" ref="G8:G71" si="23">BK8</f>
        <v>72바1573</v>
      </c>
      <c r="H8" s="117">
        <f t="shared" ref="H8:H71" si="24">BJ8</f>
        <v>11</v>
      </c>
      <c r="I8" s="118">
        <f t="shared" ref="I8:I71" si="25">BP8</f>
        <v>1608.1780000000001</v>
      </c>
      <c r="J8" s="119">
        <f t="shared" ref="J8:J71" si="26">AB8/AA8</f>
        <v>2.4589923199354578E-2</v>
      </c>
      <c r="K8" s="119">
        <f t="shared" ref="K8:K71" si="27">AC8/AA8</f>
        <v>0.37175884888296629</v>
      </c>
      <c r="L8" s="119">
        <f t="shared" ref="L8:L71" si="28">AD8/I8</f>
        <v>0.2686269803467029</v>
      </c>
      <c r="M8" s="120">
        <f t="shared" ref="M8:M71" si="29">Z8</f>
        <v>16.992000000000001</v>
      </c>
      <c r="N8" s="121">
        <f t="shared" ref="N8:N71" si="30">AE8*100/W8</f>
        <v>0.24167023130257839</v>
      </c>
      <c r="O8" s="121">
        <f t="shared" ref="O8:O71" si="31">AF8*100/W8</f>
        <v>41.990202688822997</v>
      </c>
      <c r="P8" s="221">
        <f t="shared" ref="P8:P71" si="32">AK8</f>
        <v>11</v>
      </c>
      <c r="Q8" s="222">
        <f t="shared" ref="Q8:Q71" si="33">AE8</f>
        <v>4</v>
      </c>
      <c r="R8" s="222">
        <f t="shared" ref="R8:R71" si="34">AF8</f>
        <v>695</v>
      </c>
      <c r="T8">
        <v>531</v>
      </c>
      <c r="U8">
        <v>7804</v>
      </c>
      <c r="V8" t="s">
        <v>259</v>
      </c>
      <c r="W8">
        <v>1655.1479999999999</v>
      </c>
      <c r="X8">
        <v>894.57299999999998</v>
      </c>
      <c r="Y8">
        <v>1.85</v>
      </c>
      <c r="Z8">
        <v>16.992000000000001</v>
      </c>
      <c r="AA8">
        <v>98.639144999999999</v>
      </c>
      <c r="AB8">
        <v>2.425529</v>
      </c>
      <c r="AC8">
        <v>36.669975000000001</v>
      </c>
      <c r="AD8" s="1">
        <v>432</v>
      </c>
      <c r="AE8">
        <v>4</v>
      </c>
      <c r="AF8">
        <v>695</v>
      </c>
      <c r="AG8">
        <v>86</v>
      </c>
      <c r="AH8">
        <v>16.779828999999999</v>
      </c>
      <c r="AI8">
        <v>1929.4</v>
      </c>
      <c r="AJ8">
        <v>45.3</v>
      </c>
      <c r="AK8">
        <v>11</v>
      </c>
      <c r="AL8">
        <v>2201</v>
      </c>
      <c r="AM8" t="s">
        <v>260</v>
      </c>
      <c r="AN8" t="s">
        <v>584</v>
      </c>
      <c r="AO8">
        <v>308.32299999999998</v>
      </c>
      <c r="AR8" t="s">
        <v>118</v>
      </c>
      <c r="AS8" t="s">
        <v>119</v>
      </c>
      <c r="AT8" t="s">
        <v>217</v>
      </c>
      <c r="AU8" t="s">
        <v>259</v>
      </c>
      <c r="AV8" t="s">
        <v>48</v>
      </c>
      <c r="AW8">
        <v>11</v>
      </c>
      <c r="BB8">
        <v>0.94326581900231943</v>
      </c>
      <c r="BC8" t="s">
        <v>68</v>
      </c>
      <c r="BF8" t="s">
        <v>118</v>
      </c>
      <c r="BG8" t="s">
        <v>119</v>
      </c>
      <c r="BH8" t="s">
        <v>259</v>
      </c>
      <c r="BI8">
        <v>7804</v>
      </c>
      <c r="BJ8">
        <v>11</v>
      </c>
      <c r="BK8" t="s">
        <v>217</v>
      </c>
      <c r="BL8" t="s">
        <v>203</v>
      </c>
      <c r="BM8">
        <v>0.94326581900231943</v>
      </c>
      <c r="BN8" t="s">
        <v>68</v>
      </c>
      <c r="BO8" t="s">
        <v>175</v>
      </c>
      <c r="BP8">
        <v>1608.1780000000001</v>
      </c>
    </row>
    <row r="9" spans="1:68" ht="16.5">
      <c r="A9" s="127" t="str">
        <f t="shared" si="18"/>
        <v>청라교통</v>
      </c>
      <c r="B9" s="128" t="str">
        <f t="shared" si="1"/>
        <v>강원호</v>
      </c>
      <c r="C9" s="129" t="str">
        <f t="shared" si="19"/>
        <v>D</v>
      </c>
      <c r="D9" s="130">
        <f t="shared" si="20"/>
        <v>0.8051254083376449</v>
      </c>
      <c r="E9" s="131">
        <f t="shared" si="21"/>
        <v>9832</v>
      </c>
      <c r="F9" s="132" t="str">
        <f t="shared" si="22"/>
        <v>307</v>
      </c>
      <c r="G9" s="133" t="str">
        <f t="shared" si="23"/>
        <v>72바1700</v>
      </c>
      <c r="H9" s="134">
        <f t="shared" si="24"/>
        <v>8</v>
      </c>
      <c r="I9" s="135">
        <f t="shared" si="25"/>
        <v>3722.8810000000008</v>
      </c>
      <c r="J9" s="136">
        <f t="shared" si="26"/>
        <v>3.7265713394156984E-2</v>
      </c>
      <c r="K9" s="136">
        <f t="shared" si="27"/>
        <v>0.30876380989402225</v>
      </c>
      <c r="L9" s="136">
        <f t="shared" si="28"/>
        <v>0.19420443468378384</v>
      </c>
      <c r="M9" s="137">
        <f t="shared" si="29"/>
        <v>24.122</v>
      </c>
      <c r="N9" s="138">
        <f t="shared" si="30"/>
        <v>2.6860917660274396E-2</v>
      </c>
      <c r="O9" s="138">
        <f t="shared" si="31"/>
        <v>71.745511070592912</v>
      </c>
      <c r="P9" s="219">
        <f t="shared" si="32"/>
        <v>12</v>
      </c>
      <c r="Q9" s="220">
        <f t="shared" si="33"/>
        <v>1</v>
      </c>
      <c r="R9" s="220">
        <f t="shared" si="34"/>
        <v>2671</v>
      </c>
      <c r="T9">
        <v>531</v>
      </c>
      <c r="U9">
        <v>9832</v>
      </c>
      <c r="V9" t="s">
        <v>261</v>
      </c>
      <c r="W9">
        <v>3722.8809999999999</v>
      </c>
      <c r="X9">
        <v>1697.3610000000001</v>
      </c>
      <c r="Y9">
        <v>2.1930000000000001</v>
      </c>
      <c r="Z9">
        <v>24.122</v>
      </c>
      <c r="AA9">
        <v>142.34803299999999</v>
      </c>
      <c r="AB9">
        <v>5.3047009999999997</v>
      </c>
      <c r="AC9">
        <v>43.951920999999999</v>
      </c>
      <c r="AD9" s="1">
        <v>723</v>
      </c>
      <c r="AE9">
        <v>1</v>
      </c>
      <c r="AF9">
        <v>2671</v>
      </c>
      <c r="AG9">
        <v>93</v>
      </c>
      <c r="AH9">
        <v>26.153371</v>
      </c>
      <c r="AI9">
        <v>32961.9</v>
      </c>
      <c r="AJ9">
        <v>13354.6</v>
      </c>
      <c r="AK9">
        <v>12</v>
      </c>
      <c r="AL9">
        <v>4733</v>
      </c>
      <c r="AM9" t="s">
        <v>262</v>
      </c>
      <c r="AN9" t="s">
        <v>585</v>
      </c>
      <c r="AO9">
        <v>1208.4190000000001</v>
      </c>
      <c r="AR9" t="s">
        <v>118</v>
      </c>
      <c r="AS9" t="s">
        <v>121</v>
      </c>
      <c r="AT9" t="s">
        <v>240</v>
      </c>
      <c r="AU9" t="s">
        <v>261</v>
      </c>
      <c r="AV9" t="s">
        <v>48</v>
      </c>
      <c r="AW9">
        <v>8</v>
      </c>
      <c r="BB9">
        <v>0.8051254083376449</v>
      </c>
      <c r="BC9" t="s">
        <v>67</v>
      </c>
      <c r="BF9" t="s">
        <v>118</v>
      </c>
      <c r="BG9" t="s">
        <v>121</v>
      </c>
      <c r="BH9" t="s">
        <v>261</v>
      </c>
      <c r="BI9">
        <v>9832</v>
      </c>
      <c r="BJ9">
        <v>8</v>
      </c>
      <c r="BK9" t="s">
        <v>240</v>
      </c>
      <c r="BL9" t="s">
        <v>242</v>
      </c>
      <c r="BM9">
        <v>0.8051254083376449</v>
      </c>
      <c r="BN9" t="s">
        <v>67</v>
      </c>
      <c r="BO9" t="s">
        <v>179</v>
      </c>
      <c r="BP9">
        <v>3722.8810000000008</v>
      </c>
    </row>
    <row r="10" spans="1:68" ht="16.5">
      <c r="A10" s="110" t="str">
        <f t="shared" si="18"/>
        <v>청라교통</v>
      </c>
      <c r="B10" s="111" t="str">
        <f t="shared" si="1"/>
        <v>고성훈</v>
      </c>
      <c r="C10" s="112" t="str">
        <f t="shared" si="19"/>
        <v>C</v>
      </c>
      <c r="D10" s="113">
        <f t="shared" si="20"/>
        <v>0.87949999999999995</v>
      </c>
      <c r="E10" s="114">
        <f t="shared" si="21"/>
        <v>5077</v>
      </c>
      <c r="F10" s="115" t="str">
        <f t="shared" si="22"/>
        <v>112</v>
      </c>
      <c r="G10" s="116" t="str">
        <f t="shared" si="23"/>
        <v>72바1612</v>
      </c>
      <c r="H10" s="117">
        <f t="shared" si="24"/>
        <v>1</v>
      </c>
      <c r="I10" s="118">
        <f t="shared" si="25"/>
        <v>2176.9859999999999</v>
      </c>
      <c r="J10" s="119">
        <f t="shared" si="26"/>
        <v>1.726016005472256E-2</v>
      </c>
      <c r="K10" s="119">
        <f t="shared" si="27"/>
        <v>0.46816037587717646</v>
      </c>
      <c r="L10" s="119">
        <f t="shared" si="28"/>
        <v>0.18236222006021169</v>
      </c>
      <c r="M10" s="120">
        <f t="shared" si="29"/>
        <v>22.446000000000002</v>
      </c>
      <c r="N10" s="121">
        <f t="shared" si="30"/>
        <v>0.32154547617669571</v>
      </c>
      <c r="O10" s="121">
        <f t="shared" si="31"/>
        <v>73.63391404446331</v>
      </c>
      <c r="P10" s="221">
        <f t="shared" si="32"/>
        <v>47</v>
      </c>
      <c r="Q10" s="222">
        <f t="shared" si="33"/>
        <v>7</v>
      </c>
      <c r="R10" s="222">
        <f t="shared" si="34"/>
        <v>1603</v>
      </c>
      <c r="T10">
        <v>531</v>
      </c>
      <c r="U10">
        <v>5077</v>
      </c>
      <c r="V10" t="s">
        <v>263</v>
      </c>
      <c r="W10">
        <v>2176.9859999999999</v>
      </c>
      <c r="X10">
        <v>1237.828</v>
      </c>
      <c r="Y10">
        <v>1.7589999999999999</v>
      </c>
      <c r="Z10">
        <v>22.446000000000002</v>
      </c>
      <c r="AA10">
        <v>152.05137099999999</v>
      </c>
      <c r="AB10">
        <v>2.624431</v>
      </c>
      <c r="AC10">
        <v>71.184426999999999</v>
      </c>
      <c r="AD10" s="1">
        <v>397</v>
      </c>
      <c r="AE10">
        <v>7</v>
      </c>
      <c r="AF10">
        <v>1603</v>
      </c>
      <c r="AG10">
        <v>82</v>
      </c>
      <c r="AH10">
        <v>14.317437</v>
      </c>
      <c r="AI10">
        <v>5396.1</v>
      </c>
      <c r="AJ10">
        <v>0</v>
      </c>
      <c r="AK10">
        <v>47</v>
      </c>
      <c r="AL10">
        <v>59645</v>
      </c>
      <c r="AM10" t="s">
        <v>264</v>
      </c>
      <c r="AN10" t="s">
        <v>586</v>
      </c>
      <c r="AO10">
        <v>2176.9859999999999</v>
      </c>
      <c r="AR10" t="s">
        <v>118</v>
      </c>
      <c r="AS10" t="s">
        <v>119</v>
      </c>
      <c r="AT10" t="s">
        <v>221</v>
      </c>
      <c r="AU10" t="s">
        <v>263</v>
      </c>
      <c r="AV10" t="s">
        <v>48</v>
      </c>
      <c r="AW10">
        <v>1</v>
      </c>
      <c r="BB10">
        <v>0.87949999999999995</v>
      </c>
      <c r="BC10" t="s">
        <v>69</v>
      </c>
      <c r="BF10" t="s">
        <v>118</v>
      </c>
      <c r="BG10" t="s">
        <v>119</v>
      </c>
      <c r="BH10" t="s">
        <v>263</v>
      </c>
      <c r="BI10">
        <v>5077</v>
      </c>
      <c r="BJ10">
        <v>1</v>
      </c>
      <c r="BK10" t="s">
        <v>221</v>
      </c>
      <c r="BL10" t="s">
        <v>174</v>
      </c>
      <c r="BM10">
        <v>0.87949999999999995</v>
      </c>
      <c r="BN10" t="s">
        <v>69</v>
      </c>
      <c r="BO10" t="s">
        <v>177</v>
      </c>
      <c r="BP10">
        <v>2176.9859999999999</v>
      </c>
    </row>
    <row r="11" spans="1:68" ht="16.5">
      <c r="A11" s="127" t="str">
        <f t="shared" si="18"/>
        <v>청라교통</v>
      </c>
      <c r="B11" s="128" t="str">
        <f t="shared" si="1"/>
        <v>공경갑</v>
      </c>
      <c r="C11" s="129" t="str">
        <f t="shared" si="19"/>
        <v>C</v>
      </c>
      <c r="D11" s="130">
        <f t="shared" si="20"/>
        <v>0.87571428571428567</v>
      </c>
      <c r="E11" s="131">
        <f t="shared" si="21"/>
        <v>2165</v>
      </c>
      <c r="F11" s="132" t="str">
        <f t="shared" si="22"/>
        <v>112</v>
      </c>
      <c r="G11" s="133" t="str">
        <f t="shared" si="23"/>
        <v>70바6015</v>
      </c>
      <c r="H11" s="134">
        <f t="shared" si="24"/>
        <v>1</v>
      </c>
      <c r="I11" s="135">
        <f t="shared" si="25"/>
        <v>1818.539</v>
      </c>
      <c r="J11" s="136">
        <f t="shared" si="26"/>
        <v>4.7501755352593419E-2</v>
      </c>
      <c r="K11" s="136">
        <f t="shared" si="27"/>
        <v>0.3595870537719924</v>
      </c>
      <c r="L11" s="136">
        <f t="shared" si="28"/>
        <v>0.23645354870035781</v>
      </c>
      <c r="M11" s="137">
        <f t="shared" si="29"/>
        <v>16.710999999999999</v>
      </c>
      <c r="N11" s="138">
        <f t="shared" si="30"/>
        <v>5.4989197372176238E-2</v>
      </c>
      <c r="O11" s="138">
        <f t="shared" si="31"/>
        <v>54.274337806337947</v>
      </c>
      <c r="P11" s="219">
        <f t="shared" si="32"/>
        <v>5</v>
      </c>
      <c r="Q11" s="220">
        <f t="shared" si="33"/>
        <v>1</v>
      </c>
      <c r="R11" s="220">
        <f t="shared" si="34"/>
        <v>987</v>
      </c>
      <c r="T11">
        <v>531</v>
      </c>
      <c r="U11">
        <v>2165</v>
      </c>
      <c r="V11" t="s">
        <v>265</v>
      </c>
      <c r="W11">
        <v>1818.539</v>
      </c>
      <c r="X11">
        <v>988.625</v>
      </c>
      <c r="Y11">
        <v>1.839</v>
      </c>
      <c r="Z11">
        <v>16.710999999999999</v>
      </c>
      <c r="AA11">
        <v>113.129693</v>
      </c>
      <c r="AB11">
        <v>5.3738590000000004</v>
      </c>
      <c r="AC11">
        <v>40.679972999999997</v>
      </c>
      <c r="AD11" s="1">
        <v>430</v>
      </c>
      <c r="AE11">
        <v>1</v>
      </c>
      <c r="AF11">
        <v>987</v>
      </c>
      <c r="AG11">
        <v>82</v>
      </c>
      <c r="AH11">
        <v>16.074815999999998</v>
      </c>
      <c r="AI11">
        <v>2237.9</v>
      </c>
      <c r="AJ11">
        <v>0</v>
      </c>
      <c r="AK11">
        <v>5</v>
      </c>
      <c r="AL11">
        <v>1443</v>
      </c>
      <c r="AM11" t="s">
        <v>266</v>
      </c>
      <c r="AN11" t="s">
        <v>587</v>
      </c>
      <c r="AO11">
        <v>1818.539</v>
      </c>
      <c r="AR11" t="s">
        <v>118</v>
      </c>
      <c r="AS11" t="s">
        <v>119</v>
      </c>
      <c r="AT11" t="s">
        <v>206</v>
      </c>
      <c r="AU11" t="s">
        <v>265</v>
      </c>
      <c r="AV11" t="s">
        <v>48</v>
      </c>
      <c r="AW11">
        <v>1</v>
      </c>
      <c r="BB11">
        <v>0.87571428571428567</v>
      </c>
      <c r="BC11" t="s">
        <v>69</v>
      </c>
      <c r="BF11" t="s">
        <v>118</v>
      </c>
      <c r="BG11" t="s">
        <v>119</v>
      </c>
      <c r="BH11" t="s">
        <v>265</v>
      </c>
      <c r="BI11">
        <v>2165</v>
      </c>
      <c r="BJ11">
        <v>1</v>
      </c>
      <c r="BK11" t="s">
        <v>206</v>
      </c>
      <c r="BL11" t="s">
        <v>174</v>
      </c>
      <c r="BM11">
        <v>0.87571428571428567</v>
      </c>
      <c r="BN11" t="s">
        <v>69</v>
      </c>
      <c r="BO11" t="s">
        <v>177</v>
      </c>
      <c r="BP11">
        <v>1818.539</v>
      </c>
    </row>
    <row r="12" spans="1:68" ht="16.5">
      <c r="A12" s="110" t="str">
        <f t="shared" si="18"/>
        <v>청라교통</v>
      </c>
      <c r="B12" s="111" t="str">
        <f t="shared" si="1"/>
        <v>구준회</v>
      </c>
      <c r="C12" s="112" t="str">
        <f t="shared" si="19"/>
        <v>B</v>
      </c>
      <c r="D12" s="113">
        <f t="shared" si="20"/>
        <v>0.90571428571428558</v>
      </c>
      <c r="E12" s="114">
        <f t="shared" si="21"/>
        <v>4887</v>
      </c>
      <c r="F12" s="115" t="str">
        <f t="shared" si="22"/>
        <v>112</v>
      </c>
      <c r="G12" s="116" t="str">
        <f t="shared" si="23"/>
        <v>70바6015</v>
      </c>
      <c r="H12" s="117">
        <f t="shared" si="24"/>
        <v>1</v>
      </c>
      <c r="I12" s="118">
        <f t="shared" si="25"/>
        <v>1370.3130000000001</v>
      </c>
      <c r="J12" s="119">
        <f t="shared" si="26"/>
        <v>2.3204224367914517E-2</v>
      </c>
      <c r="K12" s="119">
        <f t="shared" si="27"/>
        <v>0.33686951603054238</v>
      </c>
      <c r="L12" s="119">
        <f t="shared" si="28"/>
        <v>0.20433287869267822</v>
      </c>
      <c r="M12" s="120">
        <f t="shared" si="29"/>
        <v>14.989000000000001</v>
      </c>
      <c r="N12" s="121">
        <f t="shared" si="30"/>
        <v>0</v>
      </c>
      <c r="O12" s="121">
        <f t="shared" si="31"/>
        <v>5.6191541640486511</v>
      </c>
      <c r="P12" s="221">
        <f t="shared" si="32"/>
        <v>5</v>
      </c>
      <c r="Q12" s="222">
        <f t="shared" si="33"/>
        <v>0</v>
      </c>
      <c r="R12" s="222">
        <f t="shared" si="34"/>
        <v>77</v>
      </c>
      <c r="T12">
        <v>531</v>
      </c>
      <c r="U12">
        <v>4887</v>
      </c>
      <c r="V12" t="s">
        <v>267</v>
      </c>
      <c r="W12">
        <v>1370.3130000000001</v>
      </c>
      <c r="X12">
        <v>720.44100000000003</v>
      </c>
      <c r="Y12">
        <v>1.9019999999999999</v>
      </c>
      <c r="Z12">
        <v>14.989000000000001</v>
      </c>
      <c r="AA12">
        <v>81.821093000000005</v>
      </c>
      <c r="AB12">
        <v>1.898595</v>
      </c>
      <c r="AC12">
        <v>27.563032</v>
      </c>
      <c r="AD12" s="1">
        <v>280</v>
      </c>
      <c r="AE12">
        <v>0</v>
      </c>
      <c r="AF12">
        <v>77</v>
      </c>
      <c r="AG12">
        <v>78</v>
      </c>
      <c r="AH12">
        <v>16.747674</v>
      </c>
      <c r="AI12">
        <v>1163.0999999999999</v>
      </c>
      <c r="AJ12">
        <v>0</v>
      </c>
      <c r="AK12">
        <v>5</v>
      </c>
      <c r="AL12">
        <v>754</v>
      </c>
      <c r="AM12" t="s">
        <v>268</v>
      </c>
      <c r="AN12" t="s">
        <v>588</v>
      </c>
      <c r="AO12">
        <v>1370.3130000000001</v>
      </c>
      <c r="AR12" t="s">
        <v>118</v>
      </c>
      <c r="AS12" t="s">
        <v>119</v>
      </c>
      <c r="AT12" t="s">
        <v>206</v>
      </c>
      <c r="AU12" t="s">
        <v>267</v>
      </c>
      <c r="AV12" t="s">
        <v>48</v>
      </c>
      <c r="AW12">
        <v>1</v>
      </c>
      <c r="BB12">
        <v>0.90571428571428558</v>
      </c>
      <c r="BC12" t="s">
        <v>68</v>
      </c>
      <c r="BF12" t="s">
        <v>118</v>
      </c>
      <c r="BG12" t="s">
        <v>119</v>
      </c>
      <c r="BH12" t="s">
        <v>267</v>
      </c>
      <c r="BI12">
        <v>4887</v>
      </c>
      <c r="BJ12">
        <v>1</v>
      </c>
      <c r="BK12" t="s">
        <v>206</v>
      </c>
      <c r="BL12" t="s">
        <v>174</v>
      </c>
      <c r="BM12">
        <v>0.90571428571428558</v>
      </c>
      <c r="BN12" t="s">
        <v>68</v>
      </c>
      <c r="BO12" t="s">
        <v>175</v>
      </c>
      <c r="BP12">
        <v>1370.3130000000001</v>
      </c>
    </row>
    <row r="13" spans="1:68" ht="16.5">
      <c r="A13" s="127" t="str">
        <f t="shared" si="18"/>
        <v>청라교통</v>
      </c>
      <c r="B13" s="128" t="str">
        <f t="shared" si="1"/>
        <v>김경수</v>
      </c>
      <c r="C13" s="129" t="str">
        <f t="shared" si="19"/>
        <v>A</v>
      </c>
      <c r="D13" s="130">
        <f t="shared" si="20"/>
        <v>0.95450142451375786</v>
      </c>
      <c r="E13" s="131">
        <f t="shared" si="21"/>
        <v>3552</v>
      </c>
      <c r="F13" s="132" t="str">
        <f t="shared" si="22"/>
        <v>307</v>
      </c>
      <c r="G13" s="133" t="str">
        <f t="shared" si="23"/>
        <v>72바1701</v>
      </c>
      <c r="H13" s="134">
        <f t="shared" si="24"/>
        <v>10</v>
      </c>
      <c r="I13" s="135">
        <f t="shared" si="25"/>
        <v>3991.337</v>
      </c>
      <c r="J13" s="136">
        <f t="shared" si="26"/>
        <v>1.9866995375526834E-2</v>
      </c>
      <c r="K13" s="136">
        <f t="shared" si="27"/>
        <v>0.28370648897703538</v>
      </c>
      <c r="L13" s="136">
        <f t="shared" si="28"/>
        <v>0.13779843696485664</v>
      </c>
      <c r="M13" s="137">
        <f t="shared" si="29"/>
        <v>18.277999999999999</v>
      </c>
      <c r="N13" s="138">
        <f t="shared" si="30"/>
        <v>0</v>
      </c>
      <c r="O13" s="138">
        <f t="shared" si="31"/>
        <v>8.8942627495498368</v>
      </c>
      <c r="P13" s="219">
        <f t="shared" si="32"/>
        <v>5</v>
      </c>
      <c r="Q13" s="220">
        <f t="shared" si="33"/>
        <v>0</v>
      </c>
      <c r="R13" s="220">
        <f t="shared" si="34"/>
        <v>355</v>
      </c>
      <c r="T13">
        <v>531</v>
      </c>
      <c r="U13">
        <v>3552</v>
      </c>
      <c r="V13" t="s">
        <v>269</v>
      </c>
      <c r="W13">
        <v>3991.337</v>
      </c>
      <c r="X13">
        <v>1517.9159999999999</v>
      </c>
      <c r="Y13">
        <v>2.629</v>
      </c>
      <c r="Z13">
        <v>18.277999999999999</v>
      </c>
      <c r="AA13">
        <v>145.77357799999999</v>
      </c>
      <c r="AB13">
        <v>2.896083</v>
      </c>
      <c r="AC13">
        <v>41.356909999999999</v>
      </c>
      <c r="AD13" s="1">
        <v>550</v>
      </c>
      <c r="AE13">
        <v>0</v>
      </c>
      <c r="AF13">
        <v>355</v>
      </c>
      <c r="AG13">
        <v>92</v>
      </c>
      <c r="AH13">
        <v>27.380386999999999</v>
      </c>
      <c r="AI13">
        <v>26355.200000000001</v>
      </c>
      <c r="AJ13">
        <v>6567.1</v>
      </c>
      <c r="AK13">
        <v>5</v>
      </c>
      <c r="AL13">
        <v>1541</v>
      </c>
      <c r="AM13" t="s">
        <v>270</v>
      </c>
      <c r="AN13" t="s">
        <v>589</v>
      </c>
      <c r="AO13">
        <v>1003.403</v>
      </c>
      <c r="AR13" t="s">
        <v>118</v>
      </c>
      <c r="AS13" t="s">
        <v>121</v>
      </c>
      <c r="AT13" t="s">
        <v>241</v>
      </c>
      <c r="AU13" t="s">
        <v>269</v>
      </c>
      <c r="AV13" t="s">
        <v>48</v>
      </c>
      <c r="AW13">
        <v>10</v>
      </c>
      <c r="BB13">
        <v>0.95450142451375786</v>
      </c>
      <c r="BC13" t="s">
        <v>66</v>
      </c>
      <c r="BF13" t="s">
        <v>118</v>
      </c>
      <c r="BG13" t="s">
        <v>121</v>
      </c>
      <c r="BH13" t="s">
        <v>269</v>
      </c>
      <c r="BI13">
        <v>3552</v>
      </c>
      <c r="BJ13">
        <v>10</v>
      </c>
      <c r="BK13" t="s">
        <v>241</v>
      </c>
      <c r="BL13" t="s">
        <v>244</v>
      </c>
      <c r="BM13">
        <v>0.95450142451375786</v>
      </c>
      <c r="BN13" t="s">
        <v>66</v>
      </c>
      <c r="BO13" t="s">
        <v>178</v>
      </c>
      <c r="BP13">
        <v>3991.337</v>
      </c>
    </row>
    <row r="14" spans="1:68" ht="16.5">
      <c r="A14" s="110" t="str">
        <f t="shared" si="18"/>
        <v>청라교통</v>
      </c>
      <c r="B14" s="111" t="str">
        <f t="shared" si="1"/>
        <v>김광민</v>
      </c>
      <c r="C14" s="112" t="str">
        <f t="shared" si="19"/>
        <v>C</v>
      </c>
      <c r="D14" s="113">
        <f t="shared" si="20"/>
        <v>0.85952380952380947</v>
      </c>
      <c r="E14" s="114">
        <f t="shared" si="21"/>
        <v>2591</v>
      </c>
      <c r="F14" s="115" t="str">
        <f t="shared" si="22"/>
        <v>112</v>
      </c>
      <c r="G14" s="116" t="str">
        <f t="shared" si="23"/>
        <v>72바1609</v>
      </c>
      <c r="H14" s="117">
        <f t="shared" si="24"/>
        <v>1</v>
      </c>
      <c r="I14" s="118">
        <f t="shared" si="25"/>
        <v>1718.479</v>
      </c>
      <c r="J14" s="119">
        <f t="shared" si="26"/>
        <v>1.7603884539983981E-2</v>
      </c>
      <c r="K14" s="119">
        <f t="shared" si="27"/>
        <v>0.38022075519501847</v>
      </c>
      <c r="L14" s="119">
        <f t="shared" si="28"/>
        <v>0.26127755998182112</v>
      </c>
      <c r="M14" s="120">
        <f t="shared" si="29"/>
        <v>17.085000000000001</v>
      </c>
      <c r="N14" s="121">
        <f t="shared" si="30"/>
        <v>0</v>
      </c>
      <c r="O14" s="121">
        <f t="shared" si="31"/>
        <v>9.6015138968820679</v>
      </c>
      <c r="P14" s="221">
        <f t="shared" si="32"/>
        <v>3</v>
      </c>
      <c r="Q14" s="222">
        <f t="shared" si="33"/>
        <v>0</v>
      </c>
      <c r="R14" s="222">
        <f t="shared" si="34"/>
        <v>165</v>
      </c>
      <c r="T14">
        <v>531</v>
      </c>
      <c r="U14">
        <v>2591</v>
      </c>
      <c r="V14" t="s">
        <v>271</v>
      </c>
      <c r="W14">
        <v>1718.479</v>
      </c>
      <c r="X14">
        <v>952.24</v>
      </c>
      <c r="Y14">
        <v>1.8049999999999999</v>
      </c>
      <c r="Z14">
        <v>17.085000000000001</v>
      </c>
      <c r="AA14">
        <v>107.86636300000001</v>
      </c>
      <c r="AB14">
        <v>1.8988670000000001</v>
      </c>
      <c r="AC14">
        <v>41.013030000000001</v>
      </c>
      <c r="AD14" s="1">
        <v>449</v>
      </c>
      <c r="AE14">
        <v>0</v>
      </c>
      <c r="AF14">
        <v>165</v>
      </c>
      <c r="AG14">
        <v>79</v>
      </c>
      <c r="AH14">
        <v>15.931554999999999</v>
      </c>
      <c r="AI14">
        <v>1572.6</v>
      </c>
      <c r="AJ14">
        <v>0</v>
      </c>
      <c r="AK14">
        <v>3</v>
      </c>
      <c r="AL14">
        <v>243</v>
      </c>
      <c r="AM14" t="s">
        <v>272</v>
      </c>
      <c r="AN14" t="s">
        <v>590</v>
      </c>
      <c r="AO14">
        <v>1718.479</v>
      </c>
      <c r="AR14" t="s">
        <v>118</v>
      </c>
      <c r="AS14" t="s">
        <v>119</v>
      </c>
      <c r="AT14" t="s">
        <v>219</v>
      </c>
      <c r="AU14" t="s">
        <v>271</v>
      </c>
      <c r="AV14" t="s">
        <v>48</v>
      </c>
      <c r="AW14">
        <v>1</v>
      </c>
      <c r="BB14">
        <v>0.85952380952380947</v>
      </c>
      <c r="BC14" t="s">
        <v>69</v>
      </c>
      <c r="BF14" t="s">
        <v>118</v>
      </c>
      <c r="BG14" t="s">
        <v>119</v>
      </c>
      <c r="BH14" t="s">
        <v>271</v>
      </c>
      <c r="BI14">
        <v>2591</v>
      </c>
      <c r="BJ14">
        <v>1</v>
      </c>
      <c r="BK14" t="s">
        <v>219</v>
      </c>
      <c r="BL14" t="s">
        <v>174</v>
      </c>
      <c r="BM14">
        <v>0.85952380952380947</v>
      </c>
      <c r="BN14" t="s">
        <v>69</v>
      </c>
      <c r="BO14" t="s">
        <v>177</v>
      </c>
      <c r="BP14">
        <v>1718.479</v>
      </c>
    </row>
    <row r="15" spans="1:68" ht="16.5">
      <c r="A15" s="127" t="str">
        <f t="shared" si="18"/>
        <v>청라교통</v>
      </c>
      <c r="B15" s="128" t="str">
        <f t="shared" si="1"/>
        <v>김광섭</v>
      </c>
      <c r="C15" s="129" t="str">
        <f t="shared" si="19"/>
        <v>F</v>
      </c>
      <c r="D15" s="130">
        <f t="shared" si="20"/>
        <v>0.73835135592261136</v>
      </c>
      <c r="E15" s="131">
        <f t="shared" si="21"/>
        <v>5231</v>
      </c>
      <c r="F15" s="132" t="str">
        <f t="shared" si="22"/>
        <v>307</v>
      </c>
      <c r="G15" s="133" t="str">
        <f t="shared" si="23"/>
        <v>70바5991</v>
      </c>
      <c r="H15" s="134">
        <f t="shared" si="24"/>
        <v>2</v>
      </c>
      <c r="I15" s="135">
        <f t="shared" si="25"/>
        <v>3700.2739999999999</v>
      </c>
      <c r="J15" s="136">
        <f t="shared" si="26"/>
        <v>4.2658637018589601E-2</v>
      </c>
      <c r="K15" s="136">
        <f t="shared" si="27"/>
        <v>0.31997253163202816</v>
      </c>
      <c r="L15" s="136">
        <f t="shared" si="28"/>
        <v>0.22403746317164622</v>
      </c>
      <c r="M15" s="137">
        <f t="shared" si="29"/>
        <v>24.84</v>
      </c>
      <c r="N15" s="138">
        <f t="shared" si="30"/>
        <v>0.51347548857192737</v>
      </c>
      <c r="O15" s="138">
        <f t="shared" si="31"/>
        <v>40.024063082896028</v>
      </c>
      <c r="P15" s="219">
        <f t="shared" si="32"/>
        <v>47</v>
      </c>
      <c r="Q15" s="220">
        <f t="shared" si="33"/>
        <v>19</v>
      </c>
      <c r="R15" s="220">
        <f t="shared" si="34"/>
        <v>1481</v>
      </c>
      <c r="T15">
        <v>531</v>
      </c>
      <c r="U15">
        <v>5231</v>
      </c>
      <c r="V15" t="s">
        <v>273</v>
      </c>
      <c r="W15">
        <v>3700.2739999999999</v>
      </c>
      <c r="X15">
        <v>1858.61</v>
      </c>
      <c r="Y15">
        <v>1.9910000000000001</v>
      </c>
      <c r="Z15">
        <v>24.84</v>
      </c>
      <c r="AA15">
        <v>143.60081400000001</v>
      </c>
      <c r="AB15">
        <v>6.1258150000000002</v>
      </c>
      <c r="AC15">
        <v>45.948315999999998</v>
      </c>
      <c r="AD15" s="1">
        <v>829</v>
      </c>
      <c r="AE15">
        <v>19</v>
      </c>
      <c r="AF15">
        <v>1481</v>
      </c>
      <c r="AG15">
        <v>95</v>
      </c>
      <c r="AH15">
        <v>25.767778</v>
      </c>
      <c r="AI15">
        <v>34292.6</v>
      </c>
      <c r="AJ15">
        <v>15719.2</v>
      </c>
      <c r="AK15">
        <v>47</v>
      </c>
      <c r="AL15">
        <v>24204</v>
      </c>
      <c r="AM15" t="s">
        <v>274</v>
      </c>
      <c r="AN15" t="s">
        <v>591</v>
      </c>
      <c r="AO15">
        <v>3476.924</v>
      </c>
      <c r="AR15" t="s">
        <v>118</v>
      </c>
      <c r="AS15" t="s">
        <v>121</v>
      </c>
      <c r="AT15" t="s">
        <v>237</v>
      </c>
      <c r="AU15" t="s">
        <v>273</v>
      </c>
      <c r="AV15" t="s">
        <v>48</v>
      </c>
      <c r="AW15">
        <v>2</v>
      </c>
      <c r="BB15">
        <v>0.73835135592261136</v>
      </c>
      <c r="BC15" t="s">
        <v>70</v>
      </c>
      <c r="BF15" t="s">
        <v>118</v>
      </c>
      <c r="BG15" t="s">
        <v>121</v>
      </c>
      <c r="BH15" t="s">
        <v>273</v>
      </c>
      <c r="BI15">
        <v>5231</v>
      </c>
      <c r="BJ15">
        <v>2</v>
      </c>
      <c r="BK15" t="s">
        <v>237</v>
      </c>
      <c r="BL15" t="s">
        <v>240</v>
      </c>
      <c r="BM15">
        <v>0.73835135592261136</v>
      </c>
      <c r="BN15" t="s">
        <v>70</v>
      </c>
      <c r="BO15" t="s">
        <v>188</v>
      </c>
      <c r="BP15">
        <v>3700.2739999999999</v>
      </c>
    </row>
    <row r="16" spans="1:68" ht="16.5">
      <c r="A16" s="110" t="str">
        <f t="shared" si="18"/>
        <v>청라교통</v>
      </c>
      <c r="B16" s="111" t="str">
        <f t="shared" si="1"/>
        <v>김광준</v>
      </c>
      <c r="C16" s="112" t="str">
        <f t="shared" si="19"/>
        <v>D</v>
      </c>
      <c r="D16" s="113">
        <f t="shared" si="20"/>
        <v>0.80759799803017707</v>
      </c>
      <c r="E16" s="114">
        <f t="shared" si="21"/>
        <v>9455</v>
      </c>
      <c r="F16" s="115" t="str">
        <f t="shared" si="22"/>
        <v>308</v>
      </c>
      <c r="G16" s="116" t="str">
        <f t="shared" si="23"/>
        <v>70바6034</v>
      </c>
      <c r="H16" s="117">
        <f t="shared" si="24"/>
        <v>8</v>
      </c>
      <c r="I16" s="118">
        <f t="shared" si="25"/>
        <v>1431.424</v>
      </c>
      <c r="J16" s="119">
        <f t="shared" si="26"/>
        <v>2.8239455915694288E-2</v>
      </c>
      <c r="K16" s="119">
        <f t="shared" si="27"/>
        <v>0.3788627583366016</v>
      </c>
      <c r="L16" s="119">
        <f t="shared" si="28"/>
        <v>0.18303451667709916</v>
      </c>
      <c r="M16" s="120">
        <f t="shared" si="29"/>
        <v>21.271999999999998</v>
      </c>
      <c r="N16" s="121">
        <f t="shared" si="30"/>
        <v>0.37868531818087142</v>
      </c>
      <c r="O16" s="121">
        <f t="shared" si="31"/>
        <v>17.924438393894583</v>
      </c>
      <c r="P16" s="221">
        <f t="shared" si="32"/>
        <v>17</v>
      </c>
      <c r="Q16" s="222">
        <f t="shared" si="33"/>
        <v>6</v>
      </c>
      <c r="R16" s="222">
        <f t="shared" si="34"/>
        <v>284</v>
      </c>
      <c r="T16">
        <v>531</v>
      </c>
      <c r="U16">
        <v>9455</v>
      </c>
      <c r="V16" t="s">
        <v>275</v>
      </c>
      <c r="W16">
        <v>1584.4290000000001</v>
      </c>
      <c r="X16">
        <v>817.19</v>
      </c>
      <c r="Y16">
        <v>1.9390000000000001</v>
      </c>
      <c r="Z16">
        <v>21.271999999999998</v>
      </c>
      <c r="AA16">
        <v>75.809427999999997</v>
      </c>
      <c r="AB16">
        <v>2.1408170000000002</v>
      </c>
      <c r="AC16">
        <v>28.721368999999999</v>
      </c>
      <c r="AD16" s="1">
        <v>262</v>
      </c>
      <c r="AE16">
        <v>6</v>
      </c>
      <c r="AF16">
        <v>284</v>
      </c>
      <c r="AG16">
        <v>91</v>
      </c>
      <c r="AH16">
        <v>20.900157</v>
      </c>
      <c r="AI16">
        <v>12265.2</v>
      </c>
      <c r="AJ16">
        <v>6420</v>
      </c>
      <c r="AK16">
        <v>17</v>
      </c>
      <c r="AL16">
        <v>14507</v>
      </c>
      <c r="AM16" t="s">
        <v>276</v>
      </c>
      <c r="AN16" t="s">
        <v>592</v>
      </c>
      <c r="AO16">
        <v>535.64</v>
      </c>
      <c r="AR16" t="s">
        <v>118</v>
      </c>
      <c r="AS16" t="s">
        <v>122</v>
      </c>
      <c r="AT16" t="s">
        <v>248</v>
      </c>
      <c r="AU16" t="s">
        <v>275</v>
      </c>
      <c r="AV16" t="s">
        <v>48</v>
      </c>
      <c r="AW16">
        <v>8</v>
      </c>
      <c r="BB16">
        <v>0.80759799803017707</v>
      </c>
      <c r="BC16" t="s">
        <v>67</v>
      </c>
      <c r="BF16" t="s">
        <v>118</v>
      </c>
      <c r="BG16" t="s">
        <v>122</v>
      </c>
      <c r="BH16" t="s">
        <v>275</v>
      </c>
      <c r="BI16">
        <v>9455</v>
      </c>
      <c r="BJ16">
        <v>8</v>
      </c>
      <c r="BK16" t="s">
        <v>248</v>
      </c>
      <c r="BL16" t="s">
        <v>246</v>
      </c>
      <c r="BM16">
        <v>0.80759799803017707</v>
      </c>
      <c r="BN16" t="s">
        <v>67</v>
      </c>
      <c r="BO16" t="s">
        <v>179</v>
      </c>
      <c r="BP16">
        <v>1431.424</v>
      </c>
    </row>
    <row r="17" spans="1:68" ht="16.5">
      <c r="A17" s="127" t="str">
        <f t="shared" si="18"/>
        <v>청라교통</v>
      </c>
      <c r="B17" s="128" t="str">
        <f t="shared" si="1"/>
        <v>김광철</v>
      </c>
      <c r="C17" s="129" t="str">
        <f t="shared" si="19"/>
        <v>B</v>
      </c>
      <c r="D17" s="130">
        <f t="shared" si="20"/>
        <v>0.92588774200783153</v>
      </c>
      <c r="E17" s="131">
        <f t="shared" si="21"/>
        <v>4666</v>
      </c>
      <c r="F17" s="132" t="str">
        <f t="shared" si="22"/>
        <v>307</v>
      </c>
      <c r="G17" s="133" t="str">
        <f t="shared" si="23"/>
        <v>72바1703</v>
      </c>
      <c r="H17" s="134">
        <f t="shared" si="24"/>
        <v>3</v>
      </c>
      <c r="I17" s="135">
        <f t="shared" si="25"/>
        <v>3561.0590000000002</v>
      </c>
      <c r="J17" s="136">
        <f t="shared" si="26"/>
        <v>9.2363182816617914E-3</v>
      </c>
      <c r="K17" s="136">
        <f t="shared" si="27"/>
        <v>0.27796322558488956</v>
      </c>
      <c r="L17" s="136">
        <f t="shared" si="28"/>
        <v>6.0656113813334737E-2</v>
      </c>
      <c r="M17" s="137">
        <f t="shared" si="29"/>
        <v>19.526</v>
      </c>
      <c r="N17" s="138">
        <f t="shared" si="30"/>
        <v>0.11232613669136063</v>
      </c>
      <c r="O17" s="138">
        <f t="shared" si="31"/>
        <v>33.192373392297064</v>
      </c>
      <c r="P17" s="219">
        <f t="shared" si="32"/>
        <v>7</v>
      </c>
      <c r="Q17" s="220">
        <f t="shared" si="33"/>
        <v>4</v>
      </c>
      <c r="R17" s="220">
        <f t="shared" si="34"/>
        <v>1182</v>
      </c>
      <c r="T17">
        <v>531</v>
      </c>
      <c r="U17">
        <v>4666</v>
      </c>
      <c r="V17" t="s">
        <v>277</v>
      </c>
      <c r="W17">
        <v>3561.0590000000002</v>
      </c>
      <c r="X17">
        <v>1375.857</v>
      </c>
      <c r="Y17">
        <v>2.5880000000000001</v>
      </c>
      <c r="Z17">
        <v>19.526</v>
      </c>
      <c r="AA17">
        <v>130.18996999999999</v>
      </c>
      <c r="AB17">
        <v>1.2024760000000001</v>
      </c>
      <c r="AC17">
        <v>36.188023999999999</v>
      </c>
      <c r="AD17" s="1">
        <v>216</v>
      </c>
      <c r="AE17">
        <v>4</v>
      </c>
      <c r="AF17">
        <v>1182</v>
      </c>
      <c r="AG17">
        <v>97</v>
      </c>
      <c r="AH17">
        <v>27.352789999999999</v>
      </c>
      <c r="AI17">
        <v>22209.5</v>
      </c>
      <c r="AJ17">
        <v>4139.5</v>
      </c>
      <c r="AK17">
        <v>7</v>
      </c>
      <c r="AL17">
        <v>1396</v>
      </c>
      <c r="AM17" t="s">
        <v>278</v>
      </c>
      <c r="AN17" t="s">
        <v>593</v>
      </c>
      <c r="AO17">
        <v>3183.4079999999999</v>
      </c>
      <c r="AR17" t="s">
        <v>118</v>
      </c>
      <c r="AS17" t="s">
        <v>121</v>
      </c>
      <c r="AT17" t="s">
        <v>243</v>
      </c>
      <c r="AU17" t="s">
        <v>277</v>
      </c>
      <c r="AV17" t="s">
        <v>48</v>
      </c>
      <c r="AW17">
        <v>3</v>
      </c>
      <c r="BB17">
        <v>0.92588774200783153</v>
      </c>
      <c r="BC17" t="s">
        <v>68</v>
      </c>
      <c r="BF17" t="s">
        <v>118</v>
      </c>
      <c r="BG17" t="s">
        <v>121</v>
      </c>
      <c r="BH17" t="s">
        <v>277</v>
      </c>
      <c r="BI17">
        <v>4666</v>
      </c>
      <c r="BJ17">
        <v>3</v>
      </c>
      <c r="BK17" t="s">
        <v>243</v>
      </c>
      <c r="BL17" t="s">
        <v>244</v>
      </c>
      <c r="BM17">
        <v>0.92588774200783153</v>
      </c>
      <c r="BN17" t="s">
        <v>68</v>
      </c>
      <c r="BO17" t="s">
        <v>175</v>
      </c>
      <c r="BP17">
        <v>3561.0590000000002</v>
      </c>
    </row>
    <row r="18" spans="1:68" ht="16.5">
      <c r="A18" s="110" t="str">
        <f t="shared" si="18"/>
        <v>청라교통</v>
      </c>
      <c r="B18" s="111" t="str">
        <f t="shared" si="1"/>
        <v>김권태</v>
      </c>
      <c r="C18" s="112" t="str">
        <f t="shared" si="19"/>
        <v>D</v>
      </c>
      <c r="D18" s="113">
        <f t="shared" si="20"/>
        <v>0.81142857142857139</v>
      </c>
      <c r="E18" s="114">
        <f t="shared" si="21"/>
        <v>3311</v>
      </c>
      <c r="F18" s="115" t="str">
        <f t="shared" si="22"/>
        <v>112</v>
      </c>
      <c r="G18" s="116" t="str">
        <f t="shared" si="23"/>
        <v>70바6014</v>
      </c>
      <c r="H18" s="117">
        <f t="shared" si="24"/>
        <v>1</v>
      </c>
      <c r="I18" s="118">
        <f t="shared" si="25"/>
        <v>861.14700000000005</v>
      </c>
      <c r="J18" s="119">
        <f t="shared" si="26"/>
        <v>2.1795719926930395E-2</v>
      </c>
      <c r="K18" s="119">
        <f t="shared" si="27"/>
        <v>0.35571281426526236</v>
      </c>
      <c r="L18" s="119">
        <f t="shared" si="28"/>
        <v>0.16025138565192701</v>
      </c>
      <c r="M18" s="120">
        <f t="shared" si="29"/>
        <v>15.138</v>
      </c>
      <c r="N18" s="121">
        <f t="shared" si="30"/>
        <v>0.11124559467445089</v>
      </c>
      <c r="O18" s="121">
        <f t="shared" si="31"/>
        <v>19.356733473354453</v>
      </c>
      <c r="P18" s="221">
        <f t="shared" si="32"/>
        <v>2</v>
      </c>
      <c r="Q18" s="222">
        <f t="shared" si="33"/>
        <v>1</v>
      </c>
      <c r="R18" s="222">
        <f t="shared" si="34"/>
        <v>174</v>
      </c>
      <c r="T18">
        <v>531</v>
      </c>
      <c r="U18">
        <v>3311</v>
      </c>
      <c r="V18" t="s">
        <v>279</v>
      </c>
      <c r="W18">
        <v>898.91200000000003</v>
      </c>
      <c r="X18">
        <v>528.31500000000005</v>
      </c>
      <c r="Y18">
        <v>1.7010000000000001</v>
      </c>
      <c r="Z18">
        <v>15.138</v>
      </c>
      <c r="AA18">
        <v>52.188594999999999</v>
      </c>
      <c r="AB18">
        <v>1.1374880000000001</v>
      </c>
      <c r="AC18">
        <v>18.564152</v>
      </c>
      <c r="AD18" s="1">
        <v>138</v>
      </c>
      <c r="AE18">
        <v>1</v>
      </c>
      <c r="AF18">
        <v>174</v>
      </c>
      <c r="AG18">
        <v>80</v>
      </c>
      <c r="AH18">
        <v>17.224298999999998</v>
      </c>
      <c r="AI18">
        <v>987.8</v>
      </c>
      <c r="AJ18">
        <v>0</v>
      </c>
      <c r="AK18">
        <v>2</v>
      </c>
      <c r="AL18">
        <v>159</v>
      </c>
      <c r="AM18" t="s">
        <v>280</v>
      </c>
      <c r="AN18" t="s">
        <v>594</v>
      </c>
      <c r="AO18">
        <v>861.14700000000005</v>
      </c>
      <c r="AR18" t="s">
        <v>118</v>
      </c>
      <c r="AS18" t="s">
        <v>119</v>
      </c>
      <c r="AT18" t="s">
        <v>205</v>
      </c>
      <c r="AU18" t="s">
        <v>279</v>
      </c>
      <c r="AV18" t="s">
        <v>48</v>
      </c>
      <c r="AW18">
        <v>1</v>
      </c>
      <c r="BB18">
        <v>0.81142857142857139</v>
      </c>
      <c r="BC18" t="s">
        <v>67</v>
      </c>
      <c r="BF18" t="s">
        <v>118</v>
      </c>
      <c r="BG18" t="s">
        <v>119</v>
      </c>
      <c r="BH18" t="s">
        <v>279</v>
      </c>
      <c r="BI18">
        <v>3311</v>
      </c>
      <c r="BJ18">
        <v>1</v>
      </c>
      <c r="BK18" t="s">
        <v>205</v>
      </c>
      <c r="BL18" t="s">
        <v>174</v>
      </c>
      <c r="BM18">
        <v>0.81142857142857139</v>
      </c>
      <c r="BN18" t="s">
        <v>67</v>
      </c>
      <c r="BO18" t="s">
        <v>179</v>
      </c>
      <c r="BP18">
        <v>861.14700000000005</v>
      </c>
    </row>
    <row r="19" spans="1:68" ht="16.5">
      <c r="A19" s="127" t="str">
        <f t="shared" si="18"/>
        <v>청라교통</v>
      </c>
      <c r="B19" s="128" t="str">
        <f t="shared" si="1"/>
        <v>김근식</v>
      </c>
      <c r="C19" s="129" t="str">
        <f t="shared" si="19"/>
        <v>B</v>
      </c>
      <c r="D19" s="130">
        <f t="shared" si="20"/>
        <v>0.92106575014259862</v>
      </c>
      <c r="E19" s="131">
        <f t="shared" si="21"/>
        <v>591</v>
      </c>
      <c r="F19" s="132" t="str">
        <f t="shared" si="22"/>
        <v>307</v>
      </c>
      <c r="G19" s="133" t="str">
        <f t="shared" si="23"/>
        <v>72바1701</v>
      </c>
      <c r="H19" s="134">
        <f t="shared" si="24"/>
        <v>10</v>
      </c>
      <c r="I19" s="135">
        <f t="shared" si="25"/>
        <v>4172.4760000000006</v>
      </c>
      <c r="J19" s="136">
        <f t="shared" si="26"/>
        <v>1.2244253607399893E-2</v>
      </c>
      <c r="K19" s="136">
        <f t="shared" si="27"/>
        <v>0.26646824985948986</v>
      </c>
      <c r="L19" s="136">
        <f t="shared" si="28"/>
        <v>0.19173267863014667</v>
      </c>
      <c r="M19" s="137">
        <f t="shared" si="29"/>
        <v>16.792000000000002</v>
      </c>
      <c r="N19" s="138">
        <f t="shared" si="30"/>
        <v>0</v>
      </c>
      <c r="O19" s="138">
        <f t="shared" si="31"/>
        <v>15.098948442124055</v>
      </c>
      <c r="P19" s="219">
        <f t="shared" si="32"/>
        <v>3</v>
      </c>
      <c r="Q19" s="220">
        <f t="shared" si="33"/>
        <v>0</v>
      </c>
      <c r="R19" s="220">
        <f t="shared" si="34"/>
        <v>630</v>
      </c>
      <c r="T19">
        <v>531</v>
      </c>
      <c r="U19">
        <v>591</v>
      </c>
      <c r="V19" t="s">
        <v>281</v>
      </c>
      <c r="W19">
        <v>4172.4759999999997</v>
      </c>
      <c r="X19">
        <v>1653.9839999999999</v>
      </c>
      <c r="Y19">
        <v>2.5230000000000001</v>
      </c>
      <c r="Z19">
        <v>16.792000000000002</v>
      </c>
      <c r="AA19">
        <v>156.17023800000001</v>
      </c>
      <c r="AB19">
        <v>1.912188</v>
      </c>
      <c r="AC19">
        <v>41.614409999999999</v>
      </c>
      <c r="AD19" s="1">
        <v>800</v>
      </c>
      <c r="AE19">
        <v>0</v>
      </c>
      <c r="AF19">
        <v>630</v>
      </c>
      <c r="AG19">
        <v>91</v>
      </c>
      <c r="AH19">
        <v>26.717485</v>
      </c>
      <c r="AI19">
        <v>26117.7</v>
      </c>
      <c r="AJ19">
        <v>7961.9</v>
      </c>
      <c r="AK19">
        <v>3</v>
      </c>
      <c r="AL19">
        <v>1875</v>
      </c>
      <c r="AM19" t="s">
        <v>282</v>
      </c>
      <c r="AN19" t="s">
        <v>595</v>
      </c>
      <c r="AO19">
        <v>753.48599999999999</v>
      </c>
      <c r="AR19" t="s">
        <v>118</v>
      </c>
      <c r="AS19" t="s">
        <v>121</v>
      </c>
      <c r="AT19" t="s">
        <v>241</v>
      </c>
      <c r="AU19" t="s">
        <v>281</v>
      </c>
      <c r="AV19" t="s">
        <v>48</v>
      </c>
      <c r="AW19">
        <v>10</v>
      </c>
      <c r="BB19">
        <v>0.92106575014259862</v>
      </c>
      <c r="BC19" t="s">
        <v>68</v>
      </c>
      <c r="BF19" t="s">
        <v>118</v>
      </c>
      <c r="BG19" t="s">
        <v>121</v>
      </c>
      <c r="BH19" t="s">
        <v>281</v>
      </c>
      <c r="BI19">
        <v>591</v>
      </c>
      <c r="BJ19">
        <v>10</v>
      </c>
      <c r="BK19" t="s">
        <v>241</v>
      </c>
      <c r="BL19" t="s">
        <v>245</v>
      </c>
      <c r="BM19">
        <v>0.92106575014259862</v>
      </c>
      <c r="BN19" t="s">
        <v>68</v>
      </c>
      <c r="BO19" t="s">
        <v>175</v>
      </c>
      <c r="BP19">
        <v>4172.4760000000006</v>
      </c>
    </row>
    <row r="20" spans="1:68" ht="16.5">
      <c r="A20" s="110" t="str">
        <f t="shared" si="18"/>
        <v>청라교통</v>
      </c>
      <c r="B20" s="111" t="str">
        <f t="shared" si="1"/>
        <v>김기홍</v>
      </c>
      <c r="C20" s="112" t="str">
        <f t="shared" si="19"/>
        <v>B</v>
      </c>
      <c r="D20" s="113">
        <f t="shared" si="20"/>
        <v>0.91312621791255832</v>
      </c>
      <c r="E20" s="114">
        <f t="shared" si="21"/>
        <v>2319</v>
      </c>
      <c r="F20" s="115" t="str">
        <f t="shared" si="22"/>
        <v>112</v>
      </c>
      <c r="G20" s="116" t="str">
        <f t="shared" si="23"/>
        <v>70바6032</v>
      </c>
      <c r="H20" s="117">
        <f t="shared" si="24"/>
        <v>2</v>
      </c>
      <c r="I20" s="118">
        <f t="shared" si="25"/>
        <v>1847.2179999999998</v>
      </c>
      <c r="J20" s="119">
        <f t="shared" si="26"/>
        <v>1.5719269803901328E-2</v>
      </c>
      <c r="K20" s="119">
        <f t="shared" si="27"/>
        <v>0.35027455475354108</v>
      </c>
      <c r="L20" s="119">
        <f t="shared" si="28"/>
        <v>0.23873738779072098</v>
      </c>
      <c r="M20" s="120">
        <f t="shared" si="29"/>
        <v>14.397</v>
      </c>
      <c r="N20" s="121">
        <f t="shared" si="30"/>
        <v>0.26619022166192136</v>
      </c>
      <c r="O20" s="121">
        <f t="shared" si="31"/>
        <v>7.4000881622014143</v>
      </c>
      <c r="P20" s="221">
        <f t="shared" si="32"/>
        <v>3</v>
      </c>
      <c r="Q20" s="222">
        <f t="shared" si="33"/>
        <v>5</v>
      </c>
      <c r="R20" s="222">
        <f t="shared" si="34"/>
        <v>139</v>
      </c>
      <c r="T20">
        <v>531</v>
      </c>
      <c r="U20">
        <v>2319</v>
      </c>
      <c r="V20" t="s">
        <v>283</v>
      </c>
      <c r="W20">
        <v>1878.356</v>
      </c>
      <c r="X20">
        <v>1027.95</v>
      </c>
      <c r="Y20">
        <v>1.827</v>
      </c>
      <c r="Z20">
        <v>14.397</v>
      </c>
      <c r="AA20">
        <v>117.988305</v>
      </c>
      <c r="AB20">
        <v>1.8546899999999999</v>
      </c>
      <c r="AC20">
        <v>41.328301000000003</v>
      </c>
      <c r="AD20" s="1">
        <v>441</v>
      </c>
      <c r="AE20">
        <v>5</v>
      </c>
      <c r="AF20">
        <v>139</v>
      </c>
      <c r="AG20">
        <v>87</v>
      </c>
      <c r="AH20">
        <v>15.919848999999999</v>
      </c>
      <c r="AI20">
        <v>1781.6</v>
      </c>
      <c r="AJ20">
        <v>1.7</v>
      </c>
      <c r="AK20">
        <v>3</v>
      </c>
      <c r="AL20">
        <v>2898</v>
      </c>
      <c r="AM20" t="s">
        <v>284</v>
      </c>
      <c r="AN20" t="s">
        <v>596</v>
      </c>
      <c r="AO20">
        <v>1725.9159999999999</v>
      </c>
      <c r="AR20" t="s">
        <v>118</v>
      </c>
      <c r="AS20" t="s">
        <v>119</v>
      </c>
      <c r="AT20" t="s">
        <v>207</v>
      </c>
      <c r="AU20" t="s">
        <v>283</v>
      </c>
      <c r="AV20" t="s">
        <v>48</v>
      </c>
      <c r="AW20">
        <v>2</v>
      </c>
      <c r="BB20">
        <v>0.91312621791255832</v>
      </c>
      <c r="BC20" t="s">
        <v>68</v>
      </c>
      <c r="BF20" t="s">
        <v>118</v>
      </c>
      <c r="BG20" t="s">
        <v>119</v>
      </c>
      <c r="BH20" t="s">
        <v>283</v>
      </c>
      <c r="BI20">
        <v>2319</v>
      </c>
      <c r="BJ20">
        <v>2</v>
      </c>
      <c r="BK20" t="s">
        <v>207</v>
      </c>
      <c r="BL20" t="s">
        <v>252</v>
      </c>
      <c r="BM20">
        <v>0.91312621791255832</v>
      </c>
      <c r="BN20" t="s">
        <v>68</v>
      </c>
      <c r="BO20" t="s">
        <v>175</v>
      </c>
      <c r="BP20">
        <v>1847.2179999999998</v>
      </c>
    </row>
    <row r="21" spans="1:68" ht="16.5">
      <c r="A21" s="127" t="str">
        <f t="shared" si="18"/>
        <v>청라교통</v>
      </c>
      <c r="B21" s="128" t="str">
        <f t="shared" si="1"/>
        <v>김덕기</v>
      </c>
      <c r="C21" s="129" t="str">
        <f t="shared" si="19"/>
        <v>A</v>
      </c>
      <c r="D21" s="130">
        <f t="shared" si="20"/>
        <v>0.9665788988192614</v>
      </c>
      <c r="E21" s="131">
        <f t="shared" si="21"/>
        <v>7322</v>
      </c>
      <c r="F21" s="132" t="str">
        <f t="shared" si="22"/>
        <v>307</v>
      </c>
      <c r="G21" s="133" t="str">
        <f t="shared" si="23"/>
        <v>72바1701</v>
      </c>
      <c r="H21" s="134">
        <f t="shared" si="24"/>
        <v>14</v>
      </c>
      <c r="I21" s="135">
        <f t="shared" si="25"/>
        <v>2630.28</v>
      </c>
      <c r="J21" s="136">
        <f t="shared" si="26"/>
        <v>5.9324515304924587E-2</v>
      </c>
      <c r="K21" s="136">
        <f t="shared" si="27"/>
        <v>0.34728445847643508</v>
      </c>
      <c r="L21" s="136">
        <f t="shared" si="28"/>
        <v>0.24522104110588985</v>
      </c>
      <c r="M21" s="137">
        <f t="shared" si="29"/>
        <v>15.734</v>
      </c>
      <c r="N21" s="138">
        <f t="shared" si="30"/>
        <v>0</v>
      </c>
      <c r="O21" s="138">
        <f t="shared" si="31"/>
        <v>32.085485594588121</v>
      </c>
      <c r="P21" s="219">
        <f t="shared" si="32"/>
        <v>19</v>
      </c>
      <c r="Q21" s="220">
        <f t="shared" si="33"/>
        <v>0</v>
      </c>
      <c r="R21" s="220">
        <f t="shared" si="34"/>
        <v>859</v>
      </c>
      <c r="T21">
        <v>531</v>
      </c>
      <c r="U21">
        <v>7322</v>
      </c>
      <c r="V21" t="s">
        <v>497</v>
      </c>
      <c r="W21">
        <v>2677.223</v>
      </c>
      <c r="X21">
        <v>1266.972</v>
      </c>
      <c r="Y21">
        <v>2.113</v>
      </c>
      <c r="Z21">
        <v>15.734</v>
      </c>
      <c r="AA21">
        <v>156.65663599999999</v>
      </c>
      <c r="AB21">
        <v>9.2935789999999994</v>
      </c>
      <c r="AC21">
        <v>54.404415</v>
      </c>
      <c r="AD21" s="1">
        <v>645</v>
      </c>
      <c r="AE21">
        <v>0</v>
      </c>
      <c r="AF21">
        <v>859</v>
      </c>
      <c r="AG21">
        <v>90</v>
      </c>
      <c r="AH21">
        <v>17.089751</v>
      </c>
      <c r="AI21">
        <v>8640.2000000000007</v>
      </c>
      <c r="AJ21">
        <v>1433.7</v>
      </c>
      <c r="AK21">
        <v>19</v>
      </c>
      <c r="AL21">
        <v>6881</v>
      </c>
      <c r="AM21" t="s">
        <v>498</v>
      </c>
      <c r="AN21" t="s">
        <v>597</v>
      </c>
      <c r="AO21">
        <v>476.916</v>
      </c>
      <c r="AR21" t="s">
        <v>118</v>
      </c>
      <c r="AS21" t="s">
        <v>121</v>
      </c>
      <c r="AT21" t="s">
        <v>241</v>
      </c>
      <c r="AU21" t="s">
        <v>497</v>
      </c>
      <c r="AV21" t="s">
        <v>48</v>
      </c>
      <c r="AW21">
        <v>14</v>
      </c>
      <c r="BB21">
        <v>0.9665788988192614</v>
      </c>
      <c r="BC21" t="s">
        <v>66</v>
      </c>
      <c r="BF21" t="s">
        <v>118</v>
      </c>
      <c r="BG21" t="s">
        <v>121</v>
      </c>
      <c r="BH21" t="s">
        <v>497</v>
      </c>
      <c r="BI21">
        <v>7322</v>
      </c>
      <c r="BJ21">
        <v>14</v>
      </c>
      <c r="BK21" t="s">
        <v>241</v>
      </c>
      <c r="BL21" t="s">
        <v>221</v>
      </c>
      <c r="BM21">
        <v>0.9665788988192614</v>
      </c>
      <c r="BN21" t="s">
        <v>66</v>
      </c>
      <c r="BO21" t="s">
        <v>178</v>
      </c>
      <c r="BP21">
        <v>2630.28</v>
      </c>
    </row>
    <row r="22" spans="1:68" ht="16.5">
      <c r="A22" s="110" t="str">
        <f t="shared" si="18"/>
        <v>청라교통</v>
      </c>
      <c r="B22" s="111" t="str">
        <f t="shared" si="1"/>
        <v>김봉신</v>
      </c>
      <c r="C22" s="112" t="str">
        <f t="shared" si="19"/>
        <v>B</v>
      </c>
      <c r="D22" s="113">
        <f t="shared" si="20"/>
        <v>0.91948270137463972</v>
      </c>
      <c r="E22" s="114">
        <f t="shared" si="21"/>
        <v>6049</v>
      </c>
      <c r="F22" s="115" t="str">
        <f t="shared" si="22"/>
        <v>306</v>
      </c>
      <c r="G22" s="116" t="str">
        <f t="shared" si="23"/>
        <v>72바1306</v>
      </c>
      <c r="H22" s="117">
        <f t="shared" si="24"/>
        <v>4</v>
      </c>
      <c r="I22" s="118">
        <f t="shared" si="25"/>
        <v>3840.7950000000001</v>
      </c>
      <c r="J22" s="119">
        <f t="shared" si="26"/>
        <v>4.9844270188514382E-3</v>
      </c>
      <c r="K22" s="119">
        <f t="shared" si="27"/>
        <v>0.2165923401519437</v>
      </c>
      <c r="L22" s="119">
        <f t="shared" si="28"/>
        <v>0.12341194986975353</v>
      </c>
      <c r="M22" s="120">
        <f t="shared" si="29"/>
        <v>17.939</v>
      </c>
      <c r="N22" s="121">
        <f t="shared" si="30"/>
        <v>0</v>
      </c>
      <c r="O22" s="121">
        <f t="shared" si="31"/>
        <v>5.4155454795166102</v>
      </c>
      <c r="P22" s="221">
        <f t="shared" si="32"/>
        <v>3</v>
      </c>
      <c r="Q22" s="222">
        <f t="shared" si="33"/>
        <v>0</v>
      </c>
      <c r="R22" s="222">
        <f t="shared" si="34"/>
        <v>208</v>
      </c>
      <c r="T22">
        <v>531</v>
      </c>
      <c r="U22">
        <v>6049</v>
      </c>
      <c r="V22" t="s">
        <v>285</v>
      </c>
      <c r="W22">
        <v>3840.7950000000001</v>
      </c>
      <c r="X22">
        <v>1342.308</v>
      </c>
      <c r="Y22">
        <v>2.8610000000000002</v>
      </c>
      <c r="Z22">
        <v>17.939</v>
      </c>
      <c r="AA22">
        <v>115.744698</v>
      </c>
      <c r="AB22">
        <v>0.57692100000000002</v>
      </c>
      <c r="AC22">
        <v>25.069414999999999</v>
      </c>
      <c r="AD22" s="1">
        <v>474</v>
      </c>
      <c r="AE22">
        <v>0</v>
      </c>
      <c r="AF22">
        <v>208</v>
      </c>
      <c r="AG22">
        <v>91</v>
      </c>
      <c r="AH22">
        <v>33.183334000000002</v>
      </c>
      <c r="AI22">
        <v>17773.099999999999</v>
      </c>
      <c r="AJ22">
        <v>8751.4</v>
      </c>
      <c r="AK22">
        <v>3</v>
      </c>
      <c r="AL22">
        <v>2805</v>
      </c>
      <c r="AM22" t="s">
        <v>286</v>
      </c>
      <c r="AN22" t="s">
        <v>598</v>
      </c>
      <c r="AO22">
        <v>3104.21</v>
      </c>
      <c r="AR22" t="s">
        <v>118</v>
      </c>
      <c r="AS22" t="s">
        <v>120</v>
      </c>
      <c r="AT22" t="s">
        <v>232</v>
      </c>
      <c r="AU22" t="s">
        <v>285</v>
      </c>
      <c r="AV22" t="s">
        <v>48</v>
      </c>
      <c r="AW22">
        <v>4</v>
      </c>
      <c r="BB22">
        <v>0.91948270137463972</v>
      </c>
      <c r="BC22" t="s">
        <v>68</v>
      </c>
      <c r="BF22" t="s">
        <v>118</v>
      </c>
      <c r="BG22" t="s">
        <v>120</v>
      </c>
      <c r="BH22" t="s">
        <v>285</v>
      </c>
      <c r="BI22">
        <v>6049</v>
      </c>
      <c r="BJ22">
        <v>4</v>
      </c>
      <c r="BK22" t="s">
        <v>232</v>
      </c>
      <c r="BL22" t="s">
        <v>222</v>
      </c>
      <c r="BM22">
        <v>0.91948270137463972</v>
      </c>
      <c r="BN22" t="s">
        <v>68</v>
      </c>
      <c r="BO22" t="s">
        <v>175</v>
      </c>
      <c r="BP22">
        <v>3840.7950000000001</v>
      </c>
    </row>
    <row r="23" spans="1:68" ht="16.5">
      <c r="A23" s="127" t="str">
        <f t="shared" si="18"/>
        <v>청라교통</v>
      </c>
      <c r="B23" s="128" t="str">
        <f t="shared" si="1"/>
        <v>김석윤</v>
      </c>
      <c r="C23" s="129" t="str">
        <f t="shared" si="19"/>
        <v>D</v>
      </c>
      <c r="D23" s="130">
        <f t="shared" si="20"/>
        <v>0.83418074288075161</v>
      </c>
      <c r="E23" s="131">
        <f t="shared" si="21"/>
        <v>4250</v>
      </c>
      <c r="F23" s="132" t="str">
        <f t="shared" si="22"/>
        <v>306</v>
      </c>
      <c r="G23" s="133" t="str">
        <f t="shared" si="23"/>
        <v>70바6090</v>
      </c>
      <c r="H23" s="134">
        <f t="shared" si="24"/>
        <v>11</v>
      </c>
      <c r="I23" s="135">
        <f t="shared" si="25"/>
        <v>4129.9250000000002</v>
      </c>
      <c r="J23" s="136">
        <f t="shared" si="26"/>
        <v>1.5752871987751639E-2</v>
      </c>
      <c r="K23" s="136">
        <f t="shared" si="27"/>
        <v>0.21549376527211195</v>
      </c>
      <c r="L23" s="136">
        <f t="shared" si="28"/>
        <v>0.37869937105395374</v>
      </c>
      <c r="M23" s="137">
        <f t="shared" si="29"/>
        <v>20.475000000000001</v>
      </c>
      <c r="N23" s="138">
        <f t="shared" si="30"/>
        <v>2.4213514773270699E-2</v>
      </c>
      <c r="O23" s="138">
        <f t="shared" si="31"/>
        <v>17.506371181074716</v>
      </c>
      <c r="P23" s="219">
        <f t="shared" si="32"/>
        <v>4</v>
      </c>
      <c r="Q23" s="220">
        <f t="shared" si="33"/>
        <v>1</v>
      </c>
      <c r="R23" s="220">
        <f t="shared" si="34"/>
        <v>723</v>
      </c>
      <c r="T23">
        <v>531</v>
      </c>
      <c r="U23">
        <v>4250</v>
      </c>
      <c r="V23" t="s">
        <v>287</v>
      </c>
      <c r="W23">
        <v>4129.9250000000002</v>
      </c>
      <c r="X23">
        <v>1564.933</v>
      </c>
      <c r="Y23">
        <v>2.6389999999999998</v>
      </c>
      <c r="Z23">
        <v>20.475000000000001</v>
      </c>
      <c r="AA23">
        <v>125.19552</v>
      </c>
      <c r="AB23">
        <v>1.972189</v>
      </c>
      <c r="AC23">
        <v>26.978853999999998</v>
      </c>
      <c r="AD23" s="1">
        <v>1564</v>
      </c>
      <c r="AE23">
        <v>1</v>
      </c>
      <c r="AF23">
        <v>723</v>
      </c>
      <c r="AG23">
        <v>95</v>
      </c>
      <c r="AH23">
        <v>32.987800999999997</v>
      </c>
      <c r="AI23">
        <v>27435.9</v>
      </c>
      <c r="AJ23">
        <v>9990.4</v>
      </c>
      <c r="AK23">
        <v>4</v>
      </c>
      <c r="AL23">
        <v>430</v>
      </c>
      <c r="AM23" t="s">
        <v>288</v>
      </c>
      <c r="AN23" t="s">
        <v>599</v>
      </c>
      <c r="AO23">
        <v>734.26</v>
      </c>
      <c r="AR23" t="s">
        <v>118</v>
      </c>
      <c r="AS23" t="s">
        <v>120</v>
      </c>
      <c r="AT23" t="s">
        <v>230</v>
      </c>
      <c r="AU23" t="s">
        <v>287</v>
      </c>
      <c r="AV23" t="s">
        <v>48</v>
      </c>
      <c r="AW23">
        <v>11</v>
      </c>
      <c r="BB23">
        <v>0.83418074288075161</v>
      </c>
      <c r="BC23" t="s">
        <v>67</v>
      </c>
      <c r="BF23" t="s">
        <v>118</v>
      </c>
      <c r="BG23" t="s">
        <v>120</v>
      </c>
      <c r="BH23" t="s">
        <v>287</v>
      </c>
      <c r="BI23">
        <v>4250</v>
      </c>
      <c r="BJ23">
        <v>11</v>
      </c>
      <c r="BK23" t="s">
        <v>230</v>
      </c>
      <c r="BL23" t="s">
        <v>232</v>
      </c>
      <c r="BM23">
        <v>0.83418074288075161</v>
      </c>
      <c r="BN23" t="s">
        <v>67</v>
      </c>
      <c r="BO23" t="s">
        <v>179</v>
      </c>
      <c r="BP23">
        <v>4129.9250000000002</v>
      </c>
    </row>
    <row r="24" spans="1:68" ht="16.5">
      <c r="A24" s="110" t="str">
        <f t="shared" si="18"/>
        <v>청라교통</v>
      </c>
      <c r="B24" s="111" t="str">
        <f t="shared" si="1"/>
        <v>김선철</v>
      </c>
      <c r="C24" s="112" t="str">
        <f t="shared" si="19"/>
        <v>F</v>
      </c>
      <c r="D24" s="113">
        <f t="shared" si="20"/>
        <v>0.76421719132329669</v>
      </c>
      <c r="E24" s="114">
        <f t="shared" si="21"/>
        <v>2532</v>
      </c>
      <c r="F24" s="115" t="str">
        <f t="shared" si="22"/>
        <v>306</v>
      </c>
      <c r="G24" s="116" t="str">
        <f t="shared" si="23"/>
        <v>72바1381</v>
      </c>
      <c r="H24" s="117">
        <f t="shared" si="24"/>
        <v>3</v>
      </c>
      <c r="I24" s="118">
        <f t="shared" si="25"/>
        <v>4163.2719999999999</v>
      </c>
      <c r="J24" s="119">
        <f t="shared" si="26"/>
        <v>1.9151027824190966E-2</v>
      </c>
      <c r="K24" s="119">
        <f t="shared" si="27"/>
        <v>0.24001738509575035</v>
      </c>
      <c r="L24" s="119">
        <f t="shared" si="28"/>
        <v>0.16501444056501713</v>
      </c>
      <c r="M24" s="120">
        <f t="shared" si="29"/>
        <v>23.283999999999999</v>
      </c>
      <c r="N24" s="121">
        <f t="shared" si="30"/>
        <v>4.8039138446875441E-2</v>
      </c>
      <c r="O24" s="121">
        <f t="shared" si="31"/>
        <v>13.306841349784497</v>
      </c>
      <c r="P24" s="221">
        <f t="shared" si="32"/>
        <v>4</v>
      </c>
      <c r="Q24" s="222">
        <f t="shared" si="33"/>
        <v>2</v>
      </c>
      <c r="R24" s="222">
        <f t="shared" si="34"/>
        <v>554</v>
      </c>
      <c r="T24">
        <v>531</v>
      </c>
      <c r="U24">
        <v>2532</v>
      </c>
      <c r="V24" t="s">
        <v>289</v>
      </c>
      <c r="W24">
        <v>4163.2719999999999</v>
      </c>
      <c r="X24">
        <v>1699.5709999999999</v>
      </c>
      <c r="Y24">
        <v>2.4500000000000002</v>
      </c>
      <c r="Z24">
        <v>23.283999999999999</v>
      </c>
      <c r="AA24">
        <v>127.523025</v>
      </c>
      <c r="AB24">
        <v>2.4421970000000002</v>
      </c>
      <c r="AC24">
        <v>30.607742999999999</v>
      </c>
      <c r="AD24" s="1">
        <v>687</v>
      </c>
      <c r="AE24">
        <v>2</v>
      </c>
      <c r="AF24">
        <v>554</v>
      </c>
      <c r="AG24">
        <v>98</v>
      </c>
      <c r="AH24">
        <v>32.647218000000002</v>
      </c>
      <c r="AI24">
        <v>29831.4</v>
      </c>
      <c r="AJ24">
        <v>16916.900000000001</v>
      </c>
      <c r="AK24">
        <v>4</v>
      </c>
      <c r="AL24">
        <v>1663</v>
      </c>
      <c r="AM24" t="s">
        <v>290</v>
      </c>
      <c r="AN24" t="s">
        <v>600</v>
      </c>
      <c r="AO24">
        <v>3674.4119999999998</v>
      </c>
      <c r="AR24" t="s">
        <v>118</v>
      </c>
      <c r="AS24" t="s">
        <v>120</v>
      </c>
      <c r="AT24" t="s">
        <v>234</v>
      </c>
      <c r="AU24" t="s">
        <v>289</v>
      </c>
      <c r="AV24" t="s">
        <v>48</v>
      </c>
      <c r="AW24">
        <v>3</v>
      </c>
      <c r="BB24">
        <v>0.76421719132329669</v>
      </c>
      <c r="BC24" t="s">
        <v>70</v>
      </c>
      <c r="BF24" t="s">
        <v>118</v>
      </c>
      <c r="BG24" t="s">
        <v>120</v>
      </c>
      <c r="BH24" t="s">
        <v>289</v>
      </c>
      <c r="BI24">
        <v>2532</v>
      </c>
      <c r="BJ24">
        <v>3</v>
      </c>
      <c r="BK24" t="s">
        <v>234</v>
      </c>
      <c r="BL24" t="s">
        <v>226</v>
      </c>
      <c r="BM24">
        <v>0.76421719132329669</v>
      </c>
      <c r="BN24" t="s">
        <v>70</v>
      </c>
      <c r="BO24" t="s">
        <v>188</v>
      </c>
      <c r="BP24">
        <v>4163.2719999999999</v>
      </c>
    </row>
    <row r="25" spans="1:68" ht="16.5">
      <c r="A25" s="127" t="str">
        <f t="shared" si="18"/>
        <v>청라교통</v>
      </c>
      <c r="B25" s="128" t="str">
        <f t="shared" si="1"/>
        <v>김선철b</v>
      </c>
      <c r="C25" s="129" t="str">
        <f t="shared" si="19"/>
        <v>F</v>
      </c>
      <c r="D25" s="130">
        <f t="shared" si="20"/>
        <v>0.74777777777777776</v>
      </c>
      <c r="E25" s="131">
        <f t="shared" si="21"/>
        <v>7476</v>
      </c>
      <c r="F25" s="132" t="str">
        <f t="shared" si="22"/>
        <v>307</v>
      </c>
      <c r="G25" s="133" t="str">
        <f t="shared" si="23"/>
        <v>72바1700</v>
      </c>
      <c r="H25" s="134">
        <f t="shared" si="24"/>
        <v>1</v>
      </c>
      <c r="I25" s="135">
        <f t="shared" si="25"/>
        <v>2989.2429999999999</v>
      </c>
      <c r="J25" s="136">
        <f t="shared" si="26"/>
        <v>3.3604872852067529E-2</v>
      </c>
      <c r="K25" s="136">
        <f t="shared" si="27"/>
        <v>0.35056085896062045</v>
      </c>
      <c r="L25" s="136">
        <f t="shared" si="28"/>
        <v>0.15388511405730482</v>
      </c>
      <c r="M25" s="137">
        <f t="shared" si="29"/>
        <v>27.306000000000001</v>
      </c>
      <c r="N25" s="138">
        <f t="shared" si="30"/>
        <v>0.73597228462189257</v>
      </c>
      <c r="O25" s="138">
        <f t="shared" si="31"/>
        <v>47.537118929441334</v>
      </c>
      <c r="P25" s="219">
        <f t="shared" si="32"/>
        <v>25</v>
      </c>
      <c r="Q25" s="220">
        <f t="shared" si="33"/>
        <v>22</v>
      </c>
      <c r="R25" s="220">
        <f t="shared" si="34"/>
        <v>1421</v>
      </c>
      <c r="T25">
        <v>531</v>
      </c>
      <c r="U25">
        <v>7476</v>
      </c>
      <c r="V25" t="s">
        <v>291</v>
      </c>
      <c r="W25">
        <v>2989.2429999999999</v>
      </c>
      <c r="X25">
        <v>1480.338</v>
      </c>
      <c r="Y25">
        <v>2.0190000000000001</v>
      </c>
      <c r="Z25">
        <v>27.306000000000001</v>
      </c>
      <c r="AA25">
        <v>119.790544</v>
      </c>
      <c r="AB25">
        <v>4.0255460000000003</v>
      </c>
      <c r="AC25">
        <v>41.993876</v>
      </c>
      <c r="AD25" s="1">
        <v>460</v>
      </c>
      <c r="AE25">
        <v>22</v>
      </c>
      <c r="AF25">
        <v>1421</v>
      </c>
      <c r="AG25">
        <v>93</v>
      </c>
      <c r="AH25">
        <v>24.953914000000001</v>
      </c>
      <c r="AI25">
        <v>33006.199999999997</v>
      </c>
      <c r="AJ25">
        <v>12593.6</v>
      </c>
      <c r="AK25">
        <v>25</v>
      </c>
      <c r="AL25">
        <v>31254</v>
      </c>
      <c r="AM25" t="s">
        <v>292</v>
      </c>
      <c r="AN25" t="s">
        <v>601</v>
      </c>
      <c r="AO25">
        <v>2989.2429999999999</v>
      </c>
      <c r="AR25" t="s">
        <v>118</v>
      </c>
      <c r="AS25" t="s">
        <v>121</v>
      </c>
      <c r="AT25" t="s">
        <v>240</v>
      </c>
      <c r="AU25" t="s">
        <v>291</v>
      </c>
      <c r="AV25" t="s">
        <v>48</v>
      </c>
      <c r="AW25">
        <v>1</v>
      </c>
      <c r="BB25">
        <v>0.74777777777777776</v>
      </c>
      <c r="BC25" t="s">
        <v>70</v>
      </c>
      <c r="BF25" t="s">
        <v>118</v>
      </c>
      <c r="BG25" t="s">
        <v>121</v>
      </c>
      <c r="BH25" t="s">
        <v>291</v>
      </c>
      <c r="BI25">
        <v>7476</v>
      </c>
      <c r="BJ25">
        <v>1</v>
      </c>
      <c r="BK25" t="s">
        <v>240</v>
      </c>
      <c r="BL25" t="s">
        <v>174</v>
      </c>
      <c r="BM25">
        <v>0.74777777777777776</v>
      </c>
      <c r="BN25" t="s">
        <v>70</v>
      </c>
      <c r="BO25" t="s">
        <v>188</v>
      </c>
      <c r="BP25">
        <v>2989.2429999999999</v>
      </c>
    </row>
    <row r="26" spans="1:68" ht="16.5">
      <c r="A26" s="110" t="str">
        <f t="shared" si="18"/>
        <v>청라교통</v>
      </c>
      <c r="B26" s="111" t="str">
        <f t="shared" si="1"/>
        <v>김성기</v>
      </c>
      <c r="C26" s="112" t="str">
        <f t="shared" si="19"/>
        <v>A</v>
      </c>
      <c r="D26" s="113">
        <f t="shared" si="20"/>
        <v>0.95455304315351364</v>
      </c>
      <c r="E26" s="114">
        <f t="shared" si="21"/>
        <v>3861</v>
      </c>
      <c r="F26" s="115" t="str">
        <f t="shared" si="22"/>
        <v>112</v>
      </c>
      <c r="G26" s="116" t="str">
        <f t="shared" si="23"/>
        <v>70바5927</v>
      </c>
      <c r="H26" s="117">
        <f t="shared" si="24"/>
        <v>2</v>
      </c>
      <c r="I26" s="118">
        <f t="shared" si="25"/>
        <v>2038.598</v>
      </c>
      <c r="J26" s="119">
        <f t="shared" si="26"/>
        <v>1.0709338879714968E-2</v>
      </c>
      <c r="K26" s="119">
        <f t="shared" si="27"/>
        <v>0.34148910444186742</v>
      </c>
      <c r="L26" s="119">
        <f t="shared" si="28"/>
        <v>0.21632514110187492</v>
      </c>
      <c r="M26" s="120">
        <f t="shared" si="29"/>
        <v>14.725</v>
      </c>
      <c r="N26" s="121">
        <f t="shared" si="30"/>
        <v>4.9053319977749414E-2</v>
      </c>
      <c r="O26" s="121">
        <f t="shared" si="31"/>
        <v>12.802916514192598</v>
      </c>
      <c r="P26" s="221">
        <f t="shared" si="32"/>
        <v>1</v>
      </c>
      <c r="Q26" s="222">
        <f t="shared" si="33"/>
        <v>1</v>
      </c>
      <c r="R26" s="222">
        <f t="shared" si="34"/>
        <v>261</v>
      </c>
      <c r="T26">
        <v>531</v>
      </c>
      <c r="U26">
        <v>3861</v>
      </c>
      <c r="V26" t="s">
        <v>293</v>
      </c>
      <c r="W26">
        <v>2038.598</v>
      </c>
      <c r="X26">
        <v>1065.6110000000001</v>
      </c>
      <c r="Y26">
        <v>1.913</v>
      </c>
      <c r="Z26">
        <v>14.725</v>
      </c>
      <c r="AA26">
        <v>123.27941199999999</v>
      </c>
      <c r="AB26">
        <v>1.320241</v>
      </c>
      <c r="AC26">
        <v>42.098576000000001</v>
      </c>
      <c r="AD26" s="1">
        <v>441</v>
      </c>
      <c r="AE26">
        <v>1</v>
      </c>
      <c r="AF26">
        <v>261</v>
      </c>
      <c r="AG26">
        <v>89</v>
      </c>
      <c r="AH26">
        <v>16.536401999999999</v>
      </c>
      <c r="AI26">
        <v>1287.9000000000001</v>
      </c>
      <c r="AJ26">
        <v>76.8</v>
      </c>
      <c r="AK26">
        <v>1</v>
      </c>
      <c r="AL26">
        <v>1458</v>
      </c>
      <c r="AM26" t="s">
        <v>294</v>
      </c>
      <c r="AN26" t="s">
        <v>602</v>
      </c>
      <c r="AO26">
        <v>1929.9639999999999</v>
      </c>
      <c r="AR26" t="s">
        <v>118</v>
      </c>
      <c r="AS26" t="s">
        <v>119</v>
      </c>
      <c r="AT26" t="s">
        <v>198</v>
      </c>
      <c r="AU26" t="s">
        <v>293</v>
      </c>
      <c r="AV26" t="s">
        <v>48</v>
      </c>
      <c r="AW26">
        <v>2</v>
      </c>
      <c r="BB26">
        <v>0.95455304315351364</v>
      </c>
      <c r="BC26" t="s">
        <v>66</v>
      </c>
      <c r="BF26" t="s">
        <v>118</v>
      </c>
      <c r="BG26" t="s">
        <v>119</v>
      </c>
      <c r="BH26" t="s">
        <v>293</v>
      </c>
      <c r="BI26">
        <v>3861</v>
      </c>
      <c r="BJ26">
        <v>2</v>
      </c>
      <c r="BK26" t="s">
        <v>198</v>
      </c>
      <c r="BL26" t="s">
        <v>252</v>
      </c>
      <c r="BM26">
        <v>0.95455304315351364</v>
      </c>
      <c r="BN26" t="s">
        <v>66</v>
      </c>
      <c r="BO26" t="s">
        <v>178</v>
      </c>
      <c r="BP26">
        <v>2038.598</v>
      </c>
    </row>
    <row r="27" spans="1:68" ht="16.5">
      <c r="A27" s="127" t="str">
        <f t="shared" si="18"/>
        <v>청라교통</v>
      </c>
      <c r="B27" s="128" t="str">
        <f t="shared" si="1"/>
        <v>김세운</v>
      </c>
      <c r="C27" s="129" t="str">
        <f t="shared" si="19"/>
        <v>B</v>
      </c>
      <c r="D27" s="130">
        <f t="shared" si="20"/>
        <v>0.90907224388104735</v>
      </c>
      <c r="E27" s="131">
        <f t="shared" si="21"/>
        <v>3724</v>
      </c>
      <c r="F27" s="132" t="str">
        <f t="shared" si="22"/>
        <v>307</v>
      </c>
      <c r="G27" s="133" t="str">
        <f t="shared" si="23"/>
        <v>72바1701</v>
      </c>
      <c r="H27" s="134">
        <f t="shared" si="24"/>
        <v>8</v>
      </c>
      <c r="I27" s="135">
        <f t="shared" si="25"/>
        <v>3404.8220000000001</v>
      </c>
      <c r="J27" s="136">
        <f t="shared" si="26"/>
        <v>3.3867303693360613E-2</v>
      </c>
      <c r="K27" s="136">
        <f t="shared" si="27"/>
        <v>0.29304134413706567</v>
      </c>
      <c r="L27" s="136">
        <f t="shared" si="28"/>
        <v>0.19883565132039208</v>
      </c>
      <c r="M27" s="137">
        <f t="shared" si="29"/>
        <v>17.917000000000002</v>
      </c>
      <c r="N27" s="138">
        <f t="shared" si="30"/>
        <v>0</v>
      </c>
      <c r="O27" s="138">
        <f t="shared" si="31"/>
        <v>16.359151814691046</v>
      </c>
      <c r="P27" s="219">
        <f t="shared" si="32"/>
        <v>11</v>
      </c>
      <c r="Q27" s="220">
        <f t="shared" si="33"/>
        <v>0</v>
      </c>
      <c r="R27" s="220">
        <f t="shared" si="34"/>
        <v>557</v>
      </c>
      <c r="T27">
        <v>531</v>
      </c>
      <c r="U27">
        <v>3724</v>
      </c>
      <c r="V27" t="s">
        <v>295</v>
      </c>
      <c r="W27">
        <v>3404.8220000000001</v>
      </c>
      <c r="X27">
        <v>1372.9970000000001</v>
      </c>
      <c r="Y27">
        <v>2.48</v>
      </c>
      <c r="Z27">
        <v>17.917000000000002</v>
      </c>
      <c r="AA27">
        <v>137.78386499999999</v>
      </c>
      <c r="AB27">
        <v>4.6663680000000003</v>
      </c>
      <c r="AC27">
        <v>40.376368999999997</v>
      </c>
      <c r="AD27" s="1">
        <v>677</v>
      </c>
      <c r="AE27">
        <v>0</v>
      </c>
      <c r="AF27">
        <v>557</v>
      </c>
      <c r="AG27">
        <v>91</v>
      </c>
      <c r="AH27">
        <v>24.711324999999999</v>
      </c>
      <c r="AI27">
        <v>22248.1</v>
      </c>
      <c r="AJ27">
        <v>2180</v>
      </c>
      <c r="AK27">
        <v>11</v>
      </c>
      <c r="AL27">
        <v>3901</v>
      </c>
      <c r="AM27" t="s">
        <v>296</v>
      </c>
      <c r="AN27" t="s">
        <v>603</v>
      </c>
      <c r="AO27">
        <v>924.86300000000006</v>
      </c>
      <c r="AR27" t="s">
        <v>118</v>
      </c>
      <c r="AS27" t="s">
        <v>121</v>
      </c>
      <c r="AT27" t="s">
        <v>241</v>
      </c>
      <c r="AU27" t="s">
        <v>295</v>
      </c>
      <c r="AV27" t="s">
        <v>48</v>
      </c>
      <c r="AW27">
        <v>8</v>
      </c>
      <c r="BB27">
        <v>0.90907224388104735</v>
      </c>
      <c r="BC27" t="s">
        <v>68</v>
      </c>
      <c r="BF27" t="s">
        <v>118</v>
      </c>
      <c r="BG27" t="s">
        <v>121</v>
      </c>
      <c r="BH27" t="s">
        <v>295</v>
      </c>
      <c r="BI27">
        <v>3724</v>
      </c>
      <c r="BJ27">
        <v>8</v>
      </c>
      <c r="BK27" t="s">
        <v>241</v>
      </c>
      <c r="BL27" t="s">
        <v>237</v>
      </c>
      <c r="BM27">
        <v>0.90907224388104735</v>
      </c>
      <c r="BN27" t="s">
        <v>68</v>
      </c>
      <c r="BO27" t="s">
        <v>175</v>
      </c>
      <c r="BP27">
        <v>3404.8220000000001</v>
      </c>
    </row>
    <row r="28" spans="1:68" ht="16.5">
      <c r="A28" s="110" t="str">
        <f t="shared" si="18"/>
        <v>청라교통</v>
      </c>
      <c r="B28" s="111" t="str">
        <f t="shared" si="1"/>
        <v>김용근</v>
      </c>
      <c r="C28" s="112" t="str">
        <f t="shared" si="19"/>
        <v>C</v>
      </c>
      <c r="D28" s="113">
        <f t="shared" si="20"/>
        <v>0.86250000000000004</v>
      </c>
      <c r="E28" s="114">
        <f t="shared" si="21"/>
        <v>2392</v>
      </c>
      <c r="F28" s="115" t="str">
        <f t="shared" si="22"/>
        <v>307</v>
      </c>
      <c r="G28" s="116" t="str">
        <f t="shared" si="23"/>
        <v>75아1146</v>
      </c>
      <c r="H28" s="117">
        <f t="shared" si="24"/>
        <v>1</v>
      </c>
      <c r="I28" s="118">
        <f t="shared" si="25"/>
        <v>3969.8359999999998</v>
      </c>
      <c r="J28" s="119">
        <f t="shared" si="26"/>
        <v>5.5012956331759516E-3</v>
      </c>
      <c r="K28" s="119">
        <f t="shared" si="27"/>
        <v>0.26196349569958188</v>
      </c>
      <c r="L28" s="119">
        <f t="shared" si="28"/>
        <v>0.15013214651688384</v>
      </c>
      <c r="M28" s="120">
        <f t="shared" si="29"/>
        <v>16.617999999999999</v>
      </c>
      <c r="N28" s="121">
        <f t="shared" si="30"/>
        <v>5.0379914938551623E-2</v>
      </c>
      <c r="O28" s="121">
        <f t="shared" si="31"/>
        <v>6.5241989845424344</v>
      </c>
      <c r="P28" s="221">
        <f t="shared" si="32"/>
        <v>2</v>
      </c>
      <c r="Q28" s="222">
        <f t="shared" si="33"/>
        <v>2</v>
      </c>
      <c r="R28" s="222">
        <f t="shared" si="34"/>
        <v>259</v>
      </c>
      <c r="T28">
        <v>531</v>
      </c>
      <c r="U28">
        <v>2392</v>
      </c>
      <c r="V28" t="s">
        <v>297</v>
      </c>
      <c r="W28">
        <v>3969.8359999999998</v>
      </c>
      <c r="X28">
        <v>1643.502</v>
      </c>
      <c r="Y28">
        <v>2.415</v>
      </c>
      <c r="Z28">
        <v>16.617999999999999</v>
      </c>
      <c r="AA28">
        <v>148.19163599999999</v>
      </c>
      <c r="AB28">
        <v>0.81524600000000003</v>
      </c>
      <c r="AC28">
        <v>38.820799000000001</v>
      </c>
      <c r="AD28" s="1">
        <v>596</v>
      </c>
      <c r="AE28">
        <v>2</v>
      </c>
      <c r="AF28">
        <v>259</v>
      </c>
      <c r="AG28">
        <v>91</v>
      </c>
      <c r="AH28">
        <v>26.788529</v>
      </c>
      <c r="AI28">
        <v>22101.599999999999</v>
      </c>
      <c r="AJ28">
        <v>3069.9</v>
      </c>
      <c r="AK28">
        <v>2</v>
      </c>
      <c r="AL28">
        <v>219</v>
      </c>
      <c r="AM28" t="s">
        <v>298</v>
      </c>
      <c r="AN28" t="s">
        <v>604</v>
      </c>
      <c r="AO28">
        <v>3969.8359999999998</v>
      </c>
      <c r="AR28" t="s">
        <v>118</v>
      </c>
      <c r="AS28" t="s">
        <v>121</v>
      </c>
      <c r="AT28" t="s">
        <v>245</v>
      </c>
      <c r="AU28" t="s">
        <v>297</v>
      </c>
      <c r="AV28" t="s">
        <v>48</v>
      </c>
      <c r="AW28">
        <v>1</v>
      </c>
      <c r="BB28">
        <v>0.86250000000000004</v>
      </c>
      <c r="BC28" t="s">
        <v>69</v>
      </c>
      <c r="BF28" t="s">
        <v>118</v>
      </c>
      <c r="BG28" t="s">
        <v>121</v>
      </c>
      <c r="BH28" t="s">
        <v>297</v>
      </c>
      <c r="BI28">
        <v>2392</v>
      </c>
      <c r="BJ28">
        <v>1</v>
      </c>
      <c r="BK28" t="s">
        <v>245</v>
      </c>
      <c r="BL28" t="s">
        <v>174</v>
      </c>
      <c r="BM28">
        <v>0.86250000000000004</v>
      </c>
      <c r="BN28" t="s">
        <v>69</v>
      </c>
      <c r="BO28" t="s">
        <v>177</v>
      </c>
      <c r="BP28">
        <v>3969.8359999999998</v>
      </c>
    </row>
    <row r="29" spans="1:68" ht="16.5">
      <c r="A29" s="127" t="str">
        <f t="shared" si="18"/>
        <v>청라교통</v>
      </c>
      <c r="B29" s="128" t="str">
        <f t="shared" si="1"/>
        <v>김응수</v>
      </c>
      <c r="C29" s="129" t="str">
        <f t="shared" si="19"/>
        <v>C</v>
      </c>
      <c r="D29" s="130">
        <f t="shared" si="20"/>
        <v>0.85619047619047617</v>
      </c>
      <c r="E29" s="131">
        <f t="shared" si="21"/>
        <v>6473</v>
      </c>
      <c r="F29" s="132" t="str">
        <f t="shared" si="22"/>
        <v>112</v>
      </c>
      <c r="G29" s="133" t="str">
        <f t="shared" si="23"/>
        <v>72바1609</v>
      </c>
      <c r="H29" s="134">
        <f t="shared" si="24"/>
        <v>1</v>
      </c>
      <c r="I29" s="135">
        <f t="shared" si="25"/>
        <v>1425.2670000000001</v>
      </c>
      <c r="J29" s="136">
        <f t="shared" si="26"/>
        <v>1.7023227826887505E-2</v>
      </c>
      <c r="K29" s="136">
        <f t="shared" si="27"/>
        <v>0.36518768310140609</v>
      </c>
      <c r="L29" s="136">
        <f t="shared" si="28"/>
        <v>0.31011733240157807</v>
      </c>
      <c r="M29" s="137">
        <f t="shared" si="29"/>
        <v>18.058</v>
      </c>
      <c r="N29" s="138">
        <f t="shared" si="30"/>
        <v>7.0162292398547071E-2</v>
      </c>
      <c r="O29" s="138">
        <f t="shared" si="31"/>
        <v>5.8234702690794071</v>
      </c>
      <c r="P29" s="219">
        <f t="shared" si="32"/>
        <v>6</v>
      </c>
      <c r="Q29" s="220">
        <f t="shared" si="33"/>
        <v>1</v>
      </c>
      <c r="R29" s="220">
        <f t="shared" si="34"/>
        <v>83</v>
      </c>
      <c r="T29">
        <v>531</v>
      </c>
      <c r="U29">
        <v>6473</v>
      </c>
      <c r="V29" t="s">
        <v>299</v>
      </c>
      <c r="W29">
        <v>1425.2670000000001</v>
      </c>
      <c r="X29">
        <v>792.73900000000003</v>
      </c>
      <c r="Y29">
        <v>1.798</v>
      </c>
      <c r="Z29">
        <v>18.058</v>
      </c>
      <c r="AA29">
        <v>84.507474999999999</v>
      </c>
      <c r="AB29">
        <v>1.43859</v>
      </c>
      <c r="AC29">
        <v>30.861089</v>
      </c>
      <c r="AD29" s="1">
        <v>442</v>
      </c>
      <c r="AE29">
        <v>1</v>
      </c>
      <c r="AF29">
        <v>83</v>
      </c>
      <c r="AG29">
        <v>81</v>
      </c>
      <c r="AH29">
        <v>16.865573000000001</v>
      </c>
      <c r="AI29">
        <v>1348.1</v>
      </c>
      <c r="AJ29">
        <v>0</v>
      </c>
      <c r="AK29">
        <v>6</v>
      </c>
      <c r="AL29">
        <v>1055</v>
      </c>
      <c r="AM29" t="s">
        <v>300</v>
      </c>
      <c r="AN29" t="s">
        <v>605</v>
      </c>
      <c r="AO29">
        <v>1425.2670000000001</v>
      </c>
      <c r="AR29" t="s">
        <v>118</v>
      </c>
      <c r="AS29" t="s">
        <v>119</v>
      </c>
      <c r="AT29" t="s">
        <v>219</v>
      </c>
      <c r="AU29" t="s">
        <v>299</v>
      </c>
      <c r="AV29" t="s">
        <v>48</v>
      </c>
      <c r="AW29">
        <v>1</v>
      </c>
      <c r="BB29">
        <v>0.85619047619047617</v>
      </c>
      <c r="BC29" t="s">
        <v>69</v>
      </c>
      <c r="BF29" t="s">
        <v>118</v>
      </c>
      <c r="BG29" t="s">
        <v>119</v>
      </c>
      <c r="BH29" t="s">
        <v>299</v>
      </c>
      <c r="BI29">
        <v>6473</v>
      </c>
      <c r="BJ29">
        <v>1</v>
      </c>
      <c r="BK29" t="s">
        <v>219</v>
      </c>
      <c r="BL29" t="s">
        <v>174</v>
      </c>
      <c r="BM29">
        <v>0.85619047619047617</v>
      </c>
      <c r="BN29" t="s">
        <v>69</v>
      </c>
      <c r="BO29" t="s">
        <v>177</v>
      </c>
      <c r="BP29">
        <v>1425.2670000000001</v>
      </c>
    </row>
    <row r="30" spans="1:68" ht="16.5">
      <c r="A30" s="110" t="str">
        <f t="shared" si="18"/>
        <v>청라교통</v>
      </c>
      <c r="B30" s="111" t="str">
        <f t="shared" si="1"/>
        <v>김인철</v>
      </c>
      <c r="C30" s="112" t="str">
        <f t="shared" si="19"/>
        <v>C</v>
      </c>
      <c r="D30" s="113">
        <f t="shared" si="20"/>
        <v>0.86969696969696975</v>
      </c>
      <c r="E30" s="114">
        <f t="shared" si="21"/>
        <v>8958</v>
      </c>
      <c r="F30" s="115" t="str">
        <f t="shared" si="22"/>
        <v>306</v>
      </c>
      <c r="G30" s="116" t="str">
        <f t="shared" si="23"/>
        <v>70바6051</v>
      </c>
      <c r="H30" s="117">
        <f t="shared" si="24"/>
        <v>1</v>
      </c>
      <c r="I30" s="118">
        <f t="shared" si="25"/>
        <v>3754.4259999999999</v>
      </c>
      <c r="J30" s="119">
        <f t="shared" si="26"/>
        <v>1.5010210873213838E-2</v>
      </c>
      <c r="K30" s="119">
        <f t="shared" si="27"/>
        <v>0.22140101114826602</v>
      </c>
      <c r="L30" s="119">
        <f t="shared" si="28"/>
        <v>9.2424248074139695E-2</v>
      </c>
      <c r="M30" s="120">
        <f t="shared" si="29"/>
        <v>18.352</v>
      </c>
      <c r="N30" s="121">
        <f t="shared" si="30"/>
        <v>2.6635229992547464E-2</v>
      </c>
      <c r="O30" s="121">
        <f t="shared" si="31"/>
        <v>3.8088378889342871</v>
      </c>
      <c r="P30" s="221">
        <f t="shared" si="32"/>
        <v>2</v>
      </c>
      <c r="Q30" s="222">
        <f t="shared" si="33"/>
        <v>1</v>
      </c>
      <c r="R30" s="222">
        <f t="shared" si="34"/>
        <v>143</v>
      </c>
      <c r="T30">
        <v>531</v>
      </c>
      <c r="U30">
        <v>8958</v>
      </c>
      <c r="V30" t="s">
        <v>301</v>
      </c>
      <c r="W30">
        <v>3754.4259999999999</v>
      </c>
      <c r="X30">
        <v>1308.2260000000001</v>
      </c>
      <c r="Y30">
        <v>2.87</v>
      </c>
      <c r="Z30">
        <v>18.352</v>
      </c>
      <c r="AA30">
        <v>113.531916</v>
      </c>
      <c r="AB30">
        <v>1.7041379999999999</v>
      </c>
      <c r="AC30">
        <v>25.136081000000001</v>
      </c>
      <c r="AD30" s="1">
        <v>347</v>
      </c>
      <c r="AE30">
        <v>1</v>
      </c>
      <c r="AF30">
        <v>143</v>
      </c>
      <c r="AG30">
        <v>96</v>
      </c>
      <c r="AH30">
        <v>33.069344000000001</v>
      </c>
      <c r="AI30">
        <v>27020.400000000001</v>
      </c>
      <c r="AJ30">
        <v>4969.3</v>
      </c>
      <c r="AK30">
        <v>2</v>
      </c>
      <c r="AL30">
        <v>477</v>
      </c>
      <c r="AM30" t="s">
        <v>302</v>
      </c>
      <c r="AN30" t="s">
        <v>606</v>
      </c>
      <c r="AO30">
        <v>3754.4259999999999</v>
      </c>
      <c r="AR30" t="s">
        <v>118</v>
      </c>
      <c r="AS30" t="s">
        <v>120</v>
      </c>
      <c r="AT30" t="s">
        <v>225</v>
      </c>
      <c r="AU30" t="s">
        <v>301</v>
      </c>
      <c r="AV30" t="s">
        <v>48</v>
      </c>
      <c r="AW30">
        <v>1</v>
      </c>
      <c r="BB30">
        <v>0.86969696969696975</v>
      </c>
      <c r="BC30" t="s">
        <v>69</v>
      </c>
      <c r="BF30" t="s">
        <v>118</v>
      </c>
      <c r="BG30" t="s">
        <v>120</v>
      </c>
      <c r="BH30" t="s">
        <v>301</v>
      </c>
      <c r="BI30">
        <v>8958</v>
      </c>
      <c r="BJ30">
        <v>1</v>
      </c>
      <c r="BK30" t="s">
        <v>225</v>
      </c>
      <c r="BL30" t="s">
        <v>174</v>
      </c>
      <c r="BM30">
        <v>0.86969696969696975</v>
      </c>
      <c r="BN30" t="s">
        <v>69</v>
      </c>
      <c r="BO30" t="s">
        <v>177</v>
      </c>
      <c r="BP30">
        <v>3754.4259999999999</v>
      </c>
    </row>
    <row r="31" spans="1:68" ht="16.5">
      <c r="A31" s="127" t="str">
        <f t="shared" si="18"/>
        <v>청라교통</v>
      </c>
      <c r="B31" s="128" t="str">
        <f t="shared" si="1"/>
        <v>김장선</v>
      </c>
      <c r="C31" s="129" t="str">
        <f t="shared" si="19"/>
        <v>C</v>
      </c>
      <c r="D31" s="130">
        <f t="shared" si="20"/>
        <v>0.85842852031988792</v>
      </c>
      <c r="E31" s="131">
        <f t="shared" si="21"/>
        <v>7230</v>
      </c>
      <c r="F31" s="132" t="str">
        <f t="shared" si="22"/>
        <v>308</v>
      </c>
      <c r="G31" s="133" t="str">
        <f t="shared" si="23"/>
        <v>70바6035</v>
      </c>
      <c r="H31" s="134">
        <f t="shared" si="24"/>
        <v>6</v>
      </c>
      <c r="I31" s="135">
        <f t="shared" si="25"/>
        <v>4811.2759999999998</v>
      </c>
      <c r="J31" s="136">
        <f t="shared" si="26"/>
        <v>2.115774623971196E-2</v>
      </c>
      <c r="K31" s="136">
        <f t="shared" si="27"/>
        <v>0.2704949349192004</v>
      </c>
      <c r="L31" s="136">
        <f t="shared" si="28"/>
        <v>0.20451954949165255</v>
      </c>
      <c r="M31" s="137">
        <f t="shared" si="29"/>
        <v>20.747</v>
      </c>
      <c r="N31" s="138">
        <f t="shared" si="30"/>
        <v>0</v>
      </c>
      <c r="O31" s="138">
        <f t="shared" si="31"/>
        <v>13.2397309985958</v>
      </c>
      <c r="P31" s="219">
        <f t="shared" si="32"/>
        <v>8</v>
      </c>
      <c r="Q31" s="220">
        <f t="shared" si="33"/>
        <v>0</v>
      </c>
      <c r="R31" s="220">
        <f t="shared" si="34"/>
        <v>637</v>
      </c>
      <c r="T31">
        <v>531</v>
      </c>
      <c r="U31">
        <v>7230</v>
      </c>
      <c r="V31" t="s">
        <v>303</v>
      </c>
      <c r="W31">
        <v>4811.2759999999998</v>
      </c>
      <c r="X31">
        <v>1901.4690000000001</v>
      </c>
      <c r="Y31">
        <v>2.5299999999999998</v>
      </c>
      <c r="Z31">
        <v>20.747</v>
      </c>
      <c r="AA31">
        <v>141.527456</v>
      </c>
      <c r="AB31">
        <v>2.994402</v>
      </c>
      <c r="AC31">
        <v>38.28246</v>
      </c>
      <c r="AD31" s="1">
        <v>984</v>
      </c>
      <c r="AE31">
        <v>0</v>
      </c>
      <c r="AF31">
        <v>637</v>
      </c>
      <c r="AG31">
        <v>91</v>
      </c>
      <c r="AH31">
        <v>33.995353999999999</v>
      </c>
      <c r="AI31">
        <v>35943.800000000003</v>
      </c>
      <c r="AJ31">
        <v>17710.8</v>
      </c>
      <c r="AK31">
        <v>8</v>
      </c>
      <c r="AL31">
        <v>5526</v>
      </c>
      <c r="AM31" t="s">
        <v>304</v>
      </c>
      <c r="AN31" t="s">
        <v>607</v>
      </c>
      <c r="AO31">
        <v>1334.6489999999999</v>
      </c>
      <c r="AR31" t="s">
        <v>118</v>
      </c>
      <c r="AS31" t="s">
        <v>122</v>
      </c>
      <c r="AT31" t="s">
        <v>249</v>
      </c>
      <c r="AU31" t="s">
        <v>303</v>
      </c>
      <c r="AV31" t="s">
        <v>48</v>
      </c>
      <c r="AW31">
        <v>6</v>
      </c>
      <c r="BB31">
        <v>0.85842852031988792</v>
      </c>
      <c r="BC31" t="s">
        <v>69</v>
      </c>
      <c r="BF31" t="s">
        <v>118</v>
      </c>
      <c r="BG31" t="s">
        <v>122</v>
      </c>
      <c r="BH31" t="s">
        <v>303</v>
      </c>
      <c r="BI31">
        <v>7230</v>
      </c>
      <c r="BJ31">
        <v>6</v>
      </c>
      <c r="BK31" t="s">
        <v>249</v>
      </c>
      <c r="BL31" t="s">
        <v>247</v>
      </c>
      <c r="BM31">
        <v>0.85842852031988792</v>
      </c>
      <c r="BN31" t="s">
        <v>69</v>
      </c>
      <c r="BO31" t="s">
        <v>177</v>
      </c>
      <c r="BP31">
        <v>4811.2759999999998</v>
      </c>
    </row>
    <row r="32" spans="1:68" ht="16.5">
      <c r="A32" s="110" t="str">
        <f t="shared" si="18"/>
        <v>청라교통</v>
      </c>
      <c r="B32" s="111" t="str">
        <f t="shared" si="1"/>
        <v>김재연</v>
      </c>
      <c r="C32" s="112" t="str">
        <f t="shared" si="19"/>
        <v>B</v>
      </c>
      <c r="D32" s="113">
        <f t="shared" si="20"/>
        <v>0.92481481481481476</v>
      </c>
      <c r="E32" s="114">
        <f t="shared" si="21"/>
        <v>5245</v>
      </c>
      <c r="F32" s="115" t="str">
        <f t="shared" si="22"/>
        <v>307</v>
      </c>
      <c r="G32" s="116" t="str">
        <f t="shared" si="23"/>
        <v>72바1699</v>
      </c>
      <c r="H32" s="117">
        <f t="shared" si="24"/>
        <v>1</v>
      </c>
      <c r="I32" s="118">
        <f t="shared" si="25"/>
        <v>3680.0309999999999</v>
      </c>
      <c r="J32" s="119">
        <f t="shared" si="26"/>
        <v>1.3553760326391259E-2</v>
      </c>
      <c r="K32" s="119">
        <f t="shared" si="27"/>
        <v>0.27360659453987163</v>
      </c>
      <c r="L32" s="119">
        <f t="shared" si="28"/>
        <v>0.17146594689012132</v>
      </c>
      <c r="M32" s="120">
        <f t="shared" si="29"/>
        <v>18.04</v>
      </c>
      <c r="N32" s="121">
        <f t="shared" si="30"/>
        <v>0</v>
      </c>
      <c r="O32" s="121">
        <f t="shared" si="31"/>
        <v>11.304252600046032</v>
      </c>
      <c r="P32" s="221">
        <f t="shared" si="32"/>
        <v>2</v>
      </c>
      <c r="Q32" s="222">
        <f t="shared" si="33"/>
        <v>0</v>
      </c>
      <c r="R32" s="222">
        <f t="shared" si="34"/>
        <v>416</v>
      </c>
      <c r="T32">
        <v>531</v>
      </c>
      <c r="U32">
        <v>5245</v>
      </c>
      <c r="V32" t="s">
        <v>305</v>
      </c>
      <c r="W32">
        <v>3680.0309999999999</v>
      </c>
      <c r="X32">
        <v>1473.9110000000001</v>
      </c>
      <c r="Y32">
        <v>2.4969999999999999</v>
      </c>
      <c r="Z32">
        <v>18.04</v>
      </c>
      <c r="AA32">
        <v>136.24580599999999</v>
      </c>
      <c r="AB32">
        <v>1.846643</v>
      </c>
      <c r="AC32">
        <v>37.277751000000002</v>
      </c>
      <c r="AD32" s="1">
        <v>631</v>
      </c>
      <c r="AE32">
        <v>0</v>
      </c>
      <c r="AF32">
        <v>416</v>
      </c>
      <c r="AG32">
        <v>91</v>
      </c>
      <c r="AH32">
        <v>27.010232999999999</v>
      </c>
      <c r="AI32">
        <v>20099.3</v>
      </c>
      <c r="AJ32">
        <v>5364.6</v>
      </c>
      <c r="AK32">
        <v>2</v>
      </c>
      <c r="AL32">
        <v>339</v>
      </c>
      <c r="AM32" t="s">
        <v>306</v>
      </c>
      <c r="AN32" t="s">
        <v>608</v>
      </c>
      <c r="AO32">
        <v>3680.0309999999999</v>
      </c>
      <c r="AR32" t="s">
        <v>118</v>
      </c>
      <c r="AS32" t="s">
        <v>121</v>
      </c>
      <c r="AT32" t="s">
        <v>239</v>
      </c>
      <c r="AU32" t="s">
        <v>305</v>
      </c>
      <c r="AV32" t="s">
        <v>48</v>
      </c>
      <c r="AW32">
        <v>1</v>
      </c>
      <c r="BB32">
        <v>0.92481481481481476</v>
      </c>
      <c r="BC32" t="s">
        <v>68</v>
      </c>
      <c r="BF32" t="s">
        <v>118</v>
      </c>
      <c r="BG32" t="s">
        <v>121</v>
      </c>
      <c r="BH32" t="s">
        <v>305</v>
      </c>
      <c r="BI32">
        <v>5245</v>
      </c>
      <c r="BJ32">
        <v>1</v>
      </c>
      <c r="BK32" t="s">
        <v>239</v>
      </c>
      <c r="BL32" t="s">
        <v>174</v>
      </c>
      <c r="BM32">
        <v>0.92481481481481476</v>
      </c>
      <c r="BN32" t="s">
        <v>68</v>
      </c>
      <c r="BO32" t="s">
        <v>175</v>
      </c>
      <c r="BP32">
        <v>3680.0309999999999</v>
      </c>
    </row>
    <row r="33" spans="1:68" ht="16.5">
      <c r="A33" s="127" t="str">
        <f t="shared" si="18"/>
        <v>청라교통</v>
      </c>
      <c r="B33" s="128" t="str">
        <f t="shared" si="1"/>
        <v>김창곤</v>
      </c>
      <c r="C33" s="129" t="str">
        <f t="shared" si="19"/>
        <v>F</v>
      </c>
      <c r="D33" s="130">
        <f t="shared" si="20"/>
        <v>0.783492352417969</v>
      </c>
      <c r="E33" s="131">
        <f t="shared" si="21"/>
        <v>3028</v>
      </c>
      <c r="F33" s="132" t="str">
        <f t="shared" si="22"/>
        <v>308</v>
      </c>
      <c r="G33" s="133" t="str">
        <f t="shared" si="23"/>
        <v>75아1292</v>
      </c>
      <c r="H33" s="134">
        <f t="shared" si="24"/>
        <v>2</v>
      </c>
      <c r="I33" s="135">
        <f t="shared" si="25"/>
        <v>4571.7380000000003</v>
      </c>
      <c r="J33" s="136">
        <f t="shared" si="26"/>
        <v>2.2068290607114547E-2</v>
      </c>
      <c r="K33" s="136">
        <f t="shared" si="27"/>
        <v>0.27212681042872366</v>
      </c>
      <c r="L33" s="136">
        <f t="shared" si="28"/>
        <v>0.16842609965837937</v>
      </c>
      <c r="M33" s="137">
        <f t="shared" si="29"/>
        <v>25.573</v>
      </c>
      <c r="N33" s="138">
        <f t="shared" si="30"/>
        <v>0.32810279154229743</v>
      </c>
      <c r="O33" s="138">
        <f t="shared" si="31"/>
        <v>24.34522713243847</v>
      </c>
      <c r="P33" s="219">
        <f t="shared" si="32"/>
        <v>18</v>
      </c>
      <c r="Q33" s="220">
        <f t="shared" si="33"/>
        <v>15</v>
      </c>
      <c r="R33" s="220">
        <f t="shared" si="34"/>
        <v>1113</v>
      </c>
      <c r="T33">
        <v>531</v>
      </c>
      <c r="U33">
        <v>3028</v>
      </c>
      <c r="V33" t="s">
        <v>307</v>
      </c>
      <c r="W33">
        <v>4571.7380000000003</v>
      </c>
      <c r="X33">
        <v>2035.4849999999999</v>
      </c>
      <c r="Y33">
        <v>2.246</v>
      </c>
      <c r="Z33">
        <v>25.573</v>
      </c>
      <c r="AA33">
        <v>127.17913</v>
      </c>
      <c r="AB33">
        <v>2.8066260000000001</v>
      </c>
      <c r="AC33">
        <v>34.608851000000001</v>
      </c>
      <c r="AD33" s="1">
        <v>770</v>
      </c>
      <c r="AE33">
        <v>15</v>
      </c>
      <c r="AF33">
        <v>1113</v>
      </c>
      <c r="AG33">
        <v>95</v>
      </c>
      <c r="AH33">
        <v>35.947234000000002</v>
      </c>
      <c r="AI33">
        <v>38036.6</v>
      </c>
      <c r="AJ33">
        <v>24564.2</v>
      </c>
      <c r="AK33">
        <v>18</v>
      </c>
      <c r="AL33">
        <v>4380</v>
      </c>
      <c r="AM33" t="s">
        <v>308</v>
      </c>
      <c r="AN33" t="s">
        <v>609</v>
      </c>
      <c r="AO33">
        <v>4306.741</v>
      </c>
      <c r="AR33" t="s">
        <v>118</v>
      </c>
      <c r="AS33" t="s">
        <v>122</v>
      </c>
      <c r="AT33" t="s">
        <v>250</v>
      </c>
      <c r="AU33" t="s">
        <v>307</v>
      </c>
      <c r="AV33" t="s">
        <v>48</v>
      </c>
      <c r="AW33">
        <v>2</v>
      </c>
      <c r="BB33">
        <v>0.783492352417969</v>
      </c>
      <c r="BC33" t="s">
        <v>70</v>
      </c>
      <c r="BF33" t="s">
        <v>118</v>
      </c>
      <c r="BG33" t="s">
        <v>122</v>
      </c>
      <c r="BH33" t="s">
        <v>307</v>
      </c>
      <c r="BI33">
        <v>3028</v>
      </c>
      <c r="BJ33">
        <v>2</v>
      </c>
      <c r="BK33" t="s">
        <v>250</v>
      </c>
      <c r="BL33" t="s">
        <v>577</v>
      </c>
      <c r="BM33">
        <v>0.783492352417969</v>
      </c>
      <c r="BN33" t="s">
        <v>70</v>
      </c>
      <c r="BO33" t="s">
        <v>188</v>
      </c>
      <c r="BP33">
        <v>4571.7380000000003</v>
      </c>
    </row>
    <row r="34" spans="1:68" ht="16.5">
      <c r="A34" s="110" t="str">
        <f t="shared" si="18"/>
        <v>청라교통</v>
      </c>
      <c r="B34" s="111" t="str">
        <f t="shared" si="1"/>
        <v>김천섭</v>
      </c>
      <c r="C34" s="112" t="str">
        <f t="shared" si="19"/>
        <v>B</v>
      </c>
      <c r="D34" s="113">
        <f t="shared" si="20"/>
        <v>0.91060134506962798</v>
      </c>
      <c r="E34" s="114">
        <f t="shared" si="21"/>
        <v>5300</v>
      </c>
      <c r="F34" s="115" t="str">
        <f t="shared" si="22"/>
        <v>112</v>
      </c>
      <c r="G34" s="116" t="str">
        <f t="shared" si="23"/>
        <v>70바5996</v>
      </c>
      <c r="H34" s="117">
        <f t="shared" si="24"/>
        <v>9</v>
      </c>
      <c r="I34" s="118">
        <f t="shared" si="25"/>
        <v>2028.145</v>
      </c>
      <c r="J34" s="119">
        <f t="shared" si="26"/>
        <v>9.2008418777078087E-3</v>
      </c>
      <c r="K34" s="119">
        <f t="shared" si="27"/>
        <v>0.34734938096287693</v>
      </c>
      <c r="L34" s="119">
        <f t="shared" si="28"/>
        <v>0.26526702972420613</v>
      </c>
      <c r="M34" s="120">
        <f t="shared" si="29"/>
        <v>15.154</v>
      </c>
      <c r="N34" s="121">
        <f t="shared" si="30"/>
        <v>4.930613935394166E-2</v>
      </c>
      <c r="O34" s="121">
        <f t="shared" si="31"/>
        <v>28.351030128516452</v>
      </c>
      <c r="P34" s="221">
        <f t="shared" si="32"/>
        <v>3</v>
      </c>
      <c r="Q34" s="222">
        <f t="shared" si="33"/>
        <v>1</v>
      </c>
      <c r="R34" s="222">
        <f t="shared" si="34"/>
        <v>575</v>
      </c>
      <c r="T34">
        <v>531</v>
      </c>
      <c r="U34">
        <v>5300</v>
      </c>
      <c r="V34" t="s">
        <v>309</v>
      </c>
      <c r="W34">
        <v>2028.145</v>
      </c>
      <c r="X34">
        <v>1119.019</v>
      </c>
      <c r="Y34">
        <v>1.8120000000000001</v>
      </c>
      <c r="Z34">
        <v>15.154</v>
      </c>
      <c r="AA34">
        <v>124.260803</v>
      </c>
      <c r="AB34">
        <v>1.1433040000000001</v>
      </c>
      <c r="AC34">
        <v>43.161912999999998</v>
      </c>
      <c r="AD34" s="1">
        <v>538</v>
      </c>
      <c r="AE34">
        <v>1</v>
      </c>
      <c r="AF34">
        <v>575</v>
      </c>
      <c r="AG34">
        <v>86</v>
      </c>
      <c r="AH34">
        <v>16.321679</v>
      </c>
      <c r="AI34">
        <v>1660.3</v>
      </c>
      <c r="AJ34">
        <v>6.6</v>
      </c>
      <c r="AK34">
        <v>3</v>
      </c>
      <c r="AL34">
        <v>551</v>
      </c>
      <c r="AM34" t="s">
        <v>310</v>
      </c>
      <c r="AN34" t="s">
        <v>610</v>
      </c>
      <c r="AO34">
        <v>878.85500000000002</v>
      </c>
      <c r="AR34" t="s">
        <v>118</v>
      </c>
      <c r="AS34" t="s">
        <v>119</v>
      </c>
      <c r="AT34" t="s">
        <v>201</v>
      </c>
      <c r="AU34" t="s">
        <v>309</v>
      </c>
      <c r="AV34" t="s">
        <v>48</v>
      </c>
      <c r="AW34">
        <v>9</v>
      </c>
      <c r="BB34">
        <v>0.91060134506962798</v>
      </c>
      <c r="BC34" t="s">
        <v>68</v>
      </c>
      <c r="BF34" t="s">
        <v>118</v>
      </c>
      <c r="BG34" t="s">
        <v>119</v>
      </c>
      <c r="BH34" t="s">
        <v>309</v>
      </c>
      <c r="BI34">
        <v>5300</v>
      </c>
      <c r="BJ34">
        <v>9</v>
      </c>
      <c r="BK34" t="s">
        <v>201</v>
      </c>
      <c r="BL34" t="s">
        <v>202</v>
      </c>
      <c r="BM34">
        <v>0.91060134506962798</v>
      </c>
      <c r="BN34" t="s">
        <v>68</v>
      </c>
      <c r="BO34" t="s">
        <v>175</v>
      </c>
      <c r="BP34">
        <v>2028.145</v>
      </c>
    </row>
    <row r="35" spans="1:68" ht="16.5">
      <c r="A35" s="127" t="str">
        <f t="shared" si="18"/>
        <v>청라교통</v>
      </c>
      <c r="B35" s="128" t="str">
        <f t="shared" si="1"/>
        <v>김태영</v>
      </c>
      <c r="C35" s="129" t="str">
        <f t="shared" si="19"/>
        <v>F</v>
      </c>
      <c r="D35" s="130">
        <f t="shared" si="20"/>
        <v>0.79715731625161745</v>
      </c>
      <c r="E35" s="131">
        <f t="shared" si="21"/>
        <v>2210</v>
      </c>
      <c r="F35" s="132" t="str">
        <f t="shared" si="22"/>
        <v>306</v>
      </c>
      <c r="G35" s="133" t="str">
        <f t="shared" si="23"/>
        <v>72바1307</v>
      </c>
      <c r="H35" s="134">
        <f t="shared" si="24"/>
        <v>2</v>
      </c>
      <c r="I35" s="135">
        <f t="shared" si="25"/>
        <v>3452.087</v>
      </c>
      <c r="J35" s="136">
        <f t="shared" si="26"/>
        <v>1.409203862288347E-2</v>
      </c>
      <c r="K35" s="136">
        <f t="shared" si="27"/>
        <v>0.26092461902181535</v>
      </c>
      <c r="L35" s="136">
        <f t="shared" si="28"/>
        <v>0.18336733691821788</v>
      </c>
      <c r="M35" s="137">
        <f t="shared" si="29"/>
        <v>24.295000000000002</v>
      </c>
      <c r="N35" s="138">
        <f t="shared" si="30"/>
        <v>5.7935967430716551E-2</v>
      </c>
      <c r="O35" s="138">
        <f t="shared" si="31"/>
        <v>37.368698992812178</v>
      </c>
      <c r="P35" s="219">
        <f t="shared" si="32"/>
        <v>18</v>
      </c>
      <c r="Q35" s="220">
        <f t="shared" si="33"/>
        <v>2</v>
      </c>
      <c r="R35" s="220">
        <f t="shared" si="34"/>
        <v>1290</v>
      </c>
      <c r="T35">
        <v>531</v>
      </c>
      <c r="U35">
        <v>2210</v>
      </c>
      <c r="V35" t="s">
        <v>311</v>
      </c>
      <c r="W35">
        <v>3452.087</v>
      </c>
      <c r="X35">
        <v>1397.8920000000001</v>
      </c>
      <c r="Y35">
        <v>2.4689999999999999</v>
      </c>
      <c r="Z35">
        <v>24.295000000000002</v>
      </c>
      <c r="AA35">
        <v>107.21053499999999</v>
      </c>
      <c r="AB35">
        <v>1.510815</v>
      </c>
      <c r="AC35">
        <v>27.973868</v>
      </c>
      <c r="AD35" s="1">
        <v>633</v>
      </c>
      <c r="AE35">
        <v>2</v>
      </c>
      <c r="AF35">
        <v>1290</v>
      </c>
      <c r="AG35">
        <v>91</v>
      </c>
      <c r="AH35">
        <v>32.199139000000002</v>
      </c>
      <c r="AI35">
        <v>26315.5</v>
      </c>
      <c r="AJ35">
        <v>13436.7</v>
      </c>
      <c r="AK35">
        <v>18</v>
      </c>
      <c r="AL35">
        <v>15175</v>
      </c>
      <c r="AM35" t="s">
        <v>312</v>
      </c>
      <c r="AN35" t="s">
        <v>611</v>
      </c>
      <c r="AO35">
        <v>3206.645</v>
      </c>
      <c r="AR35" t="s">
        <v>118</v>
      </c>
      <c r="AS35" t="s">
        <v>120</v>
      </c>
      <c r="AT35" t="s">
        <v>233</v>
      </c>
      <c r="AU35" t="s">
        <v>311</v>
      </c>
      <c r="AV35" t="s">
        <v>48</v>
      </c>
      <c r="AW35">
        <v>2</v>
      </c>
      <c r="BB35">
        <v>0.79715731625161745</v>
      </c>
      <c r="BC35" t="s">
        <v>70</v>
      </c>
      <c r="BF35" t="s">
        <v>118</v>
      </c>
      <c r="BG35" t="s">
        <v>120</v>
      </c>
      <c r="BH35" t="s">
        <v>311</v>
      </c>
      <c r="BI35">
        <v>2210</v>
      </c>
      <c r="BJ35">
        <v>2</v>
      </c>
      <c r="BK35" t="s">
        <v>233</v>
      </c>
      <c r="BL35" t="s">
        <v>224</v>
      </c>
      <c r="BM35">
        <v>0.79715731625161745</v>
      </c>
      <c r="BN35" t="s">
        <v>70</v>
      </c>
      <c r="BO35" t="s">
        <v>188</v>
      </c>
      <c r="BP35">
        <v>3452.087</v>
      </c>
    </row>
    <row r="36" spans="1:68" ht="16.5">
      <c r="A36" s="110" t="str">
        <f t="shared" si="18"/>
        <v>청라교통</v>
      </c>
      <c r="B36" s="111" t="str">
        <f t="shared" si="1"/>
        <v>김형만</v>
      </c>
      <c r="C36" s="112" t="str">
        <f t="shared" si="19"/>
        <v>F</v>
      </c>
      <c r="D36" s="113">
        <f t="shared" si="20"/>
        <v>0.73876067396209633</v>
      </c>
      <c r="E36" s="114">
        <f t="shared" si="21"/>
        <v>9499</v>
      </c>
      <c r="F36" s="115" t="str">
        <f t="shared" si="22"/>
        <v>306</v>
      </c>
      <c r="G36" s="116" t="str">
        <f t="shared" si="23"/>
        <v>70바6089</v>
      </c>
      <c r="H36" s="117">
        <f t="shared" si="24"/>
        <v>3</v>
      </c>
      <c r="I36" s="118">
        <f t="shared" si="25"/>
        <v>4153.9160000000002</v>
      </c>
      <c r="J36" s="119">
        <f t="shared" si="26"/>
        <v>4.7237249157642172E-2</v>
      </c>
      <c r="K36" s="119">
        <f t="shared" si="27"/>
        <v>0.33264485691899293</v>
      </c>
      <c r="L36" s="119">
        <f t="shared" si="28"/>
        <v>0.23544048555627989</v>
      </c>
      <c r="M36" s="120">
        <f t="shared" si="29"/>
        <v>27.151</v>
      </c>
      <c r="N36" s="121">
        <f t="shared" si="30"/>
        <v>9.6294677119132879E-2</v>
      </c>
      <c r="O36" s="121">
        <f t="shared" si="31"/>
        <v>50.651000164663898</v>
      </c>
      <c r="P36" s="221">
        <f t="shared" si="32"/>
        <v>60</v>
      </c>
      <c r="Q36" s="222">
        <f t="shared" si="33"/>
        <v>4</v>
      </c>
      <c r="R36" s="222">
        <f t="shared" si="34"/>
        <v>2104</v>
      </c>
      <c r="T36">
        <v>531</v>
      </c>
      <c r="U36">
        <v>9499</v>
      </c>
      <c r="V36" t="s">
        <v>313</v>
      </c>
      <c r="W36">
        <v>4153.9160000000002</v>
      </c>
      <c r="X36">
        <v>1838.9739999999999</v>
      </c>
      <c r="Y36">
        <v>2.2589999999999999</v>
      </c>
      <c r="Z36">
        <v>27.151</v>
      </c>
      <c r="AA36">
        <v>149.69914900000001</v>
      </c>
      <c r="AB36">
        <v>7.0713759999999999</v>
      </c>
      <c r="AC36">
        <v>49.796652000000002</v>
      </c>
      <c r="AD36" s="1">
        <v>978</v>
      </c>
      <c r="AE36">
        <v>4</v>
      </c>
      <c r="AF36">
        <v>2104</v>
      </c>
      <c r="AG36">
        <v>93</v>
      </c>
      <c r="AH36">
        <v>27.748427</v>
      </c>
      <c r="AI36">
        <v>48900.9</v>
      </c>
      <c r="AJ36">
        <v>24673.5</v>
      </c>
      <c r="AK36">
        <v>60</v>
      </c>
      <c r="AL36">
        <v>47965</v>
      </c>
      <c r="AM36" t="s">
        <v>314</v>
      </c>
      <c r="AN36" t="s">
        <v>612</v>
      </c>
      <c r="AO36">
        <v>3661.5239999999999</v>
      </c>
      <c r="AR36" t="s">
        <v>118</v>
      </c>
      <c r="AS36" t="s">
        <v>120</v>
      </c>
      <c r="AT36" t="s">
        <v>229</v>
      </c>
      <c r="AU36" t="s">
        <v>313</v>
      </c>
      <c r="AV36" t="s">
        <v>48</v>
      </c>
      <c r="AW36">
        <v>3</v>
      </c>
      <c r="BB36">
        <v>0.73876067396209633</v>
      </c>
      <c r="BC36" t="s">
        <v>70</v>
      </c>
      <c r="BF36" t="s">
        <v>118</v>
      </c>
      <c r="BG36" t="s">
        <v>120</v>
      </c>
      <c r="BH36" t="s">
        <v>313</v>
      </c>
      <c r="BI36">
        <v>9499</v>
      </c>
      <c r="BJ36">
        <v>3</v>
      </c>
      <c r="BK36" t="s">
        <v>229</v>
      </c>
      <c r="BL36" t="s">
        <v>254</v>
      </c>
      <c r="BM36">
        <v>0.73876067396209633</v>
      </c>
      <c r="BN36" t="s">
        <v>70</v>
      </c>
      <c r="BO36" t="s">
        <v>188</v>
      </c>
      <c r="BP36">
        <v>4153.9160000000002</v>
      </c>
    </row>
    <row r="37" spans="1:68" ht="16.5">
      <c r="A37" s="127" t="str">
        <f t="shared" si="18"/>
        <v>청라교통</v>
      </c>
      <c r="B37" s="128" t="str">
        <f t="shared" si="1"/>
        <v>김형배</v>
      </c>
      <c r="C37" s="129" t="str">
        <f t="shared" si="19"/>
        <v>C</v>
      </c>
      <c r="D37" s="130">
        <f t="shared" si="20"/>
        <v>0.89702705350519085</v>
      </c>
      <c r="E37" s="131">
        <f t="shared" si="21"/>
        <v>8595</v>
      </c>
      <c r="F37" s="132" t="str">
        <f t="shared" si="22"/>
        <v>306</v>
      </c>
      <c r="G37" s="133" t="str">
        <f t="shared" si="23"/>
        <v>70바6049</v>
      </c>
      <c r="H37" s="134">
        <f t="shared" si="24"/>
        <v>11</v>
      </c>
      <c r="I37" s="135">
        <f t="shared" si="25"/>
        <v>4284.7830000000004</v>
      </c>
      <c r="J37" s="136">
        <f t="shared" si="26"/>
        <v>1.6423491578067224E-2</v>
      </c>
      <c r="K37" s="136">
        <f t="shared" si="27"/>
        <v>0.24437331142290497</v>
      </c>
      <c r="L37" s="136">
        <f t="shared" si="28"/>
        <v>0.11692540789113473</v>
      </c>
      <c r="M37" s="137">
        <f t="shared" si="29"/>
        <v>18.722000000000001</v>
      </c>
      <c r="N37" s="138">
        <f t="shared" si="30"/>
        <v>0</v>
      </c>
      <c r="O37" s="138">
        <f t="shared" si="31"/>
        <v>32.790458700008841</v>
      </c>
      <c r="P37" s="219">
        <f t="shared" si="32"/>
        <v>19</v>
      </c>
      <c r="Q37" s="220">
        <f t="shared" si="33"/>
        <v>0</v>
      </c>
      <c r="R37" s="220">
        <f t="shared" si="34"/>
        <v>1405</v>
      </c>
      <c r="T37">
        <v>531</v>
      </c>
      <c r="U37">
        <v>8595</v>
      </c>
      <c r="V37" t="s">
        <v>315</v>
      </c>
      <c r="W37">
        <v>4284.7830000000004</v>
      </c>
      <c r="X37">
        <v>1505.164</v>
      </c>
      <c r="Y37">
        <v>2.847</v>
      </c>
      <c r="Z37">
        <v>18.722000000000001</v>
      </c>
      <c r="AA37">
        <v>134.087748</v>
      </c>
      <c r="AB37">
        <v>2.2021890000000002</v>
      </c>
      <c r="AC37">
        <v>32.767467000000003</v>
      </c>
      <c r="AD37" s="1">
        <v>501</v>
      </c>
      <c r="AE37">
        <v>0</v>
      </c>
      <c r="AF37">
        <v>1405</v>
      </c>
      <c r="AG37">
        <v>91</v>
      </c>
      <c r="AH37">
        <v>31.955067</v>
      </c>
      <c r="AI37">
        <v>33135.699999999997</v>
      </c>
      <c r="AJ37">
        <v>8861.7999999999993</v>
      </c>
      <c r="AK37">
        <v>19</v>
      </c>
      <c r="AL37">
        <v>6017</v>
      </c>
      <c r="AM37" t="s">
        <v>316</v>
      </c>
      <c r="AN37" t="s">
        <v>613</v>
      </c>
      <c r="AO37">
        <v>735.10599999999999</v>
      </c>
      <c r="AR37" t="s">
        <v>118</v>
      </c>
      <c r="AS37" t="s">
        <v>120</v>
      </c>
      <c r="AT37" t="s">
        <v>223</v>
      </c>
      <c r="AU37" t="s">
        <v>315</v>
      </c>
      <c r="AV37" t="s">
        <v>48</v>
      </c>
      <c r="AW37">
        <v>11</v>
      </c>
      <c r="BB37">
        <v>0.89702705350519085</v>
      </c>
      <c r="BC37" t="s">
        <v>69</v>
      </c>
      <c r="BF37" t="s">
        <v>118</v>
      </c>
      <c r="BG37" t="s">
        <v>120</v>
      </c>
      <c r="BH37" t="s">
        <v>315</v>
      </c>
      <c r="BI37">
        <v>8595</v>
      </c>
      <c r="BJ37">
        <v>11</v>
      </c>
      <c r="BK37" t="s">
        <v>223</v>
      </c>
      <c r="BL37" t="s">
        <v>231</v>
      </c>
      <c r="BM37">
        <v>0.89702705350519085</v>
      </c>
      <c r="BN37" t="s">
        <v>69</v>
      </c>
      <c r="BO37" t="s">
        <v>177</v>
      </c>
      <c r="BP37">
        <v>4284.7830000000004</v>
      </c>
    </row>
    <row r="38" spans="1:68" ht="16.5">
      <c r="A38" s="110" t="str">
        <f t="shared" si="18"/>
        <v>청라교통</v>
      </c>
      <c r="B38" s="111" t="str">
        <f t="shared" si="1"/>
        <v>김형철</v>
      </c>
      <c r="C38" s="112" t="str">
        <f t="shared" si="19"/>
        <v>F</v>
      </c>
      <c r="D38" s="113">
        <f t="shared" si="20"/>
        <v>0.74407604387290815</v>
      </c>
      <c r="E38" s="114">
        <f t="shared" si="21"/>
        <v>4177</v>
      </c>
      <c r="F38" s="115" t="str">
        <f t="shared" si="22"/>
        <v>306</v>
      </c>
      <c r="G38" s="116" t="str">
        <f t="shared" si="23"/>
        <v>70바6090</v>
      </c>
      <c r="H38" s="117">
        <f t="shared" si="24"/>
        <v>2</v>
      </c>
      <c r="I38" s="118">
        <f t="shared" si="25"/>
        <v>3392.029</v>
      </c>
      <c r="J38" s="119">
        <f t="shared" si="26"/>
        <v>1.0740066508376106E-2</v>
      </c>
      <c r="K38" s="119">
        <f t="shared" si="27"/>
        <v>0.39482334483325987</v>
      </c>
      <c r="L38" s="119">
        <f t="shared" si="28"/>
        <v>0.15300576734455984</v>
      </c>
      <c r="M38" s="120">
        <f t="shared" si="29"/>
        <v>23.300999999999998</v>
      </c>
      <c r="N38" s="121">
        <f t="shared" si="30"/>
        <v>0</v>
      </c>
      <c r="O38" s="121">
        <f t="shared" si="31"/>
        <v>16.686178095765101</v>
      </c>
      <c r="P38" s="221">
        <f t="shared" si="32"/>
        <v>57</v>
      </c>
      <c r="Q38" s="222">
        <f t="shared" si="33"/>
        <v>0</v>
      </c>
      <c r="R38" s="222">
        <f t="shared" si="34"/>
        <v>566</v>
      </c>
      <c r="T38">
        <v>531</v>
      </c>
      <c r="U38">
        <v>4177</v>
      </c>
      <c r="V38" t="s">
        <v>317</v>
      </c>
      <c r="W38">
        <v>3392.029</v>
      </c>
      <c r="X38">
        <v>1427.7090000000001</v>
      </c>
      <c r="Y38">
        <v>2.3759999999999999</v>
      </c>
      <c r="Z38">
        <v>23.300999999999998</v>
      </c>
      <c r="AA38">
        <v>128.774156</v>
      </c>
      <c r="AB38">
        <v>1.383043</v>
      </c>
      <c r="AC38">
        <v>50.843043000000002</v>
      </c>
      <c r="AD38" s="1">
        <v>519</v>
      </c>
      <c r="AE38">
        <v>0</v>
      </c>
      <c r="AF38">
        <v>566</v>
      </c>
      <c r="AG38">
        <v>92</v>
      </c>
      <c r="AH38">
        <v>26.340914000000001</v>
      </c>
      <c r="AI38">
        <v>43074.400000000001</v>
      </c>
      <c r="AJ38">
        <v>23677.9</v>
      </c>
      <c r="AK38">
        <v>57</v>
      </c>
      <c r="AL38">
        <v>79630</v>
      </c>
      <c r="AM38" t="s">
        <v>318</v>
      </c>
      <c r="AN38" t="s">
        <v>614</v>
      </c>
      <c r="AO38">
        <v>3147.2570000000001</v>
      </c>
      <c r="AR38" t="s">
        <v>118</v>
      </c>
      <c r="AS38" t="s">
        <v>120</v>
      </c>
      <c r="AT38" t="s">
        <v>230</v>
      </c>
      <c r="AU38" t="s">
        <v>317</v>
      </c>
      <c r="AV38" t="s">
        <v>48</v>
      </c>
      <c r="AW38">
        <v>2</v>
      </c>
      <c r="BB38">
        <v>0.74407604387290815</v>
      </c>
      <c r="BC38" t="s">
        <v>70</v>
      </c>
      <c r="BF38" t="s">
        <v>118</v>
      </c>
      <c r="BG38" t="s">
        <v>120</v>
      </c>
      <c r="BH38" t="s">
        <v>317</v>
      </c>
      <c r="BI38">
        <v>4177</v>
      </c>
      <c r="BJ38">
        <v>2</v>
      </c>
      <c r="BK38" t="s">
        <v>230</v>
      </c>
      <c r="BL38" t="s">
        <v>232</v>
      </c>
      <c r="BM38">
        <v>0.74407604387290815</v>
      </c>
      <c r="BN38" t="s">
        <v>70</v>
      </c>
      <c r="BO38" t="s">
        <v>188</v>
      </c>
      <c r="BP38">
        <v>3392.029</v>
      </c>
    </row>
    <row r="39" spans="1:68" ht="16.5">
      <c r="A39" s="127" t="str">
        <f t="shared" si="18"/>
        <v>청라교통</v>
      </c>
      <c r="B39" s="128" t="str">
        <f t="shared" si="1"/>
        <v>김훈구</v>
      </c>
      <c r="C39" s="129" t="str">
        <f t="shared" si="19"/>
        <v>A</v>
      </c>
      <c r="D39" s="130">
        <f t="shared" si="20"/>
        <v>0.9577721391925399</v>
      </c>
      <c r="E39" s="131">
        <f t="shared" si="21"/>
        <v>6807</v>
      </c>
      <c r="F39" s="132" t="str">
        <f t="shared" si="22"/>
        <v>112</v>
      </c>
      <c r="G39" s="133" t="str">
        <f t="shared" si="23"/>
        <v>70바6091</v>
      </c>
      <c r="H39" s="134">
        <f t="shared" si="24"/>
        <v>2</v>
      </c>
      <c r="I39" s="135">
        <f t="shared" si="25"/>
        <v>1823.2339999999999</v>
      </c>
      <c r="J39" s="136">
        <f t="shared" si="26"/>
        <v>1.7125313112645712E-2</v>
      </c>
      <c r="K39" s="136">
        <f t="shared" si="27"/>
        <v>0.34560135965005573</v>
      </c>
      <c r="L39" s="136">
        <f t="shared" si="28"/>
        <v>0.13657051151964039</v>
      </c>
      <c r="M39" s="137">
        <f t="shared" si="29"/>
        <v>15.371</v>
      </c>
      <c r="N39" s="138">
        <f t="shared" si="30"/>
        <v>0.38393316491465168</v>
      </c>
      <c r="O39" s="138">
        <f t="shared" si="31"/>
        <v>43.548990420319065</v>
      </c>
      <c r="P39" s="219">
        <f t="shared" si="32"/>
        <v>0</v>
      </c>
      <c r="Q39" s="220">
        <f t="shared" si="33"/>
        <v>7</v>
      </c>
      <c r="R39" s="220">
        <f t="shared" si="34"/>
        <v>794</v>
      </c>
      <c r="T39">
        <v>531</v>
      </c>
      <c r="U39">
        <v>6807</v>
      </c>
      <c r="V39" t="s">
        <v>319</v>
      </c>
      <c r="W39">
        <v>1823.2339999999999</v>
      </c>
      <c r="X39">
        <v>943.21600000000001</v>
      </c>
      <c r="Y39">
        <v>1.9330000000000001</v>
      </c>
      <c r="Z39">
        <v>15.371</v>
      </c>
      <c r="AA39">
        <v>104.651634</v>
      </c>
      <c r="AB39">
        <v>1.792192</v>
      </c>
      <c r="AC39">
        <v>36.167746999999999</v>
      </c>
      <c r="AD39" s="1">
        <v>249</v>
      </c>
      <c r="AE39">
        <v>7</v>
      </c>
      <c r="AF39">
        <v>794</v>
      </c>
      <c r="AG39">
        <v>80</v>
      </c>
      <c r="AH39">
        <v>17.421935000000001</v>
      </c>
      <c r="AI39">
        <v>1144.9000000000001</v>
      </c>
      <c r="AJ39">
        <v>0</v>
      </c>
      <c r="AK39">
        <v>0</v>
      </c>
      <c r="AL39">
        <v>0</v>
      </c>
      <c r="AM39" t="s">
        <v>320</v>
      </c>
      <c r="AN39" t="s">
        <v>615</v>
      </c>
      <c r="AO39">
        <v>1474.1869999999999</v>
      </c>
      <c r="AR39" t="s">
        <v>118</v>
      </c>
      <c r="AS39" t="s">
        <v>119</v>
      </c>
      <c r="AT39" t="s">
        <v>215</v>
      </c>
      <c r="AU39" t="s">
        <v>319</v>
      </c>
      <c r="AV39" t="s">
        <v>48</v>
      </c>
      <c r="AW39">
        <v>2</v>
      </c>
      <c r="BB39">
        <v>0.9577721391925399</v>
      </c>
      <c r="BC39" t="s">
        <v>66</v>
      </c>
      <c r="BF39" t="s">
        <v>118</v>
      </c>
      <c r="BG39" t="s">
        <v>119</v>
      </c>
      <c r="BH39" t="s">
        <v>319</v>
      </c>
      <c r="BI39">
        <v>6807</v>
      </c>
      <c r="BJ39">
        <v>2</v>
      </c>
      <c r="BK39" t="s">
        <v>215</v>
      </c>
      <c r="BL39" t="s">
        <v>252</v>
      </c>
      <c r="BM39">
        <v>0.9577721391925399</v>
      </c>
      <c r="BN39" t="s">
        <v>66</v>
      </c>
      <c r="BO39" t="s">
        <v>178</v>
      </c>
      <c r="BP39">
        <v>1823.2339999999999</v>
      </c>
    </row>
    <row r="40" spans="1:68" ht="16.5">
      <c r="A40" s="110" t="str">
        <f t="shared" si="18"/>
        <v>청라교통</v>
      </c>
      <c r="B40" s="111" t="str">
        <f t="shared" si="1"/>
        <v>김희태</v>
      </c>
      <c r="C40" s="112" t="str">
        <f t="shared" si="19"/>
        <v>B</v>
      </c>
      <c r="D40" s="113">
        <f t="shared" si="20"/>
        <v>0.94702604410155933</v>
      </c>
      <c r="E40" s="114">
        <f t="shared" si="21"/>
        <v>7977</v>
      </c>
      <c r="F40" s="115" t="str">
        <f t="shared" si="22"/>
        <v>112</v>
      </c>
      <c r="G40" s="116" t="str">
        <f t="shared" si="23"/>
        <v>70바5996</v>
      </c>
      <c r="H40" s="117">
        <f t="shared" si="24"/>
        <v>7</v>
      </c>
      <c r="I40" s="118">
        <f t="shared" si="25"/>
        <v>1158.0839999999998</v>
      </c>
      <c r="J40" s="119">
        <f t="shared" si="26"/>
        <v>2.4548590208736523E-2</v>
      </c>
      <c r="K40" s="119">
        <f t="shared" si="27"/>
        <v>0.33974458250666756</v>
      </c>
      <c r="L40" s="119">
        <f t="shared" si="28"/>
        <v>0.13988622586962607</v>
      </c>
      <c r="M40" s="120">
        <f t="shared" si="29"/>
        <v>14.597</v>
      </c>
      <c r="N40" s="121">
        <f t="shared" si="30"/>
        <v>0.17269904428348892</v>
      </c>
      <c r="O40" s="121">
        <f t="shared" si="31"/>
        <v>14.50671971981307</v>
      </c>
      <c r="P40" s="221">
        <f t="shared" si="32"/>
        <v>1</v>
      </c>
      <c r="Q40" s="222">
        <f t="shared" si="33"/>
        <v>2</v>
      </c>
      <c r="R40" s="222">
        <f t="shared" si="34"/>
        <v>168</v>
      </c>
      <c r="T40">
        <v>531</v>
      </c>
      <c r="U40">
        <v>7977</v>
      </c>
      <c r="V40" t="s">
        <v>321</v>
      </c>
      <c r="W40">
        <v>1158.0840000000001</v>
      </c>
      <c r="X40">
        <v>620.42499999999995</v>
      </c>
      <c r="Y40">
        <v>1.867</v>
      </c>
      <c r="Z40">
        <v>14.597</v>
      </c>
      <c r="AA40">
        <v>70.245541000000003</v>
      </c>
      <c r="AB40">
        <v>1.724429</v>
      </c>
      <c r="AC40">
        <v>23.865542000000001</v>
      </c>
      <c r="AD40" s="1">
        <v>162</v>
      </c>
      <c r="AE40">
        <v>2</v>
      </c>
      <c r="AF40">
        <v>168</v>
      </c>
      <c r="AG40">
        <v>84</v>
      </c>
      <c r="AH40">
        <v>16.486227</v>
      </c>
      <c r="AI40">
        <v>1133.9000000000001</v>
      </c>
      <c r="AJ40">
        <v>0</v>
      </c>
      <c r="AK40">
        <v>1</v>
      </c>
      <c r="AL40">
        <v>822</v>
      </c>
      <c r="AM40" t="s">
        <v>322</v>
      </c>
      <c r="AN40" t="s">
        <v>616</v>
      </c>
      <c r="AO40">
        <v>353.25700000000001</v>
      </c>
      <c r="AR40" t="s">
        <v>118</v>
      </c>
      <c r="AS40" t="s">
        <v>119</v>
      </c>
      <c r="AT40" t="s">
        <v>201</v>
      </c>
      <c r="AU40" t="s">
        <v>321</v>
      </c>
      <c r="AV40" t="s">
        <v>48</v>
      </c>
      <c r="AW40">
        <v>7</v>
      </c>
      <c r="BB40">
        <v>0.94702604410155933</v>
      </c>
      <c r="BC40" t="s">
        <v>68</v>
      </c>
      <c r="BF40" t="s">
        <v>118</v>
      </c>
      <c r="BG40" t="s">
        <v>119</v>
      </c>
      <c r="BH40" t="s">
        <v>321</v>
      </c>
      <c r="BI40">
        <v>7977</v>
      </c>
      <c r="BJ40">
        <v>7</v>
      </c>
      <c r="BK40" t="s">
        <v>201</v>
      </c>
      <c r="BL40" t="s">
        <v>210</v>
      </c>
      <c r="BM40">
        <v>0.94702604410155933</v>
      </c>
      <c r="BN40" t="s">
        <v>68</v>
      </c>
      <c r="BO40" t="s">
        <v>175</v>
      </c>
      <c r="BP40">
        <v>1158.0839999999998</v>
      </c>
    </row>
    <row r="41" spans="1:68" ht="16.5">
      <c r="A41" s="127" t="str">
        <f t="shared" si="18"/>
        <v>청라교통</v>
      </c>
      <c r="B41" s="128" t="str">
        <f t="shared" si="1"/>
        <v>나철근</v>
      </c>
      <c r="C41" s="129" t="str">
        <f t="shared" si="19"/>
        <v>B</v>
      </c>
      <c r="D41" s="130">
        <f t="shared" si="20"/>
        <v>0.93470710515409894</v>
      </c>
      <c r="E41" s="131">
        <f t="shared" si="21"/>
        <v>2391</v>
      </c>
      <c r="F41" s="132" t="str">
        <f t="shared" si="22"/>
        <v>112</v>
      </c>
      <c r="G41" s="133" t="str">
        <f t="shared" si="23"/>
        <v>70바5996</v>
      </c>
      <c r="H41" s="134">
        <f t="shared" si="24"/>
        <v>3</v>
      </c>
      <c r="I41" s="135">
        <f t="shared" si="25"/>
        <v>1430.0980000000002</v>
      </c>
      <c r="J41" s="136">
        <f t="shared" si="26"/>
        <v>1.7704642951133519E-2</v>
      </c>
      <c r="K41" s="136">
        <f t="shared" si="27"/>
        <v>0.36352571539697304</v>
      </c>
      <c r="L41" s="136">
        <f t="shared" si="28"/>
        <v>0.14194831403162578</v>
      </c>
      <c r="M41" s="137">
        <f t="shared" si="29"/>
        <v>14.64</v>
      </c>
      <c r="N41" s="138">
        <f t="shared" si="30"/>
        <v>0</v>
      </c>
      <c r="O41" s="138">
        <f t="shared" si="31"/>
        <v>8.0414069525305258</v>
      </c>
      <c r="P41" s="219">
        <f t="shared" si="32"/>
        <v>2</v>
      </c>
      <c r="Q41" s="220">
        <f t="shared" si="33"/>
        <v>0</v>
      </c>
      <c r="R41" s="220">
        <f t="shared" si="34"/>
        <v>115</v>
      </c>
      <c r="T41">
        <v>531</v>
      </c>
      <c r="U41">
        <v>2391</v>
      </c>
      <c r="V41" t="s">
        <v>323</v>
      </c>
      <c r="W41">
        <v>1430.098</v>
      </c>
      <c r="X41">
        <v>762.48500000000001</v>
      </c>
      <c r="Y41">
        <v>1.8759999999999999</v>
      </c>
      <c r="Z41">
        <v>14.64</v>
      </c>
      <c r="AA41">
        <v>87.797477999999998</v>
      </c>
      <c r="AB41">
        <v>1.5544230000000001</v>
      </c>
      <c r="AC41">
        <v>31.916640999999998</v>
      </c>
      <c r="AD41" s="1">
        <v>203</v>
      </c>
      <c r="AE41">
        <v>0</v>
      </c>
      <c r="AF41">
        <v>115</v>
      </c>
      <c r="AG41">
        <v>86</v>
      </c>
      <c r="AH41">
        <v>16.288599000000001</v>
      </c>
      <c r="AI41">
        <v>1293.0999999999999</v>
      </c>
      <c r="AJ41">
        <v>42.7</v>
      </c>
      <c r="AK41">
        <v>2</v>
      </c>
      <c r="AL41">
        <v>512</v>
      </c>
      <c r="AM41" t="s">
        <v>324</v>
      </c>
      <c r="AN41" t="s">
        <v>617</v>
      </c>
      <c r="AO41">
        <v>1168.8800000000001</v>
      </c>
      <c r="AR41" t="s">
        <v>118</v>
      </c>
      <c r="AS41" t="s">
        <v>119</v>
      </c>
      <c r="AT41" t="s">
        <v>201</v>
      </c>
      <c r="AU41" t="s">
        <v>323</v>
      </c>
      <c r="AV41" t="s">
        <v>48</v>
      </c>
      <c r="AW41">
        <v>3</v>
      </c>
      <c r="BB41">
        <v>0.93470710515409894</v>
      </c>
      <c r="BC41" t="s">
        <v>68</v>
      </c>
      <c r="BF41" t="s">
        <v>118</v>
      </c>
      <c r="BG41" t="s">
        <v>119</v>
      </c>
      <c r="BH41" t="s">
        <v>323</v>
      </c>
      <c r="BI41">
        <v>2391</v>
      </c>
      <c r="BJ41">
        <v>3</v>
      </c>
      <c r="BK41" t="s">
        <v>201</v>
      </c>
      <c r="BL41" t="s">
        <v>202</v>
      </c>
      <c r="BM41">
        <v>0.93470710515409894</v>
      </c>
      <c r="BN41" t="s">
        <v>68</v>
      </c>
      <c r="BO41" t="s">
        <v>175</v>
      </c>
      <c r="BP41">
        <v>1430.0980000000002</v>
      </c>
    </row>
    <row r="42" spans="1:68" ht="16.5">
      <c r="A42" s="110" t="str">
        <f t="shared" si="18"/>
        <v>청라교통</v>
      </c>
      <c r="B42" s="111" t="str">
        <f t="shared" si="1"/>
        <v>동용렬</v>
      </c>
      <c r="C42" s="112" t="str">
        <f t="shared" si="19"/>
        <v>A</v>
      </c>
      <c r="D42" s="113">
        <f t="shared" si="20"/>
        <v>0.95911962813904428</v>
      </c>
      <c r="E42" s="114">
        <f t="shared" si="21"/>
        <v>1005</v>
      </c>
      <c r="F42" s="115" t="str">
        <f t="shared" si="22"/>
        <v>112</v>
      </c>
      <c r="G42" s="116" t="str">
        <f t="shared" si="23"/>
        <v>70바6062</v>
      </c>
      <c r="H42" s="117">
        <f t="shared" si="24"/>
        <v>3</v>
      </c>
      <c r="I42" s="118">
        <f t="shared" si="25"/>
        <v>1423.607</v>
      </c>
      <c r="J42" s="119">
        <f t="shared" si="26"/>
        <v>4.9465320803353224E-2</v>
      </c>
      <c r="K42" s="119">
        <f t="shared" si="27"/>
        <v>0.3526622930672626</v>
      </c>
      <c r="L42" s="119">
        <f t="shared" si="28"/>
        <v>0.18333711480766812</v>
      </c>
      <c r="M42" s="120">
        <f t="shared" si="29"/>
        <v>17.835000000000001</v>
      </c>
      <c r="N42" s="121">
        <f t="shared" si="30"/>
        <v>0.34979099987757317</v>
      </c>
      <c r="O42" s="121">
        <f t="shared" si="31"/>
        <v>36.238347587316582</v>
      </c>
      <c r="P42" s="221">
        <f t="shared" si="32"/>
        <v>6</v>
      </c>
      <c r="Q42" s="222">
        <f t="shared" si="33"/>
        <v>5</v>
      </c>
      <c r="R42" s="222">
        <f t="shared" si="34"/>
        <v>518</v>
      </c>
      <c r="T42">
        <v>531</v>
      </c>
      <c r="U42">
        <v>1005</v>
      </c>
      <c r="V42" t="s">
        <v>325</v>
      </c>
      <c r="W42">
        <v>1429.425</v>
      </c>
      <c r="X42">
        <v>775.55600000000004</v>
      </c>
      <c r="Y42">
        <v>1.843</v>
      </c>
      <c r="Z42">
        <v>17.835000000000001</v>
      </c>
      <c r="AA42">
        <v>85.238868999999994</v>
      </c>
      <c r="AB42">
        <v>4.2163680000000001</v>
      </c>
      <c r="AC42">
        <v>30.060535000000002</v>
      </c>
      <c r="AD42" s="1">
        <v>261</v>
      </c>
      <c r="AE42">
        <v>5</v>
      </c>
      <c r="AF42">
        <v>518</v>
      </c>
      <c r="AG42">
        <v>91</v>
      </c>
      <c r="AH42">
        <v>16.769638</v>
      </c>
      <c r="AI42">
        <v>1785</v>
      </c>
      <c r="AJ42">
        <v>22.7</v>
      </c>
      <c r="AK42">
        <v>6</v>
      </c>
      <c r="AL42">
        <v>4584</v>
      </c>
      <c r="AM42" t="s">
        <v>326</v>
      </c>
      <c r="AN42" t="s">
        <v>618</v>
      </c>
      <c r="AO42">
        <v>1236.5070000000001</v>
      </c>
      <c r="AR42" t="s">
        <v>118</v>
      </c>
      <c r="AS42" t="s">
        <v>119</v>
      </c>
      <c r="AT42" t="s">
        <v>209</v>
      </c>
      <c r="AU42" t="s">
        <v>325</v>
      </c>
      <c r="AV42" t="s">
        <v>48</v>
      </c>
      <c r="AW42">
        <v>3</v>
      </c>
      <c r="BB42">
        <v>0.95911962813904428</v>
      </c>
      <c r="BC42" t="s">
        <v>66</v>
      </c>
      <c r="BF42" t="s">
        <v>118</v>
      </c>
      <c r="BG42" t="s">
        <v>119</v>
      </c>
      <c r="BH42" t="s">
        <v>325</v>
      </c>
      <c r="BI42">
        <v>1005</v>
      </c>
      <c r="BJ42">
        <v>3</v>
      </c>
      <c r="BK42" t="s">
        <v>209</v>
      </c>
      <c r="BL42" t="s">
        <v>500</v>
      </c>
      <c r="BM42">
        <v>0.95911962813904428</v>
      </c>
      <c r="BN42" t="s">
        <v>66</v>
      </c>
      <c r="BO42" t="s">
        <v>178</v>
      </c>
      <c r="BP42">
        <v>1423.607</v>
      </c>
    </row>
    <row r="43" spans="1:68" ht="16.5">
      <c r="A43" s="127" t="str">
        <f t="shared" si="18"/>
        <v>청라교통</v>
      </c>
      <c r="B43" s="128" t="str">
        <f t="shared" si="1"/>
        <v>민지홍</v>
      </c>
      <c r="C43" s="129" t="str">
        <f t="shared" si="19"/>
        <v>D</v>
      </c>
      <c r="D43" s="130">
        <f t="shared" si="20"/>
        <v>0.83448515308750171</v>
      </c>
      <c r="E43" s="131">
        <f t="shared" si="21"/>
        <v>6711</v>
      </c>
      <c r="F43" s="132" t="str">
        <f t="shared" si="22"/>
        <v>308</v>
      </c>
      <c r="G43" s="133" t="str">
        <f t="shared" si="23"/>
        <v>75아1292</v>
      </c>
      <c r="H43" s="134">
        <f t="shared" si="24"/>
        <v>3</v>
      </c>
      <c r="I43" s="135">
        <f t="shared" si="25"/>
        <v>4599.5410000000002</v>
      </c>
      <c r="J43" s="136">
        <f t="shared" si="26"/>
        <v>1.8525549618323475E-2</v>
      </c>
      <c r="K43" s="136">
        <f t="shared" si="27"/>
        <v>0.36522056471021574</v>
      </c>
      <c r="L43" s="136">
        <f t="shared" si="28"/>
        <v>0.10501047821945711</v>
      </c>
      <c r="M43" s="137">
        <f t="shared" si="29"/>
        <v>19.913</v>
      </c>
      <c r="N43" s="138">
        <f t="shared" si="30"/>
        <v>0</v>
      </c>
      <c r="O43" s="138">
        <f t="shared" si="31"/>
        <v>23.502345125307066</v>
      </c>
      <c r="P43" s="219">
        <f t="shared" si="32"/>
        <v>92</v>
      </c>
      <c r="Q43" s="220">
        <f t="shared" si="33"/>
        <v>0</v>
      </c>
      <c r="R43" s="220">
        <f t="shared" si="34"/>
        <v>1081</v>
      </c>
      <c r="T43">
        <v>531</v>
      </c>
      <c r="U43">
        <v>6711</v>
      </c>
      <c r="V43" t="s">
        <v>327</v>
      </c>
      <c r="W43">
        <v>4599.5410000000002</v>
      </c>
      <c r="X43">
        <v>1901.8340000000001</v>
      </c>
      <c r="Y43">
        <v>2.4180000000000001</v>
      </c>
      <c r="Z43">
        <v>19.913</v>
      </c>
      <c r="AA43">
        <v>165.08665400000001</v>
      </c>
      <c r="AB43">
        <v>3.0583209999999998</v>
      </c>
      <c r="AC43">
        <v>60.293041000000002</v>
      </c>
      <c r="AD43" s="1">
        <v>483</v>
      </c>
      <c r="AE43">
        <v>0</v>
      </c>
      <c r="AF43">
        <v>1081</v>
      </c>
      <c r="AG43">
        <v>93</v>
      </c>
      <c r="AH43">
        <v>27.861373</v>
      </c>
      <c r="AI43">
        <v>96856.6</v>
      </c>
      <c r="AJ43">
        <v>27454.5</v>
      </c>
      <c r="AK43">
        <v>92</v>
      </c>
      <c r="AL43">
        <v>61775</v>
      </c>
      <c r="AM43" t="s">
        <v>328</v>
      </c>
      <c r="AN43" t="s">
        <v>619</v>
      </c>
      <c r="AO43">
        <v>4050.2049999999999</v>
      </c>
      <c r="AR43" t="s">
        <v>118</v>
      </c>
      <c r="AS43" t="s">
        <v>122</v>
      </c>
      <c r="AT43" t="s">
        <v>250</v>
      </c>
      <c r="AU43" t="s">
        <v>327</v>
      </c>
      <c r="AV43" t="s">
        <v>48</v>
      </c>
      <c r="AW43">
        <v>3</v>
      </c>
      <c r="BB43">
        <v>0.83448515308750171</v>
      </c>
      <c r="BC43" t="s">
        <v>67</v>
      </c>
      <c r="BF43" t="s">
        <v>118</v>
      </c>
      <c r="BG43" t="s">
        <v>122</v>
      </c>
      <c r="BH43" t="s">
        <v>327</v>
      </c>
      <c r="BI43">
        <v>6711</v>
      </c>
      <c r="BJ43">
        <v>3</v>
      </c>
      <c r="BK43" t="s">
        <v>250</v>
      </c>
      <c r="BL43" t="s">
        <v>249</v>
      </c>
      <c r="BM43">
        <v>0.83448515308750171</v>
      </c>
      <c r="BN43" t="s">
        <v>67</v>
      </c>
      <c r="BO43" t="s">
        <v>179</v>
      </c>
      <c r="BP43">
        <v>4599.5410000000002</v>
      </c>
    </row>
    <row r="44" spans="1:68" ht="16.5">
      <c r="A44" s="110" t="str">
        <f t="shared" si="18"/>
        <v>청라교통</v>
      </c>
      <c r="B44" s="111" t="str">
        <f t="shared" si="1"/>
        <v>박경태</v>
      </c>
      <c r="C44" s="112" t="str">
        <f t="shared" si="19"/>
        <v>A</v>
      </c>
      <c r="D44" s="113">
        <f t="shared" si="20"/>
        <v>0.97444444444444445</v>
      </c>
      <c r="E44" s="114">
        <f t="shared" si="21"/>
        <v>1900</v>
      </c>
      <c r="F44" s="115" t="str">
        <f t="shared" si="22"/>
        <v>112</v>
      </c>
      <c r="G44" s="116" t="str">
        <f t="shared" si="23"/>
        <v>72바1573</v>
      </c>
      <c r="H44" s="117">
        <f t="shared" si="24"/>
        <v>1</v>
      </c>
      <c r="I44" s="118">
        <f t="shared" si="25"/>
        <v>421.26400000000001</v>
      </c>
      <c r="J44" s="119">
        <f t="shared" si="26"/>
        <v>6.8000769932743982E-2</v>
      </c>
      <c r="K44" s="119">
        <f t="shared" si="27"/>
        <v>0.34048160172820158</v>
      </c>
      <c r="L44" s="119">
        <f t="shared" si="28"/>
        <v>0.2326332181245015</v>
      </c>
      <c r="M44" s="120">
        <f t="shared" si="29"/>
        <v>21.873000000000001</v>
      </c>
      <c r="N44" s="121">
        <f t="shared" si="30"/>
        <v>0.2373808348209199</v>
      </c>
      <c r="O44" s="121">
        <f t="shared" si="31"/>
        <v>45.577120285616623</v>
      </c>
      <c r="P44" s="221">
        <f t="shared" si="32"/>
        <v>6</v>
      </c>
      <c r="Q44" s="222">
        <f t="shared" si="33"/>
        <v>1</v>
      </c>
      <c r="R44" s="222">
        <f t="shared" si="34"/>
        <v>192</v>
      </c>
      <c r="T44">
        <v>531</v>
      </c>
      <c r="U44">
        <v>1900</v>
      </c>
      <c r="V44" t="s">
        <v>620</v>
      </c>
      <c r="W44">
        <v>421.26400000000001</v>
      </c>
      <c r="X44">
        <v>240.21799999999999</v>
      </c>
      <c r="Y44">
        <v>1.754</v>
      </c>
      <c r="Z44">
        <v>21.873000000000001</v>
      </c>
      <c r="AA44">
        <v>23.872215000000001</v>
      </c>
      <c r="AB44">
        <v>1.623329</v>
      </c>
      <c r="AC44">
        <v>8.12805</v>
      </c>
      <c r="AD44" s="1">
        <v>98</v>
      </c>
      <c r="AE44">
        <v>1</v>
      </c>
      <c r="AF44">
        <v>192</v>
      </c>
      <c r="AG44">
        <v>80</v>
      </c>
      <c r="AH44">
        <v>17.646623000000002</v>
      </c>
      <c r="AI44">
        <v>1319.7</v>
      </c>
      <c r="AJ44">
        <v>0</v>
      </c>
      <c r="AK44">
        <v>6</v>
      </c>
      <c r="AL44">
        <v>608</v>
      </c>
      <c r="AM44" t="s">
        <v>621</v>
      </c>
      <c r="AN44" t="s">
        <v>622</v>
      </c>
      <c r="AO44">
        <v>421.26400000000001</v>
      </c>
      <c r="AR44" t="s">
        <v>118</v>
      </c>
      <c r="AS44" t="s">
        <v>119</v>
      </c>
      <c r="AT44" t="s">
        <v>217</v>
      </c>
      <c r="AU44" t="s">
        <v>620</v>
      </c>
      <c r="AV44" t="s">
        <v>48</v>
      </c>
      <c r="AW44">
        <v>1</v>
      </c>
      <c r="BB44">
        <v>0.97444444444444445</v>
      </c>
      <c r="BC44" t="s">
        <v>66</v>
      </c>
      <c r="BF44" t="s">
        <v>118</v>
      </c>
      <c r="BG44" t="s">
        <v>119</v>
      </c>
      <c r="BH44" t="s">
        <v>620</v>
      </c>
      <c r="BI44">
        <v>1900</v>
      </c>
      <c r="BJ44">
        <v>1</v>
      </c>
      <c r="BK44" t="s">
        <v>217</v>
      </c>
      <c r="BL44" t="s">
        <v>174</v>
      </c>
      <c r="BM44">
        <v>0.97444444444444445</v>
      </c>
      <c r="BN44" t="s">
        <v>66</v>
      </c>
      <c r="BO44" t="s">
        <v>178</v>
      </c>
      <c r="BP44">
        <v>421.26400000000001</v>
      </c>
    </row>
    <row r="45" spans="1:68" ht="16.5">
      <c r="A45" s="127" t="str">
        <f t="shared" si="18"/>
        <v>청라교통</v>
      </c>
      <c r="B45" s="128" t="str">
        <f t="shared" si="1"/>
        <v>박동식</v>
      </c>
      <c r="C45" s="129" t="str">
        <f t="shared" si="19"/>
        <v>A</v>
      </c>
      <c r="D45" s="130">
        <f t="shared" si="20"/>
        <v>0.95575757575757581</v>
      </c>
      <c r="E45" s="131">
        <f t="shared" si="21"/>
        <v>3564</v>
      </c>
      <c r="F45" s="132" t="str">
        <f t="shared" si="22"/>
        <v>306</v>
      </c>
      <c r="G45" s="133" t="str">
        <f t="shared" si="23"/>
        <v>70바6051</v>
      </c>
      <c r="H45" s="134">
        <f t="shared" si="24"/>
        <v>1</v>
      </c>
      <c r="I45" s="135">
        <f t="shared" si="25"/>
        <v>4119.6850000000004</v>
      </c>
      <c r="J45" s="136">
        <f t="shared" si="26"/>
        <v>3.8364763185436256E-3</v>
      </c>
      <c r="K45" s="136">
        <f t="shared" si="27"/>
        <v>0.20842113348302282</v>
      </c>
      <c r="L45" s="136">
        <f t="shared" si="28"/>
        <v>6.893730952730609E-2</v>
      </c>
      <c r="M45" s="137">
        <f t="shared" si="29"/>
        <v>15.648999999999999</v>
      </c>
      <c r="N45" s="138">
        <f t="shared" si="30"/>
        <v>0</v>
      </c>
      <c r="O45" s="138">
        <f t="shared" si="31"/>
        <v>3.5925076795920075</v>
      </c>
      <c r="P45" s="219">
        <f t="shared" si="32"/>
        <v>0</v>
      </c>
      <c r="Q45" s="220">
        <f t="shared" si="33"/>
        <v>0</v>
      </c>
      <c r="R45" s="220">
        <f t="shared" si="34"/>
        <v>148</v>
      </c>
      <c r="T45">
        <v>531</v>
      </c>
      <c r="U45">
        <v>3564</v>
      </c>
      <c r="V45" t="s">
        <v>329</v>
      </c>
      <c r="W45">
        <v>4119.6850000000004</v>
      </c>
      <c r="X45">
        <v>1306.271</v>
      </c>
      <c r="Y45">
        <v>3.1539999999999999</v>
      </c>
      <c r="Z45">
        <v>15.648999999999999</v>
      </c>
      <c r="AA45">
        <v>123.006624</v>
      </c>
      <c r="AB45">
        <v>0.471912</v>
      </c>
      <c r="AC45">
        <v>25.637180000000001</v>
      </c>
      <c r="AD45" s="1">
        <v>284</v>
      </c>
      <c r="AE45">
        <v>0</v>
      </c>
      <c r="AF45">
        <v>148</v>
      </c>
      <c r="AG45">
        <v>97</v>
      </c>
      <c r="AH45">
        <v>33.491570000000003</v>
      </c>
      <c r="AI45">
        <v>22847.9</v>
      </c>
      <c r="AJ45">
        <v>7922.9</v>
      </c>
      <c r="AK45">
        <v>0</v>
      </c>
      <c r="AL45">
        <v>0</v>
      </c>
      <c r="AM45" t="s">
        <v>330</v>
      </c>
      <c r="AN45" t="s">
        <v>623</v>
      </c>
      <c r="AO45">
        <v>4119.6850000000004</v>
      </c>
      <c r="AR45" t="s">
        <v>118</v>
      </c>
      <c r="AS45" t="s">
        <v>120</v>
      </c>
      <c r="AT45" t="s">
        <v>225</v>
      </c>
      <c r="AU45" t="s">
        <v>329</v>
      </c>
      <c r="AV45" t="s">
        <v>48</v>
      </c>
      <c r="AW45">
        <v>1</v>
      </c>
      <c r="BB45">
        <v>0.95575757575757581</v>
      </c>
      <c r="BC45" t="s">
        <v>66</v>
      </c>
      <c r="BF45" t="s">
        <v>118</v>
      </c>
      <c r="BG45" t="s">
        <v>120</v>
      </c>
      <c r="BH45" t="s">
        <v>329</v>
      </c>
      <c r="BI45">
        <v>3564</v>
      </c>
      <c r="BJ45">
        <v>1</v>
      </c>
      <c r="BK45" t="s">
        <v>225</v>
      </c>
      <c r="BL45" t="s">
        <v>174</v>
      </c>
      <c r="BM45">
        <v>0.95575757575757581</v>
      </c>
      <c r="BN45" t="s">
        <v>66</v>
      </c>
      <c r="BO45" t="s">
        <v>178</v>
      </c>
      <c r="BP45">
        <v>4119.6850000000004</v>
      </c>
    </row>
    <row r="46" spans="1:68" ht="16.5">
      <c r="A46" s="110" t="str">
        <f t="shared" si="18"/>
        <v>청라교통</v>
      </c>
      <c r="B46" s="111" t="str">
        <f t="shared" si="1"/>
        <v>박상신</v>
      </c>
      <c r="C46" s="112" t="str">
        <f t="shared" si="19"/>
        <v>B</v>
      </c>
      <c r="D46" s="113">
        <f t="shared" si="20"/>
        <v>0.92363227478411103</v>
      </c>
      <c r="E46" s="114">
        <f t="shared" si="21"/>
        <v>9673</v>
      </c>
      <c r="F46" s="115" t="str">
        <f t="shared" si="22"/>
        <v>306</v>
      </c>
      <c r="G46" s="116" t="str">
        <f t="shared" si="23"/>
        <v>70바5921</v>
      </c>
      <c r="H46" s="117">
        <f t="shared" si="24"/>
        <v>3</v>
      </c>
      <c r="I46" s="118">
        <f t="shared" si="25"/>
        <v>3958.172</v>
      </c>
      <c r="J46" s="119">
        <f t="shared" si="26"/>
        <v>1.553592431963392E-2</v>
      </c>
      <c r="K46" s="119">
        <f t="shared" si="27"/>
        <v>0.21097998122390405</v>
      </c>
      <c r="L46" s="119">
        <f t="shared" si="28"/>
        <v>6.9729157803147507E-2</v>
      </c>
      <c r="M46" s="120">
        <f t="shared" si="29"/>
        <v>15.741</v>
      </c>
      <c r="N46" s="121">
        <f t="shared" si="30"/>
        <v>2.5264187609836057E-2</v>
      </c>
      <c r="O46" s="121">
        <f t="shared" si="31"/>
        <v>8.6403521625639303</v>
      </c>
      <c r="P46" s="221">
        <f t="shared" si="32"/>
        <v>2</v>
      </c>
      <c r="Q46" s="222">
        <f t="shared" si="33"/>
        <v>1</v>
      </c>
      <c r="R46" s="222">
        <f t="shared" si="34"/>
        <v>342</v>
      </c>
      <c r="T46">
        <v>531</v>
      </c>
      <c r="U46">
        <v>9673</v>
      </c>
      <c r="V46" t="s">
        <v>331</v>
      </c>
      <c r="W46">
        <v>3958.172</v>
      </c>
      <c r="X46">
        <v>1380.9259999999999</v>
      </c>
      <c r="Y46">
        <v>2.8660000000000001</v>
      </c>
      <c r="Z46">
        <v>15.741</v>
      </c>
      <c r="AA46">
        <v>125.28163499999999</v>
      </c>
      <c r="AB46">
        <v>1.946366</v>
      </c>
      <c r="AC46">
        <v>26.431916999999999</v>
      </c>
      <c r="AD46" s="1">
        <v>276</v>
      </c>
      <c r="AE46">
        <v>1</v>
      </c>
      <c r="AF46">
        <v>342</v>
      </c>
      <c r="AG46">
        <v>94</v>
      </c>
      <c r="AH46">
        <v>31.594190999999999</v>
      </c>
      <c r="AI46">
        <v>24823.9</v>
      </c>
      <c r="AJ46">
        <v>4175.6000000000004</v>
      </c>
      <c r="AK46">
        <v>2</v>
      </c>
      <c r="AL46">
        <v>170</v>
      </c>
      <c r="AM46" t="s">
        <v>332</v>
      </c>
      <c r="AN46" t="s">
        <v>624</v>
      </c>
      <c r="AO46">
        <v>3590.2240000000002</v>
      </c>
      <c r="AR46" t="s">
        <v>118</v>
      </c>
      <c r="AS46" t="s">
        <v>120</v>
      </c>
      <c r="AT46" t="s">
        <v>222</v>
      </c>
      <c r="AU46" t="s">
        <v>331</v>
      </c>
      <c r="AV46" t="s">
        <v>48</v>
      </c>
      <c r="AW46">
        <v>3</v>
      </c>
      <c r="BB46">
        <v>0.92363227478411103</v>
      </c>
      <c r="BC46" t="s">
        <v>68</v>
      </c>
      <c r="BF46" t="s">
        <v>118</v>
      </c>
      <c r="BG46" t="s">
        <v>120</v>
      </c>
      <c r="BH46" t="s">
        <v>331</v>
      </c>
      <c r="BI46">
        <v>9673</v>
      </c>
      <c r="BJ46">
        <v>3</v>
      </c>
      <c r="BK46" t="s">
        <v>222</v>
      </c>
      <c r="BL46" t="s">
        <v>230</v>
      </c>
      <c r="BM46">
        <v>0.92363227478411103</v>
      </c>
      <c r="BN46" t="s">
        <v>68</v>
      </c>
      <c r="BO46" t="s">
        <v>175</v>
      </c>
      <c r="BP46">
        <v>3958.172</v>
      </c>
    </row>
    <row r="47" spans="1:68" ht="16.5">
      <c r="A47" s="127" t="str">
        <f t="shared" si="18"/>
        <v>청라교통</v>
      </c>
      <c r="B47" s="128" t="str">
        <f t="shared" si="1"/>
        <v>박상진</v>
      </c>
      <c r="C47" s="129" t="str">
        <f t="shared" si="19"/>
        <v>C</v>
      </c>
      <c r="D47" s="130">
        <f t="shared" si="20"/>
        <v>0.85540897558692541</v>
      </c>
      <c r="E47" s="131">
        <f t="shared" si="21"/>
        <v>8570</v>
      </c>
      <c r="F47" s="132" t="str">
        <f t="shared" si="22"/>
        <v>308</v>
      </c>
      <c r="G47" s="133" t="str">
        <f t="shared" si="23"/>
        <v>70바6035</v>
      </c>
      <c r="H47" s="134">
        <f t="shared" si="24"/>
        <v>6</v>
      </c>
      <c r="I47" s="135">
        <f t="shared" si="25"/>
        <v>4787.1329999999998</v>
      </c>
      <c r="J47" s="136">
        <f t="shared" si="26"/>
        <v>2.1589379307027867E-2</v>
      </c>
      <c r="K47" s="136">
        <f t="shared" si="27"/>
        <v>0.30778181824609169</v>
      </c>
      <c r="L47" s="136">
        <f t="shared" si="28"/>
        <v>6.6010282145910718E-2</v>
      </c>
      <c r="M47" s="137">
        <f t="shared" si="29"/>
        <v>21.856000000000002</v>
      </c>
      <c r="N47" s="138">
        <f t="shared" si="30"/>
        <v>0</v>
      </c>
      <c r="O47" s="138">
        <f t="shared" si="31"/>
        <v>23.375160038377878</v>
      </c>
      <c r="P47" s="219">
        <f t="shared" si="32"/>
        <v>29</v>
      </c>
      <c r="Q47" s="220">
        <f t="shared" si="33"/>
        <v>0</v>
      </c>
      <c r="R47" s="220">
        <f t="shared" si="34"/>
        <v>1119</v>
      </c>
      <c r="T47">
        <v>531</v>
      </c>
      <c r="U47">
        <v>8570</v>
      </c>
      <c r="V47" t="s">
        <v>333</v>
      </c>
      <c r="W47">
        <v>4787.1329999999998</v>
      </c>
      <c r="X47">
        <v>1916.646</v>
      </c>
      <c r="Y47">
        <v>2.4980000000000002</v>
      </c>
      <c r="Z47">
        <v>21.856000000000002</v>
      </c>
      <c r="AA47">
        <v>144.835521</v>
      </c>
      <c r="AB47">
        <v>3.1269089999999999</v>
      </c>
      <c r="AC47">
        <v>44.577739999999999</v>
      </c>
      <c r="AD47" s="1">
        <v>316</v>
      </c>
      <c r="AE47">
        <v>0</v>
      </c>
      <c r="AF47">
        <v>1119</v>
      </c>
      <c r="AG47">
        <v>93</v>
      </c>
      <c r="AH47">
        <v>33.052202000000001</v>
      </c>
      <c r="AI47">
        <v>56534.9</v>
      </c>
      <c r="AJ47">
        <v>24820.5</v>
      </c>
      <c r="AK47">
        <v>29</v>
      </c>
      <c r="AL47">
        <v>28521</v>
      </c>
      <c r="AM47" t="s">
        <v>334</v>
      </c>
      <c r="AN47" t="s">
        <v>625</v>
      </c>
      <c r="AO47">
        <v>1322.508</v>
      </c>
      <c r="AR47" t="s">
        <v>118</v>
      </c>
      <c r="AS47" t="s">
        <v>122</v>
      </c>
      <c r="AT47" t="s">
        <v>249</v>
      </c>
      <c r="AU47" t="s">
        <v>333</v>
      </c>
      <c r="AV47" t="s">
        <v>48</v>
      </c>
      <c r="AW47">
        <v>6</v>
      </c>
      <c r="BB47">
        <v>0.85540897558692541</v>
      </c>
      <c r="BC47" t="s">
        <v>69</v>
      </c>
      <c r="BF47" t="s">
        <v>118</v>
      </c>
      <c r="BG47" t="s">
        <v>122</v>
      </c>
      <c r="BH47" t="s">
        <v>333</v>
      </c>
      <c r="BI47">
        <v>8570</v>
      </c>
      <c r="BJ47">
        <v>6</v>
      </c>
      <c r="BK47" t="s">
        <v>249</v>
      </c>
      <c r="BL47" t="s">
        <v>246</v>
      </c>
      <c r="BM47">
        <v>0.85540897558692541</v>
      </c>
      <c r="BN47" t="s">
        <v>69</v>
      </c>
      <c r="BO47" t="s">
        <v>177</v>
      </c>
      <c r="BP47">
        <v>4787.1329999999998</v>
      </c>
    </row>
    <row r="48" spans="1:68" ht="16.5">
      <c r="A48" s="110" t="str">
        <f t="shared" si="18"/>
        <v>청라교통</v>
      </c>
      <c r="B48" s="111" t="str">
        <f t="shared" si="1"/>
        <v>박승재</v>
      </c>
      <c r="C48" s="112" t="str">
        <f t="shared" si="19"/>
        <v>C</v>
      </c>
      <c r="D48" s="113">
        <f t="shared" si="20"/>
        <v>0.88809523809523805</v>
      </c>
      <c r="E48" s="114">
        <f t="shared" si="21"/>
        <v>4742</v>
      </c>
      <c r="F48" s="115" t="str">
        <f t="shared" si="22"/>
        <v>112</v>
      </c>
      <c r="G48" s="116" t="str">
        <f t="shared" si="23"/>
        <v>70바6066</v>
      </c>
      <c r="H48" s="117">
        <f t="shared" si="24"/>
        <v>1</v>
      </c>
      <c r="I48" s="118">
        <f t="shared" si="25"/>
        <v>2110.7440000000001</v>
      </c>
      <c r="J48" s="119">
        <f t="shared" si="26"/>
        <v>1.456776685301505E-2</v>
      </c>
      <c r="K48" s="119">
        <f t="shared" si="27"/>
        <v>0.37643452740258798</v>
      </c>
      <c r="L48" s="119">
        <f t="shared" si="28"/>
        <v>0.30131555508389457</v>
      </c>
      <c r="M48" s="120">
        <f t="shared" si="29"/>
        <v>14.038</v>
      </c>
      <c r="N48" s="121">
        <f t="shared" si="30"/>
        <v>9.4753319208771877E-2</v>
      </c>
      <c r="O48" s="121">
        <f t="shared" si="31"/>
        <v>15.302661052216658</v>
      </c>
      <c r="P48" s="221">
        <f t="shared" si="32"/>
        <v>1</v>
      </c>
      <c r="Q48" s="222">
        <f t="shared" si="33"/>
        <v>2</v>
      </c>
      <c r="R48" s="222">
        <f t="shared" si="34"/>
        <v>323</v>
      </c>
      <c r="T48">
        <v>531</v>
      </c>
      <c r="U48">
        <v>4742</v>
      </c>
      <c r="V48" t="s">
        <v>335</v>
      </c>
      <c r="W48">
        <v>2110.7440000000001</v>
      </c>
      <c r="X48">
        <v>1131.982</v>
      </c>
      <c r="Y48">
        <v>1.865</v>
      </c>
      <c r="Z48">
        <v>14.038</v>
      </c>
      <c r="AA48">
        <v>126.28497</v>
      </c>
      <c r="AB48">
        <v>1.83969</v>
      </c>
      <c r="AC48">
        <v>47.538023000000003</v>
      </c>
      <c r="AD48" s="1">
        <v>636</v>
      </c>
      <c r="AE48">
        <v>2</v>
      </c>
      <c r="AF48">
        <v>323</v>
      </c>
      <c r="AG48">
        <v>78</v>
      </c>
      <c r="AH48">
        <v>16.714134000000001</v>
      </c>
      <c r="AI48">
        <v>2169.4</v>
      </c>
      <c r="AJ48">
        <v>0</v>
      </c>
      <c r="AK48">
        <v>1</v>
      </c>
      <c r="AL48">
        <v>673</v>
      </c>
      <c r="AM48" t="s">
        <v>336</v>
      </c>
      <c r="AN48" t="s">
        <v>626</v>
      </c>
      <c r="AO48">
        <v>2110.7440000000001</v>
      </c>
      <c r="AR48" t="s">
        <v>118</v>
      </c>
      <c r="AS48" t="s">
        <v>119</v>
      </c>
      <c r="AT48" t="s">
        <v>213</v>
      </c>
      <c r="AU48" t="s">
        <v>335</v>
      </c>
      <c r="AV48" t="s">
        <v>48</v>
      </c>
      <c r="AW48">
        <v>1</v>
      </c>
      <c r="BB48">
        <v>0.88809523809523805</v>
      </c>
      <c r="BC48" t="s">
        <v>69</v>
      </c>
      <c r="BF48" t="s">
        <v>118</v>
      </c>
      <c r="BG48" t="s">
        <v>119</v>
      </c>
      <c r="BH48" t="s">
        <v>335</v>
      </c>
      <c r="BI48">
        <v>4742</v>
      </c>
      <c r="BJ48">
        <v>1</v>
      </c>
      <c r="BK48" t="s">
        <v>213</v>
      </c>
      <c r="BL48" t="s">
        <v>174</v>
      </c>
      <c r="BM48">
        <v>0.88809523809523805</v>
      </c>
      <c r="BN48" t="s">
        <v>69</v>
      </c>
      <c r="BO48" t="s">
        <v>177</v>
      </c>
      <c r="BP48">
        <v>2110.7440000000001</v>
      </c>
    </row>
    <row r="49" spans="1:68" ht="16.5">
      <c r="A49" s="127" t="str">
        <f t="shared" si="18"/>
        <v>청라교통</v>
      </c>
      <c r="B49" s="128" t="str">
        <f t="shared" si="1"/>
        <v>박시형</v>
      </c>
      <c r="C49" s="129" t="str">
        <f t="shared" si="19"/>
        <v>A</v>
      </c>
      <c r="D49" s="130">
        <f t="shared" si="20"/>
        <v>0.95633381449428911</v>
      </c>
      <c r="E49" s="131">
        <f t="shared" si="21"/>
        <v>1815</v>
      </c>
      <c r="F49" s="132" t="str">
        <f t="shared" si="22"/>
        <v>112</v>
      </c>
      <c r="G49" s="133" t="str">
        <f t="shared" si="23"/>
        <v>72바1572</v>
      </c>
      <c r="H49" s="134">
        <f t="shared" si="24"/>
        <v>10</v>
      </c>
      <c r="I49" s="135">
        <f t="shared" si="25"/>
        <v>1878.5170000000001</v>
      </c>
      <c r="J49" s="136">
        <f t="shared" si="26"/>
        <v>3.4689968829385395E-2</v>
      </c>
      <c r="K49" s="136">
        <f t="shared" si="27"/>
        <v>0.36177302790907395</v>
      </c>
      <c r="L49" s="136">
        <f t="shared" si="28"/>
        <v>0.21133692162487749</v>
      </c>
      <c r="M49" s="137">
        <f t="shared" si="29"/>
        <v>16.248999999999999</v>
      </c>
      <c r="N49" s="138">
        <f t="shared" si="30"/>
        <v>0</v>
      </c>
      <c r="O49" s="138">
        <f t="shared" si="31"/>
        <v>44.566402393911353</v>
      </c>
      <c r="P49" s="219">
        <f t="shared" si="32"/>
        <v>9</v>
      </c>
      <c r="Q49" s="220">
        <f t="shared" si="33"/>
        <v>0</v>
      </c>
      <c r="R49" s="220">
        <f t="shared" si="34"/>
        <v>865</v>
      </c>
      <c r="T49">
        <v>531</v>
      </c>
      <c r="U49">
        <v>1815</v>
      </c>
      <c r="V49" t="s">
        <v>337</v>
      </c>
      <c r="W49">
        <v>1940.924</v>
      </c>
      <c r="X49">
        <v>1024.0309999999999</v>
      </c>
      <c r="Y49">
        <v>1.895</v>
      </c>
      <c r="Z49">
        <v>16.248999999999999</v>
      </c>
      <c r="AA49">
        <v>121.207748</v>
      </c>
      <c r="AB49">
        <v>4.2046929999999998</v>
      </c>
      <c r="AC49">
        <v>43.849694</v>
      </c>
      <c r="AD49" s="1">
        <v>397</v>
      </c>
      <c r="AE49">
        <v>0</v>
      </c>
      <c r="AF49">
        <v>865</v>
      </c>
      <c r="AG49">
        <v>79</v>
      </c>
      <c r="AH49">
        <v>16.013200000000001</v>
      </c>
      <c r="AI49">
        <v>1465.2</v>
      </c>
      <c r="AJ49">
        <v>0</v>
      </c>
      <c r="AK49">
        <v>9</v>
      </c>
      <c r="AL49">
        <v>3707</v>
      </c>
      <c r="AM49" t="s">
        <v>338</v>
      </c>
      <c r="AN49" t="s">
        <v>627</v>
      </c>
      <c r="AO49">
        <v>352.00799999999998</v>
      </c>
      <c r="AR49" t="s">
        <v>118</v>
      </c>
      <c r="AS49" t="s">
        <v>119</v>
      </c>
      <c r="AT49" t="s">
        <v>216</v>
      </c>
      <c r="AU49" t="s">
        <v>337</v>
      </c>
      <c r="AV49" t="s">
        <v>48</v>
      </c>
      <c r="AW49">
        <v>10</v>
      </c>
      <c r="BB49">
        <v>0.95633381449428911</v>
      </c>
      <c r="BC49" t="s">
        <v>66</v>
      </c>
      <c r="BF49" t="s">
        <v>118</v>
      </c>
      <c r="BG49" t="s">
        <v>119</v>
      </c>
      <c r="BH49" t="s">
        <v>337</v>
      </c>
      <c r="BI49">
        <v>1815</v>
      </c>
      <c r="BJ49">
        <v>10</v>
      </c>
      <c r="BK49" t="s">
        <v>216</v>
      </c>
      <c r="BL49" t="s">
        <v>217</v>
      </c>
      <c r="BM49">
        <v>0.95633381449428911</v>
      </c>
      <c r="BN49" t="s">
        <v>66</v>
      </c>
      <c r="BO49" t="s">
        <v>178</v>
      </c>
      <c r="BP49">
        <v>1878.5170000000001</v>
      </c>
    </row>
    <row r="50" spans="1:68" ht="16.5">
      <c r="A50" s="110" t="str">
        <f t="shared" si="18"/>
        <v>청라교통</v>
      </c>
      <c r="B50" s="111" t="str">
        <f t="shared" si="1"/>
        <v>박양우</v>
      </c>
      <c r="C50" s="112" t="str">
        <f t="shared" si="19"/>
        <v>D</v>
      </c>
      <c r="D50" s="113">
        <f t="shared" si="20"/>
        <v>0.80006867982183483</v>
      </c>
      <c r="E50" s="114">
        <f t="shared" si="21"/>
        <v>7326</v>
      </c>
      <c r="F50" s="115" t="str">
        <f t="shared" si="22"/>
        <v>307</v>
      </c>
      <c r="G50" s="116" t="str">
        <f t="shared" si="23"/>
        <v>72바1701</v>
      </c>
      <c r="H50" s="117">
        <f t="shared" si="24"/>
        <v>2</v>
      </c>
      <c r="I50" s="118">
        <f t="shared" si="25"/>
        <v>3254.0259999999998</v>
      </c>
      <c r="J50" s="119">
        <f t="shared" si="26"/>
        <v>2.2657428934078298E-2</v>
      </c>
      <c r="K50" s="119">
        <f t="shared" si="27"/>
        <v>0.31935892048550835</v>
      </c>
      <c r="L50" s="119">
        <f t="shared" si="28"/>
        <v>0.18008460903508455</v>
      </c>
      <c r="M50" s="120">
        <f t="shared" si="29"/>
        <v>24.350999999999999</v>
      </c>
      <c r="N50" s="121">
        <f t="shared" si="30"/>
        <v>0.27658045756241656</v>
      </c>
      <c r="O50" s="121">
        <f t="shared" si="31"/>
        <v>53.718071091011566</v>
      </c>
      <c r="P50" s="221">
        <f t="shared" si="32"/>
        <v>24</v>
      </c>
      <c r="Q50" s="222">
        <f t="shared" si="33"/>
        <v>9</v>
      </c>
      <c r="R50" s="222">
        <f t="shared" si="34"/>
        <v>1748</v>
      </c>
      <c r="T50">
        <v>531</v>
      </c>
      <c r="U50">
        <v>7326</v>
      </c>
      <c r="V50" t="s">
        <v>339</v>
      </c>
      <c r="W50">
        <v>3254.0259999999998</v>
      </c>
      <c r="X50">
        <v>1506.6849999999999</v>
      </c>
      <c r="Y50">
        <v>2.16</v>
      </c>
      <c r="Z50">
        <v>24.350999999999999</v>
      </c>
      <c r="AA50">
        <v>126.926096</v>
      </c>
      <c r="AB50">
        <v>2.8758189999999999</v>
      </c>
      <c r="AC50">
        <v>40.534981000000002</v>
      </c>
      <c r="AD50" s="1">
        <v>586</v>
      </c>
      <c r="AE50">
        <v>9</v>
      </c>
      <c r="AF50">
        <v>1748</v>
      </c>
      <c r="AG50">
        <v>93</v>
      </c>
      <c r="AH50">
        <v>25.637170000000001</v>
      </c>
      <c r="AI50">
        <v>32794.699999999997</v>
      </c>
      <c r="AJ50">
        <v>13620.3</v>
      </c>
      <c r="AK50">
        <v>24</v>
      </c>
      <c r="AL50">
        <v>19239</v>
      </c>
      <c r="AM50" t="s">
        <v>340</v>
      </c>
      <c r="AN50" t="s">
        <v>628</v>
      </c>
      <c r="AO50">
        <v>2774.7280000000001</v>
      </c>
      <c r="AR50" t="s">
        <v>118</v>
      </c>
      <c r="AS50" t="s">
        <v>121</v>
      </c>
      <c r="AT50" t="s">
        <v>241</v>
      </c>
      <c r="AU50" t="s">
        <v>339</v>
      </c>
      <c r="AV50" t="s">
        <v>48</v>
      </c>
      <c r="AW50">
        <v>2</v>
      </c>
      <c r="BB50">
        <v>0.80006867982183483</v>
      </c>
      <c r="BC50" t="s">
        <v>67</v>
      </c>
      <c r="BF50" t="s">
        <v>118</v>
      </c>
      <c r="BG50" t="s">
        <v>121</v>
      </c>
      <c r="BH50" t="s">
        <v>339</v>
      </c>
      <c r="BI50">
        <v>7326</v>
      </c>
      <c r="BJ50">
        <v>2</v>
      </c>
      <c r="BK50" t="s">
        <v>241</v>
      </c>
      <c r="BL50" t="s">
        <v>237</v>
      </c>
      <c r="BM50">
        <v>0.80006867982183483</v>
      </c>
      <c r="BN50" t="s">
        <v>67</v>
      </c>
      <c r="BO50" t="s">
        <v>179</v>
      </c>
      <c r="BP50">
        <v>3254.0259999999998</v>
      </c>
    </row>
    <row r="51" spans="1:68" ht="16.5">
      <c r="A51" s="127" t="str">
        <f t="shared" si="18"/>
        <v>청라교통</v>
      </c>
      <c r="B51" s="128" t="str">
        <f t="shared" si="1"/>
        <v>박영수</v>
      </c>
      <c r="C51" s="129" t="str">
        <f t="shared" si="19"/>
        <v>F</v>
      </c>
      <c r="D51" s="130">
        <f t="shared" si="20"/>
        <v>0.76965422823558183</v>
      </c>
      <c r="E51" s="131">
        <f t="shared" si="21"/>
        <v>3458</v>
      </c>
      <c r="F51" s="132" t="str">
        <f t="shared" si="22"/>
        <v>307</v>
      </c>
      <c r="G51" s="133" t="str">
        <f t="shared" si="23"/>
        <v>72바1702</v>
      </c>
      <c r="H51" s="134">
        <f t="shared" si="24"/>
        <v>3</v>
      </c>
      <c r="I51" s="135">
        <f t="shared" si="25"/>
        <v>3587.3070000000002</v>
      </c>
      <c r="J51" s="136">
        <f t="shared" si="26"/>
        <v>1.3113059334468458E-2</v>
      </c>
      <c r="K51" s="136">
        <f t="shared" si="27"/>
        <v>0.28268817409123281</v>
      </c>
      <c r="L51" s="136">
        <f t="shared" si="28"/>
        <v>0.15972984748726551</v>
      </c>
      <c r="M51" s="137">
        <f t="shared" si="29"/>
        <v>23.652000000000001</v>
      </c>
      <c r="N51" s="138">
        <f t="shared" si="30"/>
        <v>0</v>
      </c>
      <c r="O51" s="138">
        <f t="shared" si="31"/>
        <v>10.369895857812002</v>
      </c>
      <c r="P51" s="219">
        <f t="shared" si="32"/>
        <v>4</v>
      </c>
      <c r="Q51" s="220">
        <f t="shared" si="33"/>
        <v>0</v>
      </c>
      <c r="R51" s="220">
        <f t="shared" si="34"/>
        <v>372</v>
      </c>
      <c r="T51">
        <v>531</v>
      </c>
      <c r="U51">
        <v>3458</v>
      </c>
      <c r="V51" t="s">
        <v>341</v>
      </c>
      <c r="W51">
        <v>3587.3069999999998</v>
      </c>
      <c r="X51">
        <v>1671.8889999999999</v>
      </c>
      <c r="Y51">
        <v>2.1459999999999999</v>
      </c>
      <c r="Z51">
        <v>23.652000000000001</v>
      </c>
      <c r="AA51">
        <v>131.821641</v>
      </c>
      <c r="AB51">
        <v>1.728585</v>
      </c>
      <c r="AC51">
        <v>37.264418999999997</v>
      </c>
      <c r="AD51" s="1">
        <v>573</v>
      </c>
      <c r="AE51">
        <v>0</v>
      </c>
      <c r="AF51">
        <v>372</v>
      </c>
      <c r="AG51">
        <v>94</v>
      </c>
      <c r="AH51">
        <v>27.213338</v>
      </c>
      <c r="AI51">
        <v>21900.9</v>
      </c>
      <c r="AJ51">
        <v>8335.7999999999993</v>
      </c>
      <c r="AK51">
        <v>4</v>
      </c>
      <c r="AL51">
        <v>593</v>
      </c>
      <c r="AM51" t="s">
        <v>342</v>
      </c>
      <c r="AN51" t="s">
        <v>629</v>
      </c>
      <c r="AO51">
        <v>3207.1120000000001</v>
      </c>
      <c r="AR51" t="s">
        <v>118</v>
      </c>
      <c r="AS51" t="s">
        <v>121</v>
      </c>
      <c r="AT51" t="s">
        <v>242</v>
      </c>
      <c r="AU51" t="s">
        <v>341</v>
      </c>
      <c r="AV51" t="s">
        <v>48</v>
      </c>
      <c r="AW51">
        <v>3</v>
      </c>
      <c r="BB51">
        <v>0.76965422823558183</v>
      </c>
      <c r="BC51" t="s">
        <v>70</v>
      </c>
      <c r="BF51" t="s">
        <v>118</v>
      </c>
      <c r="BG51" t="s">
        <v>121</v>
      </c>
      <c r="BH51" t="s">
        <v>341</v>
      </c>
      <c r="BI51">
        <v>3458</v>
      </c>
      <c r="BJ51">
        <v>3</v>
      </c>
      <c r="BK51" t="s">
        <v>242</v>
      </c>
      <c r="BL51" t="s">
        <v>237</v>
      </c>
      <c r="BM51">
        <v>0.76965422823558183</v>
      </c>
      <c r="BN51" t="s">
        <v>70</v>
      </c>
      <c r="BO51" t="s">
        <v>188</v>
      </c>
      <c r="BP51">
        <v>3587.3070000000002</v>
      </c>
    </row>
    <row r="52" spans="1:68" ht="16.5">
      <c r="A52" s="110" t="str">
        <f t="shared" si="18"/>
        <v>청라교통</v>
      </c>
      <c r="B52" s="111" t="str">
        <f t="shared" si="1"/>
        <v>박용호</v>
      </c>
      <c r="C52" s="112" t="str">
        <f t="shared" si="19"/>
        <v>S</v>
      </c>
      <c r="D52" s="113">
        <f t="shared" si="20"/>
        <v>1.0289473684210526</v>
      </c>
      <c r="E52" s="114">
        <f t="shared" si="21"/>
        <v>1680</v>
      </c>
      <c r="F52" s="115" t="str">
        <f t="shared" si="22"/>
        <v>112</v>
      </c>
      <c r="G52" s="116" t="str">
        <f t="shared" si="23"/>
        <v>70바6062</v>
      </c>
      <c r="H52" s="117">
        <f t="shared" si="24"/>
        <v>1</v>
      </c>
      <c r="I52" s="118">
        <f t="shared" si="25"/>
        <v>1705.297</v>
      </c>
      <c r="J52" s="119">
        <f t="shared" si="26"/>
        <v>1.114055620143267E-2</v>
      </c>
      <c r="K52" s="119">
        <f t="shared" si="27"/>
        <v>0.38057492158195777</v>
      </c>
      <c r="L52" s="119">
        <f t="shared" si="28"/>
        <v>0.19996516735794409</v>
      </c>
      <c r="M52" s="120">
        <f t="shared" si="29"/>
        <v>15.372</v>
      </c>
      <c r="N52" s="121">
        <f t="shared" si="30"/>
        <v>0.11728162308383817</v>
      </c>
      <c r="O52" s="121">
        <f t="shared" si="31"/>
        <v>32.2524463480555</v>
      </c>
      <c r="P52" s="221">
        <f t="shared" si="32"/>
        <v>19</v>
      </c>
      <c r="Q52" s="222">
        <f t="shared" si="33"/>
        <v>2</v>
      </c>
      <c r="R52" s="222">
        <f t="shared" si="34"/>
        <v>550</v>
      </c>
      <c r="T52">
        <v>531</v>
      </c>
      <c r="U52">
        <v>1680</v>
      </c>
      <c r="V52" t="s">
        <v>343</v>
      </c>
      <c r="W52">
        <v>1705.297</v>
      </c>
      <c r="X52">
        <v>872.39700000000005</v>
      </c>
      <c r="Y52">
        <v>1.9550000000000001</v>
      </c>
      <c r="Z52">
        <v>15.372</v>
      </c>
      <c r="AA52">
        <v>104.770532</v>
      </c>
      <c r="AB52">
        <v>1.1672020000000001</v>
      </c>
      <c r="AC52">
        <v>39.873036999999997</v>
      </c>
      <c r="AD52" s="1">
        <v>341</v>
      </c>
      <c r="AE52">
        <v>2</v>
      </c>
      <c r="AF52">
        <v>550</v>
      </c>
      <c r="AG52">
        <v>82</v>
      </c>
      <c r="AH52">
        <v>16.276494</v>
      </c>
      <c r="AI52">
        <v>2550.1</v>
      </c>
      <c r="AJ52">
        <v>1.9</v>
      </c>
      <c r="AK52">
        <v>19</v>
      </c>
      <c r="AL52">
        <v>18548</v>
      </c>
      <c r="AM52" t="s">
        <v>344</v>
      </c>
      <c r="AN52" t="s">
        <v>630</v>
      </c>
      <c r="AO52">
        <v>1705.297</v>
      </c>
      <c r="AR52" t="s">
        <v>118</v>
      </c>
      <c r="AS52" t="s">
        <v>119</v>
      </c>
      <c r="AT52" t="s">
        <v>209</v>
      </c>
      <c r="AU52" t="s">
        <v>343</v>
      </c>
      <c r="AV52" t="s">
        <v>48</v>
      </c>
      <c r="AW52">
        <v>1</v>
      </c>
      <c r="BB52">
        <v>1.0289473684210526</v>
      </c>
      <c r="BC52" t="s">
        <v>71</v>
      </c>
      <c r="BF52" t="s">
        <v>118</v>
      </c>
      <c r="BG52" t="s">
        <v>119</v>
      </c>
      <c r="BH52" t="s">
        <v>343</v>
      </c>
      <c r="BI52">
        <v>1680</v>
      </c>
      <c r="BJ52">
        <v>1</v>
      </c>
      <c r="BK52" t="s">
        <v>209</v>
      </c>
      <c r="BL52" t="s">
        <v>174</v>
      </c>
      <c r="BM52">
        <v>1.0289473684210526</v>
      </c>
      <c r="BN52" t="s">
        <v>71</v>
      </c>
      <c r="BO52" t="s">
        <v>176</v>
      </c>
      <c r="BP52">
        <v>1705.297</v>
      </c>
    </row>
    <row r="53" spans="1:68" ht="16.5">
      <c r="A53" s="127" t="str">
        <f t="shared" si="18"/>
        <v>청라교통</v>
      </c>
      <c r="B53" s="128" t="str">
        <f t="shared" si="1"/>
        <v>박용환</v>
      </c>
      <c r="C53" s="129" t="str">
        <f t="shared" si="19"/>
        <v>B</v>
      </c>
      <c r="D53" s="130">
        <f t="shared" si="20"/>
        <v>0.93045358237664977</v>
      </c>
      <c r="E53" s="131">
        <f t="shared" si="21"/>
        <v>4298</v>
      </c>
      <c r="F53" s="132" t="str">
        <f t="shared" si="22"/>
        <v>308</v>
      </c>
      <c r="G53" s="133" t="str">
        <f t="shared" si="23"/>
        <v>70바6035</v>
      </c>
      <c r="H53" s="134">
        <f t="shared" si="24"/>
        <v>2</v>
      </c>
      <c r="I53" s="135">
        <f t="shared" si="25"/>
        <v>1341.7339999999999</v>
      </c>
      <c r="J53" s="136">
        <f t="shared" si="26"/>
        <v>3.9511272937985939E-2</v>
      </c>
      <c r="K53" s="136">
        <f t="shared" si="27"/>
        <v>0.23898393947119062</v>
      </c>
      <c r="L53" s="136">
        <f t="shared" si="28"/>
        <v>0.10508789372558197</v>
      </c>
      <c r="M53" s="137">
        <f t="shared" si="29"/>
        <v>19.010999999999999</v>
      </c>
      <c r="N53" s="138">
        <f t="shared" si="30"/>
        <v>0.2235912632459191</v>
      </c>
      <c r="O53" s="138">
        <f t="shared" si="31"/>
        <v>4.024642738426544</v>
      </c>
      <c r="P53" s="219">
        <f t="shared" si="32"/>
        <v>1</v>
      </c>
      <c r="Q53" s="220">
        <f t="shared" si="33"/>
        <v>3</v>
      </c>
      <c r="R53" s="220">
        <f t="shared" si="34"/>
        <v>54</v>
      </c>
      <c r="T53">
        <v>531</v>
      </c>
      <c r="U53">
        <v>4298</v>
      </c>
      <c r="V53" t="s">
        <v>345</v>
      </c>
      <c r="W53">
        <v>1341.7339999999999</v>
      </c>
      <c r="X53">
        <v>498.17200000000003</v>
      </c>
      <c r="Y53">
        <v>2.6930000000000001</v>
      </c>
      <c r="Z53">
        <v>19.010999999999999</v>
      </c>
      <c r="AA53">
        <v>38.877487000000002</v>
      </c>
      <c r="AB53">
        <v>1.5360990000000001</v>
      </c>
      <c r="AC53">
        <v>9.2910950000000003</v>
      </c>
      <c r="AD53" s="1">
        <v>141</v>
      </c>
      <c r="AE53">
        <v>3</v>
      </c>
      <c r="AF53">
        <v>54</v>
      </c>
      <c r="AG53">
        <v>91</v>
      </c>
      <c r="AH53">
        <v>34.511850000000003</v>
      </c>
      <c r="AI53">
        <v>11296.9</v>
      </c>
      <c r="AJ53">
        <v>4704</v>
      </c>
      <c r="AK53">
        <v>1</v>
      </c>
      <c r="AL53">
        <v>13</v>
      </c>
      <c r="AM53" t="s">
        <v>346</v>
      </c>
      <c r="AN53" t="s">
        <v>631</v>
      </c>
      <c r="AO53">
        <v>1079.731</v>
      </c>
      <c r="AR53" t="s">
        <v>118</v>
      </c>
      <c r="AS53" t="s">
        <v>122</v>
      </c>
      <c r="AT53" t="s">
        <v>249</v>
      </c>
      <c r="AU53" t="s">
        <v>345</v>
      </c>
      <c r="AV53" t="s">
        <v>48</v>
      </c>
      <c r="AW53">
        <v>2</v>
      </c>
      <c r="BB53">
        <v>0.93045358237664977</v>
      </c>
      <c r="BC53" t="s">
        <v>68</v>
      </c>
      <c r="BF53" t="s">
        <v>118</v>
      </c>
      <c r="BG53" t="s">
        <v>122</v>
      </c>
      <c r="BH53" t="s">
        <v>345</v>
      </c>
      <c r="BI53">
        <v>4298</v>
      </c>
      <c r="BJ53">
        <v>2</v>
      </c>
      <c r="BK53" t="s">
        <v>249</v>
      </c>
      <c r="BL53" t="s">
        <v>250</v>
      </c>
      <c r="BM53">
        <v>0.93045358237664977</v>
      </c>
      <c r="BN53" t="s">
        <v>68</v>
      </c>
      <c r="BO53" t="s">
        <v>175</v>
      </c>
      <c r="BP53">
        <v>1341.7339999999999</v>
      </c>
    </row>
    <row r="54" spans="1:68" ht="16.5">
      <c r="A54" s="110" t="str">
        <f t="shared" si="18"/>
        <v>청라교통</v>
      </c>
      <c r="B54" s="111" t="str">
        <f t="shared" si="1"/>
        <v>박제군</v>
      </c>
      <c r="C54" s="112" t="str">
        <f t="shared" si="19"/>
        <v>S</v>
      </c>
      <c r="D54" s="113">
        <f t="shared" si="20"/>
        <v>1.06</v>
      </c>
      <c r="E54" s="114">
        <f t="shared" si="21"/>
        <v>5642</v>
      </c>
      <c r="F54" s="115" t="str">
        <f t="shared" si="22"/>
        <v>112</v>
      </c>
      <c r="G54" s="116" t="str">
        <f t="shared" si="23"/>
        <v>70바5997</v>
      </c>
      <c r="H54" s="117">
        <f t="shared" si="24"/>
        <v>1</v>
      </c>
      <c r="I54" s="118">
        <f t="shared" si="25"/>
        <v>2241.1579999999999</v>
      </c>
      <c r="J54" s="119">
        <f t="shared" si="26"/>
        <v>1.156107946778683E-2</v>
      </c>
      <c r="K54" s="119">
        <f t="shared" si="27"/>
        <v>0.32313673629092077</v>
      </c>
      <c r="L54" s="119">
        <f t="shared" si="28"/>
        <v>0.17892535912238228</v>
      </c>
      <c r="M54" s="120">
        <f t="shared" si="29"/>
        <v>14.266999999999999</v>
      </c>
      <c r="N54" s="121">
        <f t="shared" si="30"/>
        <v>8.9239580609666969E-2</v>
      </c>
      <c r="O54" s="121">
        <f t="shared" si="31"/>
        <v>27.173452295643592</v>
      </c>
      <c r="P54" s="221">
        <f t="shared" si="32"/>
        <v>1</v>
      </c>
      <c r="Q54" s="222">
        <f t="shared" si="33"/>
        <v>2</v>
      </c>
      <c r="R54" s="222">
        <f t="shared" si="34"/>
        <v>609</v>
      </c>
      <c r="T54">
        <v>531</v>
      </c>
      <c r="U54">
        <v>5642</v>
      </c>
      <c r="V54" t="s">
        <v>347</v>
      </c>
      <c r="W54">
        <v>2241.1579999999999</v>
      </c>
      <c r="X54">
        <v>1057.1400000000001</v>
      </c>
      <c r="Y54">
        <v>2.12</v>
      </c>
      <c r="Z54">
        <v>14.266999999999999</v>
      </c>
      <c r="AA54">
        <v>134.71579399999999</v>
      </c>
      <c r="AB54">
        <v>1.5574600000000001</v>
      </c>
      <c r="AC54">
        <v>43.531621999999999</v>
      </c>
      <c r="AD54" s="1">
        <v>401</v>
      </c>
      <c r="AE54">
        <v>2</v>
      </c>
      <c r="AF54">
        <v>609</v>
      </c>
      <c r="AG54">
        <v>81</v>
      </c>
      <c r="AH54">
        <v>16.636192999999999</v>
      </c>
      <c r="AI54">
        <v>762.9</v>
      </c>
      <c r="AJ54">
        <v>0</v>
      </c>
      <c r="AK54">
        <v>1</v>
      </c>
      <c r="AL54">
        <v>570</v>
      </c>
      <c r="AM54" t="s">
        <v>348</v>
      </c>
      <c r="AN54" t="s">
        <v>632</v>
      </c>
      <c r="AO54">
        <v>2241.1579999999999</v>
      </c>
      <c r="AR54" t="s">
        <v>118</v>
      </c>
      <c r="AS54" t="s">
        <v>119</v>
      </c>
      <c r="AT54" t="s">
        <v>202</v>
      </c>
      <c r="AU54" t="s">
        <v>347</v>
      </c>
      <c r="AV54" t="s">
        <v>48</v>
      </c>
      <c r="AW54">
        <v>1</v>
      </c>
      <c r="BB54">
        <v>1.06</v>
      </c>
      <c r="BC54" t="s">
        <v>71</v>
      </c>
      <c r="BF54" t="s">
        <v>118</v>
      </c>
      <c r="BG54" t="s">
        <v>119</v>
      </c>
      <c r="BH54" t="s">
        <v>347</v>
      </c>
      <c r="BI54">
        <v>5642</v>
      </c>
      <c r="BJ54">
        <v>1</v>
      </c>
      <c r="BK54" t="s">
        <v>202</v>
      </c>
      <c r="BL54" t="s">
        <v>174</v>
      </c>
      <c r="BM54">
        <v>1.06</v>
      </c>
      <c r="BN54" t="s">
        <v>71</v>
      </c>
      <c r="BO54" t="s">
        <v>176</v>
      </c>
      <c r="BP54">
        <v>2241.1579999999999</v>
      </c>
    </row>
    <row r="55" spans="1:68" ht="16.5">
      <c r="A55" s="127" t="str">
        <f t="shared" si="18"/>
        <v>청라교통</v>
      </c>
      <c r="B55" s="128" t="str">
        <f t="shared" si="1"/>
        <v>박주택</v>
      </c>
      <c r="C55" s="129" t="str">
        <f t="shared" si="19"/>
        <v>F</v>
      </c>
      <c r="D55" s="130">
        <f t="shared" si="20"/>
        <v>0.7465606048098623</v>
      </c>
      <c r="E55" s="131">
        <f t="shared" si="21"/>
        <v>5278</v>
      </c>
      <c r="F55" s="132" t="str">
        <f t="shared" si="22"/>
        <v>308</v>
      </c>
      <c r="G55" s="133" t="str">
        <f t="shared" si="23"/>
        <v>70바5066</v>
      </c>
      <c r="H55" s="134">
        <f t="shared" si="24"/>
        <v>5</v>
      </c>
      <c r="I55" s="135">
        <f t="shared" si="25"/>
        <v>4367.3069999999998</v>
      </c>
      <c r="J55" s="136">
        <f t="shared" si="26"/>
        <v>1.7620404566376958E-2</v>
      </c>
      <c r="K55" s="136">
        <f t="shared" si="27"/>
        <v>0.3757474678604511</v>
      </c>
      <c r="L55" s="136">
        <f t="shared" si="28"/>
        <v>0.15066492921152555</v>
      </c>
      <c r="M55" s="137">
        <f t="shared" si="29"/>
        <v>26.550999999999998</v>
      </c>
      <c r="N55" s="138">
        <f t="shared" si="30"/>
        <v>0.13738443393148228</v>
      </c>
      <c r="O55" s="138">
        <f t="shared" si="31"/>
        <v>20.287101410548882</v>
      </c>
      <c r="P55" s="219">
        <f t="shared" si="32"/>
        <v>70</v>
      </c>
      <c r="Q55" s="220">
        <f t="shared" si="33"/>
        <v>6</v>
      </c>
      <c r="R55" s="220">
        <f t="shared" si="34"/>
        <v>886</v>
      </c>
      <c r="T55">
        <v>531</v>
      </c>
      <c r="U55">
        <v>5278</v>
      </c>
      <c r="V55" t="s">
        <v>349</v>
      </c>
      <c r="W55">
        <v>4367.3069999999998</v>
      </c>
      <c r="X55">
        <v>2064.8000000000002</v>
      </c>
      <c r="Y55">
        <v>2.1150000000000002</v>
      </c>
      <c r="Z55">
        <v>26.550999999999998</v>
      </c>
      <c r="AA55">
        <v>146.26247599999999</v>
      </c>
      <c r="AB55">
        <v>2.5772040000000001</v>
      </c>
      <c r="AC55">
        <v>54.957754999999999</v>
      </c>
      <c r="AD55" s="1">
        <v>658</v>
      </c>
      <c r="AE55">
        <v>6</v>
      </c>
      <c r="AF55">
        <v>886</v>
      </c>
      <c r="AG55">
        <v>93</v>
      </c>
      <c r="AH55">
        <v>29.859380999999999</v>
      </c>
      <c r="AI55">
        <v>88698.9</v>
      </c>
      <c r="AJ55">
        <v>35864</v>
      </c>
      <c r="AK55">
        <v>70</v>
      </c>
      <c r="AL55">
        <v>64546</v>
      </c>
      <c r="AM55" t="s">
        <v>350</v>
      </c>
      <c r="AN55" t="s">
        <v>633</v>
      </c>
      <c r="AO55">
        <v>2911.232</v>
      </c>
      <c r="AR55" t="s">
        <v>118</v>
      </c>
      <c r="AS55" t="s">
        <v>122</v>
      </c>
      <c r="AT55" t="s">
        <v>246</v>
      </c>
      <c r="AU55" t="s">
        <v>349</v>
      </c>
      <c r="AV55" t="s">
        <v>48</v>
      </c>
      <c r="AW55">
        <v>5</v>
      </c>
      <c r="BB55">
        <v>0.7465606048098623</v>
      </c>
      <c r="BC55" t="s">
        <v>70</v>
      </c>
      <c r="BF55" t="s">
        <v>118</v>
      </c>
      <c r="BG55" t="s">
        <v>122</v>
      </c>
      <c r="BH55" t="s">
        <v>349</v>
      </c>
      <c r="BI55">
        <v>5278</v>
      </c>
      <c r="BJ55">
        <v>5</v>
      </c>
      <c r="BK55" t="s">
        <v>246</v>
      </c>
      <c r="BL55" t="s">
        <v>253</v>
      </c>
      <c r="BM55">
        <v>0.7465606048098623</v>
      </c>
      <c r="BN55" t="s">
        <v>70</v>
      </c>
      <c r="BO55" t="s">
        <v>188</v>
      </c>
      <c r="BP55">
        <v>4367.3069999999998</v>
      </c>
    </row>
    <row r="56" spans="1:68" ht="16.5">
      <c r="A56" s="110" t="str">
        <f t="shared" si="18"/>
        <v>청라교통</v>
      </c>
      <c r="B56" s="111" t="str">
        <f t="shared" si="1"/>
        <v>박학기</v>
      </c>
      <c r="C56" s="112" t="str">
        <f t="shared" si="19"/>
        <v>B</v>
      </c>
      <c r="D56" s="113">
        <f t="shared" si="20"/>
        <v>0.9074430548175817</v>
      </c>
      <c r="E56" s="114">
        <f t="shared" si="21"/>
        <v>913</v>
      </c>
      <c r="F56" s="115" t="str">
        <f t="shared" si="22"/>
        <v>307</v>
      </c>
      <c r="G56" s="116" t="str">
        <f t="shared" si="23"/>
        <v>72바1702</v>
      </c>
      <c r="H56" s="117">
        <f t="shared" si="24"/>
        <v>2</v>
      </c>
      <c r="I56" s="118">
        <f t="shared" si="25"/>
        <v>3475.3019999999997</v>
      </c>
      <c r="J56" s="119">
        <f t="shared" si="26"/>
        <v>6.0941208580632946E-3</v>
      </c>
      <c r="K56" s="119">
        <f t="shared" si="27"/>
        <v>0.25276973254332852</v>
      </c>
      <c r="L56" s="119">
        <f t="shared" si="28"/>
        <v>0.19019929778764552</v>
      </c>
      <c r="M56" s="120">
        <f t="shared" si="29"/>
        <v>17.233000000000001</v>
      </c>
      <c r="N56" s="121">
        <f t="shared" si="30"/>
        <v>0</v>
      </c>
      <c r="O56" s="121">
        <f t="shared" si="31"/>
        <v>4.8053377807166111</v>
      </c>
      <c r="P56" s="221">
        <f t="shared" si="32"/>
        <v>1</v>
      </c>
      <c r="Q56" s="222">
        <f t="shared" si="33"/>
        <v>0</v>
      </c>
      <c r="R56" s="222">
        <f t="shared" si="34"/>
        <v>167</v>
      </c>
      <c r="T56">
        <v>531</v>
      </c>
      <c r="U56">
        <v>913</v>
      </c>
      <c r="V56" t="s">
        <v>351</v>
      </c>
      <c r="W56">
        <v>3475.3020000000001</v>
      </c>
      <c r="X56">
        <v>1369.498</v>
      </c>
      <c r="Y56">
        <v>2.5379999999999998</v>
      </c>
      <c r="Z56">
        <v>17.233000000000001</v>
      </c>
      <c r="AA56">
        <v>129.99413999999999</v>
      </c>
      <c r="AB56">
        <v>0.79220000000000002</v>
      </c>
      <c r="AC56">
        <v>32.858584</v>
      </c>
      <c r="AD56" s="1">
        <v>661</v>
      </c>
      <c r="AE56">
        <v>0</v>
      </c>
      <c r="AF56">
        <v>167</v>
      </c>
      <c r="AG56">
        <v>94</v>
      </c>
      <c r="AH56">
        <v>26.734297000000002</v>
      </c>
      <c r="AI56">
        <v>23372.5</v>
      </c>
      <c r="AJ56">
        <v>9168.1</v>
      </c>
      <c r="AK56">
        <v>1</v>
      </c>
      <c r="AL56">
        <v>342</v>
      </c>
      <c r="AM56" t="s">
        <v>352</v>
      </c>
      <c r="AN56" t="s">
        <v>634</v>
      </c>
      <c r="AO56">
        <v>3349.4609999999998</v>
      </c>
      <c r="AR56" t="s">
        <v>118</v>
      </c>
      <c r="AS56" t="s">
        <v>121</v>
      </c>
      <c r="AT56" t="s">
        <v>242</v>
      </c>
      <c r="AU56" t="s">
        <v>351</v>
      </c>
      <c r="AV56" t="s">
        <v>48</v>
      </c>
      <c r="AW56">
        <v>2</v>
      </c>
      <c r="BB56">
        <v>0.9074430548175817</v>
      </c>
      <c r="BC56" t="s">
        <v>68</v>
      </c>
      <c r="BF56" t="s">
        <v>118</v>
      </c>
      <c r="BG56" t="s">
        <v>121</v>
      </c>
      <c r="BH56" t="s">
        <v>351</v>
      </c>
      <c r="BI56">
        <v>913</v>
      </c>
      <c r="BJ56">
        <v>2</v>
      </c>
      <c r="BK56" t="s">
        <v>242</v>
      </c>
      <c r="BL56" t="s">
        <v>237</v>
      </c>
      <c r="BM56">
        <v>0.9074430548175817</v>
      </c>
      <c r="BN56" t="s">
        <v>68</v>
      </c>
      <c r="BO56" t="s">
        <v>175</v>
      </c>
      <c r="BP56">
        <v>3475.3019999999997</v>
      </c>
    </row>
    <row r="57" spans="1:68" ht="16.5">
      <c r="A57" s="127" t="str">
        <f t="shared" si="18"/>
        <v>청라교통</v>
      </c>
      <c r="B57" s="128" t="str">
        <f t="shared" si="1"/>
        <v>반광진</v>
      </c>
      <c r="C57" s="129" t="str">
        <f t="shared" si="19"/>
        <v>D</v>
      </c>
      <c r="D57" s="130">
        <f t="shared" si="20"/>
        <v>0.83</v>
      </c>
      <c r="E57" s="131">
        <f t="shared" si="21"/>
        <v>6940</v>
      </c>
      <c r="F57" s="132" t="str">
        <f t="shared" si="22"/>
        <v>112</v>
      </c>
      <c r="G57" s="133" t="str">
        <f t="shared" si="23"/>
        <v>70바6014</v>
      </c>
      <c r="H57" s="134">
        <f t="shared" si="24"/>
        <v>1</v>
      </c>
      <c r="I57" s="135">
        <f t="shared" si="25"/>
        <v>459.49900000000002</v>
      </c>
      <c r="J57" s="136">
        <f t="shared" si="26"/>
        <v>2.7849456648392796E-2</v>
      </c>
      <c r="K57" s="136">
        <f t="shared" si="27"/>
        <v>0.31747368794671238</v>
      </c>
      <c r="L57" s="136">
        <f t="shared" si="28"/>
        <v>0.22850974648475839</v>
      </c>
      <c r="M57" s="137">
        <f t="shared" si="29"/>
        <v>16.727</v>
      </c>
      <c r="N57" s="138">
        <f t="shared" si="30"/>
        <v>0.363598020572376</v>
      </c>
      <c r="O57" s="138">
        <f t="shared" si="31"/>
        <v>23.997469357776815</v>
      </c>
      <c r="P57" s="219">
        <f t="shared" si="32"/>
        <v>1</v>
      </c>
      <c r="Q57" s="220">
        <f t="shared" si="33"/>
        <v>2</v>
      </c>
      <c r="R57" s="220">
        <f t="shared" si="34"/>
        <v>132</v>
      </c>
      <c r="T57">
        <v>531</v>
      </c>
      <c r="U57">
        <v>6940</v>
      </c>
      <c r="V57" t="s">
        <v>635</v>
      </c>
      <c r="W57">
        <v>550.05799999999999</v>
      </c>
      <c r="X57">
        <v>312.904</v>
      </c>
      <c r="Y57">
        <v>1.758</v>
      </c>
      <c r="Z57">
        <v>16.727</v>
      </c>
      <c r="AA57">
        <v>28.286656000000001</v>
      </c>
      <c r="AB57">
        <v>0.78776800000000002</v>
      </c>
      <c r="AC57">
        <v>8.9802689999999998</v>
      </c>
      <c r="AD57" s="1">
        <v>105</v>
      </c>
      <c r="AE57">
        <v>2</v>
      </c>
      <c r="AF57">
        <v>132</v>
      </c>
      <c r="AG57">
        <v>82</v>
      </c>
      <c r="AH57">
        <v>19.445847000000001</v>
      </c>
      <c r="AI57">
        <v>871.4</v>
      </c>
      <c r="AJ57">
        <v>4.2</v>
      </c>
      <c r="AK57">
        <v>1</v>
      </c>
      <c r="AL57">
        <v>6</v>
      </c>
      <c r="AM57" t="s">
        <v>636</v>
      </c>
      <c r="AN57" t="s">
        <v>637</v>
      </c>
      <c r="AO57">
        <v>459.49900000000002</v>
      </c>
      <c r="AR57" t="s">
        <v>118</v>
      </c>
      <c r="AS57" t="s">
        <v>119</v>
      </c>
      <c r="AT57" t="s">
        <v>205</v>
      </c>
      <c r="AU57" t="s">
        <v>635</v>
      </c>
      <c r="AV57" t="s">
        <v>48</v>
      </c>
      <c r="AW57">
        <v>1</v>
      </c>
      <c r="BB57">
        <v>0.83</v>
      </c>
      <c r="BC57" t="s">
        <v>67</v>
      </c>
      <c r="BF57" t="s">
        <v>118</v>
      </c>
      <c r="BG57" t="s">
        <v>119</v>
      </c>
      <c r="BH57" t="s">
        <v>635</v>
      </c>
      <c r="BI57">
        <v>6940</v>
      </c>
      <c r="BJ57">
        <v>1</v>
      </c>
      <c r="BK57" t="s">
        <v>205</v>
      </c>
      <c r="BL57" t="s">
        <v>174</v>
      </c>
      <c r="BM57">
        <v>0.83</v>
      </c>
      <c r="BN57" t="s">
        <v>67</v>
      </c>
      <c r="BO57" t="s">
        <v>179</v>
      </c>
      <c r="BP57">
        <v>459.49900000000002</v>
      </c>
    </row>
    <row r="58" spans="1:68" ht="16.5">
      <c r="A58" s="110" t="str">
        <f t="shared" si="18"/>
        <v>청라교통</v>
      </c>
      <c r="B58" s="111" t="str">
        <f t="shared" si="1"/>
        <v>방기조</v>
      </c>
      <c r="C58" s="112" t="str">
        <f t="shared" si="19"/>
        <v>F</v>
      </c>
      <c r="D58" s="113">
        <f t="shared" si="20"/>
        <v>0.74375521150691659</v>
      </c>
      <c r="E58" s="114">
        <f t="shared" si="21"/>
        <v>4717</v>
      </c>
      <c r="F58" s="115" t="str">
        <f t="shared" si="22"/>
        <v>308</v>
      </c>
      <c r="G58" s="116" t="str">
        <f t="shared" si="23"/>
        <v>70바6035</v>
      </c>
      <c r="H58" s="117">
        <f t="shared" si="24"/>
        <v>7</v>
      </c>
      <c r="I58" s="118">
        <f t="shared" si="25"/>
        <v>3160.4140000000002</v>
      </c>
      <c r="J58" s="119">
        <f t="shared" si="26"/>
        <v>9.5744485125016082E-3</v>
      </c>
      <c r="K58" s="119">
        <f t="shared" si="27"/>
        <v>0.23627296323774083</v>
      </c>
      <c r="L58" s="119">
        <f t="shared" si="28"/>
        <v>0.16548464853022418</v>
      </c>
      <c r="M58" s="120">
        <f t="shared" si="29"/>
        <v>28.312999999999999</v>
      </c>
      <c r="N58" s="121">
        <f t="shared" si="30"/>
        <v>0.31641424193159501</v>
      </c>
      <c r="O58" s="121">
        <f t="shared" si="31"/>
        <v>38.539254667268274</v>
      </c>
      <c r="P58" s="221">
        <f t="shared" si="32"/>
        <v>0</v>
      </c>
      <c r="Q58" s="222">
        <f t="shared" si="33"/>
        <v>10</v>
      </c>
      <c r="R58" s="222">
        <f t="shared" si="34"/>
        <v>1218</v>
      </c>
      <c r="T58">
        <v>531</v>
      </c>
      <c r="U58">
        <v>4717</v>
      </c>
      <c r="V58" t="s">
        <v>353</v>
      </c>
      <c r="W58">
        <v>3160.4140000000002</v>
      </c>
      <c r="X58">
        <v>1504.412</v>
      </c>
      <c r="Y58">
        <v>2.101</v>
      </c>
      <c r="Z58">
        <v>28.312999999999999</v>
      </c>
      <c r="AA58">
        <v>82.073030000000003</v>
      </c>
      <c r="AB58">
        <v>0.78580399999999995</v>
      </c>
      <c r="AC58">
        <v>19.391638</v>
      </c>
      <c r="AD58" s="1">
        <v>523</v>
      </c>
      <c r="AE58">
        <v>10</v>
      </c>
      <c r="AF58">
        <v>1218</v>
      </c>
      <c r="AG58">
        <v>99</v>
      </c>
      <c r="AH58">
        <v>38.507339000000002</v>
      </c>
      <c r="AI58">
        <v>26510.3</v>
      </c>
      <c r="AJ58">
        <v>19021.599999999999</v>
      </c>
      <c r="AK58">
        <v>0</v>
      </c>
      <c r="AL58">
        <v>0</v>
      </c>
      <c r="AM58" t="s">
        <v>354</v>
      </c>
      <c r="AN58" t="s">
        <v>638</v>
      </c>
      <c r="AO58">
        <v>1304.6300000000001</v>
      </c>
      <c r="AR58" t="s">
        <v>118</v>
      </c>
      <c r="AS58" t="s">
        <v>122</v>
      </c>
      <c r="AT58" t="s">
        <v>249</v>
      </c>
      <c r="AU58" t="s">
        <v>353</v>
      </c>
      <c r="AV58" t="s">
        <v>48</v>
      </c>
      <c r="AW58">
        <v>7</v>
      </c>
      <c r="BB58">
        <v>0.74375521150691659</v>
      </c>
      <c r="BC58" t="s">
        <v>70</v>
      </c>
      <c r="BF58" t="s">
        <v>118</v>
      </c>
      <c r="BG58" t="s">
        <v>122</v>
      </c>
      <c r="BH58" t="s">
        <v>353</v>
      </c>
      <c r="BI58">
        <v>4717</v>
      </c>
      <c r="BJ58">
        <v>7</v>
      </c>
      <c r="BK58" t="s">
        <v>249</v>
      </c>
      <c r="BL58" t="s">
        <v>246</v>
      </c>
      <c r="BM58">
        <v>0.74375521150691659</v>
      </c>
      <c r="BN58" t="s">
        <v>70</v>
      </c>
      <c r="BO58" t="s">
        <v>188</v>
      </c>
      <c r="BP58">
        <v>3160.4140000000002</v>
      </c>
    </row>
    <row r="59" spans="1:68" ht="16.5">
      <c r="A59" s="127" t="str">
        <f t="shared" si="18"/>
        <v>청라교통</v>
      </c>
      <c r="B59" s="128" t="str">
        <f t="shared" si="1"/>
        <v>방용길</v>
      </c>
      <c r="C59" s="129" t="str">
        <f t="shared" si="19"/>
        <v>D</v>
      </c>
      <c r="D59" s="130">
        <f t="shared" si="20"/>
        <v>0.81843629757075287</v>
      </c>
      <c r="E59" s="131">
        <f t="shared" si="21"/>
        <v>7799</v>
      </c>
      <c r="F59" s="132" t="str">
        <f t="shared" si="22"/>
        <v>307</v>
      </c>
      <c r="G59" s="133" t="str">
        <f t="shared" si="23"/>
        <v>72바1703</v>
      </c>
      <c r="H59" s="134">
        <f t="shared" si="24"/>
        <v>3</v>
      </c>
      <c r="I59" s="135">
        <f t="shared" si="25"/>
        <v>3434.268</v>
      </c>
      <c r="J59" s="136">
        <f t="shared" si="26"/>
        <v>7.1979972549161561E-3</v>
      </c>
      <c r="K59" s="136">
        <f t="shared" si="27"/>
        <v>0.39205385410158466</v>
      </c>
      <c r="L59" s="136">
        <f t="shared" si="28"/>
        <v>0.17470971980055139</v>
      </c>
      <c r="M59" s="137">
        <f t="shared" si="29"/>
        <v>23.96</v>
      </c>
      <c r="N59" s="138">
        <f t="shared" si="30"/>
        <v>0.26206457970082708</v>
      </c>
      <c r="O59" s="138">
        <f t="shared" si="31"/>
        <v>63.652574580667554</v>
      </c>
      <c r="P59" s="219">
        <f t="shared" si="32"/>
        <v>64</v>
      </c>
      <c r="Q59" s="220">
        <f t="shared" si="33"/>
        <v>9</v>
      </c>
      <c r="R59" s="220">
        <f t="shared" si="34"/>
        <v>2186</v>
      </c>
      <c r="T59">
        <v>531</v>
      </c>
      <c r="U59">
        <v>7799</v>
      </c>
      <c r="V59" t="s">
        <v>355</v>
      </c>
      <c r="W59">
        <v>3434.268</v>
      </c>
      <c r="X59">
        <v>1503.2170000000001</v>
      </c>
      <c r="Y59">
        <v>2.2850000000000001</v>
      </c>
      <c r="Z59">
        <v>23.96</v>
      </c>
      <c r="AA59">
        <v>144.75332</v>
      </c>
      <c r="AB59">
        <v>1.0419339999999999</v>
      </c>
      <c r="AC59">
        <v>56.751097000000001</v>
      </c>
      <c r="AD59" s="1">
        <v>600</v>
      </c>
      <c r="AE59">
        <v>9</v>
      </c>
      <c r="AF59">
        <v>2186</v>
      </c>
      <c r="AG59">
        <v>94</v>
      </c>
      <c r="AH59">
        <v>23.724968000000001</v>
      </c>
      <c r="AI59">
        <v>29321.9</v>
      </c>
      <c r="AJ59">
        <v>8674.5</v>
      </c>
      <c r="AK59">
        <v>64</v>
      </c>
      <c r="AL59">
        <v>38243</v>
      </c>
      <c r="AM59" t="s">
        <v>356</v>
      </c>
      <c r="AN59" t="s">
        <v>639</v>
      </c>
      <c r="AO59">
        <v>3053.346</v>
      </c>
      <c r="AR59" t="s">
        <v>118</v>
      </c>
      <c r="AS59" t="s">
        <v>121</v>
      </c>
      <c r="AT59" t="s">
        <v>243</v>
      </c>
      <c r="AU59" t="s">
        <v>355</v>
      </c>
      <c r="AV59" t="s">
        <v>48</v>
      </c>
      <c r="AW59">
        <v>3</v>
      </c>
      <c r="BB59">
        <v>0.81843629757075287</v>
      </c>
      <c r="BC59" t="s">
        <v>67</v>
      </c>
      <c r="BF59" t="s">
        <v>118</v>
      </c>
      <c r="BG59" t="s">
        <v>121</v>
      </c>
      <c r="BH59" t="s">
        <v>355</v>
      </c>
      <c r="BI59">
        <v>7799</v>
      </c>
      <c r="BJ59">
        <v>3</v>
      </c>
      <c r="BK59" t="s">
        <v>243</v>
      </c>
      <c r="BL59" t="s">
        <v>238</v>
      </c>
      <c r="BM59">
        <v>0.81843629757075287</v>
      </c>
      <c r="BN59" t="s">
        <v>67</v>
      </c>
      <c r="BO59" t="s">
        <v>179</v>
      </c>
      <c r="BP59">
        <v>3434.268</v>
      </c>
    </row>
    <row r="60" spans="1:68" ht="16.5">
      <c r="A60" s="110" t="str">
        <f t="shared" si="18"/>
        <v>청라교통</v>
      </c>
      <c r="B60" s="111" t="str">
        <f t="shared" si="1"/>
        <v>방진철</v>
      </c>
      <c r="C60" s="112" t="str">
        <f t="shared" si="19"/>
        <v>D</v>
      </c>
      <c r="D60" s="113">
        <f t="shared" si="20"/>
        <v>0.84060606060606069</v>
      </c>
      <c r="E60" s="114">
        <f t="shared" si="21"/>
        <v>6951</v>
      </c>
      <c r="F60" s="115" t="str">
        <f t="shared" si="22"/>
        <v>306</v>
      </c>
      <c r="G60" s="116" t="str">
        <f t="shared" si="23"/>
        <v>70바6087</v>
      </c>
      <c r="H60" s="117">
        <f t="shared" si="24"/>
        <v>1</v>
      </c>
      <c r="I60" s="118">
        <f t="shared" si="25"/>
        <v>3490.4389999999999</v>
      </c>
      <c r="J60" s="119">
        <f t="shared" si="26"/>
        <v>3.3349473677292657E-2</v>
      </c>
      <c r="K60" s="119">
        <f t="shared" si="27"/>
        <v>0.3328518688386165</v>
      </c>
      <c r="L60" s="119">
        <f t="shared" si="28"/>
        <v>0.15212986102894221</v>
      </c>
      <c r="M60" s="120">
        <f t="shared" si="29"/>
        <v>19.367999999999999</v>
      </c>
      <c r="N60" s="121">
        <f t="shared" si="30"/>
        <v>2.8649691342550323E-2</v>
      </c>
      <c r="O60" s="121">
        <f t="shared" si="31"/>
        <v>5.4720910464271117</v>
      </c>
      <c r="P60" s="221">
        <f t="shared" si="32"/>
        <v>65</v>
      </c>
      <c r="Q60" s="222">
        <f t="shared" si="33"/>
        <v>1</v>
      </c>
      <c r="R60" s="222">
        <f t="shared" si="34"/>
        <v>191</v>
      </c>
      <c r="T60">
        <v>531</v>
      </c>
      <c r="U60">
        <v>6951</v>
      </c>
      <c r="V60" t="s">
        <v>357</v>
      </c>
      <c r="W60">
        <v>3490.4389999999999</v>
      </c>
      <c r="X60">
        <v>1258.279</v>
      </c>
      <c r="Y60">
        <v>2.774</v>
      </c>
      <c r="Z60">
        <v>19.367999999999999</v>
      </c>
      <c r="AA60">
        <v>133.293318</v>
      </c>
      <c r="AB60">
        <v>4.4452619999999996</v>
      </c>
      <c r="AC60">
        <v>44.366930000000004</v>
      </c>
      <c r="AD60" s="1">
        <v>531</v>
      </c>
      <c r="AE60">
        <v>1</v>
      </c>
      <c r="AF60">
        <v>191</v>
      </c>
      <c r="AG60">
        <v>93</v>
      </c>
      <c r="AH60">
        <v>26.186150999999999</v>
      </c>
      <c r="AI60">
        <v>33508.400000000001</v>
      </c>
      <c r="AJ60">
        <v>18575.099999999999</v>
      </c>
      <c r="AK60">
        <v>65</v>
      </c>
      <c r="AL60">
        <v>58046</v>
      </c>
      <c r="AM60" t="s">
        <v>358</v>
      </c>
      <c r="AN60" t="s">
        <v>640</v>
      </c>
      <c r="AO60">
        <v>3490.4389999999999</v>
      </c>
      <c r="AR60" t="s">
        <v>118</v>
      </c>
      <c r="AS60" t="s">
        <v>120</v>
      </c>
      <c r="AT60" t="s">
        <v>227</v>
      </c>
      <c r="AU60" t="s">
        <v>357</v>
      </c>
      <c r="AV60" t="s">
        <v>48</v>
      </c>
      <c r="AW60">
        <v>1</v>
      </c>
      <c r="BB60">
        <v>0.84060606060606069</v>
      </c>
      <c r="BC60" t="s">
        <v>67</v>
      </c>
      <c r="BF60" t="s">
        <v>118</v>
      </c>
      <c r="BG60" t="s">
        <v>120</v>
      </c>
      <c r="BH60" t="s">
        <v>357</v>
      </c>
      <c r="BI60">
        <v>6951</v>
      </c>
      <c r="BJ60">
        <v>1</v>
      </c>
      <c r="BK60" t="s">
        <v>227</v>
      </c>
      <c r="BL60" t="s">
        <v>174</v>
      </c>
      <c r="BM60">
        <v>0.84060606060606069</v>
      </c>
      <c r="BN60" t="s">
        <v>67</v>
      </c>
      <c r="BO60" t="s">
        <v>179</v>
      </c>
      <c r="BP60">
        <v>3490.4389999999999</v>
      </c>
    </row>
    <row r="61" spans="1:68" ht="16.5">
      <c r="A61" s="127" t="str">
        <f t="shared" si="18"/>
        <v>청라교통</v>
      </c>
      <c r="B61" s="128" t="str">
        <f t="shared" si="1"/>
        <v>백정기</v>
      </c>
      <c r="C61" s="129" t="str">
        <f t="shared" si="19"/>
        <v>C</v>
      </c>
      <c r="D61" s="130">
        <f t="shared" si="20"/>
        <v>0.86272727272727279</v>
      </c>
      <c r="E61" s="131">
        <f t="shared" si="21"/>
        <v>615</v>
      </c>
      <c r="F61" s="132" t="str">
        <f t="shared" si="22"/>
        <v>306</v>
      </c>
      <c r="G61" s="133" t="str">
        <f t="shared" si="23"/>
        <v>70바6087</v>
      </c>
      <c r="H61" s="134">
        <f t="shared" si="24"/>
        <v>1</v>
      </c>
      <c r="I61" s="135">
        <f t="shared" si="25"/>
        <v>3651.56</v>
      </c>
      <c r="J61" s="136">
        <f t="shared" si="26"/>
        <v>9.2312843286107267E-4</v>
      </c>
      <c r="K61" s="136">
        <f t="shared" si="27"/>
        <v>0.3080300778058368</v>
      </c>
      <c r="L61" s="136">
        <f t="shared" si="28"/>
        <v>9.4754022938141502E-2</v>
      </c>
      <c r="M61" s="137">
        <f t="shared" si="29"/>
        <v>20.852</v>
      </c>
      <c r="N61" s="138">
        <f t="shared" si="30"/>
        <v>0</v>
      </c>
      <c r="O61" s="138">
        <f t="shared" si="31"/>
        <v>24.564843518934374</v>
      </c>
      <c r="P61" s="219">
        <f t="shared" si="32"/>
        <v>43</v>
      </c>
      <c r="Q61" s="220">
        <f t="shared" si="33"/>
        <v>0</v>
      </c>
      <c r="R61" s="220">
        <f t="shared" si="34"/>
        <v>897</v>
      </c>
      <c r="T61">
        <v>531</v>
      </c>
      <c r="U61">
        <v>615</v>
      </c>
      <c r="V61" t="s">
        <v>359</v>
      </c>
      <c r="W61">
        <v>3651.56</v>
      </c>
      <c r="X61">
        <v>1282.4159999999999</v>
      </c>
      <c r="Y61">
        <v>2.847</v>
      </c>
      <c r="Z61">
        <v>20.852</v>
      </c>
      <c r="AA61">
        <v>117.940252</v>
      </c>
      <c r="AB61">
        <v>0.108874</v>
      </c>
      <c r="AC61">
        <v>36.329144999999997</v>
      </c>
      <c r="AD61" s="1">
        <v>346</v>
      </c>
      <c r="AE61">
        <v>0</v>
      </c>
      <c r="AF61">
        <v>897</v>
      </c>
      <c r="AG61">
        <v>100</v>
      </c>
      <c r="AH61">
        <v>30.961099999999998</v>
      </c>
      <c r="AI61">
        <v>30773.5</v>
      </c>
      <c r="AJ61">
        <v>15230.7</v>
      </c>
      <c r="AK61">
        <v>43</v>
      </c>
      <c r="AL61">
        <v>32454</v>
      </c>
      <c r="AM61" t="s">
        <v>360</v>
      </c>
      <c r="AN61" t="s">
        <v>641</v>
      </c>
      <c r="AO61">
        <v>3651.56</v>
      </c>
      <c r="AR61" t="s">
        <v>118</v>
      </c>
      <c r="AS61" t="s">
        <v>120</v>
      </c>
      <c r="AT61" t="s">
        <v>227</v>
      </c>
      <c r="AU61" t="s">
        <v>359</v>
      </c>
      <c r="AV61" t="s">
        <v>48</v>
      </c>
      <c r="AW61">
        <v>1</v>
      </c>
      <c r="BB61">
        <v>0.86272727272727279</v>
      </c>
      <c r="BC61" t="s">
        <v>69</v>
      </c>
      <c r="BF61" t="s">
        <v>118</v>
      </c>
      <c r="BG61" t="s">
        <v>120</v>
      </c>
      <c r="BH61" t="s">
        <v>359</v>
      </c>
      <c r="BI61">
        <v>615</v>
      </c>
      <c r="BJ61">
        <v>1</v>
      </c>
      <c r="BK61" t="s">
        <v>227</v>
      </c>
      <c r="BL61" t="s">
        <v>174</v>
      </c>
      <c r="BM61">
        <v>0.86272727272727279</v>
      </c>
      <c r="BN61" t="s">
        <v>69</v>
      </c>
      <c r="BO61" t="s">
        <v>177</v>
      </c>
      <c r="BP61">
        <v>3651.56</v>
      </c>
    </row>
    <row r="62" spans="1:68" ht="16.5">
      <c r="A62" s="110" t="str">
        <f t="shared" si="18"/>
        <v>청라교통</v>
      </c>
      <c r="B62" s="111" t="str">
        <f t="shared" si="1"/>
        <v>서현철</v>
      </c>
      <c r="C62" s="112" t="str">
        <f t="shared" si="19"/>
        <v>F</v>
      </c>
      <c r="D62" s="113">
        <f t="shared" si="20"/>
        <v>0.72348141011821021</v>
      </c>
      <c r="E62" s="114">
        <f t="shared" si="21"/>
        <v>3003</v>
      </c>
      <c r="F62" s="115" t="str">
        <f t="shared" si="22"/>
        <v>307</v>
      </c>
      <c r="G62" s="116" t="str">
        <f t="shared" si="23"/>
        <v>72바1699</v>
      </c>
      <c r="H62" s="117">
        <f t="shared" si="24"/>
        <v>2</v>
      </c>
      <c r="I62" s="118">
        <f t="shared" si="25"/>
        <v>2810.866</v>
      </c>
      <c r="J62" s="119">
        <f t="shared" si="26"/>
        <v>2.299419497058024E-2</v>
      </c>
      <c r="K62" s="119">
        <f t="shared" si="27"/>
        <v>0.31053818800000055</v>
      </c>
      <c r="L62" s="119">
        <f t="shared" si="28"/>
        <v>0.15048742985257924</v>
      </c>
      <c r="M62" s="120">
        <f t="shared" si="29"/>
        <v>24.135999999999999</v>
      </c>
      <c r="N62" s="121">
        <f t="shared" si="30"/>
        <v>0.17788112275718587</v>
      </c>
      <c r="O62" s="121">
        <f t="shared" si="31"/>
        <v>16.293910844558226</v>
      </c>
      <c r="P62" s="221">
        <f t="shared" si="32"/>
        <v>21</v>
      </c>
      <c r="Q62" s="222">
        <f t="shared" si="33"/>
        <v>5</v>
      </c>
      <c r="R62" s="222">
        <f t="shared" si="34"/>
        <v>458</v>
      </c>
      <c r="T62">
        <v>531</v>
      </c>
      <c r="U62">
        <v>3003</v>
      </c>
      <c r="V62" t="s">
        <v>361</v>
      </c>
      <c r="W62">
        <v>2810.866</v>
      </c>
      <c r="X62">
        <v>1443.903</v>
      </c>
      <c r="Y62">
        <v>1.9470000000000001</v>
      </c>
      <c r="Z62">
        <v>24.135999999999999</v>
      </c>
      <c r="AA62">
        <v>114.339989</v>
      </c>
      <c r="AB62">
        <v>2.629156</v>
      </c>
      <c r="AC62">
        <v>35.506932999999997</v>
      </c>
      <c r="AD62" s="1">
        <v>423</v>
      </c>
      <c r="AE62">
        <v>5</v>
      </c>
      <c r="AF62">
        <v>458</v>
      </c>
      <c r="AG62">
        <v>91</v>
      </c>
      <c r="AH62">
        <v>24.583402</v>
      </c>
      <c r="AI62">
        <v>26072.799999999999</v>
      </c>
      <c r="AJ62">
        <v>8509.1</v>
      </c>
      <c r="AK62">
        <v>21</v>
      </c>
      <c r="AL62">
        <v>7731</v>
      </c>
      <c r="AM62" t="s">
        <v>362</v>
      </c>
      <c r="AN62" t="s">
        <v>642</v>
      </c>
      <c r="AO62">
        <v>2684.5920000000001</v>
      </c>
      <c r="AR62" t="s">
        <v>118</v>
      </c>
      <c r="AS62" t="s">
        <v>121</v>
      </c>
      <c r="AT62" t="s">
        <v>239</v>
      </c>
      <c r="AU62" t="s">
        <v>361</v>
      </c>
      <c r="AV62" t="s">
        <v>48</v>
      </c>
      <c r="AW62">
        <v>2</v>
      </c>
      <c r="BB62">
        <v>0.72348141011821021</v>
      </c>
      <c r="BC62" t="s">
        <v>70</v>
      </c>
      <c r="BF62" t="s">
        <v>118</v>
      </c>
      <c r="BG62" t="s">
        <v>121</v>
      </c>
      <c r="BH62" t="s">
        <v>361</v>
      </c>
      <c r="BI62">
        <v>3003</v>
      </c>
      <c r="BJ62">
        <v>2</v>
      </c>
      <c r="BK62" t="s">
        <v>239</v>
      </c>
      <c r="BL62" t="s">
        <v>254</v>
      </c>
      <c r="BM62">
        <v>0.72348141011821021</v>
      </c>
      <c r="BN62" t="s">
        <v>70</v>
      </c>
      <c r="BO62" t="s">
        <v>188</v>
      </c>
      <c r="BP62">
        <v>2810.866</v>
      </c>
    </row>
    <row r="63" spans="1:68" ht="16.5">
      <c r="A63" s="127" t="str">
        <f t="shared" si="18"/>
        <v>청라교통</v>
      </c>
      <c r="B63" s="128" t="str">
        <f t="shared" si="1"/>
        <v>손대연</v>
      </c>
      <c r="C63" s="129" t="str">
        <f t="shared" si="19"/>
        <v>C</v>
      </c>
      <c r="D63" s="130">
        <f t="shared" si="20"/>
        <v>0.88800532806954968</v>
      </c>
      <c r="E63" s="131">
        <f t="shared" si="21"/>
        <v>9997</v>
      </c>
      <c r="F63" s="132" t="str">
        <f t="shared" si="22"/>
        <v>306</v>
      </c>
      <c r="G63" s="133" t="str">
        <f t="shared" si="23"/>
        <v>72바1499</v>
      </c>
      <c r="H63" s="134">
        <f t="shared" si="24"/>
        <v>3</v>
      </c>
      <c r="I63" s="135">
        <f t="shared" si="25"/>
        <v>3297.4360000000001</v>
      </c>
      <c r="J63" s="136">
        <f t="shared" si="26"/>
        <v>2.738119917311652E-2</v>
      </c>
      <c r="K63" s="136">
        <f t="shared" si="27"/>
        <v>0.3098953385995451</v>
      </c>
      <c r="L63" s="136">
        <f t="shared" si="28"/>
        <v>0.13465007357231498</v>
      </c>
      <c r="M63" s="137">
        <f t="shared" si="29"/>
        <v>16.965</v>
      </c>
      <c r="N63" s="138">
        <f t="shared" si="30"/>
        <v>0</v>
      </c>
      <c r="O63" s="138">
        <f t="shared" si="31"/>
        <v>6.9447898306441731</v>
      </c>
      <c r="P63" s="219">
        <f t="shared" si="32"/>
        <v>42</v>
      </c>
      <c r="Q63" s="220">
        <f t="shared" si="33"/>
        <v>0</v>
      </c>
      <c r="R63" s="220">
        <f t="shared" si="34"/>
        <v>229</v>
      </c>
      <c r="T63">
        <v>531</v>
      </c>
      <c r="U63">
        <v>9997</v>
      </c>
      <c r="V63" t="s">
        <v>363</v>
      </c>
      <c r="W63">
        <v>3297.4360000000001</v>
      </c>
      <c r="X63">
        <v>1179.2560000000001</v>
      </c>
      <c r="Y63">
        <v>2.7959999999999998</v>
      </c>
      <c r="Z63">
        <v>16.965</v>
      </c>
      <c r="AA63">
        <v>114.96081599999999</v>
      </c>
      <c r="AB63">
        <v>3.1477650000000001</v>
      </c>
      <c r="AC63">
        <v>35.625821000000002</v>
      </c>
      <c r="AD63" s="1">
        <v>444</v>
      </c>
      <c r="AE63">
        <v>0</v>
      </c>
      <c r="AF63">
        <v>229</v>
      </c>
      <c r="AG63">
        <v>95</v>
      </c>
      <c r="AH63">
        <v>28.683129000000001</v>
      </c>
      <c r="AI63">
        <v>32003.5</v>
      </c>
      <c r="AJ63">
        <v>18591.5</v>
      </c>
      <c r="AK63">
        <v>42</v>
      </c>
      <c r="AL63">
        <v>37429</v>
      </c>
      <c r="AM63" t="s">
        <v>364</v>
      </c>
      <c r="AN63" t="s">
        <v>643</v>
      </c>
      <c r="AO63">
        <v>2928.5590000000002</v>
      </c>
      <c r="AR63" t="s">
        <v>118</v>
      </c>
      <c r="AS63" t="s">
        <v>120</v>
      </c>
      <c r="AT63" t="s">
        <v>235</v>
      </c>
      <c r="AU63" t="s">
        <v>363</v>
      </c>
      <c r="AV63" t="s">
        <v>48</v>
      </c>
      <c r="AW63">
        <v>3</v>
      </c>
      <c r="BB63">
        <v>0.88800532806954968</v>
      </c>
      <c r="BC63" t="s">
        <v>69</v>
      </c>
      <c r="BF63" t="s">
        <v>118</v>
      </c>
      <c r="BG63" t="s">
        <v>120</v>
      </c>
      <c r="BH63" t="s">
        <v>363</v>
      </c>
      <c r="BI63">
        <v>9997</v>
      </c>
      <c r="BJ63">
        <v>3</v>
      </c>
      <c r="BK63" t="s">
        <v>235</v>
      </c>
      <c r="BL63" t="s">
        <v>227</v>
      </c>
      <c r="BM63">
        <v>0.88800532806954968</v>
      </c>
      <c r="BN63" t="s">
        <v>69</v>
      </c>
      <c r="BO63" t="s">
        <v>177</v>
      </c>
      <c r="BP63">
        <v>3297.4360000000001</v>
      </c>
    </row>
    <row r="64" spans="1:68" ht="16.5">
      <c r="A64" s="110" t="str">
        <f t="shared" si="18"/>
        <v>청라교통</v>
      </c>
      <c r="B64" s="111" t="str">
        <f t="shared" si="1"/>
        <v>손주원</v>
      </c>
      <c r="C64" s="112" t="str">
        <f t="shared" si="19"/>
        <v>C</v>
      </c>
      <c r="D64" s="113">
        <f t="shared" si="20"/>
        <v>0.87208881861779186</v>
      </c>
      <c r="E64" s="114">
        <f t="shared" si="21"/>
        <v>3369</v>
      </c>
      <c r="F64" s="115" t="str">
        <f t="shared" si="22"/>
        <v>306</v>
      </c>
      <c r="G64" s="116" t="str">
        <f t="shared" si="23"/>
        <v>70바6085</v>
      </c>
      <c r="H64" s="117">
        <f t="shared" si="24"/>
        <v>2</v>
      </c>
      <c r="I64" s="118">
        <f t="shared" si="25"/>
        <v>3512.4090000000001</v>
      </c>
      <c r="J64" s="119">
        <f t="shared" si="26"/>
        <v>4.4321025102044935E-2</v>
      </c>
      <c r="K64" s="119">
        <f t="shared" si="27"/>
        <v>0.23514282747841012</v>
      </c>
      <c r="L64" s="119">
        <f t="shared" si="28"/>
        <v>0.13352659100919057</v>
      </c>
      <c r="M64" s="120">
        <f t="shared" si="29"/>
        <v>19.853000000000002</v>
      </c>
      <c r="N64" s="121">
        <f t="shared" si="30"/>
        <v>2.8470488488100333E-2</v>
      </c>
      <c r="O64" s="121">
        <f t="shared" si="31"/>
        <v>11.445136372216334</v>
      </c>
      <c r="P64" s="221">
        <f t="shared" si="32"/>
        <v>15</v>
      </c>
      <c r="Q64" s="222">
        <f t="shared" si="33"/>
        <v>1</v>
      </c>
      <c r="R64" s="222">
        <f t="shared" si="34"/>
        <v>402</v>
      </c>
      <c r="T64">
        <v>531</v>
      </c>
      <c r="U64">
        <v>3369</v>
      </c>
      <c r="V64" t="s">
        <v>365</v>
      </c>
      <c r="W64">
        <v>3512.4090000000001</v>
      </c>
      <c r="X64">
        <v>1260.4880000000001</v>
      </c>
      <c r="Y64">
        <v>2.7869999999999999</v>
      </c>
      <c r="Z64">
        <v>19.853000000000002</v>
      </c>
      <c r="AA64">
        <v>112.88164</v>
      </c>
      <c r="AB64">
        <v>5.0030299999999999</v>
      </c>
      <c r="AC64">
        <v>26.543308</v>
      </c>
      <c r="AD64" s="1">
        <v>469</v>
      </c>
      <c r="AE64">
        <v>1</v>
      </c>
      <c r="AF64">
        <v>402</v>
      </c>
      <c r="AG64">
        <v>93</v>
      </c>
      <c r="AH64">
        <v>31.115856999999998</v>
      </c>
      <c r="AI64">
        <v>27455</v>
      </c>
      <c r="AJ64">
        <v>13039.8</v>
      </c>
      <c r="AK64">
        <v>15</v>
      </c>
      <c r="AL64">
        <v>7323</v>
      </c>
      <c r="AM64" t="s">
        <v>366</v>
      </c>
      <c r="AN64" t="s">
        <v>644</v>
      </c>
      <c r="AO64">
        <v>3267.442</v>
      </c>
      <c r="AR64" t="s">
        <v>118</v>
      </c>
      <c r="AS64" t="s">
        <v>120</v>
      </c>
      <c r="AT64" t="s">
        <v>226</v>
      </c>
      <c r="AU64" t="s">
        <v>365</v>
      </c>
      <c r="AV64" t="s">
        <v>48</v>
      </c>
      <c r="AW64">
        <v>2</v>
      </c>
      <c r="BB64">
        <v>0.87208881861779186</v>
      </c>
      <c r="BC64" t="s">
        <v>69</v>
      </c>
      <c r="BF64" t="s">
        <v>118</v>
      </c>
      <c r="BG64" t="s">
        <v>120</v>
      </c>
      <c r="BH64" t="s">
        <v>365</v>
      </c>
      <c r="BI64">
        <v>3369</v>
      </c>
      <c r="BJ64">
        <v>2</v>
      </c>
      <c r="BK64" t="s">
        <v>226</v>
      </c>
      <c r="BL64" t="s">
        <v>228</v>
      </c>
      <c r="BM64">
        <v>0.87208881861779186</v>
      </c>
      <c r="BN64" t="s">
        <v>69</v>
      </c>
      <c r="BO64" t="s">
        <v>177</v>
      </c>
      <c r="BP64">
        <v>3512.4090000000001</v>
      </c>
    </row>
    <row r="65" spans="1:68" ht="16.5">
      <c r="A65" s="127" t="str">
        <f t="shared" si="18"/>
        <v>청라교통</v>
      </c>
      <c r="B65" s="128" t="str">
        <f t="shared" si="1"/>
        <v>신동훈</v>
      </c>
      <c r="C65" s="129" t="str">
        <f t="shared" si="19"/>
        <v>D</v>
      </c>
      <c r="D65" s="130">
        <f t="shared" si="20"/>
        <v>0.84332394910503328</v>
      </c>
      <c r="E65" s="131">
        <f t="shared" si="21"/>
        <v>8475</v>
      </c>
      <c r="F65" s="132" t="str">
        <f t="shared" si="22"/>
        <v>112</v>
      </c>
      <c r="G65" s="133" t="str">
        <f t="shared" si="23"/>
        <v>70바6065</v>
      </c>
      <c r="H65" s="134">
        <f t="shared" si="24"/>
        <v>2</v>
      </c>
      <c r="I65" s="135">
        <f t="shared" si="25"/>
        <v>671.66899999999998</v>
      </c>
      <c r="J65" s="136">
        <f t="shared" si="26"/>
        <v>3.0213636358037411E-2</v>
      </c>
      <c r="K65" s="136">
        <f t="shared" si="27"/>
        <v>0.42326785920732812</v>
      </c>
      <c r="L65" s="136">
        <f t="shared" si="28"/>
        <v>0.29478805780823591</v>
      </c>
      <c r="M65" s="137">
        <f t="shared" si="29"/>
        <v>19.146000000000001</v>
      </c>
      <c r="N65" s="138">
        <f t="shared" si="30"/>
        <v>0</v>
      </c>
      <c r="O65" s="138">
        <f t="shared" si="31"/>
        <v>48.936576158274875</v>
      </c>
      <c r="P65" s="219">
        <f t="shared" si="32"/>
        <v>15</v>
      </c>
      <c r="Q65" s="220">
        <f t="shared" si="33"/>
        <v>0</v>
      </c>
      <c r="R65" s="220">
        <f t="shared" si="34"/>
        <v>336</v>
      </c>
      <c r="T65">
        <v>531</v>
      </c>
      <c r="U65">
        <v>8475</v>
      </c>
      <c r="V65" t="s">
        <v>645</v>
      </c>
      <c r="W65">
        <v>686.60299999999995</v>
      </c>
      <c r="X65">
        <v>403.87200000000001</v>
      </c>
      <c r="Y65">
        <v>1.7</v>
      </c>
      <c r="Z65">
        <v>19.146000000000001</v>
      </c>
      <c r="AA65">
        <v>45.463048000000001</v>
      </c>
      <c r="AB65">
        <v>1.373604</v>
      </c>
      <c r="AC65">
        <v>19.243047000000001</v>
      </c>
      <c r="AD65" s="1">
        <v>198</v>
      </c>
      <c r="AE65">
        <v>0</v>
      </c>
      <c r="AF65">
        <v>336</v>
      </c>
      <c r="AG65">
        <v>81</v>
      </c>
      <c r="AH65">
        <v>15.10244</v>
      </c>
      <c r="AI65">
        <v>1387.8</v>
      </c>
      <c r="AJ65">
        <v>0</v>
      </c>
      <c r="AK65">
        <v>15</v>
      </c>
      <c r="AL65">
        <v>15049</v>
      </c>
      <c r="AM65" t="s">
        <v>646</v>
      </c>
      <c r="AN65" t="s">
        <v>647</v>
      </c>
      <c r="AO65">
        <v>562.274</v>
      </c>
      <c r="AR65" t="s">
        <v>118</v>
      </c>
      <c r="AS65" t="s">
        <v>119</v>
      </c>
      <c r="AT65" t="s">
        <v>212</v>
      </c>
      <c r="AU65" t="s">
        <v>645</v>
      </c>
      <c r="AV65" t="s">
        <v>48</v>
      </c>
      <c r="AW65">
        <v>2</v>
      </c>
      <c r="BB65">
        <v>0.84332394910503328</v>
      </c>
      <c r="BC65" t="s">
        <v>67</v>
      </c>
      <c r="BF65" t="s">
        <v>118</v>
      </c>
      <c r="BG65" t="s">
        <v>119</v>
      </c>
      <c r="BH65" t="s">
        <v>645</v>
      </c>
      <c r="BI65">
        <v>8475</v>
      </c>
      <c r="BJ65">
        <v>2</v>
      </c>
      <c r="BK65" t="s">
        <v>212</v>
      </c>
      <c r="BL65" t="s">
        <v>200</v>
      </c>
      <c r="BM65">
        <v>0.84332394910503328</v>
      </c>
      <c r="BN65" t="s">
        <v>67</v>
      </c>
      <c r="BO65" t="s">
        <v>179</v>
      </c>
      <c r="BP65">
        <v>671.66899999999998</v>
      </c>
    </row>
    <row r="66" spans="1:68" ht="16.5">
      <c r="A66" s="110" t="str">
        <f t="shared" si="18"/>
        <v>청라교통</v>
      </c>
      <c r="B66" s="111" t="str">
        <f t="shared" si="1"/>
        <v>신수철</v>
      </c>
      <c r="C66" s="112" t="str">
        <f t="shared" si="19"/>
        <v>D</v>
      </c>
      <c r="D66" s="113">
        <f t="shared" si="20"/>
        <v>0.84946355940835383</v>
      </c>
      <c r="E66" s="114">
        <f t="shared" si="21"/>
        <v>3041</v>
      </c>
      <c r="F66" s="115" t="str">
        <f t="shared" si="22"/>
        <v>307</v>
      </c>
      <c r="G66" s="116" t="str">
        <f t="shared" si="23"/>
        <v>72바1700</v>
      </c>
      <c r="H66" s="117">
        <f t="shared" si="24"/>
        <v>9</v>
      </c>
      <c r="I66" s="118">
        <f t="shared" si="25"/>
        <v>3738.076</v>
      </c>
      <c r="J66" s="119">
        <f t="shared" si="26"/>
        <v>1.6381234717696855E-2</v>
      </c>
      <c r="K66" s="119">
        <f t="shared" si="27"/>
        <v>0.30056039515822275</v>
      </c>
      <c r="L66" s="119">
        <f t="shared" si="28"/>
        <v>0.19234493894720173</v>
      </c>
      <c r="M66" s="120">
        <f t="shared" si="29"/>
        <v>19.942</v>
      </c>
      <c r="N66" s="121">
        <f t="shared" si="30"/>
        <v>5.3503460068762644E-2</v>
      </c>
      <c r="O66" s="121">
        <f t="shared" si="31"/>
        <v>20.331314826129805</v>
      </c>
      <c r="P66" s="221">
        <f t="shared" si="32"/>
        <v>11</v>
      </c>
      <c r="Q66" s="222">
        <f t="shared" si="33"/>
        <v>2</v>
      </c>
      <c r="R66" s="222">
        <f t="shared" si="34"/>
        <v>760</v>
      </c>
      <c r="T66">
        <v>531</v>
      </c>
      <c r="U66">
        <v>3041</v>
      </c>
      <c r="V66" t="s">
        <v>367</v>
      </c>
      <c r="W66">
        <v>3738.076</v>
      </c>
      <c r="X66">
        <v>1605.9490000000001</v>
      </c>
      <c r="Y66">
        <v>2.3279999999999998</v>
      </c>
      <c r="Z66">
        <v>19.942</v>
      </c>
      <c r="AA66">
        <v>147.67775700000001</v>
      </c>
      <c r="AB66">
        <v>2.4191440000000002</v>
      </c>
      <c r="AC66">
        <v>44.386085000000001</v>
      </c>
      <c r="AD66" s="1">
        <v>719</v>
      </c>
      <c r="AE66">
        <v>2</v>
      </c>
      <c r="AF66">
        <v>760</v>
      </c>
      <c r="AG66">
        <v>91</v>
      </c>
      <c r="AH66">
        <v>25.312383000000001</v>
      </c>
      <c r="AI66">
        <v>29569.200000000001</v>
      </c>
      <c r="AJ66">
        <v>9604.4</v>
      </c>
      <c r="AK66">
        <v>11</v>
      </c>
      <c r="AL66">
        <v>2412</v>
      </c>
      <c r="AM66" t="s">
        <v>368</v>
      </c>
      <c r="AN66" t="s">
        <v>648</v>
      </c>
      <c r="AO66">
        <v>884.92700000000002</v>
      </c>
      <c r="AR66" t="s">
        <v>118</v>
      </c>
      <c r="AS66" t="s">
        <v>121</v>
      </c>
      <c r="AT66" t="s">
        <v>240</v>
      </c>
      <c r="AU66" t="s">
        <v>367</v>
      </c>
      <c r="AV66" t="s">
        <v>48</v>
      </c>
      <c r="AW66">
        <v>9</v>
      </c>
      <c r="BB66">
        <v>0.84946355940835383</v>
      </c>
      <c r="BC66" t="s">
        <v>67</v>
      </c>
      <c r="BF66" t="s">
        <v>118</v>
      </c>
      <c r="BG66" t="s">
        <v>121</v>
      </c>
      <c r="BH66" t="s">
        <v>367</v>
      </c>
      <c r="BI66">
        <v>3041</v>
      </c>
      <c r="BJ66">
        <v>9</v>
      </c>
      <c r="BK66" t="s">
        <v>240</v>
      </c>
      <c r="BL66" t="s">
        <v>242</v>
      </c>
      <c r="BM66">
        <v>0.84946355940835383</v>
      </c>
      <c r="BN66" t="s">
        <v>67</v>
      </c>
      <c r="BO66" t="s">
        <v>179</v>
      </c>
      <c r="BP66">
        <v>3738.076</v>
      </c>
    </row>
    <row r="67" spans="1:68" ht="16.5">
      <c r="A67" s="127" t="str">
        <f t="shared" si="18"/>
        <v>청라교통</v>
      </c>
      <c r="B67" s="128" t="str">
        <f t="shared" si="1"/>
        <v>신우철</v>
      </c>
      <c r="C67" s="129" t="str">
        <f t="shared" si="19"/>
        <v>D</v>
      </c>
      <c r="D67" s="130">
        <f t="shared" si="20"/>
        <v>0.84668467873001285</v>
      </c>
      <c r="E67" s="131">
        <f t="shared" si="21"/>
        <v>8468</v>
      </c>
      <c r="F67" s="132" t="str">
        <f t="shared" si="22"/>
        <v>308</v>
      </c>
      <c r="G67" s="133" t="str">
        <f t="shared" si="23"/>
        <v>70바5066</v>
      </c>
      <c r="H67" s="134">
        <f t="shared" si="24"/>
        <v>10</v>
      </c>
      <c r="I67" s="135">
        <f t="shared" si="25"/>
        <v>1848.5949999999998</v>
      </c>
      <c r="J67" s="136">
        <f t="shared" si="26"/>
        <v>3.5895355496535643E-2</v>
      </c>
      <c r="K67" s="136">
        <f t="shared" si="27"/>
        <v>0.34116286975095844</v>
      </c>
      <c r="L67" s="136">
        <f t="shared" si="28"/>
        <v>0.13523784279412204</v>
      </c>
      <c r="M67" s="137">
        <f t="shared" si="29"/>
        <v>20.093</v>
      </c>
      <c r="N67" s="138">
        <f t="shared" si="30"/>
        <v>4.9349694402017412E-2</v>
      </c>
      <c r="O67" s="138">
        <f t="shared" si="31"/>
        <v>21.96061400889775</v>
      </c>
      <c r="P67" s="219">
        <f t="shared" si="32"/>
        <v>2</v>
      </c>
      <c r="Q67" s="220">
        <f t="shared" si="33"/>
        <v>1</v>
      </c>
      <c r="R67" s="220">
        <f t="shared" si="34"/>
        <v>445</v>
      </c>
      <c r="T67">
        <v>531</v>
      </c>
      <c r="U67">
        <v>8468</v>
      </c>
      <c r="V67" t="s">
        <v>369</v>
      </c>
      <c r="W67">
        <v>2026.355</v>
      </c>
      <c r="X67">
        <v>1027.473</v>
      </c>
      <c r="Y67">
        <v>1.972</v>
      </c>
      <c r="Z67">
        <v>20.093</v>
      </c>
      <c r="AA67">
        <v>96.746639000000002</v>
      </c>
      <c r="AB67">
        <v>3.4727549999999998</v>
      </c>
      <c r="AC67">
        <v>33.006360999999998</v>
      </c>
      <c r="AD67" s="1">
        <v>250</v>
      </c>
      <c r="AE67">
        <v>1</v>
      </c>
      <c r="AF67">
        <v>445</v>
      </c>
      <c r="AG67">
        <v>92</v>
      </c>
      <c r="AH67">
        <v>20.944965</v>
      </c>
      <c r="AI67">
        <v>9132.9</v>
      </c>
      <c r="AJ67">
        <v>3846.5</v>
      </c>
      <c r="AK67">
        <v>2</v>
      </c>
      <c r="AL67">
        <v>518</v>
      </c>
      <c r="AM67" t="s">
        <v>370</v>
      </c>
      <c r="AN67" t="s">
        <v>649</v>
      </c>
      <c r="AO67">
        <v>271.97399999999999</v>
      </c>
      <c r="AR67" t="s">
        <v>118</v>
      </c>
      <c r="AS67" t="s">
        <v>122</v>
      </c>
      <c r="AT67" t="s">
        <v>246</v>
      </c>
      <c r="AU67" t="s">
        <v>369</v>
      </c>
      <c r="AV67" t="s">
        <v>48</v>
      </c>
      <c r="AW67">
        <v>10</v>
      </c>
      <c r="BB67">
        <v>0.84668467873001285</v>
      </c>
      <c r="BC67" t="s">
        <v>67</v>
      </c>
      <c r="BF67" t="s">
        <v>118</v>
      </c>
      <c r="BG67" t="s">
        <v>122</v>
      </c>
      <c r="BH67" t="s">
        <v>369</v>
      </c>
      <c r="BI67">
        <v>8468</v>
      </c>
      <c r="BJ67">
        <v>10</v>
      </c>
      <c r="BK67" t="s">
        <v>246</v>
      </c>
      <c r="BL67" t="s">
        <v>251</v>
      </c>
      <c r="BM67">
        <v>0.84668467873001285</v>
      </c>
      <c r="BN67" t="s">
        <v>67</v>
      </c>
      <c r="BO67" t="s">
        <v>179</v>
      </c>
      <c r="BP67">
        <v>1848.5949999999998</v>
      </c>
    </row>
    <row r="68" spans="1:68" ht="16.5">
      <c r="A68" s="110" t="str">
        <f t="shared" si="18"/>
        <v>청라교통</v>
      </c>
      <c r="B68" s="111" t="str">
        <f t="shared" si="1"/>
        <v>안계찬</v>
      </c>
      <c r="C68" s="112" t="str">
        <f t="shared" si="19"/>
        <v>B</v>
      </c>
      <c r="D68" s="113">
        <f t="shared" si="20"/>
        <v>0.94142857142857139</v>
      </c>
      <c r="E68" s="114">
        <f t="shared" si="21"/>
        <v>2556</v>
      </c>
      <c r="F68" s="115" t="str">
        <f t="shared" si="22"/>
        <v>112</v>
      </c>
      <c r="G68" s="116" t="str">
        <f t="shared" si="23"/>
        <v>70바5995</v>
      </c>
      <c r="H68" s="117">
        <f t="shared" si="24"/>
        <v>1</v>
      </c>
      <c r="I68" s="118">
        <f t="shared" si="25"/>
        <v>2350.86</v>
      </c>
      <c r="J68" s="119">
        <f t="shared" si="26"/>
        <v>1.017328286006761E-2</v>
      </c>
      <c r="K68" s="119">
        <f t="shared" si="27"/>
        <v>0.35237577056908587</v>
      </c>
      <c r="L68" s="119">
        <f t="shared" si="28"/>
        <v>0.17993415175722927</v>
      </c>
      <c r="M68" s="120">
        <f t="shared" si="29"/>
        <v>12.768000000000001</v>
      </c>
      <c r="N68" s="121">
        <f t="shared" si="30"/>
        <v>0.21268812264447903</v>
      </c>
      <c r="O68" s="121">
        <f t="shared" si="31"/>
        <v>5.8701921849876211</v>
      </c>
      <c r="P68" s="221">
        <f t="shared" si="32"/>
        <v>0</v>
      </c>
      <c r="Q68" s="222">
        <f t="shared" si="33"/>
        <v>5</v>
      </c>
      <c r="R68" s="222">
        <f t="shared" si="34"/>
        <v>138</v>
      </c>
      <c r="T68">
        <v>531</v>
      </c>
      <c r="U68">
        <v>2556</v>
      </c>
      <c r="V68" t="s">
        <v>371</v>
      </c>
      <c r="W68">
        <v>2350.86</v>
      </c>
      <c r="X68">
        <v>1189.375</v>
      </c>
      <c r="Y68">
        <v>1.9770000000000001</v>
      </c>
      <c r="Z68">
        <v>12.768000000000001</v>
      </c>
      <c r="AA68">
        <v>145.09357700000001</v>
      </c>
      <c r="AB68">
        <v>1.476078</v>
      </c>
      <c r="AC68">
        <v>51.127460999999997</v>
      </c>
      <c r="AD68" s="1">
        <v>423</v>
      </c>
      <c r="AE68">
        <v>5</v>
      </c>
      <c r="AF68">
        <v>138</v>
      </c>
      <c r="AG68">
        <v>74</v>
      </c>
      <c r="AH68">
        <v>16.202370999999999</v>
      </c>
      <c r="AI68">
        <v>662.9</v>
      </c>
      <c r="AJ68">
        <v>0</v>
      </c>
      <c r="AK68">
        <v>0</v>
      </c>
      <c r="AL68">
        <v>0</v>
      </c>
      <c r="AM68" t="s">
        <v>372</v>
      </c>
      <c r="AN68" t="s">
        <v>650</v>
      </c>
      <c r="AO68">
        <v>2350.86</v>
      </c>
      <c r="AR68" t="s">
        <v>118</v>
      </c>
      <c r="AS68" t="s">
        <v>119</v>
      </c>
      <c r="AT68" t="s">
        <v>200</v>
      </c>
      <c r="AU68" t="s">
        <v>371</v>
      </c>
      <c r="AV68" t="s">
        <v>48</v>
      </c>
      <c r="AW68">
        <v>1</v>
      </c>
      <c r="BB68">
        <v>0.94142857142857139</v>
      </c>
      <c r="BC68" t="s">
        <v>68</v>
      </c>
      <c r="BF68" t="s">
        <v>118</v>
      </c>
      <c r="BG68" t="s">
        <v>119</v>
      </c>
      <c r="BH68" t="s">
        <v>371</v>
      </c>
      <c r="BI68">
        <v>2556</v>
      </c>
      <c r="BJ68">
        <v>1</v>
      </c>
      <c r="BK68" t="s">
        <v>200</v>
      </c>
      <c r="BL68" t="s">
        <v>174</v>
      </c>
      <c r="BM68">
        <v>0.94142857142857139</v>
      </c>
      <c r="BN68" t="s">
        <v>68</v>
      </c>
      <c r="BO68" t="s">
        <v>175</v>
      </c>
      <c r="BP68">
        <v>2350.86</v>
      </c>
    </row>
    <row r="69" spans="1:68" ht="16.5">
      <c r="A69" s="127" t="str">
        <f t="shared" si="18"/>
        <v>청라교통</v>
      </c>
      <c r="B69" s="128" t="str">
        <f t="shared" si="1"/>
        <v>안명학</v>
      </c>
      <c r="C69" s="129" t="str">
        <f t="shared" si="19"/>
        <v>F</v>
      </c>
      <c r="D69" s="130">
        <f t="shared" si="20"/>
        <v>0.79130574464817827</v>
      </c>
      <c r="E69" s="131">
        <f t="shared" si="21"/>
        <v>4076</v>
      </c>
      <c r="F69" s="132" t="str">
        <f t="shared" si="22"/>
        <v>306</v>
      </c>
      <c r="G69" s="133" t="str">
        <f t="shared" si="23"/>
        <v>70바6049</v>
      </c>
      <c r="H69" s="134">
        <f t="shared" si="24"/>
        <v>4</v>
      </c>
      <c r="I69" s="135">
        <f t="shared" si="25"/>
        <v>4329.902</v>
      </c>
      <c r="J69" s="136">
        <f t="shared" si="26"/>
        <v>1.7562970621286474E-2</v>
      </c>
      <c r="K69" s="136">
        <f t="shared" si="27"/>
        <v>0.24784594576157601</v>
      </c>
      <c r="L69" s="136">
        <f t="shared" si="28"/>
        <v>0.17298312987222345</v>
      </c>
      <c r="M69" s="137">
        <f t="shared" si="29"/>
        <v>20.768999999999998</v>
      </c>
      <c r="N69" s="138">
        <f t="shared" si="30"/>
        <v>0</v>
      </c>
      <c r="O69" s="138">
        <f t="shared" si="31"/>
        <v>4.9423751392063835</v>
      </c>
      <c r="P69" s="219">
        <f t="shared" si="32"/>
        <v>8</v>
      </c>
      <c r="Q69" s="220">
        <f t="shared" si="33"/>
        <v>0</v>
      </c>
      <c r="R69" s="220">
        <f t="shared" si="34"/>
        <v>214</v>
      </c>
      <c r="T69">
        <v>531</v>
      </c>
      <c r="U69">
        <v>4076</v>
      </c>
      <c r="V69" t="s">
        <v>373</v>
      </c>
      <c r="W69">
        <v>4329.902</v>
      </c>
      <c r="X69">
        <v>1663.5329999999999</v>
      </c>
      <c r="Y69">
        <v>2.6030000000000002</v>
      </c>
      <c r="Z69">
        <v>20.768999999999998</v>
      </c>
      <c r="AA69">
        <v>137.092184</v>
      </c>
      <c r="AB69">
        <v>2.4077459999999999</v>
      </c>
      <c r="AC69">
        <v>33.977741999999999</v>
      </c>
      <c r="AD69" s="1">
        <v>749</v>
      </c>
      <c r="AE69">
        <v>0</v>
      </c>
      <c r="AF69">
        <v>214</v>
      </c>
      <c r="AG69">
        <v>93</v>
      </c>
      <c r="AH69">
        <v>31.583872</v>
      </c>
      <c r="AI69">
        <v>29785.5</v>
      </c>
      <c r="AJ69">
        <v>14807.8</v>
      </c>
      <c r="AK69">
        <v>8</v>
      </c>
      <c r="AL69">
        <v>10782</v>
      </c>
      <c r="AM69" t="s">
        <v>374</v>
      </c>
      <c r="AN69" t="s">
        <v>651</v>
      </c>
      <c r="AO69">
        <v>3387.0929999999998</v>
      </c>
      <c r="AR69" t="s">
        <v>118</v>
      </c>
      <c r="AS69" t="s">
        <v>120</v>
      </c>
      <c r="AT69" t="s">
        <v>223</v>
      </c>
      <c r="AU69" t="s">
        <v>373</v>
      </c>
      <c r="AV69" t="s">
        <v>48</v>
      </c>
      <c r="AW69">
        <v>4</v>
      </c>
      <c r="BB69">
        <v>0.79130574464817827</v>
      </c>
      <c r="BC69" t="s">
        <v>70</v>
      </c>
      <c r="BF69" t="s">
        <v>118</v>
      </c>
      <c r="BG69" t="s">
        <v>120</v>
      </c>
      <c r="BH69" t="s">
        <v>373</v>
      </c>
      <c r="BI69">
        <v>4076</v>
      </c>
      <c r="BJ69">
        <v>4</v>
      </c>
      <c r="BK69" t="s">
        <v>223</v>
      </c>
      <c r="BL69" t="s">
        <v>225</v>
      </c>
      <c r="BM69">
        <v>0.79130574464817827</v>
      </c>
      <c r="BN69" t="s">
        <v>70</v>
      </c>
      <c r="BO69" t="s">
        <v>188</v>
      </c>
      <c r="BP69">
        <v>4329.902</v>
      </c>
    </row>
    <row r="70" spans="1:68" ht="16.5">
      <c r="A70" s="110" t="str">
        <f t="shared" si="18"/>
        <v>청라교통</v>
      </c>
      <c r="B70" s="111" t="str">
        <f t="shared" ref="B70:B126" si="35">IF(BH70="null", E70, BH70)</f>
        <v>안병권</v>
      </c>
      <c r="C70" s="112" t="str">
        <f t="shared" si="19"/>
        <v>C</v>
      </c>
      <c r="D70" s="113">
        <f t="shared" si="20"/>
        <v>0.86620961712977618</v>
      </c>
      <c r="E70" s="114">
        <f t="shared" si="21"/>
        <v>8989</v>
      </c>
      <c r="F70" s="115" t="str">
        <f t="shared" si="22"/>
        <v>308</v>
      </c>
      <c r="G70" s="116" t="str">
        <f t="shared" si="23"/>
        <v>70바6035</v>
      </c>
      <c r="H70" s="117">
        <f t="shared" si="24"/>
        <v>11</v>
      </c>
      <c r="I70" s="118">
        <f t="shared" si="25"/>
        <v>2495.989</v>
      </c>
      <c r="J70" s="119">
        <f t="shared" si="26"/>
        <v>5.0949493038180554E-2</v>
      </c>
      <c r="K70" s="119">
        <f t="shared" si="27"/>
        <v>0.31958485090596095</v>
      </c>
      <c r="L70" s="119">
        <f t="shared" si="28"/>
        <v>0.15464811743962012</v>
      </c>
      <c r="M70" s="120">
        <f t="shared" si="29"/>
        <v>17.975000000000001</v>
      </c>
      <c r="N70" s="121">
        <f t="shared" si="30"/>
        <v>7.8955575645363138E-2</v>
      </c>
      <c r="O70" s="121">
        <f t="shared" si="31"/>
        <v>13.264536708421007</v>
      </c>
      <c r="P70" s="221">
        <f t="shared" si="32"/>
        <v>14</v>
      </c>
      <c r="Q70" s="222">
        <f t="shared" si="33"/>
        <v>2</v>
      </c>
      <c r="R70" s="222">
        <f t="shared" si="34"/>
        <v>336</v>
      </c>
      <c r="T70">
        <v>531</v>
      </c>
      <c r="U70">
        <v>8989</v>
      </c>
      <c r="V70" t="s">
        <v>533</v>
      </c>
      <c r="W70">
        <v>2533.0700000000002</v>
      </c>
      <c r="X70">
        <v>1169.8510000000001</v>
      </c>
      <c r="Y70">
        <v>2.165</v>
      </c>
      <c r="Z70">
        <v>17.975000000000001</v>
      </c>
      <c r="AA70">
        <v>114.977199</v>
      </c>
      <c r="AB70">
        <v>5.8580300000000003</v>
      </c>
      <c r="AC70">
        <v>36.744971</v>
      </c>
      <c r="AD70" s="1">
        <v>386</v>
      </c>
      <c r="AE70">
        <v>2</v>
      </c>
      <c r="AF70">
        <v>336</v>
      </c>
      <c r="AG70">
        <v>100</v>
      </c>
      <c r="AH70">
        <v>22.031063</v>
      </c>
      <c r="AI70">
        <v>7663.7</v>
      </c>
      <c r="AJ70">
        <v>3229.7</v>
      </c>
      <c r="AK70">
        <v>14</v>
      </c>
      <c r="AL70">
        <v>9746</v>
      </c>
      <c r="AM70" t="s">
        <v>534</v>
      </c>
      <c r="AN70" t="s">
        <v>652</v>
      </c>
      <c r="AO70">
        <v>528.30700000000002</v>
      </c>
      <c r="AR70" t="s">
        <v>118</v>
      </c>
      <c r="AS70" t="s">
        <v>122</v>
      </c>
      <c r="AT70" t="s">
        <v>249</v>
      </c>
      <c r="AU70" t="s">
        <v>533</v>
      </c>
      <c r="AV70" t="s">
        <v>48</v>
      </c>
      <c r="AW70">
        <v>11</v>
      </c>
      <c r="BB70">
        <v>0.86620961712977618</v>
      </c>
      <c r="BC70" t="s">
        <v>69</v>
      </c>
      <c r="BF70" t="s">
        <v>118</v>
      </c>
      <c r="BG70" t="s">
        <v>122</v>
      </c>
      <c r="BH70" t="s">
        <v>533</v>
      </c>
      <c r="BI70">
        <v>8989</v>
      </c>
      <c r="BJ70">
        <v>11</v>
      </c>
      <c r="BK70" t="s">
        <v>249</v>
      </c>
      <c r="BL70" t="s">
        <v>206</v>
      </c>
      <c r="BM70">
        <v>0.86620961712977618</v>
      </c>
      <c r="BN70" t="s">
        <v>69</v>
      </c>
      <c r="BO70" t="s">
        <v>177</v>
      </c>
      <c r="BP70">
        <v>2495.989</v>
      </c>
    </row>
    <row r="71" spans="1:68" ht="16.5">
      <c r="A71" s="127" t="str">
        <f t="shared" si="18"/>
        <v>청라교통</v>
      </c>
      <c r="B71" s="128" t="str">
        <f t="shared" si="35"/>
        <v>안수영</v>
      </c>
      <c r="C71" s="129" t="str">
        <f t="shared" si="19"/>
        <v>C</v>
      </c>
      <c r="D71" s="130">
        <f t="shared" si="20"/>
        <v>0.85556335909961401</v>
      </c>
      <c r="E71" s="131">
        <f t="shared" si="21"/>
        <v>4886</v>
      </c>
      <c r="F71" s="132" t="str">
        <f t="shared" si="22"/>
        <v>308</v>
      </c>
      <c r="G71" s="133" t="str">
        <f t="shared" si="23"/>
        <v>70바6034</v>
      </c>
      <c r="H71" s="134">
        <f t="shared" si="24"/>
        <v>2</v>
      </c>
      <c r="I71" s="135">
        <f t="shared" si="25"/>
        <v>4475.6569999999992</v>
      </c>
      <c r="J71" s="136">
        <f t="shared" si="26"/>
        <v>4.3351929155386597E-2</v>
      </c>
      <c r="K71" s="136">
        <f t="shared" si="27"/>
        <v>0.2982156140667036</v>
      </c>
      <c r="L71" s="136">
        <f t="shared" si="28"/>
        <v>0.1092577022770065</v>
      </c>
      <c r="M71" s="137">
        <f t="shared" si="29"/>
        <v>21.797000000000001</v>
      </c>
      <c r="N71" s="138">
        <f t="shared" si="30"/>
        <v>4.4686176800411648E-2</v>
      </c>
      <c r="O71" s="138">
        <f t="shared" si="31"/>
        <v>7.2615037300668925</v>
      </c>
      <c r="P71" s="219">
        <f t="shared" si="32"/>
        <v>40</v>
      </c>
      <c r="Q71" s="220">
        <f t="shared" si="33"/>
        <v>2</v>
      </c>
      <c r="R71" s="220">
        <f t="shared" si="34"/>
        <v>325</v>
      </c>
      <c r="T71">
        <v>531</v>
      </c>
      <c r="U71">
        <v>4886</v>
      </c>
      <c r="V71" t="s">
        <v>375</v>
      </c>
      <c r="W71">
        <v>4475.6570000000002</v>
      </c>
      <c r="X71">
        <v>1824.422</v>
      </c>
      <c r="Y71">
        <v>2.4529999999999998</v>
      </c>
      <c r="Z71">
        <v>21.797000000000001</v>
      </c>
      <c r="AA71">
        <v>140.913014</v>
      </c>
      <c r="AB71">
        <v>6.1088509999999996</v>
      </c>
      <c r="AC71">
        <v>42.022461</v>
      </c>
      <c r="AD71" s="1">
        <v>489</v>
      </c>
      <c r="AE71">
        <v>2</v>
      </c>
      <c r="AF71">
        <v>325</v>
      </c>
      <c r="AG71">
        <v>91</v>
      </c>
      <c r="AH71">
        <v>31.761842000000001</v>
      </c>
      <c r="AI71">
        <v>36603.599999999999</v>
      </c>
      <c r="AJ71">
        <v>14050.9</v>
      </c>
      <c r="AK71">
        <v>40</v>
      </c>
      <c r="AL71">
        <v>18641</v>
      </c>
      <c r="AM71" t="s">
        <v>376</v>
      </c>
      <c r="AN71" t="s">
        <v>653</v>
      </c>
      <c r="AO71">
        <v>4218.3819999999996</v>
      </c>
      <c r="AR71" t="s">
        <v>118</v>
      </c>
      <c r="AS71" t="s">
        <v>122</v>
      </c>
      <c r="AT71" t="s">
        <v>248</v>
      </c>
      <c r="AU71" t="s">
        <v>375</v>
      </c>
      <c r="AV71" t="s">
        <v>48</v>
      </c>
      <c r="AW71">
        <v>2</v>
      </c>
      <c r="BB71">
        <v>0.85556335909961401</v>
      </c>
      <c r="BC71" t="s">
        <v>69</v>
      </c>
      <c r="BF71" t="s">
        <v>118</v>
      </c>
      <c r="BG71" t="s">
        <v>122</v>
      </c>
      <c r="BH71" t="s">
        <v>375</v>
      </c>
      <c r="BI71">
        <v>4886</v>
      </c>
      <c r="BJ71">
        <v>2</v>
      </c>
      <c r="BK71" t="s">
        <v>248</v>
      </c>
      <c r="BL71" t="s">
        <v>577</v>
      </c>
      <c r="BM71">
        <v>0.85556335909961401</v>
      </c>
      <c r="BN71" t="s">
        <v>69</v>
      </c>
      <c r="BO71" t="s">
        <v>177</v>
      </c>
      <c r="BP71">
        <v>4475.6569999999992</v>
      </c>
    </row>
    <row r="72" spans="1:68" ht="16.5">
      <c r="A72" s="110" t="str">
        <f t="shared" ref="A72:A87" si="36">BF72</f>
        <v>청라교통</v>
      </c>
      <c r="B72" s="111" t="str">
        <f t="shared" si="35"/>
        <v>안정배</v>
      </c>
      <c r="C72" s="112" t="str">
        <f t="shared" ref="C72:C87" si="37">BN72</f>
        <v>C</v>
      </c>
      <c r="D72" s="113">
        <f t="shared" ref="D72:D87" si="38">BM72</f>
        <v>0.88412316401388091</v>
      </c>
      <c r="E72" s="114">
        <f t="shared" ref="E72:E87" si="39">U72</f>
        <v>2155</v>
      </c>
      <c r="F72" s="115" t="str">
        <f t="shared" ref="F72:F87" si="40">BG72</f>
        <v>306</v>
      </c>
      <c r="G72" s="116" t="str">
        <f t="shared" ref="G72:G87" si="41">BK72</f>
        <v>72바1306</v>
      </c>
      <c r="H72" s="117">
        <f t="shared" ref="H72:H87" si="42">BJ72</f>
        <v>14</v>
      </c>
      <c r="I72" s="118">
        <f t="shared" ref="I72:I87" si="43">BP72</f>
        <v>4330.0380000000005</v>
      </c>
      <c r="J72" s="119">
        <f t="shared" ref="J72:J87" si="44">AB72/AA72</f>
        <v>1.2585747789530713E-2</v>
      </c>
      <c r="K72" s="119">
        <f t="shared" ref="K72:K87" si="45">AC72/AA72</f>
        <v>0.21689961614279776</v>
      </c>
      <c r="L72" s="119">
        <f t="shared" ref="L72:L87" si="46">AD72/I72</f>
        <v>0.12424833223172636</v>
      </c>
      <c r="M72" s="120">
        <f t="shared" ref="M72:M87" si="47">Z72</f>
        <v>18.326000000000001</v>
      </c>
      <c r="N72" s="121">
        <f t="shared" ref="N72:N87" si="48">AE72*100/W72</f>
        <v>0</v>
      </c>
      <c r="O72" s="121">
        <f t="shared" ref="O72:O87" si="49">AF72*100/W72</f>
        <v>22.101422666498539</v>
      </c>
      <c r="P72" s="221">
        <f t="shared" ref="P72:P87" si="50">AK72</f>
        <v>2</v>
      </c>
      <c r="Q72" s="222">
        <f t="shared" ref="Q72:Q87" si="51">AE72</f>
        <v>0</v>
      </c>
      <c r="R72" s="222">
        <f t="shared" ref="R72:R87" si="52">AF72</f>
        <v>957</v>
      </c>
      <c r="T72">
        <v>531</v>
      </c>
      <c r="U72">
        <v>2155</v>
      </c>
      <c r="V72" t="s">
        <v>377</v>
      </c>
      <c r="W72">
        <v>4330.0379999999996</v>
      </c>
      <c r="X72">
        <v>1552.606</v>
      </c>
      <c r="Y72">
        <v>2.7890000000000001</v>
      </c>
      <c r="Z72">
        <v>18.326000000000001</v>
      </c>
      <c r="AA72">
        <v>134.23246900000001</v>
      </c>
      <c r="AB72">
        <v>1.689416</v>
      </c>
      <c r="AC72">
        <v>29.114971000000001</v>
      </c>
      <c r="AD72" s="1">
        <v>538</v>
      </c>
      <c r="AE72">
        <v>0</v>
      </c>
      <c r="AF72">
        <v>957</v>
      </c>
      <c r="AG72">
        <v>95</v>
      </c>
      <c r="AH72">
        <v>32.257753999999998</v>
      </c>
      <c r="AI72">
        <v>27326.9</v>
      </c>
      <c r="AJ72">
        <v>14398.7</v>
      </c>
      <c r="AK72">
        <v>2</v>
      </c>
      <c r="AL72">
        <v>159</v>
      </c>
      <c r="AM72" t="s">
        <v>378</v>
      </c>
      <c r="AN72" t="s">
        <v>654</v>
      </c>
      <c r="AO72">
        <v>819.65800000000002</v>
      </c>
      <c r="AR72" t="s">
        <v>118</v>
      </c>
      <c r="AS72" t="s">
        <v>120</v>
      </c>
      <c r="AT72" t="s">
        <v>232</v>
      </c>
      <c r="AU72" t="s">
        <v>377</v>
      </c>
      <c r="AV72" t="s">
        <v>48</v>
      </c>
      <c r="AW72">
        <v>14</v>
      </c>
      <c r="BB72">
        <v>0.88412316401388091</v>
      </c>
      <c r="BC72" t="s">
        <v>69</v>
      </c>
      <c r="BF72" t="s">
        <v>118</v>
      </c>
      <c r="BG72" t="s">
        <v>120</v>
      </c>
      <c r="BH72" t="s">
        <v>377</v>
      </c>
      <c r="BI72">
        <v>2155</v>
      </c>
      <c r="BJ72">
        <v>14</v>
      </c>
      <c r="BK72" t="s">
        <v>232</v>
      </c>
      <c r="BL72" t="s">
        <v>233</v>
      </c>
      <c r="BM72">
        <v>0.88412316401388091</v>
      </c>
      <c r="BN72" t="s">
        <v>69</v>
      </c>
      <c r="BO72" t="s">
        <v>177</v>
      </c>
      <c r="BP72">
        <v>4330.0380000000005</v>
      </c>
    </row>
    <row r="73" spans="1:68" ht="16.5">
      <c r="A73" s="127" t="str">
        <f t="shared" si="36"/>
        <v>청라교통</v>
      </c>
      <c r="B73" s="128" t="str">
        <f t="shared" si="35"/>
        <v>엄대섭</v>
      </c>
      <c r="C73" s="129" t="str">
        <f t="shared" si="37"/>
        <v>C</v>
      </c>
      <c r="D73" s="130">
        <f t="shared" si="38"/>
        <v>0.87586206896551733</v>
      </c>
      <c r="E73" s="131">
        <f t="shared" si="39"/>
        <v>5487</v>
      </c>
      <c r="F73" s="132" t="str">
        <f t="shared" si="40"/>
        <v>308</v>
      </c>
      <c r="G73" s="133" t="str">
        <f t="shared" si="41"/>
        <v>75아1293</v>
      </c>
      <c r="H73" s="134">
        <f t="shared" si="42"/>
        <v>1</v>
      </c>
      <c r="I73" s="135">
        <f t="shared" si="43"/>
        <v>5099.7299999999996</v>
      </c>
      <c r="J73" s="136">
        <f t="shared" si="44"/>
        <v>3.7334978050515083E-2</v>
      </c>
      <c r="K73" s="136">
        <f t="shared" si="45"/>
        <v>0.24271695611317429</v>
      </c>
      <c r="L73" s="136">
        <f t="shared" si="46"/>
        <v>0.11882982040225661</v>
      </c>
      <c r="M73" s="137">
        <f t="shared" si="47"/>
        <v>24.1</v>
      </c>
      <c r="N73" s="138">
        <f t="shared" si="48"/>
        <v>0</v>
      </c>
      <c r="O73" s="138">
        <f t="shared" si="49"/>
        <v>27.746566975114373</v>
      </c>
      <c r="P73" s="219">
        <f t="shared" si="50"/>
        <v>8</v>
      </c>
      <c r="Q73" s="220">
        <f t="shared" si="51"/>
        <v>0</v>
      </c>
      <c r="R73" s="220">
        <f t="shared" si="52"/>
        <v>1415</v>
      </c>
      <c r="T73">
        <v>531</v>
      </c>
      <c r="U73">
        <v>5487</v>
      </c>
      <c r="V73" t="s">
        <v>379</v>
      </c>
      <c r="W73">
        <v>5099.7299999999996</v>
      </c>
      <c r="X73">
        <v>2007.7950000000001</v>
      </c>
      <c r="Y73">
        <v>2.54</v>
      </c>
      <c r="Z73">
        <v>24.1</v>
      </c>
      <c r="AA73">
        <v>139.90328299999999</v>
      </c>
      <c r="AB73">
        <v>5.2232859999999999</v>
      </c>
      <c r="AC73">
        <v>33.956899</v>
      </c>
      <c r="AD73" s="1">
        <v>606</v>
      </c>
      <c r="AE73">
        <v>0</v>
      </c>
      <c r="AF73">
        <v>1415</v>
      </c>
      <c r="AG73">
        <v>93</v>
      </c>
      <c r="AH73">
        <v>36.451824999999999</v>
      </c>
      <c r="AI73">
        <v>28929.1</v>
      </c>
      <c r="AJ73">
        <v>14718.5</v>
      </c>
      <c r="AK73">
        <v>8</v>
      </c>
      <c r="AL73">
        <v>1873</v>
      </c>
      <c r="AM73" t="s">
        <v>380</v>
      </c>
      <c r="AN73" t="s">
        <v>655</v>
      </c>
      <c r="AO73">
        <v>5099.7299999999996</v>
      </c>
      <c r="AR73" t="s">
        <v>118</v>
      </c>
      <c r="AS73" t="s">
        <v>122</v>
      </c>
      <c r="AT73" t="s">
        <v>251</v>
      </c>
      <c r="AU73" t="s">
        <v>379</v>
      </c>
      <c r="AV73" t="s">
        <v>48</v>
      </c>
      <c r="AW73">
        <v>1</v>
      </c>
      <c r="BB73">
        <v>0.87586206896551733</v>
      </c>
      <c r="BC73" t="s">
        <v>69</v>
      </c>
      <c r="BF73" t="s">
        <v>118</v>
      </c>
      <c r="BG73" t="s">
        <v>122</v>
      </c>
      <c r="BH73" t="s">
        <v>379</v>
      </c>
      <c r="BI73">
        <v>5487</v>
      </c>
      <c r="BJ73">
        <v>1</v>
      </c>
      <c r="BK73" t="s">
        <v>251</v>
      </c>
      <c r="BL73" t="s">
        <v>174</v>
      </c>
      <c r="BM73">
        <v>0.87586206896551733</v>
      </c>
      <c r="BN73" t="s">
        <v>69</v>
      </c>
      <c r="BO73" t="s">
        <v>177</v>
      </c>
      <c r="BP73">
        <v>5099.7299999999996</v>
      </c>
    </row>
    <row r="74" spans="1:68" ht="16.5">
      <c r="A74" s="110" t="str">
        <f t="shared" si="36"/>
        <v>청라교통</v>
      </c>
      <c r="B74" s="111" t="str">
        <f t="shared" si="35"/>
        <v>오병진</v>
      </c>
      <c r="C74" s="112" t="str">
        <f t="shared" si="37"/>
        <v>D</v>
      </c>
      <c r="D74" s="113">
        <f t="shared" si="38"/>
        <v>0.83329166932167664</v>
      </c>
      <c r="E74" s="114">
        <f t="shared" si="39"/>
        <v>4291</v>
      </c>
      <c r="F74" s="115" t="str">
        <f t="shared" si="40"/>
        <v>307</v>
      </c>
      <c r="G74" s="116" t="str">
        <f t="shared" si="41"/>
        <v>72바1703</v>
      </c>
      <c r="H74" s="117">
        <f t="shared" si="42"/>
        <v>8</v>
      </c>
      <c r="I74" s="118">
        <f t="shared" si="43"/>
        <v>3799.0969999999998</v>
      </c>
      <c r="J74" s="119">
        <f t="shared" si="44"/>
        <v>2.7610334150865088E-2</v>
      </c>
      <c r="K74" s="119">
        <f t="shared" si="45"/>
        <v>0.33374718563264449</v>
      </c>
      <c r="L74" s="119">
        <f t="shared" si="46"/>
        <v>0.24374213135384543</v>
      </c>
      <c r="M74" s="120">
        <f t="shared" si="47"/>
        <v>22.99</v>
      </c>
      <c r="N74" s="121">
        <f t="shared" si="48"/>
        <v>0.15793226653596892</v>
      </c>
      <c r="O74" s="121">
        <f t="shared" si="49"/>
        <v>36.27177721442753</v>
      </c>
      <c r="P74" s="221">
        <f t="shared" si="50"/>
        <v>35</v>
      </c>
      <c r="Q74" s="222">
        <f t="shared" si="51"/>
        <v>6</v>
      </c>
      <c r="R74" s="222">
        <f t="shared" si="52"/>
        <v>1378</v>
      </c>
      <c r="T74">
        <v>531</v>
      </c>
      <c r="U74">
        <v>4291</v>
      </c>
      <c r="V74" t="s">
        <v>381</v>
      </c>
      <c r="W74">
        <v>3799.0970000000002</v>
      </c>
      <c r="X74">
        <v>1662.539</v>
      </c>
      <c r="Y74">
        <v>2.2850000000000001</v>
      </c>
      <c r="Z74">
        <v>22.99</v>
      </c>
      <c r="AA74">
        <v>148.30331200000001</v>
      </c>
      <c r="AB74">
        <v>4.0947040000000001</v>
      </c>
      <c r="AC74">
        <v>49.495812999999998</v>
      </c>
      <c r="AD74" s="1">
        <v>926</v>
      </c>
      <c r="AE74">
        <v>6</v>
      </c>
      <c r="AF74">
        <v>1378</v>
      </c>
      <c r="AG74">
        <v>91</v>
      </c>
      <c r="AH74">
        <v>25.617073999999999</v>
      </c>
      <c r="AI74">
        <v>29389.5</v>
      </c>
      <c r="AJ74">
        <v>9430.2999999999993</v>
      </c>
      <c r="AK74">
        <v>35</v>
      </c>
      <c r="AL74">
        <v>22349</v>
      </c>
      <c r="AM74" t="s">
        <v>382</v>
      </c>
      <c r="AN74" t="s">
        <v>656</v>
      </c>
      <c r="AO74">
        <v>1140.7339999999999</v>
      </c>
      <c r="AR74" t="s">
        <v>118</v>
      </c>
      <c r="AS74" t="s">
        <v>121</v>
      </c>
      <c r="AT74" t="s">
        <v>243</v>
      </c>
      <c r="AU74" t="s">
        <v>381</v>
      </c>
      <c r="AV74" t="s">
        <v>48</v>
      </c>
      <c r="AW74">
        <v>8</v>
      </c>
      <c r="BB74">
        <v>0.83329166932167664</v>
      </c>
      <c r="BC74" t="s">
        <v>67</v>
      </c>
      <c r="BF74" t="s">
        <v>118</v>
      </c>
      <c r="BG74" t="s">
        <v>121</v>
      </c>
      <c r="BH74" t="s">
        <v>381</v>
      </c>
      <c r="BI74">
        <v>4291</v>
      </c>
      <c r="BJ74">
        <v>8</v>
      </c>
      <c r="BK74" t="s">
        <v>243</v>
      </c>
      <c r="BL74" t="s">
        <v>241</v>
      </c>
      <c r="BM74">
        <v>0.83329166932167664</v>
      </c>
      <c r="BN74" t="s">
        <v>67</v>
      </c>
      <c r="BO74" t="s">
        <v>179</v>
      </c>
      <c r="BP74">
        <v>3799.0969999999998</v>
      </c>
    </row>
    <row r="75" spans="1:68" ht="16.5">
      <c r="A75" s="127" t="str">
        <f t="shared" si="36"/>
        <v>청라교통</v>
      </c>
      <c r="B75" s="128" t="str">
        <f t="shared" si="35"/>
        <v>오수선</v>
      </c>
      <c r="C75" s="129" t="str">
        <f t="shared" si="37"/>
        <v>A</v>
      </c>
      <c r="D75" s="130">
        <f t="shared" si="38"/>
        <v>0.99950000000000006</v>
      </c>
      <c r="E75" s="131">
        <f t="shared" si="39"/>
        <v>7444</v>
      </c>
      <c r="F75" s="132" t="str">
        <f t="shared" si="40"/>
        <v>112</v>
      </c>
      <c r="G75" s="133" t="str">
        <f t="shared" si="41"/>
        <v>72바1612</v>
      </c>
      <c r="H75" s="134">
        <f t="shared" si="42"/>
        <v>1</v>
      </c>
      <c r="I75" s="135">
        <f t="shared" si="43"/>
        <v>2483.817</v>
      </c>
      <c r="J75" s="136">
        <f t="shared" si="44"/>
        <v>3.7822569043851387E-3</v>
      </c>
      <c r="K75" s="136">
        <f t="shared" si="45"/>
        <v>0.36867853909380732</v>
      </c>
      <c r="L75" s="136">
        <f t="shared" si="46"/>
        <v>6.8040439372143754E-2</v>
      </c>
      <c r="M75" s="137">
        <f t="shared" si="47"/>
        <v>16.195</v>
      </c>
      <c r="N75" s="138">
        <f t="shared" si="48"/>
        <v>8.0521230026205634E-2</v>
      </c>
      <c r="O75" s="138">
        <f t="shared" si="49"/>
        <v>5.3546617967426746</v>
      </c>
      <c r="P75" s="219">
        <f t="shared" si="50"/>
        <v>3</v>
      </c>
      <c r="Q75" s="220">
        <f t="shared" si="51"/>
        <v>2</v>
      </c>
      <c r="R75" s="220">
        <f t="shared" si="52"/>
        <v>133</v>
      </c>
      <c r="T75">
        <v>531</v>
      </c>
      <c r="U75">
        <v>7444</v>
      </c>
      <c r="V75" t="s">
        <v>383</v>
      </c>
      <c r="W75">
        <v>2483.817</v>
      </c>
      <c r="X75">
        <v>1242.289</v>
      </c>
      <c r="Y75">
        <v>1.9990000000000001</v>
      </c>
      <c r="Z75">
        <v>16.195</v>
      </c>
      <c r="AA75">
        <v>157.44884999999999</v>
      </c>
      <c r="AB75">
        <v>0.59551200000000004</v>
      </c>
      <c r="AC75">
        <v>58.048012</v>
      </c>
      <c r="AD75" s="1">
        <v>169</v>
      </c>
      <c r="AE75">
        <v>2</v>
      </c>
      <c r="AF75">
        <v>133</v>
      </c>
      <c r="AG75">
        <v>81</v>
      </c>
      <c r="AH75">
        <v>15.775389000000001</v>
      </c>
      <c r="AI75">
        <v>1325.8</v>
      </c>
      <c r="AJ75">
        <v>0</v>
      </c>
      <c r="AK75">
        <v>3</v>
      </c>
      <c r="AL75">
        <v>854</v>
      </c>
      <c r="AM75" t="s">
        <v>384</v>
      </c>
      <c r="AN75" t="s">
        <v>657</v>
      </c>
      <c r="AO75">
        <v>2483.817</v>
      </c>
      <c r="AR75" t="s">
        <v>118</v>
      </c>
      <c r="AS75" t="s">
        <v>119</v>
      </c>
      <c r="AT75" t="s">
        <v>221</v>
      </c>
      <c r="AU75" t="s">
        <v>383</v>
      </c>
      <c r="AV75" t="s">
        <v>48</v>
      </c>
      <c r="AW75">
        <v>1</v>
      </c>
      <c r="BB75">
        <v>0.99950000000000006</v>
      </c>
      <c r="BC75" t="s">
        <v>66</v>
      </c>
      <c r="BF75" t="s">
        <v>118</v>
      </c>
      <c r="BG75" t="s">
        <v>119</v>
      </c>
      <c r="BH75" t="s">
        <v>383</v>
      </c>
      <c r="BI75">
        <v>7444</v>
      </c>
      <c r="BJ75">
        <v>1</v>
      </c>
      <c r="BK75" t="s">
        <v>221</v>
      </c>
      <c r="BL75" t="s">
        <v>174</v>
      </c>
      <c r="BM75">
        <v>0.99950000000000006</v>
      </c>
      <c r="BN75" t="s">
        <v>66</v>
      </c>
      <c r="BO75" t="s">
        <v>178</v>
      </c>
      <c r="BP75">
        <v>2483.817</v>
      </c>
    </row>
    <row r="76" spans="1:68" ht="16.5">
      <c r="A76" s="110" t="str">
        <f t="shared" si="36"/>
        <v>청라교통</v>
      </c>
      <c r="B76" s="111" t="str">
        <f t="shared" si="35"/>
        <v>오창호</v>
      </c>
      <c r="C76" s="112" t="str">
        <f t="shared" si="37"/>
        <v>F</v>
      </c>
      <c r="D76" s="113">
        <f t="shared" si="38"/>
        <v>0.79371640264378784</v>
      </c>
      <c r="E76" s="114">
        <f t="shared" si="39"/>
        <v>5775</v>
      </c>
      <c r="F76" s="115" t="str">
        <f t="shared" si="40"/>
        <v>307</v>
      </c>
      <c r="G76" s="116" t="str">
        <f t="shared" si="41"/>
        <v>70바5991</v>
      </c>
      <c r="H76" s="117">
        <f t="shared" si="42"/>
        <v>2</v>
      </c>
      <c r="I76" s="118">
        <f t="shared" si="43"/>
        <v>3186.326</v>
      </c>
      <c r="J76" s="119">
        <f t="shared" si="44"/>
        <v>9.1099434695126914E-3</v>
      </c>
      <c r="K76" s="119">
        <f t="shared" si="45"/>
        <v>0.37683039296816978</v>
      </c>
      <c r="L76" s="119">
        <f t="shared" si="46"/>
        <v>0.22690710241199424</v>
      </c>
      <c r="M76" s="120">
        <f t="shared" si="47"/>
        <v>22.757999999999999</v>
      </c>
      <c r="N76" s="121">
        <f t="shared" si="48"/>
        <v>0.31384108217426593</v>
      </c>
      <c r="O76" s="121">
        <f t="shared" si="49"/>
        <v>39.51259224574008</v>
      </c>
      <c r="P76" s="221">
        <f t="shared" si="50"/>
        <v>46</v>
      </c>
      <c r="Q76" s="222">
        <f t="shared" si="51"/>
        <v>10</v>
      </c>
      <c r="R76" s="222">
        <f t="shared" si="52"/>
        <v>1259</v>
      </c>
      <c r="T76">
        <v>531</v>
      </c>
      <c r="U76">
        <v>5775</v>
      </c>
      <c r="V76" t="s">
        <v>658</v>
      </c>
      <c r="W76">
        <v>3186.326</v>
      </c>
      <c r="X76">
        <v>1488.6110000000001</v>
      </c>
      <c r="Y76">
        <v>2.14</v>
      </c>
      <c r="Z76">
        <v>22.757999999999999</v>
      </c>
      <c r="AA76">
        <v>128.003319</v>
      </c>
      <c r="AB76">
        <v>1.1661029999999999</v>
      </c>
      <c r="AC76">
        <v>48.235540999999998</v>
      </c>
      <c r="AD76" s="1">
        <v>723</v>
      </c>
      <c r="AE76">
        <v>10</v>
      </c>
      <c r="AF76">
        <v>1259</v>
      </c>
      <c r="AG76">
        <v>94</v>
      </c>
      <c r="AH76">
        <v>24.892526</v>
      </c>
      <c r="AI76">
        <v>29209.7</v>
      </c>
      <c r="AJ76">
        <v>13880</v>
      </c>
      <c r="AK76">
        <v>46</v>
      </c>
      <c r="AL76">
        <v>47374</v>
      </c>
      <c r="AM76" t="s">
        <v>659</v>
      </c>
      <c r="AN76" t="s">
        <v>660</v>
      </c>
      <c r="AO76">
        <v>2959.9</v>
      </c>
      <c r="AR76" t="s">
        <v>118</v>
      </c>
      <c r="AS76" t="s">
        <v>121</v>
      </c>
      <c r="AT76" t="s">
        <v>237</v>
      </c>
      <c r="AU76" t="s">
        <v>658</v>
      </c>
      <c r="AV76" t="s">
        <v>48</v>
      </c>
      <c r="AW76">
        <v>2</v>
      </c>
      <c r="BB76">
        <v>0.79371640264378784</v>
      </c>
      <c r="BC76" t="s">
        <v>70</v>
      </c>
      <c r="BF76" t="s">
        <v>118</v>
      </c>
      <c r="BG76" t="s">
        <v>121</v>
      </c>
      <c r="BH76" t="s">
        <v>658</v>
      </c>
      <c r="BI76">
        <v>5775</v>
      </c>
      <c r="BJ76">
        <v>2</v>
      </c>
      <c r="BK76" t="s">
        <v>237</v>
      </c>
      <c r="BL76" t="s">
        <v>238</v>
      </c>
      <c r="BM76">
        <v>0.79371640264378784</v>
      </c>
      <c r="BN76" t="s">
        <v>70</v>
      </c>
      <c r="BO76" t="s">
        <v>188</v>
      </c>
      <c r="BP76">
        <v>3186.326</v>
      </c>
    </row>
    <row r="77" spans="1:68" ht="16.5">
      <c r="A77" s="127" t="str">
        <f t="shared" si="36"/>
        <v>청라교통</v>
      </c>
      <c r="B77" s="128" t="str">
        <f t="shared" si="35"/>
        <v>윤동구</v>
      </c>
      <c r="C77" s="129" t="str">
        <f t="shared" si="37"/>
        <v>D</v>
      </c>
      <c r="D77" s="130">
        <f t="shared" si="38"/>
        <v>0.82529397730420018</v>
      </c>
      <c r="E77" s="131">
        <f t="shared" si="39"/>
        <v>9102</v>
      </c>
      <c r="F77" s="132" t="str">
        <f t="shared" si="40"/>
        <v>306</v>
      </c>
      <c r="G77" s="133" t="str">
        <f t="shared" si="41"/>
        <v>70바6088</v>
      </c>
      <c r="H77" s="134">
        <f t="shared" si="42"/>
        <v>2</v>
      </c>
      <c r="I77" s="135">
        <f t="shared" si="43"/>
        <v>3986.1079999999997</v>
      </c>
      <c r="J77" s="136">
        <f t="shared" si="44"/>
        <v>1.5315536329624953E-3</v>
      </c>
      <c r="K77" s="136">
        <f t="shared" si="45"/>
        <v>0.24336236730309435</v>
      </c>
      <c r="L77" s="136">
        <f t="shared" si="46"/>
        <v>0.1693381112604074</v>
      </c>
      <c r="M77" s="137">
        <f t="shared" si="47"/>
        <v>20.515999999999998</v>
      </c>
      <c r="N77" s="138">
        <f t="shared" si="48"/>
        <v>0.37630691391201643</v>
      </c>
      <c r="O77" s="138">
        <f t="shared" si="49"/>
        <v>18.137993250559191</v>
      </c>
      <c r="P77" s="219">
        <f t="shared" si="50"/>
        <v>4</v>
      </c>
      <c r="Q77" s="220">
        <f t="shared" si="51"/>
        <v>15</v>
      </c>
      <c r="R77" s="220">
        <f t="shared" si="52"/>
        <v>723</v>
      </c>
      <c r="T77">
        <v>531</v>
      </c>
      <c r="U77">
        <v>9102</v>
      </c>
      <c r="V77" t="s">
        <v>385</v>
      </c>
      <c r="W77">
        <v>3986.1080000000002</v>
      </c>
      <c r="X77">
        <v>1507.412</v>
      </c>
      <c r="Y77">
        <v>2.6440000000000001</v>
      </c>
      <c r="Z77">
        <v>20.515999999999998</v>
      </c>
      <c r="AA77">
        <v>119.869129</v>
      </c>
      <c r="AB77">
        <v>0.183586</v>
      </c>
      <c r="AC77">
        <v>29.171634999999998</v>
      </c>
      <c r="AD77" s="1">
        <v>675</v>
      </c>
      <c r="AE77">
        <v>15</v>
      </c>
      <c r="AF77">
        <v>723</v>
      </c>
      <c r="AG77">
        <v>93</v>
      </c>
      <c r="AH77">
        <v>33.253833</v>
      </c>
      <c r="AI77">
        <v>22593</v>
      </c>
      <c r="AJ77">
        <v>12482</v>
      </c>
      <c r="AK77">
        <v>4</v>
      </c>
      <c r="AL77">
        <v>2841</v>
      </c>
      <c r="AM77" t="s">
        <v>386</v>
      </c>
      <c r="AN77" t="s">
        <v>661</v>
      </c>
      <c r="AO77">
        <v>3753.0419999999999</v>
      </c>
      <c r="AR77" t="s">
        <v>118</v>
      </c>
      <c r="AS77" t="s">
        <v>120</v>
      </c>
      <c r="AT77" t="s">
        <v>228</v>
      </c>
      <c r="AU77" t="s">
        <v>385</v>
      </c>
      <c r="AV77" t="s">
        <v>48</v>
      </c>
      <c r="AW77">
        <v>2</v>
      </c>
      <c r="BB77">
        <v>0.82529397730420018</v>
      </c>
      <c r="BC77" t="s">
        <v>67</v>
      </c>
      <c r="BF77" t="s">
        <v>118</v>
      </c>
      <c r="BG77" t="s">
        <v>120</v>
      </c>
      <c r="BH77" t="s">
        <v>385</v>
      </c>
      <c r="BI77">
        <v>9102</v>
      </c>
      <c r="BJ77">
        <v>2</v>
      </c>
      <c r="BK77" t="s">
        <v>228</v>
      </c>
      <c r="BL77" t="s">
        <v>225</v>
      </c>
      <c r="BM77">
        <v>0.82529397730420018</v>
      </c>
      <c r="BN77" t="s">
        <v>67</v>
      </c>
      <c r="BO77" t="s">
        <v>179</v>
      </c>
      <c r="BP77">
        <v>3986.1079999999997</v>
      </c>
    </row>
    <row r="78" spans="1:68" ht="16.5">
      <c r="A78" s="110" t="str">
        <f t="shared" si="36"/>
        <v>청라교통</v>
      </c>
      <c r="B78" s="111" t="str">
        <f t="shared" si="35"/>
        <v>윤심식</v>
      </c>
      <c r="C78" s="112" t="str">
        <f t="shared" si="37"/>
        <v>S</v>
      </c>
      <c r="D78" s="113">
        <f t="shared" si="38"/>
        <v>1.0885843461358038</v>
      </c>
      <c r="E78" s="114">
        <f t="shared" si="39"/>
        <v>6856</v>
      </c>
      <c r="F78" s="115" t="str">
        <f t="shared" si="40"/>
        <v>112</v>
      </c>
      <c r="G78" s="116" t="str">
        <f t="shared" si="41"/>
        <v>70바6013</v>
      </c>
      <c r="H78" s="117">
        <f t="shared" si="42"/>
        <v>2</v>
      </c>
      <c r="I78" s="118">
        <f t="shared" si="43"/>
        <v>2305.9449999999997</v>
      </c>
      <c r="J78" s="119">
        <f t="shared" si="44"/>
        <v>1.2360243462707244E-2</v>
      </c>
      <c r="K78" s="119">
        <f t="shared" si="45"/>
        <v>0.3727212717466678</v>
      </c>
      <c r="L78" s="119">
        <f t="shared" si="46"/>
        <v>0.1652251029404431</v>
      </c>
      <c r="M78" s="120">
        <f t="shared" si="47"/>
        <v>13.127000000000001</v>
      </c>
      <c r="N78" s="121">
        <f t="shared" si="48"/>
        <v>0.17346467500308982</v>
      </c>
      <c r="O78" s="121">
        <f t="shared" si="49"/>
        <v>20.382099312863055</v>
      </c>
      <c r="P78" s="221">
        <f t="shared" si="50"/>
        <v>4</v>
      </c>
      <c r="Q78" s="222">
        <f t="shared" si="51"/>
        <v>4</v>
      </c>
      <c r="R78" s="222">
        <f t="shared" si="52"/>
        <v>470</v>
      </c>
      <c r="T78">
        <v>531</v>
      </c>
      <c r="U78">
        <v>6856</v>
      </c>
      <c r="V78" t="s">
        <v>387</v>
      </c>
      <c r="W78">
        <v>2305.9450000000002</v>
      </c>
      <c r="X78">
        <v>1107.9590000000001</v>
      </c>
      <c r="Y78">
        <v>2.081</v>
      </c>
      <c r="Z78">
        <v>13.127000000000001</v>
      </c>
      <c r="AA78">
        <v>144.65969100000001</v>
      </c>
      <c r="AB78">
        <v>1.7880290000000001</v>
      </c>
      <c r="AC78">
        <v>53.917743999999999</v>
      </c>
      <c r="AD78" s="1">
        <v>381</v>
      </c>
      <c r="AE78">
        <v>4</v>
      </c>
      <c r="AF78">
        <v>470</v>
      </c>
      <c r="AG78">
        <v>79</v>
      </c>
      <c r="AH78">
        <v>15.940480000000001</v>
      </c>
      <c r="AI78">
        <v>102.9</v>
      </c>
      <c r="AJ78">
        <v>0</v>
      </c>
      <c r="AK78">
        <v>4</v>
      </c>
      <c r="AL78">
        <v>340</v>
      </c>
      <c r="AM78" t="s">
        <v>388</v>
      </c>
      <c r="AN78" t="s">
        <v>662</v>
      </c>
      <c r="AO78">
        <v>2128.1179999999999</v>
      </c>
      <c r="AR78" t="s">
        <v>118</v>
      </c>
      <c r="AS78" t="s">
        <v>119</v>
      </c>
      <c r="AT78" t="s">
        <v>203</v>
      </c>
      <c r="AU78" t="s">
        <v>387</v>
      </c>
      <c r="AV78" t="s">
        <v>48</v>
      </c>
      <c r="AW78">
        <v>2</v>
      </c>
      <c r="BB78">
        <v>1.0885843461358038</v>
      </c>
      <c r="BC78" t="s">
        <v>71</v>
      </c>
      <c r="BF78" t="s">
        <v>118</v>
      </c>
      <c r="BG78" t="s">
        <v>119</v>
      </c>
      <c r="BH78" t="s">
        <v>387</v>
      </c>
      <c r="BI78">
        <v>6856</v>
      </c>
      <c r="BJ78">
        <v>2</v>
      </c>
      <c r="BK78" t="s">
        <v>203</v>
      </c>
      <c r="BL78" t="s">
        <v>252</v>
      </c>
      <c r="BM78">
        <v>1.0885843461358038</v>
      </c>
      <c r="BN78" t="s">
        <v>71</v>
      </c>
      <c r="BO78" t="s">
        <v>176</v>
      </c>
      <c r="BP78">
        <v>2305.9449999999997</v>
      </c>
    </row>
    <row r="79" spans="1:68" ht="16.5">
      <c r="A79" s="127" t="str">
        <f t="shared" si="36"/>
        <v>청라교통</v>
      </c>
      <c r="B79" s="128" t="str">
        <f t="shared" si="35"/>
        <v>윤형수</v>
      </c>
      <c r="C79" s="129" t="str">
        <f t="shared" si="37"/>
        <v>S</v>
      </c>
      <c r="D79" s="130">
        <f t="shared" si="38"/>
        <v>1.0863179559866973</v>
      </c>
      <c r="E79" s="131">
        <f t="shared" si="39"/>
        <v>6609</v>
      </c>
      <c r="F79" s="132" t="str">
        <f t="shared" si="40"/>
        <v>112</v>
      </c>
      <c r="G79" s="133" t="str">
        <f t="shared" si="41"/>
        <v>70바6013</v>
      </c>
      <c r="H79" s="134">
        <f t="shared" si="42"/>
        <v>2</v>
      </c>
      <c r="I79" s="135">
        <f t="shared" si="43"/>
        <v>2139.8510000000001</v>
      </c>
      <c r="J79" s="136">
        <f t="shared" si="44"/>
        <v>1.8844092404775869E-2</v>
      </c>
      <c r="K79" s="136">
        <f t="shared" si="45"/>
        <v>0.34625226878345572</v>
      </c>
      <c r="L79" s="136">
        <f t="shared" si="46"/>
        <v>0.1873962252511974</v>
      </c>
      <c r="M79" s="137">
        <f t="shared" si="47"/>
        <v>13.441000000000001</v>
      </c>
      <c r="N79" s="138">
        <f t="shared" si="48"/>
        <v>0.23366112874214137</v>
      </c>
      <c r="O79" s="138">
        <f t="shared" si="49"/>
        <v>34.768775956830638</v>
      </c>
      <c r="P79" s="219">
        <f t="shared" si="50"/>
        <v>3</v>
      </c>
      <c r="Q79" s="220">
        <f t="shared" si="51"/>
        <v>5</v>
      </c>
      <c r="R79" s="220">
        <f t="shared" si="52"/>
        <v>744</v>
      </c>
      <c r="T79">
        <v>531</v>
      </c>
      <c r="U79">
        <v>6609</v>
      </c>
      <c r="V79" t="s">
        <v>389</v>
      </c>
      <c r="W79">
        <v>2139.8510000000001</v>
      </c>
      <c r="X79">
        <v>1033.127</v>
      </c>
      <c r="Y79">
        <v>2.0710000000000002</v>
      </c>
      <c r="Z79">
        <v>13.441000000000001</v>
      </c>
      <c r="AA79">
        <v>128.90719000000001</v>
      </c>
      <c r="AB79">
        <v>2.4291390000000002</v>
      </c>
      <c r="AC79">
        <v>44.634407000000003</v>
      </c>
      <c r="AD79" s="1">
        <v>401</v>
      </c>
      <c r="AE79">
        <v>5</v>
      </c>
      <c r="AF79">
        <v>744</v>
      </c>
      <c r="AG79">
        <v>78</v>
      </c>
      <c r="AH79">
        <v>16.599934999999999</v>
      </c>
      <c r="AI79">
        <v>397</v>
      </c>
      <c r="AJ79">
        <v>0</v>
      </c>
      <c r="AK79">
        <v>3</v>
      </c>
      <c r="AL79">
        <v>428</v>
      </c>
      <c r="AM79" t="s">
        <v>390</v>
      </c>
      <c r="AN79" t="s">
        <v>663</v>
      </c>
      <c r="AO79">
        <v>1947.377</v>
      </c>
      <c r="AR79" t="s">
        <v>118</v>
      </c>
      <c r="AS79" t="s">
        <v>119</v>
      </c>
      <c r="AT79" t="s">
        <v>203</v>
      </c>
      <c r="AU79" t="s">
        <v>389</v>
      </c>
      <c r="AV79" t="s">
        <v>48</v>
      </c>
      <c r="AW79">
        <v>2</v>
      </c>
      <c r="BB79">
        <v>1.0863179559866973</v>
      </c>
      <c r="BC79" t="s">
        <v>71</v>
      </c>
      <c r="BF79" t="s">
        <v>118</v>
      </c>
      <c r="BG79" t="s">
        <v>119</v>
      </c>
      <c r="BH79" t="s">
        <v>389</v>
      </c>
      <c r="BI79">
        <v>6609</v>
      </c>
      <c r="BJ79">
        <v>2</v>
      </c>
      <c r="BK79" t="s">
        <v>203</v>
      </c>
      <c r="BL79" t="s">
        <v>252</v>
      </c>
      <c r="BM79">
        <v>1.0863179559866973</v>
      </c>
      <c r="BN79" t="s">
        <v>71</v>
      </c>
      <c r="BO79" t="s">
        <v>176</v>
      </c>
      <c r="BP79">
        <v>2139.8510000000001</v>
      </c>
    </row>
    <row r="80" spans="1:68" ht="16.5">
      <c r="A80" s="110" t="str">
        <f t="shared" si="36"/>
        <v>청라교통</v>
      </c>
      <c r="B80" s="111" t="str">
        <f t="shared" si="35"/>
        <v>이계창</v>
      </c>
      <c r="C80" s="112" t="str">
        <f t="shared" si="37"/>
        <v>C</v>
      </c>
      <c r="D80" s="113">
        <f t="shared" si="38"/>
        <v>0.89506771291689247</v>
      </c>
      <c r="E80" s="114">
        <f t="shared" si="39"/>
        <v>9587</v>
      </c>
      <c r="F80" s="115" t="str">
        <f t="shared" si="40"/>
        <v>308</v>
      </c>
      <c r="G80" s="116" t="str">
        <f t="shared" si="41"/>
        <v>75아1293</v>
      </c>
      <c r="H80" s="117">
        <f t="shared" si="42"/>
        <v>2</v>
      </c>
      <c r="I80" s="118">
        <f t="shared" si="43"/>
        <v>4891.4520000000002</v>
      </c>
      <c r="J80" s="119">
        <f t="shared" si="44"/>
        <v>2.4575472002903033E-2</v>
      </c>
      <c r="K80" s="119">
        <f t="shared" si="45"/>
        <v>0.25798073641983305</v>
      </c>
      <c r="L80" s="119">
        <f t="shared" si="46"/>
        <v>6.766906840749945E-2</v>
      </c>
      <c r="M80" s="120">
        <f t="shared" si="47"/>
        <v>21.474</v>
      </c>
      <c r="N80" s="121">
        <f t="shared" si="48"/>
        <v>0.12266296388066365</v>
      </c>
      <c r="O80" s="121">
        <f t="shared" si="49"/>
        <v>3.6185574344795777</v>
      </c>
      <c r="P80" s="221">
        <f t="shared" si="50"/>
        <v>4</v>
      </c>
      <c r="Q80" s="222">
        <f t="shared" si="51"/>
        <v>6</v>
      </c>
      <c r="R80" s="222">
        <f t="shared" si="52"/>
        <v>177</v>
      </c>
      <c r="T80">
        <v>531</v>
      </c>
      <c r="U80">
        <v>9587</v>
      </c>
      <c r="V80" t="s">
        <v>391</v>
      </c>
      <c r="W80">
        <v>4891.4520000000002</v>
      </c>
      <c r="X80">
        <v>1884.9469999999999</v>
      </c>
      <c r="Y80">
        <v>2.5950000000000002</v>
      </c>
      <c r="Z80">
        <v>21.474</v>
      </c>
      <c r="AA80">
        <v>143.309394</v>
      </c>
      <c r="AB80">
        <v>3.5218959999999999</v>
      </c>
      <c r="AC80">
        <v>36.971063000000001</v>
      </c>
      <c r="AD80" s="1">
        <v>331</v>
      </c>
      <c r="AE80">
        <v>6</v>
      </c>
      <c r="AF80">
        <v>177</v>
      </c>
      <c r="AG80">
        <v>94</v>
      </c>
      <c r="AH80">
        <v>34.132109</v>
      </c>
      <c r="AI80">
        <v>32888.699999999997</v>
      </c>
      <c r="AJ80">
        <v>15642.6</v>
      </c>
      <c r="AK80">
        <v>4</v>
      </c>
      <c r="AL80">
        <v>2448</v>
      </c>
      <c r="AM80" t="s">
        <v>392</v>
      </c>
      <c r="AN80" t="s">
        <v>664</v>
      </c>
      <c r="AO80">
        <v>4629.4080000000004</v>
      </c>
      <c r="AR80" t="s">
        <v>118</v>
      </c>
      <c r="AS80" t="s">
        <v>122</v>
      </c>
      <c r="AT80" t="s">
        <v>251</v>
      </c>
      <c r="AU80" t="s">
        <v>391</v>
      </c>
      <c r="AV80" t="s">
        <v>48</v>
      </c>
      <c r="AW80">
        <v>2</v>
      </c>
      <c r="BB80">
        <v>0.89506771291689247</v>
      </c>
      <c r="BC80" t="s">
        <v>69</v>
      </c>
      <c r="BF80" t="s">
        <v>118</v>
      </c>
      <c r="BG80" t="s">
        <v>122</v>
      </c>
      <c r="BH80" t="s">
        <v>391</v>
      </c>
      <c r="BI80">
        <v>9587</v>
      </c>
      <c r="BJ80">
        <v>2</v>
      </c>
      <c r="BK80" t="s">
        <v>251</v>
      </c>
      <c r="BL80" t="s">
        <v>250</v>
      </c>
      <c r="BM80">
        <v>0.89506771291689247</v>
      </c>
      <c r="BN80" t="s">
        <v>69</v>
      </c>
      <c r="BO80" t="s">
        <v>177</v>
      </c>
      <c r="BP80">
        <v>4891.4520000000002</v>
      </c>
    </row>
    <row r="81" spans="1:68" ht="16.5">
      <c r="A81" s="127" t="str">
        <f t="shared" si="36"/>
        <v>청라교통</v>
      </c>
      <c r="B81" s="128" t="str">
        <f t="shared" si="35"/>
        <v>이광노</v>
      </c>
      <c r="C81" s="129" t="str">
        <f t="shared" si="37"/>
        <v>A</v>
      </c>
      <c r="D81" s="130">
        <f t="shared" si="38"/>
        <v>0.95002750094757826</v>
      </c>
      <c r="E81" s="131">
        <f t="shared" si="39"/>
        <v>5333</v>
      </c>
      <c r="F81" s="132" t="str">
        <f t="shared" si="40"/>
        <v>112</v>
      </c>
      <c r="G81" s="133" t="str">
        <f t="shared" si="41"/>
        <v>70바5997</v>
      </c>
      <c r="H81" s="134">
        <f t="shared" si="42"/>
        <v>10</v>
      </c>
      <c r="I81" s="135">
        <f t="shared" si="43"/>
        <v>1872.643</v>
      </c>
      <c r="J81" s="136">
        <f t="shared" si="44"/>
        <v>1.6054045549391108E-2</v>
      </c>
      <c r="K81" s="136">
        <f t="shared" si="45"/>
        <v>0.36914549481170106</v>
      </c>
      <c r="L81" s="136">
        <f t="shared" si="46"/>
        <v>0.23442802498927987</v>
      </c>
      <c r="M81" s="137">
        <f t="shared" si="47"/>
        <v>16.632000000000001</v>
      </c>
      <c r="N81" s="138">
        <f t="shared" si="48"/>
        <v>0.26317340811668899</v>
      </c>
      <c r="O81" s="138">
        <f t="shared" si="49"/>
        <v>48.634445819964128</v>
      </c>
      <c r="P81" s="219">
        <f t="shared" si="50"/>
        <v>4</v>
      </c>
      <c r="Q81" s="220">
        <f t="shared" si="51"/>
        <v>5</v>
      </c>
      <c r="R81" s="220">
        <f t="shared" si="52"/>
        <v>924</v>
      </c>
      <c r="T81">
        <v>531</v>
      </c>
      <c r="U81">
        <v>5333</v>
      </c>
      <c r="V81" t="s">
        <v>393</v>
      </c>
      <c r="W81">
        <v>1899.8879999999999</v>
      </c>
      <c r="X81">
        <v>1007.373</v>
      </c>
      <c r="Y81">
        <v>1.8859999999999999</v>
      </c>
      <c r="Z81">
        <v>16.632000000000001</v>
      </c>
      <c r="AA81">
        <v>115.199125</v>
      </c>
      <c r="AB81">
        <v>1.8494120000000001</v>
      </c>
      <c r="AC81">
        <v>42.525238000000002</v>
      </c>
      <c r="AD81" s="1">
        <v>439</v>
      </c>
      <c r="AE81">
        <v>5</v>
      </c>
      <c r="AF81">
        <v>924</v>
      </c>
      <c r="AG81">
        <v>81</v>
      </c>
      <c r="AH81">
        <v>16.492208000000002</v>
      </c>
      <c r="AI81">
        <v>1235.0999999999999</v>
      </c>
      <c r="AJ81">
        <v>0</v>
      </c>
      <c r="AK81">
        <v>4</v>
      </c>
      <c r="AL81">
        <v>1340</v>
      </c>
      <c r="AM81" t="s">
        <v>394</v>
      </c>
      <c r="AN81" t="s">
        <v>665</v>
      </c>
      <c r="AO81">
        <v>319.17899999999997</v>
      </c>
      <c r="AR81" t="s">
        <v>118</v>
      </c>
      <c r="AS81" t="s">
        <v>119</v>
      </c>
      <c r="AT81" t="s">
        <v>202</v>
      </c>
      <c r="AU81" t="s">
        <v>393</v>
      </c>
      <c r="AV81" t="s">
        <v>48</v>
      </c>
      <c r="AW81">
        <v>10</v>
      </c>
      <c r="BB81">
        <v>0.95002750094757826</v>
      </c>
      <c r="BC81" t="s">
        <v>66</v>
      </c>
      <c r="BF81" t="s">
        <v>118</v>
      </c>
      <c r="BG81" t="s">
        <v>119</v>
      </c>
      <c r="BH81" t="s">
        <v>393</v>
      </c>
      <c r="BI81">
        <v>5333</v>
      </c>
      <c r="BJ81">
        <v>10</v>
      </c>
      <c r="BK81" t="s">
        <v>202</v>
      </c>
      <c r="BL81" t="s">
        <v>216</v>
      </c>
      <c r="BM81">
        <v>0.95002750094757826</v>
      </c>
      <c r="BN81" t="s">
        <v>66</v>
      </c>
      <c r="BO81" t="s">
        <v>178</v>
      </c>
      <c r="BP81">
        <v>1872.643</v>
      </c>
    </row>
    <row r="82" spans="1:68" ht="16.5">
      <c r="A82" s="110" t="str">
        <f t="shared" si="36"/>
        <v>청라교통</v>
      </c>
      <c r="B82" s="111" t="str">
        <f t="shared" si="35"/>
        <v>이교웅</v>
      </c>
      <c r="C82" s="112" t="str">
        <f t="shared" si="37"/>
        <v>F</v>
      </c>
      <c r="D82" s="113">
        <f t="shared" si="38"/>
        <v>0.78977789279338406</v>
      </c>
      <c r="E82" s="114">
        <f t="shared" si="39"/>
        <v>824</v>
      </c>
      <c r="F82" s="115" t="str">
        <f t="shared" si="40"/>
        <v>306</v>
      </c>
      <c r="G82" s="116" t="str">
        <f t="shared" si="41"/>
        <v>72바1499</v>
      </c>
      <c r="H82" s="117">
        <f t="shared" si="42"/>
        <v>11</v>
      </c>
      <c r="I82" s="118">
        <f t="shared" si="43"/>
        <v>3936.326</v>
      </c>
      <c r="J82" s="119">
        <f t="shared" si="44"/>
        <v>4.7151513662186381E-2</v>
      </c>
      <c r="K82" s="119">
        <f t="shared" si="45"/>
        <v>0.26850873325412861</v>
      </c>
      <c r="L82" s="119">
        <f t="shared" si="46"/>
        <v>0.14150250766831812</v>
      </c>
      <c r="M82" s="120">
        <f t="shared" si="47"/>
        <v>20.63</v>
      </c>
      <c r="N82" s="121">
        <f t="shared" si="48"/>
        <v>0</v>
      </c>
      <c r="O82" s="121">
        <f t="shared" si="49"/>
        <v>38.894136308832145</v>
      </c>
      <c r="P82" s="221">
        <f t="shared" si="50"/>
        <v>34</v>
      </c>
      <c r="Q82" s="222">
        <f t="shared" si="51"/>
        <v>0</v>
      </c>
      <c r="R82" s="222">
        <f t="shared" si="52"/>
        <v>1531</v>
      </c>
      <c r="T82">
        <v>531</v>
      </c>
      <c r="U82">
        <v>824</v>
      </c>
      <c r="V82" t="s">
        <v>395</v>
      </c>
      <c r="W82">
        <v>3936.326</v>
      </c>
      <c r="X82">
        <v>1580.6949999999999</v>
      </c>
      <c r="Y82">
        <v>2.4900000000000002</v>
      </c>
      <c r="Z82">
        <v>20.63</v>
      </c>
      <c r="AA82">
        <v>138.68358599999999</v>
      </c>
      <c r="AB82">
        <v>6.5391409999999999</v>
      </c>
      <c r="AC82">
        <v>37.237754000000002</v>
      </c>
      <c r="AD82" s="1">
        <v>557</v>
      </c>
      <c r="AE82">
        <v>0</v>
      </c>
      <c r="AF82">
        <v>1531</v>
      </c>
      <c r="AG82">
        <v>99</v>
      </c>
      <c r="AH82">
        <v>28.383503000000001</v>
      </c>
      <c r="AI82">
        <v>30928.9</v>
      </c>
      <c r="AJ82">
        <v>17975.8</v>
      </c>
      <c r="AK82">
        <v>34</v>
      </c>
      <c r="AL82">
        <v>22197</v>
      </c>
      <c r="AM82" t="s">
        <v>396</v>
      </c>
      <c r="AN82" t="s">
        <v>666</v>
      </c>
      <c r="AO82">
        <v>500.07600000000002</v>
      </c>
      <c r="AR82" t="s">
        <v>118</v>
      </c>
      <c r="AS82" t="s">
        <v>120</v>
      </c>
      <c r="AT82" t="s">
        <v>235</v>
      </c>
      <c r="AU82" t="s">
        <v>395</v>
      </c>
      <c r="AV82" t="s">
        <v>48</v>
      </c>
      <c r="AW82">
        <v>11</v>
      </c>
      <c r="BB82">
        <v>0.78977789279338406</v>
      </c>
      <c r="BC82" t="s">
        <v>70</v>
      </c>
      <c r="BF82" t="s">
        <v>118</v>
      </c>
      <c r="BG82" t="s">
        <v>120</v>
      </c>
      <c r="BH82" t="s">
        <v>395</v>
      </c>
      <c r="BI82">
        <v>824</v>
      </c>
      <c r="BJ82">
        <v>11</v>
      </c>
      <c r="BK82" t="s">
        <v>235</v>
      </c>
      <c r="BL82" t="s">
        <v>222</v>
      </c>
      <c r="BM82">
        <v>0.78977789279338406</v>
      </c>
      <c r="BN82" t="s">
        <v>70</v>
      </c>
      <c r="BO82" t="s">
        <v>188</v>
      </c>
      <c r="BP82">
        <v>3936.326</v>
      </c>
    </row>
    <row r="83" spans="1:68" ht="16.5">
      <c r="A83" s="127" t="str">
        <f t="shared" si="36"/>
        <v>청라교통</v>
      </c>
      <c r="B83" s="128" t="str">
        <f t="shared" si="35"/>
        <v>이동민</v>
      </c>
      <c r="C83" s="129" t="str">
        <f t="shared" si="37"/>
        <v>D</v>
      </c>
      <c r="D83" s="130">
        <f t="shared" si="38"/>
        <v>0.84961499596964241</v>
      </c>
      <c r="E83" s="131">
        <f t="shared" si="39"/>
        <v>5685</v>
      </c>
      <c r="F83" s="132" t="str">
        <f t="shared" si="40"/>
        <v>308</v>
      </c>
      <c r="G83" s="133" t="str">
        <f t="shared" si="41"/>
        <v>70바5066</v>
      </c>
      <c r="H83" s="134">
        <f t="shared" si="42"/>
        <v>3</v>
      </c>
      <c r="I83" s="135">
        <f t="shared" si="43"/>
        <v>3929.4879999999998</v>
      </c>
      <c r="J83" s="136">
        <f t="shared" si="44"/>
        <v>5.0261904132715913E-3</v>
      </c>
      <c r="K83" s="136">
        <f t="shared" si="45"/>
        <v>0.24674988496903799</v>
      </c>
      <c r="L83" s="136">
        <f t="shared" si="46"/>
        <v>0.15065575973256567</v>
      </c>
      <c r="M83" s="137">
        <f t="shared" si="47"/>
        <v>23.776</v>
      </c>
      <c r="N83" s="138">
        <f t="shared" si="48"/>
        <v>0</v>
      </c>
      <c r="O83" s="138">
        <f t="shared" si="49"/>
        <v>11.731808317012293</v>
      </c>
      <c r="P83" s="219">
        <f t="shared" si="50"/>
        <v>1</v>
      </c>
      <c r="Q83" s="220">
        <f t="shared" si="51"/>
        <v>0</v>
      </c>
      <c r="R83" s="220">
        <f t="shared" si="52"/>
        <v>461</v>
      </c>
      <c r="T83">
        <v>531</v>
      </c>
      <c r="U83">
        <v>5685</v>
      </c>
      <c r="V83" t="s">
        <v>397</v>
      </c>
      <c r="W83">
        <v>3929.4879999999998</v>
      </c>
      <c r="X83">
        <v>1632.287</v>
      </c>
      <c r="Y83">
        <v>2.407</v>
      </c>
      <c r="Z83">
        <v>23.776</v>
      </c>
      <c r="AA83">
        <v>101.074961</v>
      </c>
      <c r="AB83">
        <v>0.50802199999999997</v>
      </c>
      <c r="AC83">
        <v>24.940235000000001</v>
      </c>
      <c r="AD83" s="1">
        <v>592</v>
      </c>
      <c r="AE83">
        <v>0</v>
      </c>
      <c r="AF83">
        <v>461</v>
      </c>
      <c r="AG83">
        <v>94</v>
      </c>
      <c r="AH83">
        <v>38.876967</v>
      </c>
      <c r="AI83">
        <v>26036.400000000001</v>
      </c>
      <c r="AJ83">
        <v>14707.6</v>
      </c>
      <c r="AK83">
        <v>1</v>
      </c>
      <c r="AL83">
        <v>1762</v>
      </c>
      <c r="AM83" t="s">
        <v>398</v>
      </c>
      <c r="AN83" t="s">
        <v>667</v>
      </c>
      <c r="AO83">
        <v>3296.0859999999998</v>
      </c>
      <c r="AR83" t="s">
        <v>118</v>
      </c>
      <c r="AS83" t="s">
        <v>122</v>
      </c>
      <c r="AT83" t="s">
        <v>246</v>
      </c>
      <c r="AU83" t="s">
        <v>397</v>
      </c>
      <c r="AV83" t="s">
        <v>48</v>
      </c>
      <c r="AW83">
        <v>3</v>
      </c>
      <c r="BB83">
        <v>0.84961499596964241</v>
      </c>
      <c r="BC83" t="s">
        <v>67</v>
      </c>
      <c r="BF83" t="s">
        <v>118</v>
      </c>
      <c r="BG83" t="s">
        <v>122</v>
      </c>
      <c r="BH83" t="s">
        <v>397</v>
      </c>
      <c r="BI83">
        <v>5685</v>
      </c>
      <c r="BJ83">
        <v>3</v>
      </c>
      <c r="BK83" t="s">
        <v>246</v>
      </c>
      <c r="BL83" t="s">
        <v>254</v>
      </c>
      <c r="BM83">
        <v>0.84961499596964241</v>
      </c>
      <c r="BN83" t="s">
        <v>67</v>
      </c>
      <c r="BO83" t="s">
        <v>179</v>
      </c>
      <c r="BP83">
        <v>3929.4879999999998</v>
      </c>
    </row>
    <row r="84" spans="1:68" ht="16.5">
      <c r="A84" s="110" t="str">
        <f t="shared" si="36"/>
        <v>청라교통</v>
      </c>
      <c r="B84" s="111" t="str">
        <f t="shared" si="35"/>
        <v>이산우</v>
      </c>
      <c r="C84" s="112" t="str">
        <f t="shared" si="37"/>
        <v>C</v>
      </c>
      <c r="D84" s="113">
        <f t="shared" si="38"/>
        <v>0.87350000000000005</v>
      </c>
      <c r="E84" s="114">
        <f t="shared" si="39"/>
        <v>3949</v>
      </c>
      <c r="F84" s="115" t="str">
        <f t="shared" si="40"/>
        <v>112</v>
      </c>
      <c r="G84" s="116" t="str">
        <f t="shared" si="41"/>
        <v>72바1572</v>
      </c>
      <c r="H84" s="117">
        <f t="shared" si="42"/>
        <v>1</v>
      </c>
      <c r="I84" s="118">
        <f t="shared" si="43"/>
        <v>1507.827</v>
      </c>
      <c r="J84" s="119">
        <f t="shared" si="44"/>
        <v>2.5723118022501372E-2</v>
      </c>
      <c r="K84" s="119">
        <f t="shared" si="45"/>
        <v>0.38061452254416006</v>
      </c>
      <c r="L84" s="119">
        <f t="shared" si="46"/>
        <v>0.24008059280010241</v>
      </c>
      <c r="M84" s="120">
        <f t="shared" si="47"/>
        <v>22.216999999999999</v>
      </c>
      <c r="N84" s="121">
        <f t="shared" si="48"/>
        <v>6.6320605745884637E-2</v>
      </c>
      <c r="O84" s="121">
        <f t="shared" si="49"/>
        <v>34.884638622335324</v>
      </c>
      <c r="P84" s="221">
        <f t="shared" si="50"/>
        <v>13</v>
      </c>
      <c r="Q84" s="222">
        <f t="shared" si="51"/>
        <v>1</v>
      </c>
      <c r="R84" s="222">
        <f t="shared" si="52"/>
        <v>526</v>
      </c>
      <c r="T84">
        <v>531</v>
      </c>
      <c r="U84">
        <v>3949</v>
      </c>
      <c r="V84" t="s">
        <v>399</v>
      </c>
      <c r="W84">
        <v>1507.827</v>
      </c>
      <c r="X84">
        <v>862.89200000000005</v>
      </c>
      <c r="Y84">
        <v>1.7470000000000001</v>
      </c>
      <c r="Z84">
        <v>22.216999999999999</v>
      </c>
      <c r="AA84">
        <v>88.916087000000005</v>
      </c>
      <c r="AB84">
        <v>2.2871990000000002</v>
      </c>
      <c r="AC84">
        <v>33.842753999999999</v>
      </c>
      <c r="AD84" s="1">
        <v>362</v>
      </c>
      <c r="AE84">
        <v>1</v>
      </c>
      <c r="AF84">
        <v>526</v>
      </c>
      <c r="AG84">
        <v>81</v>
      </c>
      <c r="AH84">
        <v>16.957865000000002</v>
      </c>
      <c r="AI84">
        <v>1819.7</v>
      </c>
      <c r="AJ84">
        <v>0</v>
      </c>
      <c r="AK84">
        <v>13</v>
      </c>
      <c r="AL84">
        <v>5101</v>
      </c>
      <c r="AM84" t="s">
        <v>400</v>
      </c>
      <c r="AN84" t="s">
        <v>668</v>
      </c>
      <c r="AO84">
        <v>1507.827</v>
      </c>
      <c r="AR84" t="s">
        <v>118</v>
      </c>
      <c r="AS84" t="s">
        <v>119</v>
      </c>
      <c r="AT84" t="s">
        <v>216</v>
      </c>
      <c r="AU84" t="s">
        <v>399</v>
      </c>
      <c r="AV84" t="s">
        <v>48</v>
      </c>
      <c r="AW84">
        <v>1</v>
      </c>
      <c r="BB84">
        <v>0.87350000000000005</v>
      </c>
      <c r="BC84" t="s">
        <v>69</v>
      </c>
      <c r="BF84" t="s">
        <v>118</v>
      </c>
      <c r="BG84" t="s">
        <v>119</v>
      </c>
      <c r="BH84" t="s">
        <v>399</v>
      </c>
      <c r="BI84">
        <v>3949</v>
      </c>
      <c r="BJ84">
        <v>1</v>
      </c>
      <c r="BK84" t="s">
        <v>216</v>
      </c>
      <c r="BL84" t="s">
        <v>174</v>
      </c>
      <c r="BM84">
        <v>0.87350000000000005</v>
      </c>
      <c r="BN84" t="s">
        <v>69</v>
      </c>
      <c r="BO84" t="s">
        <v>177</v>
      </c>
      <c r="BP84">
        <v>1507.827</v>
      </c>
    </row>
    <row r="85" spans="1:68" ht="16.5">
      <c r="A85" s="127" t="str">
        <f t="shared" si="36"/>
        <v>청라교통</v>
      </c>
      <c r="B85" s="128" t="str">
        <f t="shared" si="35"/>
        <v>이상렬</v>
      </c>
      <c r="C85" s="129" t="str">
        <f t="shared" si="37"/>
        <v>B</v>
      </c>
      <c r="D85" s="130">
        <f t="shared" si="38"/>
        <v>0.93870967741935485</v>
      </c>
      <c r="E85" s="131">
        <f t="shared" si="39"/>
        <v>2965</v>
      </c>
      <c r="F85" s="132" t="str">
        <f t="shared" si="40"/>
        <v>306</v>
      </c>
      <c r="G85" s="133" t="str">
        <f t="shared" si="41"/>
        <v>72바1305</v>
      </c>
      <c r="H85" s="134">
        <f t="shared" si="42"/>
        <v>1</v>
      </c>
      <c r="I85" s="135">
        <f t="shared" si="43"/>
        <v>3767.7460000000001</v>
      </c>
      <c r="J85" s="136">
        <f t="shared" si="44"/>
        <v>1.6609705809546092E-2</v>
      </c>
      <c r="K85" s="136">
        <f t="shared" si="45"/>
        <v>0.23949668382230316</v>
      </c>
      <c r="L85" s="136">
        <f t="shared" si="46"/>
        <v>0.13827896041824475</v>
      </c>
      <c r="M85" s="137">
        <f t="shared" si="47"/>
        <v>17.506</v>
      </c>
      <c r="N85" s="138">
        <f t="shared" si="48"/>
        <v>0</v>
      </c>
      <c r="O85" s="138">
        <f t="shared" si="49"/>
        <v>1.4862997664916902</v>
      </c>
      <c r="P85" s="219">
        <f t="shared" si="50"/>
        <v>17</v>
      </c>
      <c r="Q85" s="220">
        <f t="shared" si="51"/>
        <v>0</v>
      </c>
      <c r="R85" s="220">
        <f t="shared" si="52"/>
        <v>56</v>
      </c>
      <c r="T85">
        <v>531</v>
      </c>
      <c r="U85">
        <v>2965</v>
      </c>
      <c r="V85" t="s">
        <v>401</v>
      </c>
      <c r="W85">
        <v>3767.7460000000001</v>
      </c>
      <c r="X85">
        <v>1294.5440000000001</v>
      </c>
      <c r="Y85">
        <v>2.91</v>
      </c>
      <c r="Z85">
        <v>17.506</v>
      </c>
      <c r="AA85">
        <v>123.55414500000001</v>
      </c>
      <c r="AB85">
        <v>2.0521980000000002</v>
      </c>
      <c r="AC85">
        <v>29.590807999999999</v>
      </c>
      <c r="AD85" s="1">
        <v>521</v>
      </c>
      <c r="AE85">
        <v>0</v>
      </c>
      <c r="AF85">
        <v>56</v>
      </c>
      <c r="AG85">
        <v>91</v>
      </c>
      <c r="AH85">
        <v>30.494695</v>
      </c>
      <c r="AI85">
        <v>23109.599999999999</v>
      </c>
      <c r="AJ85">
        <v>12680.7</v>
      </c>
      <c r="AK85">
        <v>17</v>
      </c>
      <c r="AL85">
        <v>5706</v>
      </c>
      <c r="AM85" t="s">
        <v>402</v>
      </c>
      <c r="AN85" t="s">
        <v>669</v>
      </c>
      <c r="AO85">
        <v>3767.7460000000001</v>
      </c>
      <c r="AR85" t="s">
        <v>118</v>
      </c>
      <c r="AS85" t="s">
        <v>120</v>
      </c>
      <c r="AT85" t="s">
        <v>231</v>
      </c>
      <c r="AU85" t="s">
        <v>401</v>
      </c>
      <c r="AV85" t="s">
        <v>48</v>
      </c>
      <c r="AW85">
        <v>1</v>
      </c>
      <c r="BB85">
        <v>0.93870967741935485</v>
      </c>
      <c r="BC85" t="s">
        <v>68</v>
      </c>
      <c r="BF85" t="s">
        <v>118</v>
      </c>
      <c r="BG85" t="s">
        <v>120</v>
      </c>
      <c r="BH85" t="s">
        <v>401</v>
      </c>
      <c r="BI85">
        <v>2965</v>
      </c>
      <c r="BJ85">
        <v>1</v>
      </c>
      <c r="BK85" t="s">
        <v>231</v>
      </c>
      <c r="BL85" t="s">
        <v>174</v>
      </c>
      <c r="BM85">
        <v>0.93870967741935485</v>
      </c>
      <c r="BN85" t="s">
        <v>68</v>
      </c>
      <c r="BO85" t="s">
        <v>175</v>
      </c>
      <c r="BP85">
        <v>3767.7460000000001</v>
      </c>
    </row>
    <row r="86" spans="1:68" ht="16.5">
      <c r="A86" s="110" t="str">
        <f t="shared" si="36"/>
        <v>청라교통</v>
      </c>
      <c r="B86" s="111" t="str">
        <f t="shared" si="35"/>
        <v>이상영</v>
      </c>
      <c r="C86" s="112" t="str">
        <f t="shared" si="37"/>
        <v>B</v>
      </c>
      <c r="D86" s="113">
        <f t="shared" si="38"/>
        <v>0.93874999999999997</v>
      </c>
      <c r="E86" s="114">
        <f t="shared" si="39"/>
        <v>1985</v>
      </c>
      <c r="F86" s="115" t="str">
        <f t="shared" si="40"/>
        <v>306</v>
      </c>
      <c r="G86" s="116" t="str">
        <f t="shared" si="41"/>
        <v>70바6090</v>
      </c>
      <c r="H86" s="117">
        <f t="shared" si="42"/>
        <v>1</v>
      </c>
      <c r="I86" s="118">
        <f t="shared" si="43"/>
        <v>3391.9409999999998</v>
      </c>
      <c r="J86" s="119">
        <f t="shared" si="44"/>
        <v>3.2715585532238317E-3</v>
      </c>
      <c r="K86" s="119">
        <f t="shared" si="45"/>
        <v>0.219364314848908</v>
      </c>
      <c r="L86" s="119">
        <f t="shared" si="46"/>
        <v>0.14357561054275414</v>
      </c>
      <c r="M86" s="120">
        <f t="shared" si="47"/>
        <v>16.934000000000001</v>
      </c>
      <c r="N86" s="121">
        <f t="shared" si="48"/>
        <v>0</v>
      </c>
      <c r="O86" s="121">
        <f t="shared" si="49"/>
        <v>8.9624200420938926</v>
      </c>
      <c r="P86" s="221">
        <f t="shared" si="50"/>
        <v>0</v>
      </c>
      <c r="Q86" s="222">
        <f t="shared" si="51"/>
        <v>0</v>
      </c>
      <c r="R86" s="222">
        <f t="shared" si="52"/>
        <v>304</v>
      </c>
      <c r="T86">
        <v>531</v>
      </c>
      <c r="U86">
        <v>1985</v>
      </c>
      <c r="V86" t="s">
        <v>403</v>
      </c>
      <c r="W86">
        <v>3391.9409999999998</v>
      </c>
      <c r="X86">
        <v>1129.0329999999999</v>
      </c>
      <c r="Y86">
        <v>3.004</v>
      </c>
      <c r="Z86">
        <v>16.934000000000001</v>
      </c>
      <c r="AA86">
        <v>98.315526000000006</v>
      </c>
      <c r="AB86">
        <v>0.32164500000000001</v>
      </c>
      <c r="AC86">
        <v>21.566918000000001</v>
      </c>
      <c r="AD86" s="1">
        <v>487</v>
      </c>
      <c r="AE86">
        <v>0</v>
      </c>
      <c r="AF86">
        <v>304</v>
      </c>
      <c r="AG86">
        <v>90</v>
      </c>
      <c r="AH86">
        <v>34.500563</v>
      </c>
      <c r="AI86">
        <v>19000.8</v>
      </c>
      <c r="AJ86">
        <v>5026</v>
      </c>
      <c r="AK86">
        <v>0</v>
      </c>
      <c r="AL86">
        <v>0</v>
      </c>
      <c r="AM86" t="s">
        <v>404</v>
      </c>
      <c r="AN86" t="s">
        <v>670</v>
      </c>
      <c r="AO86">
        <v>3391.9409999999998</v>
      </c>
      <c r="AR86" t="s">
        <v>118</v>
      </c>
      <c r="AS86" t="s">
        <v>120</v>
      </c>
      <c r="AT86" t="s">
        <v>230</v>
      </c>
      <c r="AU86" t="s">
        <v>403</v>
      </c>
      <c r="AV86" t="s">
        <v>48</v>
      </c>
      <c r="AW86">
        <v>1</v>
      </c>
      <c r="BB86">
        <v>0.93874999999999997</v>
      </c>
      <c r="BC86" t="s">
        <v>68</v>
      </c>
      <c r="BF86" t="s">
        <v>118</v>
      </c>
      <c r="BG86" t="s">
        <v>120</v>
      </c>
      <c r="BH86" t="s">
        <v>403</v>
      </c>
      <c r="BI86">
        <v>1985</v>
      </c>
      <c r="BJ86">
        <v>1</v>
      </c>
      <c r="BK86" t="s">
        <v>230</v>
      </c>
      <c r="BL86" t="s">
        <v>174</v>
      </c>
      <c r="BM86">
        <v>0.93874999999999997</v>
      </c>
      <c r="BN86" t="s">
        <v>68</v>
      </c>
      <c r="BO86" t="s">
        <v>175</v>
      </c>
      <c r="BP86">
        <v>3391.9409999999998</v>
      </c>
    </row>
    <row r="87" spans="1:68" ht="16.5">
      <c r="A87" s="127" t="str">
        <f t="shared" si="36"/>
        <v>청라교통</v>
      </c>
      <c r="B87" s="128" t="str">
        <f t="shared" si="35"/>
        <v>이선형</v>
      </c>
      <c r="C87" s="129" t="str">
        <f t="shared" si="37"/>
        <v>A</v>
      </c>
      <c r="D87" s="130">
        <f t="shared" si="38"/>
        <v>0.99099999999999999</v>
      </c>
      <c r="E87" s="131">
        <f t="shared" si="39"/>
        <v>5618</v>
      </c>
      <c r="F87" s="132" t="str">
        <f t="shared" si="40"/>
        <v>112</v>
      </c>
      <c r="G87" s="133" t="str">
        <f t="shared" si="41"/>
        <v>70바5997</v>
      </c>
      <c r="H87" s="134">
        <f t="shared" si="42"/>
        <v>1</v>
      </c>
      <c r="I87" s="135">
        <f t="shared" si="43"/>
        <v>2039.646</v>
      </c>
      <c r="J87" s="136">
        <f t="shared" si="44"/>
        <v>3.3250867897610205E-2</v>
      </c>
      <c r="K87" s="136">
        <f t="shared" si="45"/>
        <v>0.35363757733541334</v>
      </c>
      <c r="L87" s="136">
        <f t="shared" si="46"/>
        <v>0.23925720443645612</v>
      </c>
      <c r="M87" s="137">
        <f t="shared" si="47"/>
        <v>16.425000000000001</v>
      </c>
      <c r="N87" s="138">
        <f t="shared" si="48"/>
        <v>0</v>
      </c>
      <c r="O87" s="138">
        <f t="shared" si="49"/>
        <v>11.694437761147819</v>
      </c>
      <c r="P87" s="219">
        <f t="shared" si="50"/>
        <v>13</v>
      </c>
      <c r="Q87" s="220">
        <f t="shared" si="51"/>
        <v>0</v>
      </c>
      <c r="R87" s="220">
        <f t="shared" si="52"/>
        <v>244</v>
      </c>
      <c r="T87">
        <v>531</v>
      </c>
      <c r="U87">
        <v>5618</v>
      </c>
      <c r="V87" t="s">
        <v>405</v>
      </c>
      <c r="W87">
        <v>2086.462</v>
      </c>
      <c r="X87">
        <v>1054.2560000000001</v>
      </c>
      <c r="Y87">
        <v>1.9790000000000001</v>
      </c>
      <c r="Z87">
        <v>16.425000000000001</v>
      </c>
      <c r="AA87">
        <v>130.363304</v>
      </c>
      <c r="AB87">
        <v>4.3346929999999997</v>
      </c>
      <c r="AC87">
        <v>46.101362999999999</v>
      </c>
      <c r="AD87" s="1">
        <v>488</v>
      </c>
      <c r="AE87">
        <v>0</v>
      </c>
      <c r="AF87">
        <v>244</v>
      </c>
      <c r="AG87">
        <v>81</v>
      </c>
      <c r="AH87">
        <v>16.004978999999999</v>
      </c>
      <c r="AI87">
        <v>1670.8</v>
      </c>
      <c r="AJ87">
        <v>0</v>
      </c>
      <c r="AK87">
        <v>13</v>
      </c>
      <c r="AL87">
        <v>2342</v>
      </c>
      <c r="AM87" t="s">
        <v>406</v>
      </c>
      <c r="AN87" t="s">
        <v>671</v>
      </c>
      <c r="AO87">
        <v>2039.646</v>
      </c>
      <c r="AR87" t="s">
        <v>118</v>
      </c>
      <c r="AS87" t="s">
        <v>119</v>
      </c>
      <c r="AT87" t="s">
        <v>202</v>
      </c>
      <c r="AU87" t="s">
        <v>405</v>
      </c>
      <c r="AV87" t="s">
        <v>48</v>
      </c>
      <c r="AW87">
        <v>1</v>
      </c>
      <c r="BB87">
        <v>0.99099999999999999</v>
      </c>
      <c r="BC87" t="s">
        <v>66</v>
      </c>
      <c r="BF87" t="s">
        <v>118</v>
      </c>
      <c r="BG87" t="s">
        <v>119</v>
      </c>
      <c r="BH87" t="s">
        <v>405</v>
      </c>
      <c r="BI87">
        <v>5618</v>
      </c>
      <c r="BJ87">
        <v>1</v>
      </c>
      <c r="BK87" t="s">
        <v>202</v>
      </c>
      <c r="BL87" t="s">
        <v>174</v>
      </c>
      <c r="BM87">
        <v>0.99099999999999999</v>
      </c>
      <c r="BN87" t="s">
        <v>66</v>
      </c>
      <c r="BO87" t="s">
        <v>178</v>
      </c>
      <c r="BP87">
        <v>2039.646</v>
      </c>
    </row>
    <row r="88" spans="1:68" ht="16.5">
      <c r="A88" s="110" t="str">
        <f t="shared" ref="A88:A109" si="53">BF88</f>
        <v>청라교통</v>
      </c>
      <c r="B88" s="111" t="str">
        <f t="shared" si="35"/>
        <v>이성관</v>
      </c>
      <c r="C88" s="112" t="str">
        <f t="shared" ref="C88:C109" si="54">BN88</f>
        <v>D</v>
      </c>
      <c r="D88" s="113">
        <f t="shared" ref="D88:D109" si="55">BM88</f>
        <v>0.81238095238095231</v>
      </c>
      <c r="E88" s="114">
        <f t="shared" ref="E88:E109" si="56">U88</f>
        <v>1294</v>
      </c>
      <c r="F88" s="115" t="str">
        <f t="shared" ref="F88:F109" si="57">BG88</f>
        <v>112</v>
      </c>
      <c r="G88" s="116" t="str">
        <f t="shared" ref="G88:G109" si="58">BK88</f>
        <v>70바6056</v>
      </c>
      <c r="H88" s="117">
        <f t="shared" ref="H88:H109" si="59">BJ88</f>
        <v>1</v>
      </c>
      <c r="I88" s="118">
        <f t="shared" ref="I88:I109" si="60">BP88</f>
        <v>860.83699999999999</v>
      </c>
      <c r="J88" s="119">
        <f t="shared" ref="J88:J109" si="61">AB88/AA88</f>
        <v>3.7209359739646411E-2</v>
      </c>
      <c r="K88" s="119">
        <f t="shared" ref="K88:K109" si="62">AC88/AA88</f>
        <v>0.41445978968718089</v>
      </c>
      <c r="L88" s="119">
        <f t="shared" ref="L88:L109" si="63">AD88/I88</f>
        <v>0.21490711946628688</v>
      </c>
      <c r="M88" s="120">
        <f t="shared" ref="M88:M109" si="64">Z88</f>
        <v>16.715</v>
      </c>
      <c r="N88" s="121">
        <f t="shared" ref="N88:N109" si="65">AE88*100/W88</f>
        <v>0.11616601052231723</v>
      </c>
      <c r="O88" s="121">
        <f t="shared" ref="O88:O109" si="66">AF88*100/W88</f>
        <v>26.253518378043694</v>
      </c>
      <c r="P88" s="221">
        <f t="shared" ref="P88:P109" si="67">AK88</f>
        <v>22</v>
      </c>
      <c r="Q88" s="222">
        <f t="shared" ref="Q88:Q109" si="68">AE88</f>
        <v>1</v>
      </c>
      <c r="R88" s="222">
        <f t="shared" ref="R88:R109" si="69">AF88</f>
        <v>226</v>
      </c>
      <c r="T88">
        <v>531</v>
      </c>
      <c r="U88">
        <v>1294</v>
      </c>
      <c r="V88" t="s">
        <v>672</v>
      </c>
      <c r="W88">
        <v>860.83699999999999</v>
      </c>
      <c r="X88">
        <v>504.45699999999999</v>
      </c>
      <c r="Y88">
        <v>1.706</v>
      </c>
      <c r="Z88">
        <v>16.715</v>
      </c>
      <c r="AA88">
        <v>57.922764999999998</v>
      </c>
      <c r="AB88">
        <v>2.1552690000000001</v>
      </c>
      <c r="AC88">
        <v>24.006657000000001</v>
      </c>
      <c r="AD88" s="1">
        <v>185</v>
      </c>
      <c r="AE88">
        <v>1</v>
      </c>
      <c r="AF88">
        <v>226</v>
      </c>
      <c r="AG88">
        <v>82</v>
      </c>
      <c r="AH88">
        <v>14.861807000000001</v>
      </c>
      <c r="AI88">
        <v>1116.8</v>
      </c>
      <c r="AJ88">
        <v>9.1</v>
      </c>
      <c r="AK88">
        <v>22</v>
      </c>
      <c r="AL88">
        <v>18992</v>
      </c>
      <c r="AM88" t="s">
        <v>673</v>
      </c>
      <c r="AN88" t="s">
        <v>674</v>
      </c>
      <c r="AO88">
        <v>860.83699999999999</v>
      </c>
      <c r="AR88" t="s">
        <v>118</v>
      </c>
      <c r="AS88" t="s">
        <v>119</v>
      </c>
      <c r="AT88" t="s">
        <v>500</v>
      </c>
      <c r="AU88" t="s">
        <v>672</v>
      </c>
      <c r="AV88" t="s">
        <v>48</v>
      </c>
      <c r="AW88">
        <v>1</v>
      </c>
      <c r="BB88">
        <v>0.81238095238095231</v>
      </c>
      <c r="BC88" t="s">
        <v>67</v>
      </c>
      <c r="BF88" t="s">
        <v>118</v>
      </c>
      <c r="BG88" t="s">
        <v>119</v>
      </c>
      <c r="BH88" t="s">
        <v>672</v>
      </c>
      <c r="BI88">
        <v>1294</v>
      </c>
      <c r="BJ88">
        <v>1</v>
      </c>
      <c r="BK88" t="s">
        <v>500</v>
      </c>
      <c r="BL88" t="s">
        <v>174</v>
      </c>
      <c r="BM88">
        <v>0.81238095238095231</v>
      </c>
      <c r="BN88" t="s">
        <v>67</v>
      </c>
      <c r="BO88" t="s">
        <v>179</v>
      </c>
      <c r="BP88">
        <v>860.83699999999999</v>
      </c>
    </row>
    <row r="89" spans="1:68" ht="16.5">
      <c r="A89" s="127" t="str">
        <f t="shared" si="53"/>
        <v>청라교통</v>
      </c>
      <c r="B89" s="128" t="str">
        <f t="shared" si="35"/>
        <v>이성만</v>
      </c>
      <c r="C89" s="129" t="str">
        <f t="shared" si="54"/>
        <v>C</v>
      </c>
      <c r="D89" s="130">
        <f t="shared" si="55"/>
        <v>0.86078106728016746</v>
      </c>
      <c r="E89" s="131">
        <f t="shared" si="56"/>
        <v>1442</v>
      </c>
      <c r="F89" s="132" t="str">
        <f t="shared" si="57"/>
        <v>306</v>
      </c>
      <c r="G89" s="133" t="str">
        <f t="shared" si="58"/>
        <v>72바1499</v>
      </c>
      <c r="H89" s="134">
        <f t="shared" si="59"/>
        <v>10</v>
      </c>
      <c r="I89" s="135">
        <f t="shared" si="60"/>
        <v>3509.3349999999996</v>
      </c>
      <c r="J89" s="136">
        <f t="shared" si="61"/>
        <v>8.0376255277977062E-3</v>
      </c>
      <c r="K89" s="136">
        <f t="shared" si="62"/>
        <v>0.28339851759041346</v>
      </c>
      <c r="L89" s="136">
        <f t="shared" si="63"/>
        <v>0.1228152912161421</v>
      </c>
      <c r="M89" s="137">
        <f t="shared" si="64"/>
        <v>19.356999999999999</v>
      </c>
      <c r="N89" s="138">
        <f t="shared" si="65"/>
        <v>2.8495427196320672E-2</v>
      </c>
      <c r="O89" s="138">
        <f t="shared" si="66"/>
        <v>18.066100842467304</v>
      </c>
      <c r="P89" s="219">
        <f t="shared" si="67"/>
        <v>29</v>
      </c>
      <c r="Q89" s="220">
        <f t="shared" si="68"/>
        <v>1</v>
      </c>
      <c r="R89" s="220">
        <f t="shared" si="69"/>
        <v>634</v>
      </c>
      <c r="T89">
        <v>531</v>
      </c>
      <c r="U89">
        <v>1442</v>
      </c>
      <c r="V89" t="s">
        <v>407</v>
      </c>
      <c r="W89">
        <v>3509.335</v>
      </c>
      <c r="X89">
        <v>1293.1610000000001</v>
      </c>
      <c r="Y89">
        <v>2.714</v>
      </c>
      <c r="Z89">
        <v>19.356999999999999</v>
      </c>
      <c r="AA89">
        <v>114.182478</v>
      </c>
      <c r="AB89">
        <v>0.91775600000000002</v>
      </c>
      <c r="AC89">
        <v>32.359144999999998</v>
      </c>
      <c r="AD89" s="1">
        <v>431</v>
      </c>
      <c r="AE89">
        <v>1</v>
      </c>
      <c r="AF89">
        <v>634</v>
      </c>
      <c r="AG89">
        <v>91</v>
      </c>
      <c r="AH89">
        <v>30.734444</v>
      </c>
      <c r="AI89">
        <v>25878.7</v>
      </c>
      <c r="AJ89">
        <v>6889.7</v>
      </c>
      <c r="AK89">
        <v>29</v>
      </c>
      <c r="AL89">
        <v>17757</v>
      </c>
      <c r="AM89" t="s">
        <v>408</v>
      </c>
      <c r="AN89" t="s">
        <v>675</v>
      </c>
      <c r="AO89">
        <v>945.55100000000004</v>
      </c>
      <c r="AR89" t="s">
        <v>118</v>
      </c>
      <c r="AS89" t="s">
        <v>120</v>
      </c>
      <c r="AT89" t="s">
        <v>235</v>
      </c>
      <c r="AU89" t="s">
        <v>407</v>
      </c>
      <c r="AV89" t="s">
        <v>48</v>
      </c>
      <c r="AW89">
        <v>10</v>
      </c>
      <c r="BB89">
        <v>0.86078106728016746</v>
      </c>
      <c r="BC89" t="s">
        <v>69</v>
      </c>
      <c r="BF89" t="s">
        <v>118</v>
      </c>
      <c r="BG89" t="s">
        <v>120</v>
      </c>
      <c r="BH89" t="s">
        <v>407</v>
      </c>
      <c r="BI89">
        <v>1442</v>
      </c>
      <c r="BJ89">
        <v>10</v>
      </c>
      <c r="BK89" t="s">
        <v>235</v>
      </c>
      <c r="BL89" t="s">
        <v>231</v>
      </c>
      <c r="BM89">
        <v>0.86078106728016746</v>
      </c>
      <c r="BN89" t="s">
        <v>69</v>
      </c>
      <c r="BO89" t="s">
        <v>177</v>
      </c>
      <c r="BP89">
        <v>3509.3349999999996</v>
      </c>
    </row>
    <row r="90" spans="1:68" ht="16.5">
      <c r="A90" s="110" t="str">
        <f t="shared" si="53"/>
        <v>청라교통</v>
      </c>
      <c r="B90" s="111" t="str">
        <f t="shared" si="35"/>
        <v>이원형</v>
      </c>
      <c r="C90" s="112" t="str">
        <f t="shared" si="54"/>
        <v>B</v>
      </c>
      <c r="D90" s="113">
        <f t="shared" si="55"/>
        <v>0.91045469827454539</v>
      </c>
      <c r="E90" s="114">
        <f t="shared" si="56"/>
        <v>5535</v>
      </c>
      <c r="F90" s="115" t="str">
        <f t="shared" si="57"/>
        <v>306</v>
      </c>
      <c r="G90" s="116" t="str">
        <f t="shared" si="58"/>
        <v>70바6089</v>
      </c>
      <c r="H90" s="117">
        <f t="shared" si="59"/>
        <v>3</v>
      </c>
      <c r="I90" s="118">
        <f t="shared" si="60"/>
        <v>3692.9230000000002</v>
      </c>
      <c r="J90" s="119">
        <f t="shared" si="61"/>
        <v>2.3924204280507438E-2</v>
      </c>
      <c r="K90" s="119">
        <f t="shared" si="62"/>
        <v>0.28201166592233851</v>
      </c>
      <c r="L90" s="119">
        <f t="shared" si="63"/>
        <v>0.15678637220434868</v>
      </c>
      <c r="M90" s="120">
        <f t="shared" si="64"/>
        <v>19.219000000000001</v>
      </c>
      <c r="N90" s="121">
        <f t="shared" si="65"/>
        <v>2.7078820760681986E-2</v>
      </c>
      <c r="O90" s="121">
        <f t="shared" si="66"/>
        <v>11.833444672418029</v>
      </c>
      <c r="P90" s="221">
        <f t="shared" si="67"/>
        <v>50</v>
      </c>
      <c r="Q90" s="222">
        <f t="shared" si="68"/>
        <v>1</v>
      </c>
      <c r="R90" s="222">
        <f t="shared" si="69"/>
        <v>437</v>
      </c>
      <c r="T90">
        <v>531</v>
      </c>
      <c r="U90">
        <v>5535</v>
      </c>
      <c r="V90" t="s">
        <v>409</v>
      </c>
      <c r="W90">
        <v>3692.9229999999998</v>
      </c>
      <c r="X90">
        <v>1321.3779999999999</v>
      </c>
      <c r="Y90">
        <v>2.7949999999999999</v>
      </c>
      <c r="Z90">
        <v>19.219000000000001</v>
      </c>
      <c r="AA90">
        <v>125.58081199999999</v>
      </c>
      <c r="AB90">
        <v>3.0044209999999998</v>
      </c>
      <c r="AC90">
        <v>35.415253999999997</v>
      </c>
      <c r="AD90" s="1">
        <v>579</v>
      </c>
      <c r="AE90">
        <v>1</v>
      </c>
      <c r="AF90">
        <v>437</v>
      </c>
      <c r="AG90">
        <v>91</v>
      </c>
      <c r="AH90">
        <v>29.406745000000001</v>
      </c>
      <c r="AI90">
        <v>22312.799999999999</v>
      </c>
      <c r="AJ90">
        <v>11239.1</v>
      </c>
      <c r="AK90">
        <v>50</v>
      </c>
      <c r="AL90">
        <v>22470</v>
      </c>
      <c r="AM90" t="s">
        <v>410</v>
      </c>
      <c r="AN90" t="s">
        <v>676</v>
      </c>
      <c r="AO90">
        <v>3293.1210000000001</v>
      </c>
      <c r="AR90" t="s">
        <v>118</v>
      </c>
      <c r="AS90" t="s">
        <v>120</v>
      </c>
      <c r="AT90" t="s">
        <v>229</v>
      </c>
      <c r="AU90" t="s">
        <v>409</v>
      </c>
      <c r="AV90" t="s">
        <v>48</v>
      </c>
      <c r="AW90">
        <v>3</v>
      </c>
      <c r="BB90">
        <v>0.91045469827454539</v>
      </c>
      <c r="BC90" t="s">
        <v>68</v>
      </c>
      <c r="BF90" t="s">
        <v>118</v>
      </c>
      <c r="BG90" t="s">
        <v>120</v>
      </c>
      <c r="BH90" t="s">
        <v>409</v>
      </c>
      <c r="BI90">
        <v>5535</v>
      </c>
      <c r="BJ90">
        <v>3</v>
      </c>
      <c r="BK90" t="s">
        <v>229</v>
      </c>
      <c r="BL90" t="s">
        <v>224</v>
      </c>
      <c r="BM90">
        <v>0.91045469827454539</v>
      </c>
      <c r="BN90" t="s">
        <v>68</v>
      </c>
      <c r="BO90" t="s">
        <v>175</v>
      </c>
      <c r="BP90">
        <v>3692.9230000000002</v>
      </c>
    </row>
    <row r="91" spans="1:68" ht="16.5">
      <c r="A91" s="127" t="str">
        <f t="shared" si="53"/>
        <v>청라교통</v>
      </c>
      <c r="B91" s="128" t="str">
        <f t="shared" si="35"/>
        <v>이재이</v>
      </c>
      <c r="C91" s="129" t="str">
        <f t="shared" si="54"/>
        <v>C</v>
      </c>
      <c r="D91" s="130">
        <f t="shared" si="55"/>
        <v>0.88232975459601271</v>
      </c>
      <c r="E91" s="131">
        <f t="shared" si="56"/>
        <v>7895</v>
      </c>
      <c r="F91" s="132" t="str">
        <f t="shared" si="57"/>
        <v>112</v>
      </c>
      <c r="G91" s="133" t="str">
        <f t="shared" si="58"/>
        <v>70바6065</v>
      </c>
      <c r="H91" s="134">
        <f t="shared" si="59"/>
        <v>4</v>
      </c>
      <c r="I91" s="135">
        <f t="shared" si="60"/>
        <v>1972.1959999999999</v>
      </c>
      <c r="J91" s="136">
        <f t="shared" si="61"/>
        <v>2.1480865221300431E-2</v>
      </c>
      <c r="K91" s="136">
        <f t="shared" si="62"/>
        <v>0.40703348328973066</v>
      </c>
      <c r="L91" s="136">
        <f t="shared" si="63"/>
        <v>0.1734107563345631</v>
      </c>
      <c r="M91" s="137">
        <f t="shared" si="64"/>
        <v>17.637</v>
      </c>
      <c r="N91" s="138">
        <f t="shared" si="65"/>
        <v>0.25352449756515072</v>
      </c>
      <c r="O91" s="138">
        <f t="shared" si="66"/>
        <v>22.918614579889628</v>
      </c>
      <c r="P91" s="219">
        <f t="shared" si="67"/>
        <v>24</v>
      </c>
      <c r="Q91" s="220">
        <f t="shared" si="68"/>
        <v>5</v>
      </c>
      <c r="R91" s="220">
        <f t="shared" si="69"/>
        <v>452</v>
      </c>
      <c r="T91">
        <v>531</v>
      </c>
      <c r="U91">
        <v>7895</v>
      </c>
      <c r="V91" t="s">
        <v>411</v>
      </c>
      <c r="W91">
        <v>1972.1959999999999</v>
      </c>
      <c r="X91">
        <v>1105.751</v>
      </c>
      <c r="Y91">
        <v>1.784</v>
      </c>
      <c r="Z91">
        <v>17.637</v>
      </c>
      <c r="AA91">
        <v>125.097475</v>
      </c>
      <c r="AB91">
        <v>2.6872020000000001</v>
      </c>
      <c r="AC91">
        <v>50.918861</v>
      </c>
      <c r="AD91" s="1">
        <v>342</v>
      </c>
      <c r="AE91">
        <v>5</v>
      </c>
      <c r="AF91">
        <v>452</v>
      </c>
      <c r="AG91">
        <v>89</v>
      </c>
      <c r="AH91">
        <v>15.765274</v>
      </c>
      <c r="AI91">
        <v>2974</v>
      </c>
      <c r="AJ91">
        <v>16.899999999999999</v>
      </c>
      <c r="AK91">
        <v>24</v>
      </c>
      <c r="AL91">
        <v>17122</v>
      </c>
      <c r="AM91" t="s">
        <v>412</v>
      </c>
      <c r="AN91" t="s">
        <v>677</v>
      </c>
      <c r="AO91">
        <v>1685.7719999999999</v>
      </c>
      <c r="AR91" t="s">
        <v>118</v>
      </c>
      <c r="AS91" t="s">
        <v>119</v>
      </c>
      <c r="AT91" t="s">
        <v>212</v>
      </c>
      <c r="AU91" t="s">
        <v>411</v>
      </c>
      <c r="AV91" t="s">
        <v>48</v>
      </c>
      <c r="AW91">
        <v>4</v>
      </c>
      <c r="BB91">
        <v>0.88232975459601271</v>
      </c>
      <c r="BC91" t="s">
        <v>69</v>
      </c>
      <c r="BF91" t="s">
        <v>118</v>
      </c>
      <c r="BG91" t="s">
        <v>119</v>
      </c>
      <c r="BH91" t="s">
        <v>411</v>
      </c>
      <c r="BI91">
        <v>7895</v>
      </c>
      <c r="BJ91">
        <v>4</v>
      </c>
      <c r="BK91" t="s">
        <v>212</v>
      </c>
      <c r="BL91" t="s">
        <v>215</v>
      </c>
      <c r="BM91">
        <v>0.88232975459601271</v>
      </c>
      <c r="BN91" t="s">
        <v>69</v>
      </c>
      <c r="BO91" t="s">
        <v>177</v>
      </c>
      <c r="BP91">
        <v>1972.1959999999999</v>
      </c>
    </row>
    <row r="92" spans="1:68" ht="16.5">
      <c r="A92" s="110" t="str">
        <f t="shared" si="53"/>
        <v>청라교통</v>
      </c>
      <c r="B92" s="111" t="str">
        <f t="shared" si="35"/>
        <v>이재철</v>
      </c>
      <c r="C92" s="112" t="str">
        <f t="shared" si="54"/>
        <v>A</v>
      </c>
      <c r="D92" s="113">
        <f t="shared" si="55"/>
        <v>0.9571428571428573</v>
      </c>
      <c r="E92" s="114">
        <f t="shared" si="56"/>
        <v>725</v>
      </c>
      <c r="F92" s="115" t="str">
        <f t="shared" si="57"/>
        <v>307</v>
      </c>
      <c r="G92" s="116" t="str">
        <f t="shared" si="58"/>
        <v>75아1146</v>
      </c>
      <c r="H92" s="117">
        <f t="shared" si="59"/>
        <v>1</v>
      </c>
      <c r="I92" s="118">
        <f t="shared" si="60"/>
        <v>3163.72</v>
      </c>
      <c r="J92" s="119">
        <f t="shared" si="61"/>
        <v>2.1090784978182414E-3</v>
      </c>
      <c r="K92" s="119">
        <f t="shared" si="62"/>
        <v>0.2340002192766216</v>
      </c>
      <c r="L92" s="119">
        <f t="shared" si="63"/>
        <v>0.13591594704967572</v>
      </c>
      <c r="M92" s="120">
        <f t="shared" si="64"/>
        <v>13.27</v>
      </c>
      <c r="N92" s="121">
        <f t="shared" si="65"/>
        <v>6.3216719557988701E-2</v>
      </c>
      <c r="O92" s="121">
        <f t="shared" si="66"/>
        <v>17.194947719772927</v>
      </c>
      <c r="P92" s="221">
        <f t="shared" si="67"/>
        <v>0</v>
      </c>
      <c r="Q92" s="222">
        <f t="shared" si="68"/>
        <v>2</v>
      </c>
      <c r="R92" s="222">
        <f t="shared" si="69"/>
        <v>544</v>
      </c>
      <c r="T92">
        <v>531</v>
      </c>
      <c r="U92">
        <v>725</v>
      </c>
      <c r="V92" t="s">
        <v>413</v>
      </c>
      <c r="W92">
        <v>3163.72</v>
      </c>
      <c r="X92">
        <v>1180.4880000000001</v>
      </c>
      <c r="Y92">
        <v>2.68</v>
      </c>
      <c r="Z92">
        <v>13.27</v>
      </c>
      <c r="AA92">
        <v>118.91828599999999</v>
      </c>
      <c r="AB92">
        <v>0.25080799999999998</v>
      </c>
      <c r="AC92">
        <v>27.826905</v>
      </c>
      <c r="AD92" s="1">
        <v>430</v>
      </c>
      <c r="AE92">
        <v>2</v>
      </c>
      <c r="AF92">
        <v>544</v>
      </c>
      <c r="AG92">
        <v>93</v>
      </c>
      <c r="AH92">
        <v>26.604150000000001</v>
      </c>
      <c r="AI92">
        <v>19482.5</v>
      </c>
      <c r="AJ92">
        <v>899.5</v>
      </c>
      <c r="AK92">
        <v>0</v>
      </c>
      <c r="AL92">
        <v>0</v>
      </c>
      <c r="AM92" t="s">
        <v>414</v>
      </c>
      <c r="AN92" t="s">
        <v>678</v>
      </c>
      <c r="AO92">
        <v>3163.72</v>
      </c>
      <c r="AR92" t="s">
        <v>118</v>
      </c>
      <c r="AS92" t="s">
        <v>121</v>
      </c>
      <c r="AT92" t="s">
        <v>245</v>
      </c>
      <c r="AU92" t="s">
        <v>413</v>
      </c>
      <c r="AV92" t="s">
        <v>48</v>
      </c>
      <c r="AW92">
        <v>1</v>
      </c>
      <c r="BB92">
        <v>0.9571428571428573</v>
      </c>
      <c r="BC92" t="s">
        <v>66</v>
      </c>
      <c r="BF92" t="s">
        <v>118</v>
      </c>
      <c r="BG92" t="s">
        <v>121</v>
      </c>
      <c r="BH92" t="s">
        <v>413</v>
      </c>
      <c r="BI92">
        <v>725</v>
      </c>
      <c r="BJ92">
        <v>1</v>
      </c>
      <c r="BK92" t="s">
        <v>245</v>
      </c>
      <c r="BL92" t="s">
        <v>174</v>
      </c>
      <c r="BM92">
        <v>0.9571428571428573</v>
      </c>
      <c r="BN92" t="s">
        <v>66</v>
      </c>
      <c r="BO92" t="s">
        <v>178</v>
      </c>
      <c r="BP92">
        <v>3163.72</v>
      </c>
    </row>
    <row r="93" spans="1:68" ht="16.5">
      <c r="A93" s="127" t="str">
        <f t="shared" si="53"/>
        <v>청라교통</v>
      </c>
      <c r="B93" s="128" t="str">
        <f t="shared" si="35"/>
        <v>이재환</v>
      </c>
      <c r="C93" s="129" t="str">
        <f t="shared" si="54"/>
        <v>B</v>
      </c>
      <c r="D93" s="130">
        <f t="shared" si="55"/>
        <v>0.94775829625805774</v>
      </c>
      <c r="E93" s="131">
        <f t="shared" si="56"/>
        <v>4960</v>
      </c>
      <c r="F93" s="132" t="str">
        <f t="shared" si="57"/>
        <v>112</v>
      </c>
      <c r="G93" s="133" t="str">
        <f t="shared" si="58"/>
        <v>70바6015</v>
      </c>
      <c r="H93" s="134">
        <f t="shared" si="59"/>
        <v>14</v>
      </c>
      <c r="I93" s="135">
        <f t="shared" si="60"/>
        <v>1661.4079999999999</v>
      </c>
      <c r="J93" s="136">
        <f t="shared" si="61"/>
        <v>3.2467194121585614E-2</v>
      </c>
      <c r="K93" s="136">
        <f t="shared" si="62"/>
        <v>0.34910292893188555</v>
      </c>
      <c r="L93" s="136">
        <f t="shared" si="63"/>
        <v>0.19621911053756816</v>
      </c>
      <c r="M93" s="137">
        <f t="shared" si="64"/>
        <v>17.434000000000001</v>
      </c>
      <c r="N93" s="138">
        <f t="shared" si="65"/>
        <v>0</v>
      </c>
      <c r="O93" s="138">
        <f t="shared" si="66"/>
        <v>55.283585955967418</v>
      </c>
      <c r="P93" s="219">
        <f t="shared" si="67"/>
        <v>4</v>
      </c>
      <c r="Q93" s="220">
        <f t="shared" si="68"/>
        <v>0</v>
      </c>
      <c r="R93" s="220">
        <f t="shared" si="69"/>
        <v>939</v>
      </c>
      <c r="T93">
        <v>531</v>
      </c>
      <c r="U93">
        <v>4960</v>
      </c>
      <c r="V93" t="s">
        <v>415</v>
      </c>
      <c r="W93">
        <v>1698.5150000000001</v>
      </c>
      <c r="X93">
        <v>914.87800000000004</v>
      </c>
      <c r="Y93">
        <v>1.857</v>
      </c>
      <c r="Z93">
        <v>17.434000000000001</v>
      </c>
      <c r="AA93">
        <v>98.799976000000001</v>
      </c>
      <c r="AB93">
        <v>3.2077580000000001</v>
      </c>
      <c r="AC93">
        <v>34.491360999999998</v>
      </c>
      <c r="AD93" s="1">
        <v>326</v>
      </c>
      <c r="AE93">
        <v>0</v>
      </c>
      <c r="AF93">
        <v>939</v>
      </c>
      <c r="AG93">
        <v>85</v>
      </c>
      <c r="AH93">
        <v>17.191451000000001</v>
      </c>
      <c r="AI93">
        <v>1194.2</v>
      </c>
      <c r="AJ93">
        <v>31.8</v>
      </c>
      <c r="AK93">
        <v>4</v>
      </c>
      <c r="AL93">
        <v>651</v>
      </c>
      <c r="AM93" t="s">
        <v>416</v>
      </c>
      <c r="AN93" t="s">
        <v>679</v>
      </c>
      <c r="AO93">
        <v>153.02600000000001</v>
      </c>
      <c r="AR93" t="s">
        <v>118</v>
      </c>
      <c r="AS93" t="s">
        <v>119</v>
      </c>
      <c r="AT93" t="s">
        <v>206</v>
      </c>
      <c r="AU93" t="s">
        <v>415</v>
      </c>
      <c r="AV93" t="s">
        <v>48</v>
      </c>
      <c r="AW93">
        <v>14</v>
      </c>
      <c r="BB93">
        <v>0.94775829625805774</v>
      </c>
      <c r="BC93" t="s">
        <v>68</v>
      </c>
      <c r="BF93" t="s">
        <v>118</v>
      </c>
      <c r="BG93" t="s">
        <v>119</v>
      </c>
      <c r="BH93" t="s">
        <v>415</v>
      </c>
      <c r="BI93">
        <v>4960</v>
      </c>
      <c r="BJ93">
        <v>14</v>
      </c>
      <c r="BK93" t="s">
        <v>206</v>
      </c>
      <c r="BL93" t="s">
        <v>207</v>
      </c>
      <c r="BM93">
        <v>0.94775829625805774</v>
      </c>
      <c r="BN93" t="s">
        <v>68</v>
      </c>
      <c r="BO93" t="s">
        <v>175</v>
      </c>
      <c r="BP93">
        <v>1661.4079999999999</v>
      </c>
    </row>
    <row r="94" spans="1:68" ht="16.5">
      <c r="A94" s="110" t="str">
        <f t="shared" si="53"/>
        <v>청라교통</v>
      </c>
      <c r="B94" s="111" t="str">
        <f t="shared" si="35"/>
        <v>이정자</v>
      </c>
      <c r="C94" s="112" t="str">
        <f t="shared" si="54"/>
        <v>C</v>
      </c>
      <c r="D94" s="113">
        <f t="shared" si="55"/>
        <v>0.86199999999999999</v>
      </c>
      <c r="E94" s="114">
        <f t="shared" si="56"/>
        <v>8519</v>
      </c>
      <c r="F94" s="115" t="str">
        <f t="shared" si="57"/>
        <v>112</v>
      </c>
      <c r="G94" s="116" t="str">
        <f t="shared" si="58"/>
        <v>70바5927</v>
      </c>
      <c r="H94" s="117">
        <f t="shared" si="59"/>
        <v>1</v>
      </c>
      <c r="I94" s="118">
        <f t="shared" si="60"/>
        <v>729.79499999999996</v>
      </c>
      <c r="J94" s="119">
        <f t="shared" si="61"/>
        <v>1.5449923049259622E-2</v>
      </c>
      <c r="K94" s="119">
        <f t="shared" si="62"/>
        <v>0.43909733515111427</v>
      </c>
      <c r="L94" s="119">
        <f t="shared" si="63"/>
        <v>0.21649915387197777</v>
      </c>
      <c r="M94" s="120">
        <f t="shared" si="64"/>
        <v>20.300999999999998</v>
      </c>
      <c r="N94" s="121">
        <f t="shared" si="65"/>
        <v>0</v>
      </c>
      <c r="O94" s="121">
        <f t="shared" si="66"/>
        <v>12.743304626641729</v>
      </c>
      <c r="P94" s="221">
        <f t="shared" si="67"/>
        <v>15</v>
      </c>
      <c r="Q94" s="222">
        <f t="shared" si="68"/>
        <v>0</v>
      </c>
      <c r="R94" s="222">
        <f t="shared" si="69"/>
        <v>93</v>
      </c>
      <c r="T94">
        <v>531</v>
      </c>
      <c r="U94">
        <v>8519</v>
      </c>
      <c r="V94" t="s">
        <v>680</v>
      </c>
      <c r="W94">
        <v>729.79499999999996</v>
      </c>
      <c r="X94">
        <v>423.43400000000003</v>
      </c>
      <c r="Y94">
        <v>1.724</v>
      </c>
      <c r="Z94">
        <v>20.300999999999998</v>
      </c>
      <c r="AA94">
        <v>47.176934000000003</v>
      </c>
      <c r="AB94">
        <v>0.72887999999999997</v>
      </c>
      <c r="AC94">
        <v>20.715266</v>
      </c>
      <c r="AD94" s="1">
        <v>158</v>
      </c>
      <c r="AE94">
        <v>0</v>
      </c>
      <c r="AF94">
        <v>93</v>
      </c>
      <c r="AG94">
        <v>90</v>
      </c>
      <c r="AH94">
        <v>15.469317999999999</v>
      </c>
      <c r="AI94">
        <v>1481.5</v>
      </c>
      <c r="AJ94">
        <v>61.7</v>
      </c>
      <c r="AK94">
        <v>15</v>
      </c>
      <c r="AL94">
        <v>16096</v>
      </c>
      <c r="AM94" t="s">
        <v>681</v>
      </c>
      <c r="AN94" t="s">
        <v>682</v>
      </c>
      <c r="AO94">
        <v>729.79499999999996</v>
      </c>
      <c r="AR94" t="s">
        <v>118</v>
      </c>
      <c r="AS94" t="s">
        <v>119</v>
      </c>
      <c r="AT94" t="s">
        <v>198</v>
      </c>
      <c r="AU94" t="s">
        <v>680</v>
      </c>
      <c r="AV94" t="s">
        <v>48</v>
      </c>
      <c r="AW94">
        <v>1</v>
      </c>
      <c r="BB94">
        <v>0.86199999999999999</v>
      </c>
      <c r="BC94" t="s">
        <v>69</v>
      </c>
      <c r="BF94" t="s">
        <v>118</v>
      </c>
      <c r="BG94" t="s">
        <v>119</v>
      </c>
      <c r="BH94" t="s">
        <v>680</v>
      </c>
      <c r="BI94">
        <v>8519</v>
      </c>
      <c r="BJ94">
        <v>1</v>
      </c>
      <c r="BK94" t="s">
        <v>198</v>
      </c>
      <c r="BL94" t="s">
        <v>174</v>
      </c>
      <c r="BM94">
        <v>0.86199999999999999</v>
      </c>
      <c r="BN94" t="s">
        <v>69</v>
      </c>
      <c r="BO94" t="s">
        <v>177</v>
      </c>
      <c r="BP94">
        <v>729.79499999999996</v>
      </c>
    </row>
    <row r="95" spans="1:68" ht="16.5">
      <c r="A95" s="127" t="str">
        <f t="shared" si="53"/>
        <v>청라교통</v>
      </c>
      <c r="B95" s="128" t="str">
        <f t="shared" si="35"/>
        <v>이종권</v>
      </c>
      <c r="C95" s="129" t="str">
        <f t="shared" si="54"/>
        <v>C</v>
      </c>
      <c r="D95" s="130">
        <f t="shared" si="55"/>
        <v>0.8826579753106375</v>
      </c>
      <c r="E95" s="131">
        <f t="shared" si="56"/>
        <v>7158</v>
      </c>
      <c r="F95" s="132" t="str">
        <f t="shared" si="57"/>
        <v>306</v>
      </c>
      <c r="G95" s="133" t="str">
        <f t="shared" si="58"/>
        <v>70바6088</v>
      </c>
      <c r="H95" s="134">
        <f t="shared" si="59"/>
        <v>2</v>
      </c>
      <c r="I95" s="135">
        <f t="shared" si="60"/>
        <v>3681.5340000000001</v>
      </c>
      <c r="J95" s="136">
        <f t="shared" si="61"/>
        <v>4.0598655134488279E-3</v>
      </c>
      <c r="K95" s="136">
        <f t="shared" si="62"/>
        <v>0.21232257189460529</v>
      </c>
      <c r="L95" s="136">
        <f t="shared" si="63"/>
        <v>0.1233181603103489</v>
      </c>
      <c r="M95" s="137">
        <f t="shared" si="64"/>
        <v>17.975000000000001</v>
      </c>
      <c r="N95" s="138">
        <f t="shared" si="65"/>
        <v>0.10865036150691532</v>
      </c>
      <c r="O95" s="138">
        <f t="shared" si="66"/>
        <v>3.7756000623653074</v>
      </c>
      <c r="P95" s="219">
        <f t="shared" si="67"/>
        <v>2</v>
      </c>
      <c r="Q95" s="220">
        <f t="shared" si="68"/>
        <v>4</v>
      </c>
      <c r="R95" s="220">
        <f t="shared" si="69"/>
        <v>139</v>
      </c>
      <c r="T95">
        <v>531</v>
      </c>
      <c r="U95">
        <v>7158</v>
      </c>
      <c r="V95" t="s">
        <v>417</v>
      </c>
      <c r="W95">
        <v>3681.5340000000001</v>
      </c>
      <c r="X95">
        <v>1300.829</v>
      </c>
      <c r="Y95">
        <v>2.83</v>
      </c>
      <c r="Z95">
        <v>17.975000000000001</v>
      </c>
      <c r="AA95">
        <v>109.810534</v>
      </c>
      <c r="AB95">
        <v>0.44581599999999999</v>
      </c>
      <c r="AC95">
        <v>23.315255000000001</v>
      </c>
      <c r="AD95" s="1">
        <v>454</v>
      </c>
      <c r="AE95">
        <v>4</v>
      </c>
      <c r="AF95">
        <v>139</v>
      </c>
      <c r="AG95">
        <v>93</v>
      </c>
      <c r="AH95">
        <v>33.526237000000002</v>
      </c>
      <c r="AI95">
        <v>22564.9</v>
      </c>
      <c r="AJ95">
        <v>13459.1</v>
      </c>
      <c r="AK95">
        <v>2</v>
      </c>
      <c r="AL95">
        <v>140</v>
      </c>
      <c r="AM95" t="s">
        <v>418</v>
      </c>
      <c r="AN95" t="s">
        <v>683</v>
      </c>
      <c r="AO95">
        <v>3437.2539999999999</v>
      </c>
      <c r="AR95" t="s">
        <v>118</v>
      </c>
      <c r="AS95" t="s">
        <v>120</v>
      </c>
      <c r="AT95" t="s">
        <v>228</v>
      </c>
      <c r="AU95" t="s">
        <v>417</v>
      </c>
      <c r="AV95" t="s">
        <v>48</v>
      </c>
      <c r="AW95">
        <v>2</v>
      </c>
      <c r="BB95">
        <v>0.8826579753106375</v>
      </c>
      <c r="BC95" t="s">
        <v>69</v>
      </c>
      <c r="BF95" t="s">
        <v>118</v>
      </c>
      <c r="BG95" t="s">
        <v>120</v>
      </c>
      <c r="BH95" t="s">
        <v>417</v>
      </c>
      <c r="BI95">
        <v>7158</v>
      </c>
      <c r="BJ95">
        <v>2</v>
      </c>
      <c r="BK95" t="s">
        <v>228</v>
      </c>
      <c r="BL95" t="s">
        <v>225</v>
      </c>
      <c r="BM95">
        <v>0.8826579753106375</v>
      </c>
      <c r="BN95" t="s">
        <v>69</v>
      </c>
      <c r="BO95" t="s">
        <v>177</v>
      </c>
      <c r="BP95">
        <v>3681.5340000000001</v>
      </c>
    </row>
    <row r="96" spans="1:68" ht="16.5">
      <c r="A96" s="110" t="str">
        <f t="shared" si="53"/>
        <v>청라교통</v>
      </c>
      <c r="B96" s="111" t="str">
        <f t="shared" si="35"/>
        <v>이종수</v>
      </c>
      <c r="C96" s="112" t="str">
        <f t="shared" si="54"/>
        <v>D</v>
      </c>
      <c r="D96" s="113">
        <f t="shared" si="55"/>
        <v>0.84885187141820906</v>
      </c>
      <c r="E96" s="114">
        <f t="shared" si="56"/>
        <v>577</v>
      </c>
      <c r="F96" s="115" t="str">
        <f t="shared" si="57"/>
        <v>308</v>
      </c>
      <c r="G96" s="116" t="str">
        <f t="shared" si="58"/>
        <v>70바5088</v>
      </c>
      <c r="H96" s="117">
        <f t="shared" si="59"/>
        <v>7</v>
      </c>
      <c r="I96" s="118">
        <f t="shared" si="60"/>
        <v>4010.4619999999995</v>
      </c>
      <c r="J96" s="119">
        <f t="shared" si="61"/>
        <v>5.5593302793431471E-3</v>
      </c>
      <c r="K96" s="119">
        <f t="shared" si="62"/>
        <v>0.26042037149622627</v>
      </c>
      <c r="L96" s="119">
        <f t="shared" si="63"/>
        <v>0.12966087198931198</v>
      </c>
      <c r="M96" s="120">
        <f t="shared" si="64"/>
        <v>21.097999999999999</v>
      </c>
      <c r="N96" s="121">
        <f t="shared" si="65"/>
        <v>0</v>
      </c>
      <c r="O96" s="121">
        <f t="shared" si="66"/>
        <v>3.391130498182005</v>
      </c>
      <c r="P96" s="221">
        <f t="shared" si="67"/>
        <v>0</v>
      </c>
      <c r="Q96" s="222">
        <f t="shared" si="68"/>
        <v>0</v>
      </c>
      <c r="R96" s="222">
        <f t="shared" si="69"/>
        <v>136</v>
      </c>
      <c r="T96">
        <v>531</v>
      </c>
      <c r="U96">
        <v>577</v>
      </c>
      <c r="V96" t="s">
        <v>419</v>
      </c>
      <c r="W96">
        <v>4010.462</v>
      </c>
      <c r="X96">
        <v>1623.2149999999999</v>
      </c>
      <c r="Y96">
        <v>2.4710000000000001</v>
      </c>
      <c r="Z96">
        <v>21.097999999999999</v>
      </c>
      <c r="AA96">
        <v>114.816348</v>
      </c>
      <c r="AB96">
        <v>0.63830200000000004</v>
      </c>
      <c r="AC96">
        <v>29.900516</v>
      </c>
      <c r="AD96" s="1">
        <v>520</v>
      </c>
      <c r="AE96">
        <v>0</v>
      </c>
      <c r="AF96">
        <v>136</v>
      </c>
      <c r="AG96">
        <v>91</v>
      </c>
      <c r="AH96">
        <v>34.929363000000002</v>
      </c>
      <c r="AI96">
        <v>29744.400000000001</v>
      </c>
      <c r="AJ96">
        <v>15434.5</v>
      </c>
      <c r="AK96">
        <v>0</v>
      </c>
      <c r="AL96">
        <v>0</v>
      </c>
      <c r="AM96" t="s">
        <v>420</v>
      </c>
      <c r="AN96" t="s">
        <v>684</v>
      </c>
      <c r="AO96">
        <v>1192.502</v>
      </c>
      <c r="AR96" t="s">
        <v>118</v>
      </c>
      <c r="AS96" t="s">
        <v>122</v>
      </c>
      <c r="AT96" t="s">
        <v>247</v>
      </c>
      <c r="AU96" t="s">
        <v>419</v>
      </c>
      <c r="AV96" t="s">
        <v>48</v>
      </c>
      <c r="AW96">
        <v>7</v>
      </c>
      <c r="BB96">
        <v>0.84885187141820906</v>
      </c>
      <c r="BC96" t="s">
        <v>67</v>
      </c>
      <c r="BF96" t="s">
        <v>118</v>
      </c>
      <c r="BG96" t="s">
        <v>122</v>
      </c>
      <c r="BH96" t="s">
        <v>419</v>
      </c>
      <c r="BI96">
        <v>577</v>
      </c>
      <c r="BJ96">
        <v>7</v>
      </c>
      <c r="BK96" t="s">
        <v>247</v>
      </c>
      <c r="BL96" t="s">
        <v>246</v>
      </c>
      <c r="BM96">
        <v>0.84885187141820906</v>
      </c>
      <c r="BN96" t="s">
        <v>67</v>
      </c>
      <c r="BO96" t="s">
        <v>179</v>
      </c>
      <c r="BP96">
        <v>4010.4619999999995</v>
      </c>
    </row>
    <row r="97" spans="1:68" ht="16.5">
      <c r="A97" s="127" t="str">
        <f t="shared" si="53"/>
        <v>청라교통</v>
      </c>
      <c r="B97" s="128" t="str">
        <f t="shared" si="35"/>
        <v>이종찬</v>
      </c>
      <c r="C97" s="129" t="str">
        <f t="shared" si="54"/>
        <v>F</v>
      </c>
      <c r="D97" s="130">
        <f t="shared" si="55"/>
        <v>0.78262398369371833</v>
      </c>
      <c r="E97" s="131">
        <f t="shared" si="56"/>
        <v>8057</v>
      </c>
      <c r="F97" s="132" t="str">
        <f t="shared" si="57"/>
        <v>306</v>
      </c>
      <c r="G97" s="133" t="str">
        <f t="shared" si="58"/>
        <v>72바1307</v>
      </c>
      <c r="H97" s="134">
        <f t="shared" si="59"/>
        <v>7</v>
      </c>
      <c r="I97" s="135">
        <f t="shared" si="60"/>
        <v>1961.8799999999999</v>
      </c>
      <c r="J97" s="136">
        <f t="shared" si="61"/>
        <v>1.9350574133817983E-2</v>
      </c>
      <c r="K97" s="136">
        <f t="shared" si="62"/>
        <v>0.31121759986229081</v>
      </c>
      <c r="L97" s="136">
        <f t="shared" si="63"/>
        <v>0.1488368299794075</v>
      </c>
      <c r="M97" s="137">
        <f t="shared" si="64"/>
        <v>21.988</v>
      </c>
      <c r="N97" s="138">
        <f t="shared" si="65"/>
        <v>5.0971517116235446E-2</v>
      </c>
      <c r="O97" s="138">
        <f t="shared" si="66"/>
        <v>25.842559177931371</v>
      </c>
      <c r="P97" s="219">
        <f t="shared" si="67"/>
        <v>29</v>
      </c>
      <c r="Q97" s="220">
        <f t="shared" si="68"/>
        <v>1</v>
      </c>
      <c r="R97" s="220">
        <f t="shared" si="69"/>
        <v>507</v>
      </c>
      <c r="T97">
        <v>531</v>
      </c>
      <c r="U97">
        <v>8057</v>
      </c>
      <c r="V97" t="s">
        <v>421</v>
      </c>
      <c r="W97">
        <v>1961.88</v>
      </c>
      <c r="X97">
        <v>793.18600000000004</v>
      </c>
      <c r="Y97">
        <v>2.4729999999999999</v>
      </c>
      <c r="Z97">
        <v>21.988</v>
      </c>
      <c r="AA97">
        <v>68.817492999999999</v>
      </c>
      <c r="AB97">
        <v>1.331658</v>
      </c>
      <c r="AC97">
        <v>21.417214999999999</v>
      </c>
      <c r="AD97" s="1">
        <v>292</v>
      </c>
      <c r="AE97">
        <v>1</v>
      </c>
      <c r="AF97">
        <v>507</v>
      </c>
      <c r="AG97">
        <v>90</v>
      </c>
      <c r="AH97">
        <v>28.508448999999999</v>
      </c>
      <c r="AI97">
        <v>17239.599999999999</v>
      </c>
      <c r="AJ97">
        <v>7455.3</v>
      </c>
      <c r="AK97">
        <v>29</v>
      </c>
      <c r="AL97">
        <v>11262</v>
      </c>
      <c r="AM97" t="s">
        <v>422</v>
      </c>
      <c r="AN97" t="s">
        <v>685</v>
      </c>
      <c r="AO97">
        <v>490.09500000000003</v>
      </c>
      <c r="AR97" t="s">
        <v>118</v>
      </c>
      <c r="AS97" t="s">
        <v>120</v>
      </c>
      <c r="AT97" t="s">
        <v>233</v>
      </c>
      <c r="AU97" t="s">
        <v>421</v>
      </c>
      <c r="AV97" t="s">
        <v>48</v>
      </c>
      <c r="AW97">
        <v>7</v>
      </c>
      <c r="BB97">
        <v>0.78262398369371833</v>
      </c>
      <c r="BC97" t="s">
        <v>70</v>
      </c>
      <c r="BF97" t="s">
        <v>118</v>
      </c>
      <c r="BG97" t="s">
        <v>120</v>
      </c>
      <c r="BH97" t="s">
        <v>421</v>
      </c>
      <c r="BI97">
        <v>8057</v>
      </c>
      <c r="BJ97">
        <v>7</v>
      </c>
      <c r="BK97" t="s">
        <v>233</v>
      </c>
      <c r="BL97" t="s">
        <v>235</v>
      </c>
      <c r="BM97">
        <v>0.78262398369371833</v>
      </c>
      <c r="BN97" t="s">
        <v>70</v>
      </c>
      <c r="BO97" t="s">
        <v>188</v>
      </c>
      <c r="BP97">
        <v>1961.8799999999999</v>
      </c>
    </row>
    <row r="98" spans="1:68" ht="16.5">
      <c r="A98" s="110" t="str">
        <f t="shared" si="53"/>
        <v>청라교통</v>
      </c>
      <c r="B98" s="111" t="str">
        <f t="shared" si="35"/>
        <v>이종훈</v>
      </c>
      <c r="C98" s="112" t="str">
        <f t="shared" si="54"/>
        <v>C</v>
      </c>
      <c r="D98" s="113">
        <f t="shared" si="55"/>
        <v>0.85371298501187198</v>
      </c>
      <c r="E98" s="114">
        <f t="shared" si="56"/>
        <v>4659</v>
      </c>
      <c r="F98" s="115" t="str">
        <f t="shared" si="57"/>
        <v>307</v>
      </c>
      <c r="G98" s="116" t="str">
        <f t="shared" si="58"/>
        <v>75아1145</v>
      </c>
      <c r="H98" s="117">
        <f t="shared" si="59"/>
        <v>2</v>
      </c>
      <c r="I98" s="118">
        <f t="shared" si="60"/>
        <v>3393.13</v>
      </c>
      <c r="J98" s="119">
        <f t="shared" si="61"/>
        <v>2.1467579076085975E-2</v>
      </c>
      <c r="K98" s="119">
        <f t="shared" si="62"/>
        <v>0.30172148695614315</v>
      </c>
      <c r="L98" s="119">
        <f t="shared" si="63"/>
        <v>0.18301686053879457</v>
      </c>
      <c r="M98" s="120">
        <f t="shared" si="64"/>
        <v>20.539000000000001</v>
      </c>
      <c r="N98" s="121">
        <f t="shared" si="65"/>
        <v>2.9471314096424246E-2</v>
      </c>
      <c r="O98" s="121">
        <f t="shared" si="66"/>
        <v>18.596399194843698</v>
      </c>
      <c r="P98" s="221">
        <f t="shared" si="67"/>
        <v>19</v>
      </c>
      <c r="Q98" s="222">
        <f t="shared" si="68"/>
        <v>1</v>
      </c>
      <c r="R98" s="222">
        <f t="shared" si="69"/>
        <v>631</v>
      </c>
      <c r="T98">
        <v>531</v>
      </c>
      <c r="U98">
        <v>4659</v>
      </c>
      <c r="V98" t="s">
        <v>423</v>
      </c>
      <c r="W98">
        <v>3393.13</v>
      </c>
      <c r="X98">
        <v>1422.0429999999999</v>
      </c>
      <c r="Y98">
        <v>2.3860000000000001</v>
      </c>
      <c r="Z98">
        <v>20.539000000000001</v>
      </c>
      <c r="AA98">
        <v>128.254704</v>
      </c>
      <c r="AB98">
        <v>2.7533180000000002</v>
      </c>
      <c r="AC98">
        <v>38.697200000000002</v>
      </c>
      <c r="AD98" s="1">
        <v>621</v>
      </c>
      <c r="AE98">
        <v>1</v>
      </c>
      <c r="AF98">
        <v>631</v>
      </c>
      <c r="AG98">
        <v>94</v>
      </c>
      <c r="AH98">
        <v>26.456182999999999</v>
      </c>
      <c r="AI98">
        <v>24466.3</v>
      </c>
      <c r="AJ98">
        <v>7439.1</v>
      </c>
      <c r="AK98">
        <v>19</v>
      </c>
      <c r="AL98">
        <v>12696</v>
      </c>
      <c r="AM98" t="s">
        <v>424</v>
      </c>
      <c r="AN98" t="s">
        <v>686</v>
      </c>
      <c r="AO98">
        <v>3255.0070000000001</v>
      </c>
      <c r="AR98" t="s">
        <v>118</v>
      </c>
      <c r="AS98" t="s">
        <v>121</v>
      </c>
      <c r="AT98" t="s">
        <v>244</v>
      </c>
      <c r="AU98" t="s">
        <v>423</v>
      </c>
      <c r="AV98" t="s">
        <v>48</v>
      </c>
      <c r="AW98">
        <v>2</v>
      </c>
      <c r="BB98">
        <v>0.85371298501187198</v>
      </c>
      <c r="BC98" t="s">
        <v>69</v>
      </c>
      <c r="BF98" t="s">
        <v>118</v>
      </c>
      <c r="BG98" t="s">
        <v>121</v>
      </c>
      <c r="BH98" t="s">
        <v>423</v>
      </c>
      <c r="BI98">
        <v>4659</v>
      </c>
      <c r="BJ98">
        <v>2</v>
      </c>
      <c r="BK98" t="s">
        <v>244</v>
      </c>
      <c r="BL98" t="s">
        <v>236</v>
      </c>
      <c r="BM98">
        <v>0.85371298501187198</v>
      </c>
      <c r="BN98" t="s">
        <v>69</v>
      </c>
      <c r="BO98" t="s">
        <v>177</v>
      </c>
      <c r="BP98">
        <v>3393.13</v>
      </c>
    </row>
    <row r="99" spans="1:68" ht="16.5">
      <c r="A99" s="127" t="str">
        <f t="shared" si="53"/>
        <v>청라교통</v>
      </c>
      <c r="B99" s="128" t="str">
        <f t="shared" si="35"/>
        <v>이충석</v>
      </c>
      <c r="C99" s="129" t="str">
        <f t="shared" si="54"/>
        <v>F</v>
      </c>
      <c r="D99" s="130">
        <f t="shared" si="55"/>
        <v>0.77142857142857157</v>
      </c>
      <c r="E99" s="131">
        <f t="shared" si="56"/>
        <v>7030</v>
      </c>
      <c r="F99" s="132" t="str">
        <f t="shared" si="57"/>
        <v>307</v>
      </c>
      <c r="G99" s="133" t="str">
        <f t="shared" si="58"/>
        <v>75아1145</v>
      </c>
      <c r="H99" s="134">
        <f t="shared" si="59"/>
        <v>1</v>
      </c>
      <c r="I99" s="135">
        <f t="shared" si="60"/>
        <v>3858.2890000000002</v>
      </c>
      <c r="J99" s="136">
        <f t="shared" si="61"/>
        <v>2.1774986961873664E-2</v>
      </c>
      <c r="K99" s="136">
        <f t="shared" si="62"/>
        <v>0.29439063522290909</v>
      </c>
      <c r="L99" s="136">
        <f t="shared" si="63"/>
        <v>0.25451696334826135</v>
      </c>
      <c r="M99" s="137">
        <f t="shared" si="64"/>
        <v>23.036999999999999</v>
      </c>
      <c r="N99" s="138">
        <f t="shared" si="65"/>
        <v>0.12959112186775018</v>
      </c>
      <c r="O99" s="138">
        <f t="shared" si="66"/>
        <v>20.31988790886323</v>
      </c>
      <c r="P99" s="219">
        <f t="shared" si="67"/>
        <v>6</v>
      </c>
      <c r="Q99" s="220">
        <f t="shared" si="68"/>
        <v>5</v>
      </c>
      <c r="R99" s="220">
        <f t="shared" si="69"/>
        <v>784</v>
      </c>
      <c r="T99">
        <v>531</v>
      </c>
      <c r="U99">
        <v>7030</v>
      </c>
      <c r="V99" t="s">
        <v>425</v>
      </c>
      <c r="W99">
        <v>3858.2890000000002</v>
      </c>
      <c r="X99">
        <v>1786.412</v>
      </c>
      <c r="Y99">
        <v>2.16</v>
      </c>
      <c r="Z99">
        <v>23.036999999999999</v>
      </c>
      <c r="AA99">
        <v>146.08885900000001</v>
      </c>
      <c r="AB99">
        <v>3.1810830000000001</v>
      </c>
      <c r="AC99">
        <v>43.007192000000003</v>
      </c>
      <c r="AD99" s="1">
        <v>982</v>
      </c>
      <c r="AE99">
        <v>5</v>
      </c>
      <c r="AF99">
        <v>784</v>
      </c>
      <c r="AG99">
        <v>94</v>
      </c>
      <c r="AH99">
        <v>26.410561999999999</v>
      </c>
      <c r="AI99">
        <v>23266.1</v>
      </c>
      <c r="AJ99">
        <v>9479.7000000000007</v>
      </c>
      <c r="AK99">
        <v>6</v>
      </c>
      <c r="AL99">
        <v>782</v>
      </c>
      <c r="AM99" t="s">
        <v>426</v>
      </c>
      <c r="AN99" t="s">
        <v>687</v>
      </c>
      <c r="AO99">
        <v>3858.2890000000002</v>
      </c>
      <c r="AR99" t="s">
        <v>118</v>
      </c>
      <c r="AS99" t="s">
        <v>121</v>
      </c>
      <c r="AT99" t="s">
        <v>244</v>
      </c>
      <c r="AU99" t="s">
        <v>425</v>
      </c>
      <c r="AV99" t="s">
        <v>48</v>
      </c>
      <c r="AW99">
        <v>1</v>
      </c>
      <c r="BB99">
        <v>0.77142857142857157</v>
      </c>
      <c r="BC99" t="s">
        <v>70</v>
      </c>
      <c r="BF99" t="s">
        <v>118</v>
      </c>
      <c r="BG99" t="s">
        <v>121</v>
      </c>
      <c r="BH99" t="s">
        <v>425</v>
      </c>
      <c r="BI99">
        <v>7030</v>
      </c>
      <c r="BJ99">
        <v>1</v>
      </c>
      <c r="BK99" t="s">
        <v>244</v>
      </c>
      <c r="BL99" t="s">
        <v>174</v>
      </c>
      <c r="BM99">
        <v>0.77142857142857157</v>
      </c>
      <c r="BN99" t="s">
        <v>70</v>
      </c>
      <c r="BO99" t="s">
        <v>188</v>
      </c>
      <c r="BP99">
        <v>3858.2890000000002</v>
      </c>
    </row>
    <row r="100" spans="1:68" ht="16.5">
      <c r="A100" s="110" t="str">
        <f t="shared" si="53"/>
        <v>청라교통</v>
      </c>
      <c r="B100" s="111" t="str">
        <f t="shared" si="35"/>
        <v>이해중</v>
      </c>
      <c r="C100" s="112" t="str">
        <f t="shared" si="54"/>
        <v>A</v>
      </c>
      <c r="D100" s="113">
        <f t="shared" si="55"/>
        <v>0.99368421052631584</v>
      </c>
      <c r="E100" s="114">
        <f t="shared" si="56"/>
        <v>1024</v>
      </c>
      <c r="F100" s="115" t="str">
        <f t="shared" si="57"/>
        <v>112</v>
      </c>
      <c r="G100" s="116" t="str">
        <f t="shared" si="58"/>
        <v>70바6064</v>
      </c>
      <c r="H100" s="117">
        <f t="shared" si="59"/>
        <v>1</v>
      </c>
      <c r="I100" s="118">
        <f t="shared" si="60"/>
        <v>634.726</v>
      </c>
      <c r="J100" s="119">
        <f t="shared" si="61"/>
        <v>1.3793627865292805E-2</v>
      </c>
      <c r="K100" s="119">
        <f t="shared" si="62"/>
        <v>0.33017577174408375</v>
      </c>
      <c r="L100" s="119">
        <f t="shared" si="63"/>
        <v>8.0349631179438052E-2</v>
      </c>
      <c r="M100" s="120">
        <f t="shared" si="64"/>
        <v>20.925999999999998</v>
      </c>
      <c r="N100" s="121">
        <f t="shared" si="65"/>
        <v>0.61286620671057845</v>
      </c>
      <c r="O100" s="121">
        <f t="shared" si="66"/>
        <v>73.23751170191413</v>
      </c>
      <c r="P100" s="221">
        <f t="shared" si="67"/>
        <v>1</v>
      </c>
      <c r="Q100" s="222">
        <f t="shared" si="68"/>
        <v>4</v>
      </c>
      <c r="R100" s="222">
        <f t="shared" si="69"/>
        <v>478</v>
      </c>
      <c r="T100">
        <v>531</v>
      </c>
      <c r="U100">
        <v>1024</v>
      </c>
      <c r="V100" t="s">
        <v>427</v>
      </c>
      <c r="W100">
        <v>652.67100000000005</v>
      </c>
      <c r="X100">
        <v>347.33300000000003</v>
      </c>
      <c r="Y100">
        <v>1.879</v>
      </c>
      <c r="Z100">
        <v>20.925999999999998</v>
      </c>
      <c r="AA100">
        <v>31.877763000000002</v>
      </c>
      <c r="AB100">
        <v>0.43970999999999999</v>
      </c>
      <c r="AC100">
        <v>10.525264999999999</v>
      </c>
      <c r="AD100" s="1">
        <v>51</v>
      </c>
      <c r="AE100">
        <v>4</v>
      </c>
      <c r="AF100">
        <v>478</v>
      </c>
      <c r="AG100">
        <v>84</v>
      </c>
      <c r="AH100">
        <v>20.474177999999998</v>
      </c>
      <c r="AI100">
        <v>797.3</v>
      </c>
      <c r="AJ100">
        <v>3</v>
      </c>
      <c r="AK100">
        <v>1</v>
      </c>
      <c r="AL100">
        <v>148</v>
      </c>
      <c r="AM100" t="s">
        <v>428</v>
      </c>
      <c r="AN100" t="s">
        <v>688</v>
      </c>
      <c r="AO100">
        <v>634.726</v>
      </c>
      <c r="AR100" t="s">
        <v>118</v>
      </c>
      <c r="AS100" t="s">
        <v>119</v>
      </c>
      <c r="AT100" t="s">
        <v>211</v>
      </c>
      <c r="AU100" t="s">
        <v>427</v>
      </c>
      <c r="AV100" t="s">
        <v>48</v>
      </c>
      <c r="AW100">
        <v>1</v>
      </c>
      <c r="BB100">
        <v>0.99368421052631584</v>
      </c>
      <c r="BC100" t="s">
        <v>66</v>
      </c>
      <c r="BF100" t="s">
        <v>118</v>
      </c>
      <c r="BG100" t="s">
        <v>119</v>
      </c>
      <c r="BH100" t="s">
        <v>427</v>
      </c>
      <c r="BI100">
        <v>1024</v>
      </c>
      <c r="BJ100">
        <v>1</v>
      </c>
      <c r="BK100" t="s">
        <v>211</v>
      </c>
      <c r="BL100" t="s">
        <v>174</v>
      </c>
      <c r="BM100">
        <v>0.99368421052631584</v>
      </c>
      <c r="BN100" t="s">
        <v>66</v>
      </c>
      <c r="BO100" t="s">
        <v>178</v>
      </c>
      <c r="BP100">
        <v>634.726</v>
      </c>
    </row>
    <row r="101" spans="1:68" ht="16.5">
      <c r="A101" s="127" t="str">
        <f t="shared" si="53"/>
        <v>청라교통</v>
      </c>
      <c r="B101" s="128" t="str">
        <f t="shared" si="35"/>
        <v>임명성</v>
      </c>
      <c r="C101" s="129" t="str">
        <f t="shared" si="54"/>
        <v>D</v>
      </c>
      <c r="D101" s="130">
        <f t="shared" si="55"/>
        <v>0.84445243440653428</v>
      </c>
      <c r="E101" s="131">
        <f t="shared" si="56"/>
        <v>5242</v>
      </c>
      <c r="F101" s="132" t="str">
        <f t="shared" si="57"/>
        <v>307</v>
      </c>
      <c r="G101" s="133" t="str">
        <f t="shared" si="58"/>
        <v>70바5968</v>
      </c>
      <c r="H101" s="134">
        <f t="shared" si="59"/>
        <v>4</v>
      </c>
      <c r="I101" s="135">
        <f t="shared" si="60"/>
        <v>3819.2250000000004</v>
      </c>
      <c r="J101" s="136">
        <f t="shared" si="61"/>
        <v>2.556442599414474E-2</v>
      </c>
      <c r="K101" s="136">
        <f t="shared" si="62"/>
        <v>0.33668035294169218</v>
      </c>
      <c r="L101" s="136">
        <f t="shared" si="63"/>
        <v>0.27256838756554008</v>
      </c>
      <c r="M101" s="137">
        <f t="shared" si="64"/>
        <v>22.568000000000001</v>
      </c>
      <c r="N101" s="138">
        <f t="shared" si="65"/>
        <v>0.52366645065425577</v>
      </c>
      <c r="O101" s="138">
        <f t="shared" si="66"/>
        <v>64.122956882613622</v>
      </c>
      <c r="P101" s="219">
        <f t="shared" si="67"/>
        <v>43</v>
      </c>
      <c r="Q101" s="220">
        <f t="shared" si="68"/>
        <v>20</v>
      </c>
      <c r="R101" s="220">
        <f t="shared" si="69"/>
        <v>2449</v>
      </c>
      <c r="T101">
        <v>531</v>
      </c>
      <c r="U101">
        <v>5242</v>
      </c>
      <c r="V101" t="s">
        <v>429</v>
      </c>
      <c r="W101">
        <v>3819.2249999999999</v>
      </c>
      <c r="X101">
        <v>1669.8630000000001</v>
      </c>
      <c r="Y101">
        <v>2.2869999999999999</v>
      </c>
      <c r="Z101">
        <v>22.568000000000001</v>
      </c>
      <c r="AA101">
        <v>150.54498000000001</v>
      </c>
      <c r="AB101">
        <v>3.8485960000000001</v>
      </c>
      <c r="AC101">
        <v>50.685536999999997</v>
      </c>
      <c r="AD101" s="1">
        <v>1041</v>
      </c>
      <c r="AE101">
        <v>20</v>
      </c>
      <c r="AF101">
        <v>2449</v>
      </c>
      <c r="AG101">
        <v>94</v>
      </c>
      <c r="AH101">
        <v>25.369327999999999</v>
      </c>
      <c r="AI101">
        <v>38877.9</v>
      </c>
      <c r="AJ101">
        <v>18942.5</v>
      </c>
      <c r="AK101">
        <v>43</v>
      </c>
      <c r="AL101">
        <v>39039</v>
      </c>
      <c r="AM101" t="s">
        <v>430</v>
      </c>
      <c r="AN101" t="s">
        <v>689</v>
      </c>
      <c r="AO101">
        <v>2898.19</v>
      </c>
      <c r="AR101" t="s">
        <v>118</v>
      </c>
      <c r="AS101" t="s">
        <v>121</v>
      </c>
      <c r="AT101" t="s">
        <v>236</v>
      </c>
      <c r="AU101" t="s">
        <v>429</v>
      </c>
      <c r="AV101" t="s">
        <v>48</v>
      </c>
      <c r="AW101">
        <v>4</v>
      </c>
      <c r="BB101">
        <v>0.84445243440653428</v>
      </c>
      <c r="BC101" t="s">
        <v>67</v>
      </c>
      <c r="BF101" t="s">
        <v>118</v>
      </c>
      <c r="BG101" t="s">
        <v>121</v>
      </c>
      <c r="BH101" t="s">
        <v>429</v>
      </c>
      <c r="BI101">
        <v>5242</v>
      </c>
      <c r="BJ101">
        <v>4</v>
      </c>
      <c r="BK101" t="s">
        <v>236</v>
      </c>
      <c r="BL101" t="s">
        <v>244</v>
      </c>
      <c r="BM101">
        <v>0.84445243440653428</v>
      </c>
      <c r="BN101" t="s">
        <v>67</v>
      </c>
      <c r="BO101" t="s">
        <v>179</v>
      </c>
      <c r="BP101">
        <v>3819.2250000000004</v>
      </c>
    </row>
    <row r="102" spans="1:68" ht="16.5">
      <c r="A102" s="110" t="str">
        <f t="shared" si="53"/>
        <v>청라교통</v>
      </c>
      <c r="B102" s="111" t="str">
        <f t="shared" si="35"/>
        <v>임상</v>
      </c>
      <c r="C102" s="112" t="str">
        <f t="shared" si="54"/>
        <v>D</v>
      </c>
      <c r="D102" s="113">
        <f t="shared" si="55"/>
        <v>0.8414285714285713</v>
      </c>
      <c r="E102" s="114">
        <f t="shared" si="56"/>
        <v>5771</v>
      </c>
      <c r="F102" s="115" t="str">
        <f t="shared" si="57"/>
        <v>112</v>
      </c>
      <c r="G102" s="116" t="str">
        <f t="shared" si="58"/>
        <v>72바1611</v>
      </c>
      <c r="H102" s="117">
        <f t="shared" si="59"/>
        <v>1</v>
      </c>
      <c r="I102" s="118">
        <f t="shared" si="60"/>
        <v>1004.605</v>
      </c>
      <c r="J102" s="119">
        <f t="shared" si="61"/>
        <v>2.6692106013154849E-2</v>
      </c>
      <c r="K102" s="119">
        <f t="shared" si="62"/>
        <v>0.33114223063667175</v>
      </c>
      <c r="L102" s="119">
        <f t="shared" si="63"/>
        <v>0.26577610105464339</v>
      </c>
      <c r="M102" s="120">
        <f t="shared" si="64"/>
        <v>18.367000000000001</v>
      </c>
      <c r="N102" s="121">
        <f t="shared" si="65"/>
        <v>0.1990832217637778</v>
      </c>
      <c r="O102" s="121">
        <f t="shared" si="66"/>
        <v>10.551410753480223</v>
      </c>
      <c r="P102" s="221">
        <f t="shared" si="67"/>
        <v>0</v>
      </c>
      <c r="Q102" s="222">
        <f t="shared" si="68"/>
        <v>2</v>
      </c>
      <c r="R102" s="222">
        <f t="shared" si="69"/>
        <v>106</v>
      </c>
      <c r="T102">
        <v>531</v>
      </c>
      <c r="U102">
        <v>5771</v>
      </c>
      <c r="V102" t="s">
        <v>431</v>
      </c>
      <c r="W102">
        <v>1004.605</v>
      </c>
      <c r="X102">
        <v>568.44399999999996</v>
      </c>
      <c r="Y102">
        <v>1.7669999999999999</v>
      </c>
      <c r="Z102">
        <v>18.367000000000001</v>
      </c>
      <c r="AA102">
        <v>56.123035000000002</v>
      </c>
      <c r="AB102">
        <v>1.4980420000000001</v>
      </c>
      <c r="AC102">
        <v>18.584707000000002</v>
      </c>
      <c r="AD102" s="1">
        <v>267</v>
      </c>
      <c r="AE102">
        <v>2</v>
      </c>
      <c r="AF102">
        <v>106</v>
      </c>
      <c r="AG102">
        <v>95</v>
      </c>
      <c r="AH102">
        <v>17.900047000000001</v>
      </c>
      <c r="AI102">
        <v>1044.7</v>
      </c>
      <c r="AJ102">
        <v>42</v>
      </c>
      <c r="AK102">
        <v>0</v>
      </c>
      <c r="AL102">
        <v>0</v>
      </c>
      <c r="AM102" t="s">
        <v>432</v>
      </c>
      <c r="AN102" t="s">
        <v>690</v>
      </c>
      <c r="AO102">
        <v>1004.605</v>
      </c>
      <c r="AR102" t="s">
        <v>118</v>
      </c>
      <c r="AS102" t="s">
        <v>119</v>
      </c>
      <c r="AT102" t="s">
        <v>220</v>
      </c>
      <c r="AU102" t="s">
        <v>431</v>
      </c>
      <c r="AV102" t="s">
        <v>48</v>
      </c>
      <c r="AW102">
        <v>1</v>
      </c>
      <c r="BB102">
        <v>0.8414285714285713</v>
      </c>
      <c r="BC102" t="s">
        <v>67</v>
      </c>
      <c r="BF102" t="s">
        <v>118</v>
      </c>
      <c r="BG102" t="s">
        <v>119</v>
      </c>
      <c r="BH102" t="s">
        <v>431</v>
      </c>
      <c r="BI102">
        <v>5771</v>
      </c>
      <c r="BJ102">
        <v>1</v>
      </c>
      <c r="BK102" t="s">
        <v>220</v>
      </c>
      <c r="BL102" t="s">
        <v>174</v>
      </c>
      <c r="BM102">
        <v>0.8414285714285713</v>
      </c>
      <c r="BN102" t="s">
        <v>67</v>
      </c>
      <c r="BO102" t="s">
        <v>179</v>
      </c>
      <c r="BP102">
        <v>1004.605</v>
      </c>
    </row>
    <row r="103" spans="1:68" ht="16.5">
      <c r="A103" s="127" t="str">
        <f t="shared" si="53"/>
        <v>청라교통</v>
      </c>
      <c r="B103" s="128" t="str">
        <f t="shared" si="35"/>
        <v>임영곤</v>
      </c>
      <c r="C103" s="129" t="str">
        <f t="shared" si="54"/>
        <v>C</v>
      </c>
      <c r="D103" s="130">
        <f t="shared" si="55"/>
        <v>0.87709677419354837</v>
      </c>
      <c r="E103" s="131">
        <f t="shared" si="56"/>
        <v>8744</v>
      </c>
      <c r="F103" s="132" t="str">
        <f t="shared" si="57"/>
        <v>306</v>
      </c>
      <c r="G103" s="133" t="str">
        <f t="shared" si="58"/>
        <v>72바1307</v>
      </c>
      <c r="H103" s="134">
        <f t="shared" si="59"/>
        <v>1</v>
      </c>
      <c r="I103" s="135">
        <f t="shared" si="60"/>
        <v>3212.0050000000001</v>
      </c>
      <c r="J103" s="136">
        <f t="shared" si="61"/>
        <v>2.2084480321264005E-3</v>
      </c>
      <c r="K103" s="136">
        <f t="shared" si="62"/>
        <v>0.22693000509191449</v>
      </c>
      <c r="L103" s="136">
        <f t="shared" si="63"/>
        <v>0.14134473638739664</v>
      </c>
      <c r="M103" s="137">
        <f t="shared" si="64"/>
        <v>21.805</v>
      </c>
      <c r="N103" s="138">
        <f t="shared" si="65"/>
        <v>0</v>
      </c>
      <c r="O103" s="138">
        <f t="shared" si="66"/>
        <v>8.9352289302164838</v>
      </c>
      <c r="P103" s="219">
        <f t="shared" si="67"/>
        <v>0</v>
      </c>
      <c r="Q103" s="220">
        <f t="shared" si="68"/>
        <v>0</v>
      </c>
      <c r="R103" s="220">
        <f t="shared" si="69"/>
        <v>287</v>
      </c>
      <c r="T103">
        <v>531</v>
      </c>
      <c r="U103">
        <v>8744</v>
      </c>
      <c r="V103" t="s">
        <v>433</v>
      </c>
      <c r="W103">
        <v>3212.0050000000001</v>
      </c>
      <c r="X103">
        <v>1181.3030000000001</v>
      </c>
      <c r="Y103">
        <v>2.7189999999999999</v>
      </c>
      <c r="Z103">
        <v>21.805</v>
      </c>
      <c r="AA103">
        <v>92.566361999999998</v>
      </c>
      <c r="AB103">
        <v>0.204428</v>
      </c>
      <c r="AC103">
        <v>21.006084999999999</v>
      </c>
      <c r="AD103" s="1">
        <v>454</v>
      </c>
      <c r="AE103">
        <v>0</v>
      </c>
      <c r="AF103">
        <v>287</v>
      </c>
      <c r="AG103">
        <v>92</v>
      </c>
      <c r="AH103">
        <v>34.699483999999998</v>
      </c>
      <c r="AI103">
        <v>18883</v>
      </c>
      <c r="AJ103">
        <v>10768.5</v>
      </c>
      <c r="AK103">
        <v>0</v>
      </c>
      <c r="AL103">
        <v>0</v>
      </c>
      <c r="AM103" t="s">
        <v>434</v>
      </c>
      <c r="AN103" t="s">
        <v>691</v>
      </c>
      <c r="AO103">
        <v>3212.0050000000001</v>
      </c>
      <c r="AR103" t="s">
        <v>118</v>
      </c>
      <c r="AS103" t="s">
        <v>120</v>
      </c>
      <c r="AT103" t="s">
        <v>233</v>
      </c>
      <c r="AU103" t="s">
        <v>433</v>
      </c>
      <c r="AV103" t="s">
        <v>48</v>
      </c>
      <c r="AW103">
        <v>1</v>
      </c>
      <c r="BB103">
        <v>0.87709677419354837</v>
      </c>
      <c r="BC103" t="s">
        <v>69</v>
      </c>
      <c r="BF103" t="s">
        <v>118</v>
      </c>
      <c r="BG103" t="s">
        <v>120</v>
      </c>
      <c r="BH103" t="s">
        <v>433</v>
      </c>
      <c r="BI103">
        <v>8744</v>
      </c>
      <c r="BJ103">
        <v>1</v>
      </c>
      <c r="BK103" t="s">
        <v>233</v>
      </c>
      <c r="BL103" t="s">
        <v>174</v>
      </c>
      <c r="BM103">
        <v>0.87709677419354837</v>
      </c>
      <c r="BN103" t="s">
        <v>69</v>
      </c>
      <c r="BO103" t="s">
        <v>177</v>
      </c>
      <c r="BP103">
        <v>3212.0050000000001</v>
      </c>
    </row>
    <row r="104" spans="1:68" ht="16.5">
      <c r="A104" s="110" t="str">
        <f t="shared" si="53"/>
        <v>청라교통</v>
      </c>
      <c r="B104" s="111" t="str">
        <f t="shared" si="35"/>
        <v>임주호</v>
      </c>
      <c r="C104" s="112" t="str">
        <f t="shared" si="54"/>
        <v>B</v>
      </c>
      <c r="D104" s="113">
        <f t="shared" si="55"/>
        <v>0.92643540110971945</v>
      </c>
      <c r="E104" s="114">
        <f t="shared" si="56"/>
        <v>1637</v>
      </c>
      <c r="F104" s="115" t="str">
        <f t="shared" si="57"/>
        <v>308</v>
      </c>
      <c r="G104" s="116" t="str">
        <f t="shared" si="58"/>
        <v>70바6035</v>
      </c>
      <c r="H104" s="117">
        <f t="shared" si="59"/>
        <v>2</v>
      </c>
      <c r="I104" s="118">
        <f t="shared" si="60"/>
        <v>4202.0439999999999</v>
      </c>
      <c r="J104" s="119">
        <f t="shared" si="61"/>
        <v>2.6949443571356268E-2</v>
      </c>
      <c r="K104" s="119">
        <f t="shared" si="62"/>
        <v>0.23530449170527795</v>
      </c>
      <c r="L104" s="119">
        <f t="shared" si="63"/>
        <v>0.14778522071639422</v>
      </c>
      <c r="M104" s="120">
        <f t="shared" si="64"/>
        <v>18.399000000000001</v>
      </c>
      <c r="N104" s="121">
        <f t="shared" si="65"/>
        <v>0.14278765286608136</v>
      </c>
      <c r="O104" s="121">
        <f t="shared" si="66"/>
        <v>2.4511880408677302</v>
      </c>
      <c r="P104" s="221">
        <f t="shared" si="67"/>
        <v>3</v>
      </c>
      <c r="Q104" s="222">
        <f t="shared" si="68"/>
        <v>6</v>
      </c>
      <c r="R104" s="222">
        <f t="shared" si="69"/>
        <v>103</v>
      </c>
      <c r="T104">
        <v>531</v>
      </c>
      <c r="U104">
        <v>1637</v>
      </c>
      <c r="V104" t="s">
        <v>435</v>
      </c>
      <c r="W104">
        <v>4202.0439999999999</v>
      </c>
      <c r="X104">
        <v>1564.5229999999999</v>
      </c>
      <c r="Y104">
        <v>2.6859999999999999</v>
      </c>
      <c r="Z104">
        <v>18.399000000000001</v>
      </c>
      <c r="AA104">
        <v>122.573848</v>
      </c>
      <c r="AB104">
        <v>3.3032970000000001</v>
      </c>
      <c r="AC104">
        <v>28.842177</v>
      </c>
      <c r="AD104" s="1">
        <v>621</v>
      </c>
      <c r="AE104">
        <v>6</v>
      </c>
      <c r="AF104">
        <v>103</v>
      </c>
      <c r="AG104">
        <v>92</v>
      </c>
      <c r="AH104">
        <v>34.281733000000003</v>
      </c>
      <c r="AI104">
        <v>26530.7</v>
      </c>
      <c r="AJ104">
        <v>11277.6</v>
      </c>
      <c r="AK104">
        <v>3</v>
      </c>
      <c r="AL104">
        <v>1575</v>
      </c>
      <c r="AM104" t="s">
        <v>436</v>
      </c>
      <c r="AN104" t="s">
        <v>692</v>
      </c>
      <c r="AO104">
        <v>3928.3420000000001</v>
      </c>
      <c r="AR104" t="s">
        <v>118</v>
      </c>
      <c r="AS104" t="s">
        <v>122</v>
      </c>
      <c r="AT104" t="s">
        <v>249</v>
      </c>
      <c r="AU104" t="s">
        <v>435</v>
      </c>
      <c r="AV104" t="s">
        <v>48</v>
      </c>
      <c r="AW104">
        <v>2</v>
      </c>
      <c r="BB104">
        <v>0.92643540110971945</v>
      </c>
      <c r="BC104" t="s">
        <v>68</v>
      </c>
      <c r="BF104" t="s">
        <v>118</v>
      </c>
      <c r="BG104" t="s">
        <v>122</v>
      </c>
      <c r="BH104" t="s">
        <v>435</v>
      </c>
      <c r="BI104">
        <v>1637</v>
      </c>
      <c r="BJ104">
        <v>2</v>
      </c>
      <c r="BK104" t="s">
        <v>249</v>
      </c>
      <c r="BL104" t="s">
        <v>250</v>
      </c>
      <c r="BM104">
        <v>0.92643540110971945</v>
      </c>
      <c r="BN104" t="s">
        <v>68</v>
      </c>
      <c r="BO104" t="s">
        <v>175</v>
      </c>
      <c r="BP104">
        <v>4202.0439999999999</v>
      </c>
    </row>
    <row r="105" spans="1:68" ht="16.5">
      <c r="A105" s="127" t="str">
        <f t="shared" si="53"/>
        <v>청라교통</v>
      </c>
      <c r="B105" s="128" t="str">
        <f t="shared" si="35"/>
        <v>임행선</v>
      </c>
      <c r="C105" s="129" t="str">
        <f t="shared" si="54"/>
        <v>B</v>
      </c>
      <c r="D105" s="130">
        <f t="shared" si="55"/>
        <v>0.9384033105584636</v>
      </c>
      <c r="E105" s="131">
        <f t="shared" si="56"/>
        <v>7787</v>
      </c>
      <c r="F105" s="132" t="str">
        <f t="shared" si="57"/>
        <v>307</v>
      </c>
      <c r="G105" s="133" t="str">
        <f t="shared" si="58"/>
        <v>70바6052</v>
      </c>
      <c r="H105" s="134">
        <f t="shared" si="59"/>
        <v>2</v>
      </c>
      <c r="I105" s="135">
        <f t="shared" si="60"/>
        <v>3273.7419999999997</v>
      </c>
      <c r="J105" s="136">
        <f t="shared" si="61"/>
        <v>2.2227462528105779E-3</v>
      </c>
      <c r="K105" s="136">
        <f t="shared" si="62"/>
        <v>0.2839060435736056</v>
      </c>
      <c r="L105" s="136">
        <f t="shared" si="63"/>
        <v>0.16372701330770723</v>
      </c>
      <c r="M105" s="137">
        <f t="shared" si="64"/>
        <v>19.141999999999999</v>
      </c>
      <c r="N105" s="138">
        <f t="shared" si="65"/>
        <v>0</v>
      </c>
      <c r="O105" s="138">
        <f t="shared" si="66"/>
        <v>5.9259404070326855</v>
      </c>
      <c r="P105" s="219">
        <f t="shared" si="67"/>
        <v>1</v>
      </c>
      <c r="Q105" s="220">
        <f t="shared" si="68"/>
        <v>0</v>
      </c>
      <c r="R105" s="220">
        <f t="shared" si="69"/>
        <v>194</v>
      </c>
      <c r="T105">
        <v>531</v>
      </c>
      <c r="U105">
        <v>7787</v>
      </c>
      <c r="V105" t="s">
        <v>437</v>
      </c>
      <c r="W105">
        <v>3273.7420000000002</v>
      </c>
      <c r="X105">
        <v>1290.1120000000001</v>
      </c>
      <c r="Y105">
        <v>2.5379999999999998</v>
      </c>
      <c r="Z105">
        <v>19.141999999999999</v>
      </c>
      <c r="AA105">
        <v>119.963311</v>
      </c>
      <c r="AB105">
        <v>0.266648</v>
      </c>
      <c r="AC105">
        <v>34.058309000000001</v>
      </c>
      <c r="AD105" s="1">
        <v>536</v>
      </c>
      <c r="AE105">
        <v>0</v>
      </c>
      <c r="AF105">
        <v>194</v>
      </c>
      <c r="AG105">
        <v>92</v>
      </c>
      <c r="AH105">
        <v>27.289525999999999</v>
      </c>
      <c r="AI105">
        <v>19220.5</v>
      </c>
      <c r="AJ105">
        <v>6433.4</v>
      </c>
      <c r="AK105">
        <v>1</v>
      </c>
      <c r="AL105">
        <v>1</v>
      </c>
      <c r="AM105" t="s">
        <v>438</v>
      </c>
      <c r="AN105" t="s">
        <v>693</v>
      </c>
      <c r="AO105">
        <v>3048.0839999999998</v>
      </c>
      <c r="AR105" t="s">
        <v>118</v>
      </c>
      <c r="AS105" t="s">
        <v>121</v>
      </c>
      <c r="AT105" t="s">
        <v>238</v>
      </c>
      <c r="AU105" t="s">
        <v>437</v>
      </c>
      <c r="AV105" t="s">
        <v>48</v>
      </c>
      <c r="AW105">
        <v>2</v>
      </c>
      <c r="BB105">
        <v>0.9384033105584636</v>
      </c>
      <c r="BC105" t="s">
        <v>68</v>
      </c>
      <c r="BF105" t="s">
        <v>118</v>
      </c>
      <c r="BG105" t="s">
        <v>121</v>
      </c>
      <c r="BH105" t="s">
        <v>437</v>
      </c>
      <c r="BI105">
        <v>7787</v>
      </c>
      <c r="BJ105">
        <v>2</v>
      </c>
      <c r="BK105" t="s">
        <v>238</v>
      </c>
      <c r="BL105" t="s">
        <v>244</v>
      </c>
      <c r="BM105">
        <v>0.9384033105584636</v>
      </c>
      <c r="BN105" t="s">
        <v>68</v>
      </c>
      <c r="BO105" t="s">
        <v>175</v>
      </c>
      <c r="BP105">
        <v>3273.7419999999997</v>
      </c>
    </row>
    <row r="106" spans="1:68" ht="16.5">
      <c r="A106" s="110" t="str">
        <f t="shared" si="53"/>
        <v>청라교통</v>
      </c>
      <c r="B106" s="111" t="str">
        <f t="shared" si="35"/>
        <v>장국주</v>
      </c>
      <c r="C106" s="112" t="str">
        <f t="shared" si="54"/>
        <v>A</v>
      </c>
      <c r="D106" s="113">
        <f t="shared" si="55"/>
        <v>0.97935741307784629</v>
      </c>
      <c r="E106" s="114">
        <f t="shared" si="56"/>
        <v>7268</v>
      </c>
      <c r="F106" s="115" t="str">
        <f t="shared" si="57"/>
        <v>112</v>
      </c>
      <c r="G106" s="116" t="str">
        <f t="shared" si="58"/>
        <v>70바6091</v>
      </c>
      <c r="H106" s="117">
        <f t="shared" si="59"/>
        <v>3</v>
      </c>
      <c r="I106" s="118">
        <f t="shared" si="60"/>
        <v>2182.2490000000003</v>
      </c>
      <c r="J106" s="119">
        <f t="shared" si="61"/>
        <v>1.2024522856447286E-2</v>
      </c>
      <c r="K106" s="119">
        <f t="shared" si="62"/>
        <v>0.34589925850197506</v>
      </c>
      <c r="L106" s="119">
        <f t="shared" si="63"/>
        <v>0.19933563951684705</v>
      </c>
      <c r="M106" s="120">
        <f t="shared" si="64"/>
        <v>14.448</v>
      </c>
      <c r="N106" s="121">
        <f t="shared" si="65"/>
        <v>4.5824284946401631E-2</v>
      </c>
      <c r="O106" s="121">
        <f t="shared" si="66"/>
        <v>39.133939344226988</v>
      </c>
      <c r="P106" s="221">
        <f t="shared" si="67"/>
        <v>0</v>
      </c>
      <c r="Q106" s="222">
        <f t="shared" si="68"/>
        <v>1</v>
      </c>
      <c r="R106" s="222">
        <f t="shared" si="69"/>
        <v>854</v>
      </c>
      <c r="T106">
        <v>531</v>
      </c>
      <c r="U106">
        <v>7268</v>
      </c>
      <c r="V106" t="s">
        <v>439</v>
      </c>
      <c r="W106">
        <v>2182.2489999999998</v>
      </c>
      <c r="X106">
        <v>1110.338</v>
      </c>
      <c r="Y106">
        <v>1.9650000000000001</v>
      </c>
      <c r="Z106">
        <v>14.448</v>
      </c>
      <c r="AA106">
        <v>127.42218699999999</v>
      </c>
      <c r="AB106">
        <v>1.5321910000000001</v>
      </c>
      <c r="AC106">
        <v>44.075240000000001</v>
      </c>
      <c r="AD106" s="1">
        <v>435</v>
      </c>
      <c r="AE106">
        <v>1</v>
      </c>
      <c r="AF106">
        <v>854</v>
      </c>
      <c r="AG106">
        <v>93</v>
      </c>
      <c r="AH106">
        <v>17.12613</v>
      </c>
      <c r="AI106">
        <v>2128.8000000000002</v>
      </c>
      <c r="AJ106">
        <v>194.8</v>
      </c>
      <c r="AK106">
        <v>0</v>
      </c>
      <c r="AL106">
        <v>0</v>
      </c>
      <c r="AM106" t="s">
        <v>440</v>
      </c>
      <c r="AN106" t="s">
        <v>694</v>
      </c>
      <c r="AO106">
        <v>1563.57</v>
      </c>
      <c r="AR106" t="s">
        <v>118</v>
      </c>
      <c r="AS106" t="s">
        <v>119</v>
      </c>
      <c r="AT106" t="s">
        <v>215</v>
      </c>
      <c r="AU106" t="s">
        <v>439</v>
      </c>
      <c r="AV106" t="s">
        <v>48</v>
      </c>
      <c r="AW106">
        <v>3</v>
      </c>
      <c r="BB106">
        <v>0.97935741307784629</v>
      </c>
      <c r="BC106" t="s">
        <v>66</v>
      </c>
      <c r="BF106" t="s">
        <v>118</v>
      </c>
      <c r="BG106" t="s">
        <v>119</v>
      </c>
      <c r="BH106" t="s">
        <v>439</v>
      </c>
      <c r="BI106">
        <v>7268</v>
      </c>
      <c r="BJ106">
        <v>3</v>
      </c>
      <c r="BK106" t="s">
        <v>215</v>
      </c>
      <c r="BL106" t="s">
        <v>252</v>
      </c>
      <c r="BM106">
        <v>0.97935741307784629</v>
      </c>
      <c r="BN106" t="s">
        <v>66</v>
      </c>
      <c r="BO106" t="s">
        <v>178</v>
      </c>
      <c r="BP106">
        <v>2182.2490000000003</v>
      </c>
    </row>
    <row r="107" spans="1:68" ht="16.5">
      <c r="A107" s="127" t="str">
        <f t="shared" si="53"/>
        <v>청라교통</v>
      </c>
      <c r="B107" s="128" t="str">
        <f t="shared" si="35"/>
        <v>장명호</v>
      </c>
      <c r="C107" s="129" t="str">
        <f t="shared" si="54"/>
        <v>C</v>
      </c>
      <c r="D107" s="130">
        <f t="shared" si="55"/>
        <v>0.897313807834901</v>
      </c>
      <c r="E107" s="131">
        <f t="shared" si="56"/>
        <v>1239</v>
      </c>
      <c r="F107" s="132" t="str">
        <f t="shared" si="57"/>
        <v>112</v>
      </c>
      <c r="G107" s="133" t="str">
        <f t="shared" si="58"/>
        <v>70바5995</v>
      </c>
      <c r="H107" s="134">
        <f t="shared" si="59"/>
        <v>2</v>
      </c>
      <c r="I107" s="135">
        <f t="shared" si="60"/>
        <v>2097.7200000000003</v>
      </c>
      <c r="J107" s="136">
        <f t="shared" si="61"/>
        <v>6.6871886695291857E-3</v>
      </c>
      <c r="K107" s="136">
        <f t="shared" si="62"/>
        <v>0.37344082538152967</v>
      </c>
      <c r="L107" s="136">
        <f t="shared" si="63"/>
        <v>0.12823446408481587</v>
      </c>
      <c r="M107" s="137">
        <f t="shared" si="64"/>
        <v>14.964</v>
      </c>
      <c r="N107" s="138">
        <f t="shared" si="65"/>
        <v>9.5341608984993234E-2</v>
      </c>
      <c r="O107" s="138">
        <f t="shared" si="66"/>
        <v>32.320805445912711</v>
      </c>
      <c r="P107" s="219">
        <f t="shared" si="67"/>
        <v>0</v>
      </c>
      <c r="Q107" s="220">
        <f t="shared" si="68"/>
        <v>2</v>
      </c>
      <c r="R107" s="220">
        <f t="shared" si="69"/>
        <v>678</v>
      </c>
      <c r="T107">
        <v>531</v>
      </c>
      <c r="U107">
        <v>1239</v>
      </c>
      <c r="V107" t="s">
        <v>441</v>
      </c>
      <c r="W107">
        <v>2097.7199999999998</v>
      </c>
      <c r="X107">
        <v>1109.194</v>
      </c>
      <c r="Y107">
        <v>1.891</v>
      </c>
      <c r="Z107">
        <v>14.964</v>
      </c>
      <c r="AA107">
        <v>125.23469</v>
      </c>
      <c r="AB107">
        <v>0.83746799999999999</v>
      </c>
      <c r="AC107">
        <v>46.767746000000002</v>
      </c>
      <c r="AD107" s="1">
        <v>269</v>
      </c>
      <c r="AE107">
        <v>2</v>
      </c>
      <c r="AF107">
        <v>678</v>
      </c>
      <c r="AG107">
        <v>82</v>
      </c>
      <c r="AH107">
        <v>16.750309999999999</v>
      </c>
      <c r="AI107">
        <v>1021</v>
      </c>
      <c r="AJ107">
        <v>0</v>
      </c>
      <c r="AK107">
        <v>0</v>
      </c>
      <c r="AL107">
        <v>0</v>
      </c>
      <c r="AM107" t="s">
        <v>442</v>
      </c>
      <c r="AN107" t="s">
        <v>695</v>
      </c>
      <c r="AO107">
        <v>2035.1890000000001</v>
      </c>
      <c r="AR107" t="s">
        <v>118</v>
      </c>
      <c r="AS107" t="s">
        <v>119</v>
      </c>
      <c r="AT107" t="s">
        <v>200</v>
      </c>
      <c r="AU107" t="s">
        <v>441</v>
      </c>
      <c r="AV107" t="s">
        <v>48</v>
      </c>
      <c r="AW107">
        <v>2</v>
      </c>
      <c r="BB107">
        <v>0.897313807834901</v>
      </c>
      <c r="BC107" t="s">
        <v>69</v>
      </c>
      <c r="BF107" t="s">
        <v>118</v>
      </c>
      <c r="BG107" t="s">
        <v>119</v>
      </c>
      <c r="BH107" t="s">
        <v>441</v>
      </c>
      <c r="BI107">
        <v>1239</v>
      </c>
      <c r="BJ107">
        <v>2</v>
      </c>
      <c r="BK107" t="s">
        <v>200</v>
      </c>
      <c r="BL107" t="s">
        <v>575</v>
      </c>
      <c r="BM107">
        <v>0.897313807834901</v>
      </c>
      <c r="BN107" t="s">
        <v>69</v>
      </c>
      <c r="BO107" t="s">
        <v>177</v>
      </c>
      <c r="BP107">
        <v>2097.7200000000003</v>
      </c>
    </row>
    <row r="108" spans="1:68" ht="16.5">
      <c r="A108" s="110" t="str">
        <f t="shared" si="53"/>
        <v>청라교통</v>
      </c>
      <c r="B108" s="111" t="str">
        <f t="shared" si="35"/>
        <v>전만규</v>
      </c>
      <c r="C108" s="112" t="str">
        <f t="shared" si="54"/>
        <v>A</v>
      </c>
      <c r="D108" s="113">
        <f t="shared" si="55"/>
        <v>0.9966666666666667</v>
      </c>
      <c r="E108" s="114">
        <f t="shared" si="56"/>
        <v>8174</v>
      </c>
      <c r="F108" s="115" t="str">
        <f t="shared" si="57"/>
        <v>112</v>
      </c>
      <c r="G108" s="116" t="str">
        <f t="shared" si="58"/>
        <v>72바1573</v>
      </c>
      <c r="H108" s="117">
        <f t="shared" si="59"/>
        <v>1</v>
      </c>
      <c r="I108" s="118">
        <f t="shared" si="60"/>
        <v>1521.961</v>
      </c>
      <c r="J108" s="119">
        <f t="shared" si="61"/>
        <v>4.8980480465938718E-2</v>
      </c>
      <c r="K108" s="119">
        <f t="shared" si="62"/>
        <v>0.36000327709696295</v>
      </c>
      <c r="L108" s="119">
        <f t="shared" si="63"/>
        <v>0.195142976725422</v>
      </c>
      <c r="M108" s="120">
        <f t="shared" si="64"/>
        <v>18.074000000000002</v>
      </c>
      <c r="N108" s="121">
        <f t="shared" si="65"/>
        <v>0.13140941193631112</v>
      </c>
      <c r="O108" s="121">
        <f t="shared" si="66"/>
        <v>24.507855326122023</v>
      </c>
      <c r="P108" s="221">
        <f t="shared" si="67"/>
        <v>8</v>
      </c>
      <c r="Q108" s="222">
        <f t="shared" si="68"/>
        <v>2</v>
      </c>
      <c r="R108" s="222">
        <f t="shared" si="69"/>
        <v>373</v>
      </c>
      <c r="T108">
        <v>531</v>
      </c>
      <c r="U108">
        <v>8174</v>
      </c>
      <c r="V108" t="s">
        <v>443</v>
      </c>
      <c r="W108">
        <v>1521.961</v>
      </c>
      <c r="X108">
        <v>848.13300000000004</v>
      </c>
      <c r="Y108">
        <v>1.794</v>
      </c>
      <c r="Z108">
        <v>18.074000000000002</v>
      </c>
      <c r="AA108">
        <v>95.303863000000007</v>
      </c>
      <c r="AB108">
        <v>4.6680289999999998</v>
      </c>
      <c r="AC108">
        <v>34.309702999999999</v>
      </c>
      <c r="AD108" s="1">
        <v>297</v>
      </c>
      <c r="AE108">
        <v>2</v>
      </c>
      <c r="AF108">
        <v>373</v>
      </c>
      <c r="AG108">
        <v>78</v>
      </c>
      <c r="AH108">
        <v>15.969562</v>
      </c>
      <c r="AI108">
        <v>1238.5</v>
      </c>
      <c r="AJ108">
        <v>0</v>
      </c>
      <c r="AK108">
        <v>8</v>
      </c>
      <c r="AL108">
        <v>2393</v>
      </c>
      <c r="AM108" t="s">
        <v>444</v>
      </c>
      <c r="AN108" t="s">
        <v>696</v>
      </c>
      <c r="AO108">
        <v>1521.961</v>
      </c>
      <c r="AR108" t="s">
        <v>118</v>
      </c>
      <c r="AS108" t="s">
        <v>119</v>
      </c>
      <c r="AT108" t="s">
        <v>217</v>
      </c>
      <c r="AU108" t="s">
        <v>443</v>
      </c>
      <c r="AV108" t="s">
        <v>48</v>
      </c>
      <c r="AW108">
        <v>1</v>
      </c>
      <c r="BB108">
        <v>0.9966666666666667</v>
      </c>
      <c r="BC108" t="s">
        <v>66</v>
      </c>
      <c r="BF108" t="s">
        <v>118</v>
      </c>
      <c r="BG108" t="s">
        <v>119</v>
      </c>
      <c r="BH108" t="s">
        <v>443</v>
      </c>
      <c r="BI108">
        <v>8174</v>
      </c>
      <c r="BJ108">
        <v>1</v>
      </c>
      <c r="BK108" t="s">
        <v>217</v>
      </c>
      <c r="BL108" t="s">
        <v>174</v>
      </c>
      <c r="BM108">
        <v>0.9966666666666667</v>
      </c>
      <c r="BN108" t="s">
        <v>66</v>
      </c>
      <c r="BO108" t="s">
        <v>178</v>
      </c>
      <c r="BP108">
        <v>1521.961</v>
      </c>
    </row>
    <row r="109" spans="1:68" ht="16.5">
      <c r="A109" s="127" t="str">
        <f t="shared" si="53"/>
        <v>청라교통</v>
      </c>
      <c r="B109" s="128" t="str">
        <f t="shared" si="35"/>
        <v>정민진</v>
      </c>
      <c r="C109" s="129" t="str">
        <f t="shared" si="54"/>
        <v>D</v>
      </c>
      <c r="D109" s="130">
        <f t="shared" si="55"/>
        <v>0.84447335085928643</v>
      </c>
      <c r="E109" s="131">
        <f t="shared" si="56"/>
        <v>825</v>
      </c>
      <c r="F109" s="132" t="str">
        <f t="shared" si="57"/>
        <v>306</v>
      </c>
      <c r="G109" s="133" t="str">
        <f t="shared" si="58"/>
        <v>70바6049</v>
      </c>
      <c r="H109" s="134">
        <f t="shared" si="59"/>
        <v>3</v>
      </c>
      <c r="I109" s="135">
        <f t="shared" si="60"/>
        <v>3824.4969999999998</v>
      </c>
      <c r="J109" s="136">
        <f t="shared" si="61"/>
        <v>1.8024072189167E-2</v>
      </c>
      <c r="K109" s="136">
        <f t="shared" si="62"/>
        <v>0.24856180447217724</v>
      </c>
      <c r="L109" s="136">
        <f t="shared" si="63"/>
        <v>0.15243834679436277</v>
      </c>
      <c r="M109" s="137">
        <f t="shared" si="64"/>
        <v>17.751000000000001</v>
      </c>
      <c r="N109" s="138">
        <f t="shared" si="65"/>
        <v>0</v>
      </c>
      <c r="O109" s="138">
        <f t="shared" si="66"/>
        <v>22.015967067041757</v>
      </c>
      <c r="P109" s="219">
        <f t="shared" si="67"/>
        <v>19</v>
      </c>
      <c r="Q109" s="220">
        <f t="shared" si="68"/>
        <v>0</v>
      </c>
      <c r="R109" s="220">
        <f t="shared" si="69"/>
        <v>842</v>
      </c>
      <c r="T109">
        <v>531</v>
      </c>
      <c r="U109">
        <v>825</v>
      </c>
      <c r="V109" t="s">
        <v>445</v>
      </c>
      <c r="W109">
        <v>3824.4969999999998</v>
      </c>
      <c r="X109">
        <v>1373.972</v>
      </c>
      <c r="Y109">
        <v>2.7839999999999998</v>
      </c>
      <c r="Z109">
        <v>17.751000000000001</v>
      </c>
      <c r="AA109">
        <v>127.00498399999999</v>
      </c>
      <c r="AB109">
        <v>2.2891469999999998</v>
      </c>
      <c r="AC109">
        <v>31.568587999999998</v>
      </c>
      <c r="AD109" s="1">
        <v>583</v>
      </c>
      <c r="AE109">
        <v>0</v>
      </c>
      <c r="AF109">
        <v>842</v>
      </c>
      <c r="AG109">
        <v>91</v>
      </c>
      <c r="AH109">
        <v>30.112967000000001</v>
      </c>
      <c r="AI109">
        <v>25538.3</v>
      </c>
      <c r="AJ109">
        <v>13048.4</v>
      </c>
      <c r="AK109">
        <v>19</v>
      </c>
      <c r="AL109">
        <v>9000</v>
      </c>
      <c r="AM109" t="s">
        <v>446</v>
      </c>
      <c r="AN109" t="s">
        <v>697</v>
      </c>
      <c r="AO109">
        <v>3335.5749999999998</v>
      </c>
      <c r="AR109" t="s">
        <v>118</v>
      </c>
      <c r="AS109" t="s">
        <v>120</v>
      </c>
      <c r="AT109" t="s">
        <v>223</v>
      </c>
      <c r="AU109" t="s">
        <v>445</v>
      </c>
      <c r="AV109" t="s">
        <v>48</v>
      </c>
      <c r="AW109">
        <v>3</v>
      </c>
      <c r="BB109">
        <v>0.84447335085928643</v>
      </c>
      <c r="BC109" t="s">
        <v>67</v>
      </c>
      <c r="BF109" t="s">
        <v>118</v>
      </c>
      <c r="BG109" t="s">
        <v>120</v>
      </c>
      <c r="BH109" t="s">
        <v>445</v>
      </c>
      <c r="BI109">
        <v>825</v>
      </c>
      <c r="BJ109">
        <v>3</v>
      </c>
      <c r="BK109" t="s">
        <v>223</v>
      </c>
      <c r="BL109" t="s">
        <v>225</v>
      </c>
      <c r="BM109">
        <v>0.84447335085928643</v>
      </c>
      <c r="BN109" t="s">
        <v>67</v>
      </c>
      <c r="BO109" t="s">
        <v>179</v>
      </c>
      <c r="BP109">
        <v>3824.4969999999998</v>
      </c>
    </row>
    <row r="110" spans="1:68" ht="16.5">
      <c r="A110" s="110" t="str">
        <f t="shared" ref="A110:A126" si="70">BF110</f>
        <v>청라교통</v>
      </c>
      <c r="B110" s="111" t="str">
        <f t="shared" si="35"/>
        <v>정병석</v>
      </c>
      <c r="C110" s="112" t="str">
        <f t="shared" ref="C110:C126" si="71">BN110</f>
        <v>B</v>
      </c>
      <c r="D110" s="113">
        <f t="shared" ref="D110:D126" si="72">BM110</f>
        <v>0.91932817689828461</v>
      </c>
      <c r="E110" s="114">
        <f t="shared" ref="E110:E126" si="73">U110</f>
        <v>933</v>
      </c>
      <c r="F110" s="115" t="str">
        <f t="shared" ref="F110:F126" si="74">BG110</f>
        <v>112</v>
      </c>
      <c r="G110" s="116" t="str">
        <f t="shared" ref="G110:G126" si="75">BK110</f>
        <v>72바1611</v>
      </c>
      <c r="H110" s="117">
        <f t="shared" ref="H110:H126" si="76">BJ110</f>
        <v>9</v>
      </c>
      <c r="I110" s="118">
        <f t="shared" ref="I110:I126" si="77">BP110</f>
        <v>1419.867</v>
      </c>
      <c r="J110" s="119">
        <f t="shared" ref="J110:J126" si="78">AB110/AA110</f>
        <v>2.360675958026779E-2</v>
      </c>
      <c r="K110" s="119">
        <f t="shared" ref="K110:K126" si="79">AC110/AA110</f>
        <v>0.36226192367192778</v>
      </c>
      <c r="L110" s="119">
        <f t="shared" ref="L110:L126" si="80">AD110/I110</f>
        <v>0.21903459971955119</v>
      </c>
      <c r="M110" s="120">
        <f t="shared" ref="M110:M126" si="81">Z110</f>
        <v>17.663</v>
      </c>
      <c r="N110" s="121">
        <f t="shared" ref="N110:N126" si="82">AE110*100/W110</f>
        <v>0.13292905177719497</v>
      </c>
      <c r="O110" s="121">
        <f t="shared" ref="O110:O126" si="83">AF110*100/W110</f>
        <v>41.141541525041845</v>
      </c>
      <c r="P110" s="221">
        <f t="shared" ref="P110:P126" si="84">AK110</f>
        <v>1</v>
      </c>
      <c r="Q110" s="222">
        <f t="shared" ref="Q110:Q126" si="85">AE110</f>
        <v>2</v>
      </c>
      <c r="R110" s="222">
        <f t="shared" ref="R110:R126" si="86">AF110</f>
        <v>619</v>
      </c>
      <c r="T110">
        <v>531</v>
      </c>
      <c r="U110">
        <v>933</v>
      </c>
      <c r="V110" t="s">
        <v>447</v>
      </c>
      <c r="W110">
        <v>1504.5619999999999</v>
      </c>
      <c r="X110">
        <v>821.19100000000003</v>
      </c>
      <c r="Y110">
        <v>1.8320000000000001</v>
      </c>
      <c r="Z110">
        <v>17.663</v>
      </c>
      <c r="AA110">
        <v>88.438863999999995</v>
      </c>
      <c r="AB110">
        <v>2.087755</v>
      </c>
      <c r="AC110">
        <v>32.038032999999999</v>
      </c>
      <c r="AD110" s="1">
        <v>311</v>
      </c>
      <c r="AE110">
        <v>2</v>
      </c>
      <c r="AF110">
        <v>619</v>
      </c>
      <c r="AG110">
        <v>104</v>
      </c>
      <c r="AH110">
        <v>17.012452</v>
      </c>
      <c r="AI110">
        <v>1238.2</v>
      </c>
      <c r="AJ110">
        <v>49.4</v>
      </c>
      <c r="AK110">
        <v>1</v>
      </c>
      <c r="AL110">
        <v>237</v>
      </c>
      <c r="AM110" t="s">
        <v>448</v>
      </c>
      <c r="AN110" t="s">
        <v>698</v>
      </c>
      <c r="AO110">
        <v>353.65300000000002</v>
      </c>
      <c r="AR110" t="s">
        <v>118</v>
      </c>
      <c r="AS110" t="s">
        <v>119</v>
      </c>
      <c r="AT110" t="s">
        <v>220</v>
      </c>
      <c r="AU110" t="s">
        <v>447</v>
      </c>
      <c r="AV110" t="s">
        <v>48</v>
      </c>
      <c r="AW110">
        <v>9</v>
      </c>
      <c r="BB110">
        <v>0.91932817689828461</v>
      </c>
      <c r="BC110" t="s">
        <v>68</v>
      </c>
      <c r="BF110" t="s">
        <v>118</v>
      </c>
      <c r="BG110" t="s">
        <v>119</v>
      </c>
      <c r="BH110" t="s">
        <v>447</v>
      </c>
      <c r="BI110">
        <v>933</v>
      </c>
      <c r="BJ110">
        <v>9</v>
      </c>
      <c r="BK110" t="s">
        <v>220</v>
      </c>
      <c r="BL110" t="s">
        <v>217</v>
      </c>
      <c r="BM110">
        <v>0.91932817689828461</v>
      </c>
      <c r="BN110" t="s">
        <v>68</v>
      </c>
      <c r="BO110" t="s">
        <v>175</v>
      </c>
      <c r="BP110">
        <v>1419.867</v>
      </c>
    </row>
    <row r="111" spans="1:68" ht="16.5">
      <c r="A111" s="127" t="str">
        <f t="shared" si="70"/>
        <v>청라교통</v>
      </c>
      <c r="B111" s="128" t="str">
        <f t="shared" si="35"/>
        <v>정우진</v>
      </c>
      <c r="C111" s="129" t="str">
        <f t="shared" si="71"/>
        <v>F</v>
      </c>
      <c r="D111" s="130">
        <f t="shared" si="72"/>
        <v>0.77436818647621775</v>
      </c>
      <c r="E111" s="131">
        <f t="shared" si="73"/>
        <v>1286</v>
      </c>
      <c r="F111" s="132" t="str">
        <f t="shared" si="74"/>
        <v>308</v>
      </c>
      <c r="G111" s="133" t="str">
        <f t="shared" si="75"/>
        <v>70바5088</v>
      </c>
      <c r="H111" s="134">
        <f t="shared" si="76"/>
        <v>2</v>
      </c>
      <c r="I111" s="135">
        <f t="shared" si="77"/>
        <v>3749.299</v>
      </c>
      <c r="J111" s="136">
        <f t="shared" si="78"/>
        <v>4.4171843731355104E-2</v>
      </c>
      <c r="K111" s="136">
        <f t="shared" si="79"/>
        <v>0.2892438951001835</v>
      </c>
      <c r="L111" s="136">
        <f t="shared" si="80"/>
        <v>0.12695706584084118</v>
      </c>
      <c r="M111" s="137">
        <f t="shared" si="81"/>
        <v>23.780999999999999</v>
      </c>
      <c r="N111" s="138">
        <f t="shared" si="82"/>
        <v>0</v>
      </c>
      <c r="O111" s="138">
        <f t="shared" si="83"/>
        <v>3.6540163907973198</v>
      </c>
      <c r="P111" s="219">
        <f t="shared" si="84"/>
        <v>25</v>
      </c>
      <c r="Q111" s="220">
        <f t="shared" si="85"/>
        <v>0</v>
      </c>
      <c r="R111" s="220">
        <f t="shared" si="86"/>
        <v>137</v>
      </c>
      <c r="T111">
        <v>531</v>
      </c>
      <c r="U111">
        <v>1286</v>
      </c>
      <c r="V111" t="s">
        <v>449</v>
      </c>
      <c r="W111">
        <v>3749.299</v>
      </c>
      <c r="X111">
        <v>1589.2280000000001</v>
      </c>
      <c r="Y111">
        <v>2.359</v>
      </c>
      <c r="Z111">
        <v>23.780999999999999</v>
      </c>
      <c r="AA111">
        <v>114.017473</v>
      </c>
      <c r="AB111">
        <v>5.0363619999999996</v>
      </c>
      <c r="AC111">
        <v>32.978858000000002</v>
      </c>
      <c r="AD111" s="1">
        <v>476</v>
      </c>
      <c r="AE111">
        <v>0</v>
      </c>
      <c r="AF111">
        <v>137</v>
      </c>
      <c r="AG111">
        <v>91</v>
      </c>
      <c r="AH111">
        <v>32.883547</v>
      </c>
      <c r="AI111">
        <v>36565.300000000003</v>
      </c>
      <c r="AJ111">
        <v>19449.599999999999</v>
      </c>
      <c r="AK111">
        <v>25</v>
      </c>
      <c r="AL111">
        <v>14622</v>
      </c>
      <c r="AM111" t="s">
        <v>450</v>
      </c>
      <c r="AN111" t="s">
        <v>699</v>
      </c>
      <c r="AO111">
        <v>3485.7449999999999</v>
      </c>
      <c r="AR111" t="s">
        <v>118</v>
      </c>
      <c r="AS111" t="s">
        <v>122</v>
      </c>
      <c r="AT111" t="s">
        <v>247</v>
      </c>
      <c r="AU111" t="s">
        <v>449</v>
      </c>
      <c r="AV111" t="s">
        <v>48</v>
      </c>
      <c r="AW111">
        <v>2</v>
      </c>
      <c r="BB111">
        <v>0.77436818647621775</v>
      </c>
      <c r="BC111" t="s">
        <v>70</v>
      </c>
      <c r="BF111" t="s">
        <v>118</v>
      </c>
      <c r="BG111" t="s">
        <v>122</v>
      </c>
      <c r="BH111" t="s">
        <v>449</v>
      </c>
      <c r="BI111">
        <v>1286</v>
      </c>
      <c r="BJ111">
        <v>2</v>
      </c>
      <c r="BK111" t="s">
        <v>247</v>
      </c>
      <c r="BL111" t="s">
        <v>254</v>
      </c>
      <c r="BM111">
        <v>0.77436818647621775</v>
      </c>
      <c r="BN111" t="s">
        <v>70</v>
      </c>
      <c r="BO111" t="s">
        <v>188</v>
      </c>
      <c r="BP111">
        <v>3749.299</v>
      </c>
    </row>
    <row r="112" spans="1:68" ht="16.5">
      <c r="A112" s="110" t="str">
        <f t="shared" si="70"/>
        <v>청라교통</v>
      </c>
      <c r="B112" s="111" t="str">
        <f t="shared" si="35"/>
        <v>정원영</v>
      </c>
      <c r="C112" s="112" t="str">
        <f t="shared" si="71"/>
        <v>F</v>
      </c>
      <c r="D112" s="113">
        <f t="shared" si="72"/>
        <v>0.77825647347018001</v>
      </c>
      <c r="E112" s="114">
        <f t="shared" si="73"/>
        <v>7745</v>
      </c>
      <c r="F112" s="115" t="str">
        <f t="shared" si="74"/>
        <v>306</v>
      </c>
      <c r="G112" s="116" t="str">
        <f t="shared" si="75"/>
        <v>72바1306</v>
      </c>
      <c r="H112" s="117">
        <f t="shared" si="76"/>
        <v>3</v>
      </c>
      <c r="I112" s="118">
        <f t="shared" si="77"/>
        <v>3604.5609999999997</v>
      </c>
      <c r="J112" s="119">
        <f t="shared" si="78"/>
        <v>7.6775455220018718E-2</v>
      </c>
      <c r="K112" s="119">
        <f t="shared" si="79"/>
        <v>0.27795995391912109</v>
      </c>
      <c r="L112" s="119">
        <f t="shared" si="80"/>
        <v>0.18643046961890783</v>
      </c>
      <c r="M112" s="120">
        <f t="shared" si="81"/>
        <v>23.263999999999999</v>
      </c>
      <c r="N112" s="121">
        <f t="shared" si="82"/>
        <v>2.7742629407575568E-2</v>
      </c>
      <c r="O112" s="121">
        <f t="shared" si="83"/>
        <v>14.370682033124144</v>
      </c>
      <c r="P112" s="221">
        <f t="shared" si="84"/>
        <v>42</v>
      </c>
      <c r="Q112" s="222">
        <f t="shared" si="85"/>
        <v>1</v>
      </c>
      <c r="R112" s="222">
        <f t="shared" si="86"/>
        <v>518</v>
      </c>
      <c r="T112">
        <v>531</v>
      </c>
      <c r="U112">
        <v>7745</v>
      </c>
      <c r="V112" t="s">
        <v>451</v>
      </c>
      <c r="W112">
        <v>3604.5610000000001</v>
      </c>
      <c r="X112">
        <v>1494.856</v>
      </c>
      <c r="Y112">
        <v>2.411</v>
      </c>
      <c r="Z112">
        <v>23.263999999999999</v>
      </c>
      <c r="AA112">
        <v>128.51664600000001</v>
      </c>
      <c r="AB112">
        <v>9.8669239999999991</v>
      </c>
      <c r="AC112">
        <v>35.722481000000002</v>
      </c>
      <c r="AD112" s="1">
        <v>672</v>
      </c>
      <c r="AE112">
        <v>1</v>
      </c>
      <c r="AF112">
        <v>518</v>
      </c>
      <c r="AG112">
        <v>93</v>
      </c>
      <c r="AH112">
        <v>28.047425</v>
      </c>
      <c r="AI112">
        <v>31012</v>
      </c>
      <c r="AJ112">
        <v>16351.2</v>
      </c>
      <c r="AK112">
        <v>42</v>
      </c>
      <c r="AL112">
        <v>20114</v>
      </c>
      <c r="AM112" t="s">
        <v>452</v>
      </c>
      <c r="AN112" t="s">
        <v>700</v>
      </c>
      <c r="AO112">
        <v>3151.8209999999999</v>
      </c>
      <c r="AR112" t="s">
        <v>118</v>
      </c>
      <c r="AS112" t="s">
        <v>120</v>
      </c>
      <c r="AT112" t="s">
        <v>232</v>
      </c>
      <c r="AU112" t="s">
        <v>451</v>
      </c>
      <c r="AV112" t="s">
        <v>48</v>
      </c>
      <c r="AW112">
        <v>3</v>
      </c>
      <c r="BB112">
        <v>0.77825647347018001</v>
      </c>
      <c r="BC112" t="s">
        <v>70</v>
      </c>
      <c r="BF112" t="s">
        <v>118</v>
      </c>
      <c r="BG112" t="s">
        <v>120</v>
      </c>
      <c r="BH112" t="s">
        <v>451</v>
      </c>
      <c r="BI112">
        <v>7745</v>
      </c>
      <c r="BJ112">
        <v>3</v>
      </c>
      <c r="BK112" t="s">
        <v>232</v>
      </c>
      <c r="BL112" t="s">
        <v>226</v>
      </c>
      <c r="BM112">
        <v>0.77825647347018001</v>
      </c>
      <c r="BN112" t="s">
        <v>70</v>
      </c>
      <c r="BO112" t="s">
        <v>188</v>
      </c>
      <c r="BP112">
        <v>3604.5609999999997</v>
      </c>
    </row>
    <row r="113" spans="1:68" ht="16.5">
      <c r="A113" s="127" t="str">
        <f t="shared" si="70"/>
        <v>청라교통</v>
      </c>
      <c r="B113" s="128" t="str">
        <f t="shared" si="35"/>
        <v>조건희</v>
      </c>
      <c r="C113" s="129" t="str">
        <f t="shared" si="71"/>
        <v>F</v>
      </c>
      <c r="D113" s="130">
        <f t="shared" si="72"/>
        <v>0.78573111803213536</v>
      </c>
      <c r="E113" s="131">
        <f t="shared" si="73"/>
        <v>3878</v>
      </c>
      <c r="F113" s="132" t="str">
        <f t="shared" si="74"/>
        <v>306</v>
      </c>
      <c r="G113" s="133" t="str">
        <f t="shared" si="75"/>
        <v>72바1499</v>
      </c>
      <c r="H113" s="134">
        <f t="shared" si="76"/>
        <v>2</v>
      </c>
      <c r="I113" s="135">
        <f t="shared" si="77"/>
        <v>4071.44</v>
      </c>
      <c r="J113" s="136">
        <f t="shared" si="78"/>
        <v>4.0636016033841163E-2</v>
      </c>
      <c r="K113" s="136">
        <f t="shared" si="79"/>
        <v>0.30244783806666981</v>
      </c>
      <c r="L113" s="136">
        <f t="shared" si="80"/>
        <v>0.1832275558524748</v>
      </c>
      <c r="M113" s="137">
        <f t="shared" si="81"/>
        <v>19.638000000000002</v>
      </c>
      <c r="N113" s="138">
        <f t="shared" si="82"/>
        <v>2.4561334564674905E-2</v>
      </c>
      <c r="O113" s="138">
        <f t="shared" si="83"/>
        <v>8.6455897667655677</v>
      </c>
      <c r="P113" s="219">
        <f t="shared" si="84"/>
        <v>59</v>
      </c>
      <c r="Q113" s="220">
        <f t="shared" si="85"/>
        <v>1</v>
      </c>
      <c r="R113" s="220">
        <f t="shared" si="86"/>
        <v>352</v>
      </c>
      <c r="T113">
        <v>531</v>
      </c>
      <c r="U113">
        <v>3878</v>
      </c>
      <c r="V113" t="s">
        <v>453</v>
      </c>
      <c r="W113">
        <v>4071.44</v>
      </c>
      <c r="X113">
        <v>1617.0909999999999</v>
      </c>
      <c r="Y113">
        <v>2.5179999999999998</v>
      </c>
      <c r="Z113">
        <v>19.638000000000002</v>
      </c>
      <c r="AA113">
        <v>142.64803900000001</v>
      </c>
      <c r="AB113">
        <v>5.7966480000000002</v>
      </c>
      <c r="AC113">
        <v>43.143591000000001</v>
      </c>
      <c r="AD113" s="1">
        <v>746</v>
      </c>
      <c r="AE113">
        <v>1</v>
      </c>
      <c r="AF113">
        <v>352</v>
      </c>
      <c r="AG113">
        <v>94</v>
      </c>
      <c r="AH113">
        <v>28.541857</v>
      </c>
      <c r="AI113">
        <v>58459.4</v>
      </c>
      <c r="AJ113">
        <v>33186.199999999997</v>
      </c>
      <c r="AK113">
        <v>59</v>
      </c>
      <c r="AL113">
        <v>45289</v>
      </c>
      <c r="AM113" t="s">
        <v>454</v>
      </c>
      <c r="AN113" t="s">
        <v>701</v>
      </c>
      <c r="AO113">
        <v>3825.922</v>
      </c>
      <c r="AR113" t="s">
        <v>118</v>
      </c>
      <c r="AS113" t="s">
        <v>120</v>
      </c>
      <c r="AT113" t="s">
        <v>235</v>
      </c>
      <c r="AU113" t="s">
        <v>453</v>
      </c>
      <c r="AV113" t="s">
        <v>48</v>
      </c>
      <c r="AW113">
        <v>2</v>
      </c>
      <c r="BB113">
        <v>0.78573111803213536</v>
      </c>
      <c r="BC113" t="s">
        <v>70</v>
      </c>
      <c r="BF113" t="s">
        <v>118</v>
      </c>
      <c r="BG113" t="s">
        <v>120</v>
      </c>
      <c r="BH113" t="s">
        <v>453</v>
      </c>
      <c r="BI113">
        <v>3878</v>
      </c>
      <c r="BJ113">
        <v>2</v>
      </c>
      <c r="BK113" t="s">
        <v>235</v>
      </c>
      <c r="BL113" t="s">
        <v>227</v>
      </c>
      <c r="BM113">
        <v>0.78573111803213536</v>
      </c>
      <c r="BN113" t="s">
        <v>70</v>
      </c>
      <c r="BO113" t="s">
        <v>188</v>
      </c>
      <c r="BP113">
        <v>4071.44</v>
      </c>
    </row>
    <row r="114" spans="1:68" ht="16.5">
      <c r="A114" s="110" t="str">
        <f t="shared" si="70"/>
        <v>청라교통</v>
      </c>
      <c r="B114" s="111" t="str">
        <f t="shared" si="35"/>
        <v>조점룡</v>
      </c>
      <c r="C114" s="112" t="str">
        <f t="shared" si="71"/>
        <v>C</v>
      </c>
      <c r="D114" s="113">
        <f t="shared" si="72"/>
        <v>0.85494424792611556</v>
      </c>
      <c r="E114" s="114">
        <f t="shared" si="73"/>
        <v>6395</v>
      </c>
      <c r="F114" s="115" t="str">
        <f t="shared" si="74"/>
        <v>306</v>
      </c>
      <c r="G114" s="116" t="str">
        <f t="shared" si="75"/>
        <v>72바1305</v>
      </c>
      <c r="H114" s="117">
        <f t="shared" si="76"/>
        <v>12</v>
      </c>
      <c r="I114" s="118">
        <f t="shared" si="77"/>
        <v>3709.5049999999992</v>
      </c>
      <c r="J114" s="119">
        <f t="shared" si="78"/>
        <v>3.084689705482499E-2</v>
      </c>
      <c r="K114" s="119">
        <f t="shared" si="79"/>
        <v>0.29410271275300987</v>
      </c>
      <c r="L114" s="119">
        <f t="shared" si="80"/>
        <v>0.14071958387978992</v>
      </c>
      <c r="M114" s="120">
        <f t="shared" si="81"/>
        <v>19.286000000000001</v>
      </c>
      <c r="N114" s="121">
        <f t="shared" si="82"/>
        <v>5.3915549379229842E-2</v>
      </c>
      <c r="O114" s="121">
        <f t="shared" si="83"/>
        <v>16.120749264389723</v>
      </c>
      <c r="P114" s="221">
        <f t="shared" si="84"/>
        <v>40</v>
      </c>
      <c r="Q114" s="222">
        <f t="shared" si="85"/>
        <v>2</v>
      </c>
      <c r="R114" s="222">
        <f t="shared" si="86"/>
        <v>598</v>
      </c>
      <c r="T114">
        <v>531</v>
      </c>
      <c r="U114">
        <v>6395</v>
      </c>
      <c r="V114" t="s">
        <v>455</v>
      </c>
      <c r="W114">
        <v>3709.5050000000001</v>
      </c>
      <c r="X114">
        <v>1363.2159999999999</v>
      </c>
      <c r="Y114">
        <v>2.7210000000000001</v>
      </c>
      <c r="Z114">
        <v>19.286000000000001</v>
      </c>
      <c r="AA114">
        <v>130.095257</v>
      </c>
      <c r="AB114">
        <v>4.0130350000000004</v>
      </c>
      <c r="AC114">
        <v>38.261367999999997</v>
      </c>
      <c r="AD114" s="1">
        <v>522</v>
      </c>
      <c r="AE114">
        <v>2</v>
      </c>
      <c r="AF114">
        <v>598</v>
      </c>
      <c r="AG114">
        <v>93</v>
      </c>
      <c r="AH114">
        <v>28.513760000000001</v>
      </c>
      <c r="AI114">
        <v>31205.4</v>
      </c>
      <c r="AJ114">
        <v>18630.3</v>
      </c>
      <c r="AK114">
        <v>40</v>
      </c>
      <c r="AL114">
        <v>30833</v>
      </c>
      <c r="AM114" t="s">
        <v>456</v>
      </c>
      <c r="AN114" t="s">
        <v>702</v>
      </c>
      <c r="AO114">
        <v>735.14099999999996</v>
      </c>
      <c r="AR114" t="s">
        <v>118</v>
      </c>
      <c r="AS114" t="s">
        <v>120</v>
      </c>
      <c r="AT114" t="s">
        <v>231</v>
      </c>
      <c r="AU114" t="s">
        <v>455</v>
      </c>
      <c r="AV114" t="s">
        <v>48</v>
      </c>
      <c r="AW114">
        <v>12</v>
      </c>
      <c r="BB114">
        <v>0.85494424792611556</v>
      </c>
      <c r="BC114" t="s">
        <v>69</v>
      </c>
      <c r="BF114" t="s">
        <v>118</v>
      </c>
      <c r="BG114" t="s">
        <v>120</v>
      </c>
      <c r="BH114" t="s">
        <v>455</v>
      </c>
      <c r="BI114">
        <v>6395</v>
      </c>
      <c r="BJ114">
        <v>12</v>
      </c>
      <c r="BK114" t="s">
        <v>231</v>
      </c>
      <c r="BL114" t="s">
        <v>227</v>
      </c>
      <c r="BM114">
        <v>0.85494424792611556</v>
      </c>
      <c r="BN114" t="s">
        <v>69</v>
      </c>
      <c r="BO114" t="s">
        <v>177</v>
      </c>
      <c r="BP114">
        <v>3709.5049999999992</v>
      </c>
    </row>
    <row r="115" spans="1:68" ht="16.5">
      <c r="A115" s="127" t="str">
        <f t="shared" si="70"/>
        <v>청라교통</v>
      </c>
      <c r="B115" s="128" t="str">
        <f t="shared" si="35"/>
        <v>조중희</v>
      </c>
      <c r="C115" s="129" t="str">
        <f t="shared" si="71"/>
        <v>F</v>
      </c>
      <c r="D115" s="130">
        <f t="shared" si="72"/>
        <v>0.7908798742151153</v>
      </c>
      <c r="E115" s="131">
        <f t="shared" si="73"/>
        <v>8166</v>
      </c>
      <c r="F115" s="132" t="str">
        <f t="shared" si="74"/>
        <v>306</v>
      </c>
      <c r="G115" s="133" t="str">
        <f t="shared" si="75"/>
        <v>70바6085</v>
      </c>
      <c r="H115" s="134">
        <f t="shared" si="76"/>
        <v>3</v>
      </c>
      <c r="I115" s="135">
        <f t="shared" si="77"/>
        <v>3511.6270000000004</v>
      </c>
      <c r="J115" s="136">
        <f t="shared" si="78"/>
        <v>1.8887504949169874E-2</v>
      </c>
      <c r="K115" s="136">
        <f t="shared" si="79"/>
        <v>0.27611128307774463</v>
      </c>
      <c r="L115" s="136">
        <f t="shared" si="80"/>
        <v>0.11219870447516207</v>
      </c>
      <c r="M115" s="137">
        <f t="shared" si="81"/>
        <v>23.646000000000001</v>
      </c>
      <c r="N115" s="138">
        <f t="shared" si="82"/>
        <v>0</v>
      </c>
      <c r="O115" s="138">
        <f t="shared" si="83"/>
        <v>36.535771025795164</v>
      </c>
      <c r="P115" s="219">
        <f t="shared" si="84"/>
        <v>24</v>
      </c>
      <c r="Q115" s="220">
        <f t="shared" si="85"/>
        <v>0</v>
      </c>
      <c r="R115" s="220">
        <f t="shared" si="86"/>
        <v>1283</v>
      </c>
      <c r="T115">
        <v>531</v>
      </c>
      <c r="U115">
        <v>8166</v>
      </c>
      <c r="V115" t="s">
        <v>457</v>
      </c>
      <c r="W115">
        <v>3511.627</v>
      </c>
      <c r="X115">
        <v>1389.617</v>
      </c>
      <c r="Y115">
        <v>2.5270000000000001</v>
      </c>
      <c r="Z115">
        <v>23.646000000000001</v>
      </c>
      <c r="AA115">
        <v>111.698025</v>
      </c>
      <c r="AB115">
        <v>2.1096970000000002</v>
      </c>
      <c r="AC115">
        <v>30.841085</v>
      </c>
      <c r="AD115" s="1">
        <v>394</v>
      </c>
      <c r="AE115">
        <v>0</v>
      </c>
      <c r="AF115">
        <v>1283</v>
      </c>
      <c r="AG115">
        <v>93</v>
      </c>
      <c r="AH115">
        <v>31.438576999999999</v>
      </c>
      <c r="AI115">
        <v>24639.599999999999</v>
      </c>
      <c r="AJ115">
        <v>9742.7000000000007</v>
      </c>
      <c r="AK115">
        <v>24</v>
      </c>
      <c r="AL115">
        <v>6324</v>
      </c>
      <c r="AM115" t="s">
        <v>458</v>
      </c>
      <c r="AN115" t="s">
        <v>703</v>
      </c>
      <c r="AO115">
        <v>3265.9430000000002</v>
      </c>
      <c r="AR115" t="s">
        <v>118</v>
      </c>
      <c r="AS115" t="s">
        <v>120</v>
      </c>
      <c r="AT115" t="s">
        <v>226</v>
      </c>
      <c r="AU115" t="s">
        <v>457</v>
      </c>
      <c r="AV115" t="s">
        <v>48</v>
      </c>
      <c r="AW115">
        <v>3</v>
      </c>
      <c r="BB115">
        <v>0.7908798742151153</v>
      </c>
      <c r="BC115" t="s">
        <v>70</v>
      </c>
      <c r="BF115" t="s">
        <v>118</v>
      </c>
      <c r="BG115" t="s">
        <v>120</v>
      </c>
      <c r="BH115" t="s">
        <v>457</v>
      </c>
      <c r="BI115">
        <v>8166</v>
      </c>
      <c r="BJ115">
        <v>3</v>
      </c>
      <c r="BK115" t="s">
        <v>226</v>
      </c>
      <c r="BL115" t="s">
        <v>228</v>
      </c>
      <c r="BM115">
        <v>0.7908798742151153</v>
      </c>
      <c r="BN115" t="s">
        <v>70</v>
      </c>
      <c r="BO115" t="s">
        <v>188</v>
      </c>
      <c r="BP115">
        <v>3511.6270000000004</v>
      </c>
    </row>
    <row r="116" spans="1:68" ht="16.5">
      <c r="A116" s="110" t="str">
        <f t="shared" si="70"/>
        <v>청라교통</v>
      </c>
      <c r="B116" s="111" t="str">
        <f t="shared" si="35"/>
        <v>주재구</v>
      </c>
      <c r="C116" s="112" t="str">
        <f t="shared" si="71"/>
        <v>C</v>
      </c>
      <c r="D116" s="113">
        <f t="shared" si="72"/>
        <v>0.872</v>
      </c>
      <c r="E116" s="114">
        <f t="shared" si="73"/>
        <v>1915</v>
      </c>
      <c r="F116" s="115" t="str">
        <f t="shared" si="74"/>
        <v>112</v>
      </c>
      <c r="G116" s="116" t="str">
        <f t="shared" si="75"/>
        <v>72바1572</v>
      </c>
      <c r="H116" s="117">
        <f t="shared" si="76"/>
        <v>1</v>
      </c>
      <c r="I116" s="118">
        <f t="shared" si="77"/>
        <v>711.49300000000005</v>
      </c>
      <c r="J116" s="119">
        <f t="shared" si="78"/>
        <v>4.0310797445562561E-2</v>
      </c>
      <c r="K116" s="119">
        <f t="shared" si="79"/>
        <v>0.40598460631868544</v>
      </c>
      <c r="L116" s="119">
        <f t="shared" si="80"/>
        <v>0.2810990410306215</v>
      </c>
      <c r="M116" s="120">
        <f t="shared" si="81"/>
        <v>20.954999999999998</v>
      </c>
      <c r="N116" s="121">
        <f t="shared" si="82"/>
        <v>0.42164856154593228</v>
      </c>
      <c r="O116" s="121">
        <f t="shared" si="83"/>
        <v>99.930709086385946</v>
      </c>
      <c r="P116" s="221">
        <f t="shared" si="84"/>
        <v>9</v>
      </c>
      <c r="Q116" s="222">
        <f t="shared" si="85"/>
        <v>3</v>
      </c>
      <c r="R116" s="222">
        <f t="shared" si="86"/>
        <v>711</v>
      </c>
      <c r="T116">
        <v>531</v>
      </c>
      <c r="U116">
        <v>1915</v>
      </c>
      <c r="V116" t="s">
        <v>459</v>
      </c>
      <c r="W116">
        <v>711.49300000000005</v>
      </c>
      <c r="X116">
        <v>408.08300000000003</v>
      </c>
      <c r="Y116">
        <v>1.744</v>
      </c>
      <c r="Z116">
        <v>20.954999999999998</v>
      </c>
      <c r="AA116">
        <v>46.664991000000001</v>
      </c>
      <c r="AB116">
        <v>1.881103</v>
      </c>
      <c r="AC116">
        <v>18.945267999999999</v>
      </c>
      <c r="AD116" s="1">
        <v>200</v>
      </c>
      <c r="AE116">
        <v>3</v>
      </c>
      <c r="AF116">
        <v>711</v>
      </c>
      <c r="AG116">
        <v>80</v>
      </c>
      <c r="AH116">
        <v>15.246826</v>
      </c>
      <c r="AI116">
        <v>1729.2</v>
      </c>
      <c r="AJ116">
        <v>0</v>
      </c>
      <c r="AK116">
        <v>9</v>
      </c>
      <c r="AL116">
        <v>8334</v>
      </c>
      <c r="AM116" t="s">
        <v>460</v>
      </c>
      <c r="AN116" t="s">
        <v>704</v>
      </c>
      <c r="AO116">
        <v>711.49300000000005</v>
      </c>
      <c r="AR116" t="s">
        <v>118</v>
      </c>
      <c r="AS116" t="s">
        <v>119</v>
      </c>
      <c r="AT116" t="s">
        <v>216</v>
      </c>
      <c r="AU116" t="s">
        <v>459</v>
      </c>
      <c r="AV116" t="s">
        <v>48</v>
      </c>
      <c r="AW116">
        <v>1</v>
      </c>
      <c r="BB116">
        <v>0.872</v>
      </c>
      <c r="BC116" t="s">
        <v>69</v>
      </c>
      <c r="BF116" t="s">
        <v>118</v>
      </c>
      <c r="BG116" t="s">
        <v>119</v>
      </c>
      <c r="BH116" t="s">
        <v>459</v>
      </c>
      <c r="BI116">
        <v>1915</v>
      </c>
      <c r="BJ116">
        <v>1</v>
      </c>
      <c r="BK116" t="s">
        <v>216</v>
      </c>
      <c r="BL116" t="s">
        <v>174</v>
      </c>
      <c r="BM116">
        <v>0.872</v>
      </c>
      <c r="BN116" t="s">
        <v>69</v>
      </c>
      <c r="BO116" t="s">
        <v>177</v>
      </c>
      <c r="BP116">
        <v>711.49300000000005</v>
      </c>
    </row>
    <row r="117" spans="1:68" ht="16.5">
      <c r="A117" s="127" t="str">
        <f t="shared" si="70"/>
        <v>청라교통</v>
      </c>
      <c r="B117" s="128" t="str">
        <f t="shared" si="35"/>
        <v>진충현</v>
      </c>
      <c r="C117" s="129" t="str">
        <f t="shared" si="71"/>
        <v>C</v>
      </c>
      <c r="D117" s="130">
        <f t="shared" si="72"/>
        <v>0.89009922406521003</v>
      </c>
      <c r="E117" s="131">
        <f t="shared" si="73"/>
        <v>4405</v>
      </c>
      <c r="F117" s="132" t="str">
        <f t="shared" si="74"/>
        <v>306</v>
      </c>
      <c r="G117" s="133" t="str">
        <f t="shared" si="75"/>
        <v>70바5921</v>
      </c>
      <c r="H117" s="134">
        <f t="shared" si="76"/>
        <v>5</v>
      </c>
      <c r="I117" s="135">
        <f t="shared" si="77"/>
        <v>3902.9900000000002</v>
      </c>
      <c r="J117" s="136">
        <f t="shared" si="78"/>
        <v>1.0039317644141118E-2</v>
      </c>
      <c r="K117" s="136">
        <f t="shared" si="79"/>
        <v>0.2427368014428147</v>
      </c>
      <c r="L117" s="136">
        <f t="shared" si="80"/>
        <v>0.1288755543826656</v>
      </c>
      <c r="M117" s="137">
        <f t="shared" si="81"/>
        <v>17.861000000000001</v>
      </c>
      <c r="N117" s="138">
        <f t="shared" si="82"/>
        <v>0</v>
      </c>
      <c r="O117" s="138">
        <f t="shared" si="83"/>
        <v>7.4302009485035834</v>
      </c>
      <c r="P117" s="219">
        <f t="shared" si="84"/>
        <v>15</v>
      </c>
      <c r="Q117" s="220">
        <f t="shared" si="85"/>
        <v>0</v>
      </c>
      <c r="R117" s="220">
        <f t="shared" si="86"/>
        <v>290</v>
      </c>
      <c r="T117">
        <v>531</v>
      </c>
      <c r="U117">
        <v>4405</v>
      </c>
      <c r="V117" t="s">
        <v>461</v>
      </c>
      <c r="W117">
        <v>3902.99</v>
      </c>
      <c r="X117">
        <v>1411.3779999999999</v>
      </c>
      <c r="Y117">
        <v>2.7650000000000001</v>
      </c>
      <c r="Z117">
        <v>17.861000000000001</v>
      </c>
      <c r="AA117">
        <v>121.658866</v>
      </c>
      <c r="AB117">
        <v>1.2213719999999999</v>
      </c>
      <c r="AC117">
        <v>29.531084</v>
      </c>
      <c r="AD117" s="1">
        <v>503</v>
      </c>
      <c r="AE117">
        <v>0</v>
      </c>
      <c r="AF117">
        <v>290</v>
      </c>
      <c r="AG117">
        <v>91</v>
      </c>
      <c r="AH117">
        <v>32.081426</v>
      </c>
      <c r="AI117">
        <v>33051.599999999999</v>
      </c>
      <c r="AJ117">
        <v>17578.2</v>
      </c>
      <c r="AK117">
        <v>15</v>
      </c>
      <c r="AL117">
        <v>20803</v>
      </c>
      <c r="AM117" t="s">
        <v>462</v>
      </c>
      <c r="AN117" t="s">
        <v>705</v>
      </c>
      <c r="AO117">
        <v>2920.511</v>
      </c>
      <c r="AR117" t="s">
        <v>118</v>
      </c>
      <c r="AS117" t="s">
        <v>120</v>
      </c>
      <c r="AT117" t="s">
        <v>222</v>
      </c>
      <c r="AU117" t="s">
        <v>461</v>
      </c>
      <c r="AV117" t="s">
        <v>48</v>
      </c>
      <c r="AW117">
        <v>5</v>
      </c>
      <c r="BB117">
        <v>0.89009922406521003</v>
      </c>
      <c r="BC117" t="s">
        <v>69</v>
      </c>
      <c r="BF117" t="s">
        <v>118</v>
      </c>
      <c r="BG117" t="s">
        <v>120</v>
      </c>
      <c r="BH117" t="s">
        <v>461</v>
      </c>
      <c r="BI117">
        <v>4405</v>
      </c>
      <c r="BJ117">
        <v>5</v>
      </c>
      <c r="BK117" t="s">
        <v>222</v>
      </c>
      <c r="BL117" t="s">
        <v>235</v>
      </c>
      <c r="BM117">
        <v>0.89009922406521003</v>
      </c>
      <c r="BN117" t="s">
        <v>69</v>
      </c>
      <c r="BO117" t="s">
        <v>177</v>
      </c>
      <c r="BP117">
        <v>3902.9900000000002</v>
      </c>
    </row>
    <row r="118" spans="1:68" ht="16.5">
      <c r="A118" s="110" t="str">
        <f t="shared" si="70"/>
        <v>청라교통</v>
      </c>
      <c r="B118" s="111" t="str">
        <f t="shared" si="35"/>
        <v>최윤호</v>
      </c>
      <c r="C118" s="112" t="str">
        <f t="shared" si="71"/>
        <v>A</v>
      </c>
      <c r="D118" s="113">
        <f t="shared" si="72"/>
        <v>0.97160463048190515</v>
      </c>
      <c r="E118" s="114">
        <f t="shared" si="73"/>
        <v>5331</v>
      </c>
      <c r="F118" s="115" t="str">
        <f t="shared" si="74"/>
        <v>306</v>
      </c>
      <c r="G118" s="116" t="str">
        <f t="shared" si="75"/>
        <v>70바6050</v>
      </c>
      <c r="H118" s="117">
        <f t="shared" si="76"/>
        <v>2</v>
      </c>
      <c r="I118" s="118">
        <f t="shared" si="77"/>
        <v>4346.2549999999992</v>
      </c>
      <c r="J118" s="119">
        <f t="shared" si="78"/>
        <v>2.7606263262390632E-2</v>
      </c>
      <c r="K118" s="119">
        <f t="shared" si="79"/>
        <v>0.20617621787950416</v>
      </c>
      <c r="L118" s="119">
        <f t="shared" si="80"/>
        <v>0.10491791208753284</v>
      </c>
      <c r="M118" s="120">
        <f t="shared" si="81"/>
        <v>17.213000000000001</v>
      </c>
      <c r="N118" s="121">
        <f t="shared" si="82"/>
        <v>0</v>
      </c>
      <c r="O118" s="121">
        <f t="shared" si="83"/>
        <v>13.045714068778754</v>
      </c>
      <c r="P118" s="221">
        <f t="shared" si="84"/>
        <v>2</v>
      </c>
      <c r="Q118" s="222">
        <f t="shared" si="85"/>
        <v>0</v>
      </c>
      <c r="R118" s="222">
        <f t="shared" si="86"/>
        <v>567</v>
      </c>
      <c r="T118">
        <v>531</v>
      </c>
      <c r="U118">
        <v>5331</v>
      </c>
      <c r="V118" t="s">
        <v>463</v>
      </c>
      <c r="W118">
        <v>4346.2550000000001</v>
      </c>
      <c r="X118">
        <v>1441.114</v>
      </c>
      <c r="Y118">
        <v>3.016</v>
      </c>
      <c r="Z118">
        <v>17.213000000000001</v>
      </c>
      <c r="AA118">
        <v>134.84135699999999</v>
      </c>
      <c r="AB118">
        <v>3.7224659999999998</v>
      </c>
      <c r="AC118">
        <v>27.801081</v>
      </c>
      <c r="AD118" s="1">
        <v>456</v>
      </c>
      <c r="AE118">
        <v>0</v>
      </c>
      <c r="AF118">
        <v>567</v>
      </c>
      <c r="AG118">
        <v>94</v>
      </c>
      <c r="AH118">
        <v>32.232357999999998</v>
      </c>
      <c r="AI118">
        <v>31531.1</v>
      </c>
      <c r="AJ118">
        <v>12523.5</v>
      </c>
      <c r="AK118">
        <v>2</v>
      </c>
      <c r="AL118">
        <v>299</v>
      </c>
      <c r="AM118" t="s">
        <v>464</v>
      </c>
      <c r="AN118" t="s">
        <v>706</v>
      </c>
      <c r="AO118">
        <v>4102.0469999999996</v>
      </c>
      <c r="AR118" t="s">
        <v>118</v>
      </c>
      <c r="AS118" t="s">
        <v>120</v>
      </c>
      <c r="AT118" t="s">
        <v>224</v>
      </c>
      <c r="AU118" t="s">
        <v>463</v>
      </c>
      <c r="AV118" t="s">
        <v>48</v>
      </c>
      <c r="AW118">
        <v>2</v>
      </c>
      <c r="BB118">
        <v>0.97160463048190515</v>
      </c>
      <c r="BC118" t="s">
        <v>66</v>
      </c>
      <c r="BF118" t="s">
        <v>118</v>
      </c>
      <c r="BG118" t="s">
        <v>120</v>
      </c>
      <c r="BH118" t="s">
        <v>463</v>
      </c>
      <c r="BI118">
        <v>5331</v>
      </c>
      <c r="BJ118">
        <v>2</v>
      </c>
      <c r="BK118" t="s">
        <v>224</v>
      </c>
      <c r="BL118" t="s">
        <v>225</v>
      </c>
      <c r="BM118">
        <v>0.97160463048190515</v>
      </c>
      <c r="BN118" t="s">
        <v>66</v>
      </c>
      <c r="BO118" t="s">
        <v>178</v>
      </c>
      <c r="BP118">
        <v>4346.2549999999992</v>
      </c>
    </row>
    <row r="119" spans="1:68" ht="16.5">
      <c r="A119" s="127" t="str">
        <f t="shared" si="70"/>
        <v>청라교통</v>
      </c>
      <c r="B119" s="128" t="str">
        <f t="shared" si="35"/>
        <v>최일권</v>
      </c>
      <c r="C119" s="129" t="str">
        <f t="shared" si="71"/>
        <v>D</v>
      </c>
      <c r="D119" s="130">
        <f t="shared" si="72"/>
        <v>0.80181785501328895</v>
      </c>
      <c r="E119" s="131">
        <f t="shared" si="73"/>
        <v>5773</v>
      </c>
      <c r="F119" s="132" t="str">
        <f t="shared" si="74"/>
        <v>307</v>
      </c>
      <c r="G119" s="133" t="str">
        <f t="shared" si="75"/>
        <v>70바5968</v>
      </c>
      <c r="H119" s="134">
        <f t="shared" si="76"/>
        <v>4</v>
      </c>
      <c r="I119" s="135">
        <f t="shared" si="77"/>
        <v>3743.0269999999996</v>
      </c>
      <c r="J119" s="136">
        <f t="shared" si="78"/>
        <v>3.91310440163374E-2</v>
      </c>
      <c r="K119" s="136">
        <f t="shared" si="79"/>
        <v>0.31260996666116636</v>
      </c>
      <c r="L119" s="136">
        <f t="shared" si="80"/>
        <v>0.18354128890868276</v>
      </c>
      <c r="M119" s="137">
        <f t="shared" si="81"/>
        <v>24.593</v>
      </c>
      <c r="N119" s="138">
        <f t="shared" si="82"/>
        <v>0.29387979301244688</v>
      </c>
      <c r="O119" s="138">
        <f t="shared" si="83"/>
        <v>62.436097842735307</v>
      </c>
      <c r="P119" s="219">
        <f t="shared" si="84"/>
        <v>23</v>
      </c>
      <c r="Q119" s="220">
        <f t="shared" si="85"/>
        <v>11</v>
      </c>
      <c r="R119" s="220">
        <f t="shared" si="86"/>
        <v>2337</v>
      </c>
      <c r="T119">
        <v>531</v>
      </c>
      <c r="U119">
        <v>5773</v>
      </c>
      <c r="V119" t="s">
        <v>465</v>
      </c>
      <c r="W119">
        <v>3743.027</v>
      </c>
      <c r="X119">
        <v>1721.6510000000001</v>
      </c>
      <c r="Y119">
        <v>2.1739999999999999</v>
      </c>
      <c r="Z119">
        <v>24.593</v>
      </c>
      <c r="AA119">
        <v>141.610533</v>
      </c>
      <c r="AB119">
        <v>5.5413680000000003</v>
      </c>
      <c r="AC119">
        <v>44.268864000000001</v>
      </c>
      <c r="AD119" s="1">
        <v>687</v>
      </c>
      <c r="AE119">
        <v>11</v>
      </c>
      <c r="AF119">
        <v>2337</v>
      </c>
      <c r="AG119">
        <v>95</v>
      </c>
      <c r="AH119">
        <v>26.431840000000001</v>
      </c>
      <c r="AI119">
        <v>34107.5</v>
      </c>
      <c r="AJ119">
        <v>12695</v>
      </c>
      <c r="AK119">
        <v>23</v>
      </c>
      <c r="AL119">
        <v>11957</v>
      </c>
      <c r="AM119" t="s">
        <v>466</v>
      </c>
      <c r="AN119" t="s">
        <v>707</v>
      </c>
      <c r="AO119">
        <v>2754.694</v>
      </c>
      <c r="AR119" t="s">
        <v>118</v>
      </c>
      <c r="AS119" t="s">
        <v>121</v>
      </c>
      <c r="AT119" t="s">
        <v>236</v>
      </c>
      <c r="AU119" t="s">
        <v>465</v>
      </c>
      <c r="AV119" t="s">
        <v>48</v>
      </c>
      <c r="AW119">
        <v>4</v>
      </c>
      <c r="BB119">
        <v>0.80181785501328895</v>
      </c>
      <c r="BC119" t="s">
        <v>67</v>
      </c>
      <c r="BF119" t="s">
        <v>118</v>
      </c>
      <c r="BG119" t="s">
        <v>121</v>
      </c>
      <c r="BH119" t="s">
        <v>465</v>
      </c>
      <c r="BI119">
        <v>5773</v>
      </c>
      <c r="BJ119">
        <v>4</v>
      </c>
      <c r="BK119" t="s">
        <v>236</v>
      </c>
      <c r="BL119" t="s">
        <v>244</v>
      </c>
      <c r="BM119">
        <v>0.80181785501328895</v>
      </c>
      <c r="BN119" t="s">
        <v>67</v>
      </c>
      <c r="BO119" t="s">
        <v>179</v>
      </c>
      <c r="BP119">
        <v>3743.0269999999996</v>
      </c>
    </row>
    <row r="120" spans="1:68" ht="16.5">
      <c r="A120" s="110" t="str">
        <f t="shared" si="70"/>
        <v>청라교통</v>
      </c>
      <c r="B120" s="111" t="str">
        <f t="shared" si="35"/>
        <v>최준이</v>
      </c>
      <c r="C120" s="112" t="str">
        <f t="shared" si="71"/>
        <v>C</v>
      </c>
      <c r="D120" s="113">
        <f t="shared" si="72"/>
        <v>0.87285714285714278</v>
      </c>
      <c r="E120" s="114">
        <f t="shared" si="73"/>
        <v>8249</v>
      </c>
      <c r="F120" s="115" t="str">
        <f t="shared" si="74"/>
        <v>112</v>
      </c>
      <c r="G120" s="116" t="str">
        <f t="shared" si="75"/>
        <v>70바6056</v>
      </c>
      <c r="H120" s="117">
        <f t="shared" si="76"/>
        <v>1</v>
      </c>
      <c r="I120" s="118">
        <f t="shared" si="77"/>
        <v>1027.556</v>
      </c>
      <c r="J120" s="119">
        <f t="shared" si="78"/>
        <v>2.5377046023440639E-2</v>
      </c>
      <c r="K120" s="119">
        <f t="shared" si="79"/>
        <v>0.36945989263533852</v>
      </c>
      <c r="L120" s="119">
        <f t="shared" si="80"/>
        <v>0.14305789660125579</v>
      </c>
      <c r="M120" s="120">
        <f t="shared" si="81"/>
        <v>16.096</v>
      </c>
      <c r="N120" s="121">
        <f t="shared" si="82"/>
        <v>0.194636594015314</v>
      </c>
      <c r="O120" s="121">
        <f t="shared" si="83"/>
        <v>54.206291433264951</v>
      </c>
      <c r="P120" s="221">
        <f t="shared" si="84"/>
        <v>5</v>
      </c>
      <c r="Q120" s="222">
        <f t="shared" si="85"/>
        <v>2</v>
      </c>
      <c r="R120" s="222">
        <f t="shared" si="86"/>
        <v>557</v>
      </c>
      <c r="T120">
        <v>531</v>
      </c>
      <c r="U120">
        <v>8249</v>
      </c>
      <c r="V120" t="s">
        <v>535</v>
      </c>
      <c r="W120">
        <v>1027.556</v>
      </c>
      <c r="X120">
        <v>560.61300000000006</v>
      </c>
      <c r="Y120">
        <v>1.833</v>
      </c>
      <c r="Z120">
        <v>16.096</v>
      </c>
      <c r="AA120">
        <v>58.659151999999999</v>
      </c>
      <c r="AB120">
        <v>1.488596</v>
      </c>
      <c r="AC120">
        <v>21.672204000000001</v>
      </c>
      <c r="AD120" s="1">
        <v>147</v>
      </c>
      <c r="AE120">
        <v>2</v>
      </c>
      <c r="AF120">
        <v>557</v>
      </c>
      <c r="AG120">
        <v>82</v>
      </c>
      <c r="AH120">
        <v>17.517402000000001</v>
      </c>
      <c r="AI120">
        <v>1658.8</v>
      </c>
      <c r="AJ120">
        <v>0</v>
      </c>
      <c r="AK120">
        <v>5</v>
      </c>
      <c r="AL120">
        <v>759</v>
      </c>
      <c r="AM120" t="s">
        <v>536</v>
      </c>
      <c r="AN120" t="s">
        <v>708</v>
      </c>
      <c r="AO120">
        <v>1027.556</v>
      </c>
      <c r="AR120" t="s">
        <v>118</v>
      </c>
      <c r="AS120" t="s">
        <v>119</v>
      </c>
      <c r="AT120" t="s">
        <v>500</v>
      </c>
      <c r="AU120" t="s">
        <v>535</v>
      </c>
      <c r="AV120" t="s">
        <v>48</v>
      </c>
      <c r="AW120">
        <v>1</v>
      </c>
      <c r="BB120">
        <v>0.87285714285714278</v>
      </c>
      <c r="BC120" t="s">
        <v>69</v>
      </c>
      <c r="BF120" t="s">
        <v>118</v>
      </c>
      <c r="BG120" t="s">
        <v>119</v>
      </c>
      <c r="BH120" t="s">
        <v>535</v>
      </c>
      <c r="BI120">
        <v>8249</v>
      </c>
      <c r="BJ120">
        <v>1</v>
      </c>
      <c r="BK120" t="s">
        <v>500</v>
      </c>
      <c r="BL120" t="s">
        <v>174</v>
      </c>
      <c r="BM120">
        <v>0.87285714285714278</v>
      </c>
      <c r="BN120" t="s">
        <v>69</v>
      </c>
      <c r="BO120" t="s">
        <v>177</v>
      </c>
      <c r="BP120">
        <v>1027.556</v>
      </c>
    </row>
    <row r="121" spans="1:68" ht="16.5">
      <c r="A121" s="127" t="str">
        <f t="shared" si="70"/>
        <v>청라교통</v>
      </c>
      <c r="B121" s="128" t="str">
        <f t="shared" si="35"/>
        <v>추성배</v>
      </c>
      <c r="C121" s="129" t="str">
        <f t="shared" si="71"/>
        <v>C</v>
      </c>
      <c r="D121" s="130">
        <f t="shared" si="72"/>
        <v>0.85619047619047617</v>
      </c>
      <c r="E121" s="131">
        <f t="shared" si="73"/>
        <v>1353</v>
      </c>
      <c r="F121" s="132" t="str">
        <f t="shared" si="74"/>
        <v>112</v>
      </c>
      <c r="G121" s="133" t="str">
        <f t="shared" si="75"/>
        <v>72바1611</v>
      </c>
      <c r="H121" s="134">
        <f t="shared" si="76"/>
        <v>1</v>
      </c>
      <c r="I121" s="135">
        <f t="shared" si="77"/>
        <v>1912.3979999999999</v>
      </c>
      <c r="J121" s="136">
        <f t="shared" si="78"/>
        <v>2.1741484469857554E-2</v>
      </c>
      <c r="K121" s="136">
        <f t="shared" si="79"/>
        <v>0.39079072505942514</v>
      </c>
      <c r="L121" s="136">
        <f t="shared" si="80"/>
        <v>0.17778725976496526</v>
      </c>
      <c r="M121" s="137">
        <f t="shared" si="81"/>
        <v>15.379</v>
      </c>
      <c r="N121" s="138">
        <f t="shared" si="82"/>
        <v>0</v>
      </c>
      <c r="O121" s="138">
        <f t="shared" si="83"/>
        <v>19.452017833107963</v>
      </c>
      <c r="P121" s="219">
        <f t="shared" si="84"/>
        <v>41</v>
      </c>
      <c r="Q121" s="220">
        <f t="shared" si="85"/>
        <v>0</v>
      </c>
      <c r="R121" s="220">
        <f t="shared" si="86"/>
        <v>372</v>
      </c>
      <c r="T121">
        <v>531</v>
      </c>
      <c r="U121">
        <v>1353</v>
      </c>
      <c r="V121" t="s">
        <v>467</v>
      </c>
      <c r="W121">
        <v>1912.3979999999999</v>
      </c>
      <c r="X121">
        <v>1063.9159999999999</v>
      </c>
      <c r="Y121">
        <v>1.798</v>
      </c>
      <c r="Z121">
        <v>15.379</v>
      </c>
      <c r="AA121">
        <v>130.49748299999999</v>
      </c>
      <c r="AB121">
        <v>2.8372090000000001</v>
      </c>
      <c r="AC121">
        <v>50.997205999999998</v>
      </c>
      <c r="AD121" s="1">
        <v>340</v>
      </c>
      <c r="AE121">
        <v>0</v>
      </c>
      <c r="AF121">
        <v>372</v>
      </c>
      <c r="AG121">
        <v>96</v>
      </c>
      <c r="AH121">
        <v>14.654673000000001</v>
      </c>
      <c r="AI121">
        <v>4130.7</v>
      </c>
      <c r="AJ121">
        <v>610.70000000000005</v>
      </c>
      <c r="AK121">
        <v>41</v>
      </c>
      <c r="AL121">
        <v>32178</v>
      </c>
      <c r="AM121" t="s">
        <v>468</v>
      </c>
      <c r="AN121" t="s">
        <v>709</v>
      </c>
      <c r="AO121">
        <v>1912.3979999999999</v>
      </c>
      <c r="AR121" t="s">
        <v>118</v>
      </c>
      <c r="AS121" t="s">
        <v>119</v>
      </c>
      <c r="AT121" t="s">
        <v>220</v>
      </c>
      <c r="AU121" t="s">
        <v>467</v>
      </c>
      <c r="AV121" t="s">
        <v>48</v>
      </c>
      <c r="AW121">
        <v>1</v>
      </c>
      <c r="BB121">
        <v>0.85619047619047617</v>
      </c>
      <c r="BC121" t="s">
        <v>69</v>
      </c>
      <c r="BF121" t="s">
        <v>118</v>
      </c>
      <c r="BG121" t="s">
        <v>119</v>
      </c>
      <c r="BH121" t="s">
        <v>467</v>
      </c>
      <c r="BI121">
        <v>1353</v>
      </c>
      <c r="BJ121">
        <v>1</v>
      </c>
      <c r="BK121" t="s">
        <v>220</v>
      </c>
      <c r="BL121" t="s">
        <v>174</v>
      </c>
      <c r="BM121">
        <v>0.85619047619047617</v>
      </c>
      <c r="BN121" t="s">
        <v>69</v>
      </c>
      <c r="BO121" t="s">
        <v>177</v>
      </c>
      <c r="BP121">
        <v>1912.3979999999999</v>
      </c>
    </row>
    <row r="122" spans="1:68" ht="16.5">
      <c r="A122" s="110" t="str">
        <f t="shared" si="70"/>
        <v>청라교통</v>
      </c>
      <c r="B122" s="111" t="str">
        <f t="shared" si="35"/>
        <v>추지호</v>
      </c>
      <c r="C122" s="112" t="str">
        <f t="shared" si="71"/>
        <v>F</v>
      </c>
      <c r="D122" s="113">
        <f t="shared" si="72"/>
        <v>0.76851851851851849</v>
      </c>
      <c r="E122" s="114">
        <f t="shared" si="73"/>
        <v>4377</v>
      </c>
      <c r="F122" s="115" t="str">
        <f t="shared" si="74"/>
        <v>307</v>
      </c>
      <c r="G122" s="116" t="str">
        <f t="shared" si="75"/>
        <v>70바6052</v>
      </c>
      <c r="H122" s="117">
        <f t="shared" si="76"/>
        <v>1</v>
      </c>
      <c r="I122" s="118">
        <f t="shared" si="77"/>
        <v>3863.6790000000001</v>
      </c>
      <c r="J122" s="119">
        <f t="shared" si="78"/>
        <v>6.4374438201890441E-2</v>
      </c>
      <c r="K122" s="119">
        <f t="shared" si="79"/>
        <v>0.29629073376413279</v>
      </c>
      <c r="L122" s="119">
        <f t="shared" si="80"/>
        <v>0.19256258089763667</v>
      </c>
      <c r="M122" s="120">
        <f t="shared" si="81"/>
        <v>27.599</v>
      </c>
      <c r="N122" s="121">
        <f t="shared" si="82"/>
        <v>0.18117447127465816</v>
      </c>
      <c r="O122" s="121">
        <f t="shared" si="83"/>
        <v>101.30241150985887</v>
      </c>
      <c r="P122" s="221">
        <f t="shared" si="84"/>
        <v>19</v>
      </c>
      <c r="Q122" s="222">
        <f t="shared" si="85"/>
        <v>7</v>
      </c>
      <c r="R122" s="222">
        <f t="shared" si="86"/>
        <v>3914</v>
      </c>
      <c r="T122">
        <v>531</v>
      </c>
      <c r="U122">
        <v>4377</v>
      </c>
      <c r="V122" t="s">
        <v>469</v>
      </c>
      <c r="W122">
        <v>3863.6790000000001</v>
      </c>
      <c r="X122">
        <v>1862.279</v>
      </c>
      <c r="Y122">
        <v>2.0750000000000002</v>
      </c>
      <c r="Z122">
        <v>27.599</v>
      </c>
      <c r="AA122">
        <v>146.45608200000001</v>
      </c>
      <c r="AB122">
        <v>9.4280279999999994</v>
      </c>
      <c r="AC122">
        <v>43.39358</v>
      </c>
      <c r="AD122" s="1">
        <v>744</v>
      </c>
      <c r="AE122">
        <v>7</v>
      </c>
      <c r="AF122">
        <v>3914</v>
      </c>
      <c r="AG122">
        <v>95</v>
      </c>
      <c r="AH122">
        <v>26.381143999999999</v>
      </c>
      <c r="AI122">
        <v>27258.9</v>
      </c>
      <c r="AJ122">
        <v>12015.8</v>
      </c>
      <c r="AK122">
        <v>19</v>
      </c>
      <c r="AL122">
        <v>4965</v>
      </c>
      <c r="AM122" t="s">
        <v>470</v>
      </c>
      <c r="AN122" t="s">
        <v>710</v>
      </c>
      <c r="AO122">
        <v>3863.6790000000001</v>
      </c>
      <c r="AR122" t="s">
        <v>118</v>
      </c>
      <c r="AS122" t="s">
        <v>121</v>
      </c>
      <c r="AT122" t="s">
        <v>238</v>
      </c>
      <c r="AU122" t="s">
        <v>469</v>
      </c>
      <c r="AV122" t="s">
        <v>48</v>
      </c>
      <c r="AW122">
        <v>1</v>
      </c>
      <c r="BB122">
        <v>0.76851851851851849</v>
      </c>
      <c r="BC122" t="s">
        <v>70</v>
      </c>
      <c r="BF122" t="s">
        <v>118</v>
      </c>
      <c r="BG122" t="s">
        <v>121</v>
      </c>
      <c r="BH122" t="s">
        <v>469</v>
      </c>
      <c r="BI122">
        <v>4377</v>
      </c>
      <c r="BJ122">
        <v>1</v>
      </c>
      <c r="BK122" t="s">
        <v>238</v>
      </c>
      <c r="BL122" t="s">
        <v>174</v>
      </c>
      <c r="BM122">
        <v>0.76851851851851849</v>
      </c>
      <c r="BN122" t="s">
        <v>70</v>
      </c>
      <c r="BO122" t="s">
        <v>188</v>
      </c>
      <c r="BP122">
        <v>3863.6790000000001</v>
      </c>
    </row>
    <row r="123" spans="1:68" ht="16.5">
      <c r="A123" s="127" t="str">
        <f t="shared" si="70"/>
        <v>청라교통</v>
      </c>
      <c r="B123" s="128" t="str">
        <f t="shared" si="35"/>
        <v>한덕귀</v>
      </c>
      <c r="C123" s="129" t="str">
        <f t="shared" si="71"/>
        <v>A</v>
      </c>
      <c r="D123" s="130">
        <f t="shared" si="72"/>
        <v>0.94999999999999984</v>
      </c>
      <c r="E123" s="131">
        <f t="shared" si="73"/>
        <v>4506</v>
      </c>
      <c r="F123" s="132" t="str">
        <f t="shared" si="74"/>
        <v>112</v>
      </c>
      <c r="G123" s="133" t="str">
        <f t="shared" si="75"/>
        <v>70바6032</v>
      </c>
      <c r="H123" s="134">
        <f t="shared" si="76"/>
        <v>2</v>
      </c>
      <c r="I123" s="135">
        <f t="shared" si="77"/>
        <v>1885.3990000000001</v>
      </c>
      <c r="J123" s="136">
        <f t="shared" si="78"/>
        <v>1.0607510109408389E-2</v>
      </c>
      <c r="K123" s="136">
        <f t="shared" si="79"/>
        <v>0.37009353905911668</v>
      </c>
      <c r="L123" s="136">
        <f t="shared" si="80"/>
        <v>0.30285366651833379</v>
      </c>
      <c r="M123" s="137">
        <f t="shared" si="81"/>
        <v>15.603</v>
      </c>
      <c r="N123" s="138">
        <f t="shared" si="82"/>
        <v>0.26519585509486321</v>
      </c>
      <c r="O123" s="138">
        <f t="shared" si="83"/>
        <v>25.936154628277624</v>
      </c>
      <c r="P123" s="219">
        <f t="shared" si="84"/>
        <v>1</v>
      </c>
      <c r="Q123" s="220">
        <f t="shared" si="85"/>
        <v>5</v>
      </c>
      <c r="R123" s="220">
        <f t="shared" si="86"/>
        <v>489</v>
      </c>
      <c r="T123">
        <v>531</v>
      </c>
      <c r="U123">
        <v>4506</v>
      </c>
      <c r="V123" t="s">
        <v>471</v>
      </c>
      <c r="W123">
        <v>1885.3989999999999</v>
      </c>
      <c r="X123">
        <v>990.74800000000005</v>
      </c>
      <c r="Y123">
        <v>1.903</v>
      </c>
      <c r="Z123">
        <v>15.603</v>
      </c>
      <c r="AA123">
        <v>109.432467</v>
      </c>
      <c r="AB123">
        <v>1.160806</v>
      </c>
      <c r="AC123">
        <v>40.500248999999997</v>
      </c>
      <c r="AD123" s="1">
        <v>571</v>
      </c>
      <c r="AE123">
        <v>5</v>
      </c>
      <c r="AF123">
        <v>489</v>
      </c>
      <c r="AG123">
        <v>90</v>
      </c>
      <c r="AH123">
        <v>17.228881000000001</v>
      </c>
      <c r="AI123">
        <v>1309.2</v>
      </c>
      <c r="AJ123">
        <v>35.6</v>
      </c>
      <c r="AK123">
        <v>1</v>
      </c>
      <c r="AL123">
        <v>24</v>
      </c>
      <c r="AM123" t="s">
        <v>472</v>
      </c>
      <c r="AN123" t="s">
        <v>711</v>
      </c>
      <c r="AO123">
        <v>1817.114</v>
      </c>
      <c r="AR123" t="s">
        <v>118</v>
      </c>
      <c r="AS123" t="s">
        <v>119</v>
      </c>
      <c r="AT123" t="s">
        <v>207</v>
      </c>
      <c r="AU123" t="s">
        <v>471</v>
      </c>
      <c r="AV123" t="s">
        <v>48</v>
      </c>
      <c r="AW123">
        <v>2</v>
      </c>
      <c r="BB123">
        <v>0.94999999999999984</v>
      </c>
      <c r="BC123" t="s">
        <v>66</v>
      </c>
      <c r="BF123" t="s">
        <v>118</v>
      </c>
      <c r="BG123" t="s">
        <v>119</v>
      </c>
      <c r="BH123" t="s">
        <v>471</v>
      </c>
      <c r="BI123">
        <v>4506</v>
      </c>
      <c r="BJ123">
        <v>2</v>
      </c>
      <c r="BK123" t="s">
        <v>207</v>
      </c>
      <c r="BL123" t="s">
        <v>252</v>
      </c>
      <c r="BM123">
        <v>0.94999999999999984</v>
      </c>
      <c r="BN123" t="s">
        <v>66</v>
      </c>
      <c r="BO123" t="s">
        <v>178</v>
      </c>
      <c r="BP123">
        <v>1885.3990000000001</v>
      </c>
    </row>
    <row r="124" spans="1:68" ht="16.5">
      <c r="A124" s="110" t="str">
        <f t="shared" si="70"/>
        <v>청라교통</v>
      </c>
      <c r="B124" s="111" t="str">
        <f t="shared" si="35"/>
        <v>한동균</v>
      </c>
      <c r="C124" s="112" t="str">
        <f t="shared" si="71"/>
        <v>D</v>
      </c>
      <c r="D124" s="113">
        <f t="shared" si="72"/>
        <v>0.80561387288277597</v>
      </c>
      <c r="E124" s="114">
        <f t="shared" si="73"/>
        <v>5875</v>
      </c>
      <c r="F124" s="115" t="str">
        <f t="shared" si="74"/>
        <v>306</v>
      </c>
      <c r="G124" s="116" t="str">
        <f t="shared" si="75"/>
        <v>70바6085</v>
      </c>
      <c r="H124" s="117">
        <f t="shared" si="76"/>
        <v>10</v>
      </c>
      <c r="I124" s="118">
        <f t="shared" si="77"/>
        <v>3915.4799999999996</v>
      </c>
      <c r="J124" s="119">
        <f t="shared" si="78"/>
        <v>2.8356429153154282E-3</v>
      </c>
      <c r="K124" s="119">
        <f t="shared" si="79"/>
        <v>0.29458470161127748</v>
      </c>
      <c r="L124" s="119">
        <f t="shared" si="80"/>
        <v>0.19384596524564041</v>
      </c>
      <c r="M124" s="120">
        <f t="shared" si="81"/>
        <v>21.353000000000002</v>
      </c>
      <c r="N124" s="121">
        <f t="shared" si="82"/>
        <v>0</v>
      </c>
      <c r="O124" s="121">
        <f t="shared" si="83"/>
        <v>6.1550563404742205</v>
      </c>
      <c r="P124" s="221">
        <f t="shared" si="84"/>
        <v>43</v>
      </c>
      <c r="Q124" s="222">
        <f t="shared" si="85"/>
        <v>0</v>
      </c>
      <c r="R124" s="222">
        <f t="shared" si="86"/>
        <v>241</v>
      </c>
      <c r="T124">
        <v>531</v>
      </c>
      <c r="U124">
        <v>5875</v>
      </c>
      <c r="V124" t="s">
        <v>473</v>
      </c>
      <c r="W124">
        <v>3915.48</v>
      </c>
      <c r="X124">
        <v>1543.6579999999999</v>
      </c>
      <c r="Y124">
        <v>2.536</v>
      </c>
      <c r="Z124">
        <v>21.353000000000002</v>
      </c>
      <c r="AA124">
        <v>132.04553999999999</v>
      </c>
      <c r="AB124">
        <v>0.37443399999999999</v>
      </c>
      <c r="AC124">
        <v>38.898595999999998</v>
      </c>
      <c r="AD124" s="1">
        <v>759</v>
      </c>
      <c r="AE124">
        <v>0</v>
      </c>
      <c r="AF124">
        <v>241</v>
      </c>
      <c r="AG124">
        <v>92</v>
      </c>
      <c r="AH124">
        <v>29.652497</v>
      </c>
      <c r="AI124">
        <v>42571.9</v>
      </c>
      <c r="AJ124">
        <v>22404.7</v>
      </c>
      <c r="AK124">
        <v>43</v>
      </c>
      <c r="AL124">
        <v>17616</v>
      </c>
      <c r="AM124" t="s">
        <v>474</v>
      </c>
      <c r="AN124" t="s">
        <v>712</v>
      </c>
      <c r="AO124">
        <v>734.93700000000001</v>
      </c>
      <c r="AR124" t="s">
        <v>118</v>
      </c>
      <c r="AS124" t="s">
        <v>120</v>
      </c>
      <c r="AT124" t="s">
        <v>226</v>
      </c>
      <c r="AU124" t="s">
        <v>473</v>
      </c>
      <c r="AV124" t="s">
        <v>48</v>
      </c>
      <c r="AW124">
        <v>10</v>
      </c>
      <c r="BB124">
        <v>0.80561387288277597</v>
      </c>
      <c r="BC124" t="s">
        <v>67</v>
      </c>
      <c r="BF124" t="s">
        <v>118</v>
      </c>
      <c r="BG124" t="s">
        <v>120</v>
      </c>
      <c r="BH124" t="s">
        <v>473</v>
      </c>
      <c r="BI124">
        <v>5875</v>
      </c>
      <c r="BJ124">
        <v>10</v>
      </c>
      <c r="BK124" t="s">
        <v>226</v>
      </c>
      <c r="BL124" t="s">
        <v>229</v>
      </c>
      <c r="BM124">
        <v>0.80561387288277597</v>
      </c>
      <c r="BN124" t="s">
        <v>67</v>
      </c>
      <c r="BO124" t="s">
        <v>179</v>
      </c>
      <c r="BP124">
        <v>3915.4799999999996</v>
      </c>
    </row>
    <row r="125" spans="1:68" ht="16.5">
      <c r="A125" s="127" t="str">
        <f t="shared" si="70"/>
        <v>청라교통</v>
      </c>
      <c r="B125" s="128" t="str">
        <f t="shared" si="35"/>
        <v>한상오</v>
      </c>
      <c r="C125" s="129" t="str">
        <f t="shared" si="71"/>
        <v>F</v>
      </c>
      <c r="D125" s="130">
        <f t="shared" si="72"/>
        <v>0.76645161290322572</v>
      </c>
      <c r="E125" s="131">
        <f t="shared" si="73"/>
        <v>3588</v>
      </c>
      <c r="F125" s="132" t="str">
        <f t="shared" si="74"/>
        <v>306</v>
      </c>
      <c r="G125" s="133" t="str">
        <f t="shared" si="75"/>
        <v>72바1305</v>
      </c>
      <c r="H125" s="134">
        <f t="shared" si="76"/>
        <v>1</v>
      </c>
      <c r="I125" s="135">
        <f t="shared" si="77"/>
        <v>3794.971</v>
      </c>
      <c r="J125" s="136">
        <f t="shared" si="78"/>
        <v>1.3118443419596863E-2</v>
      </c>
      <c r="K125" s="136">
        <f t="shared" si="79"/>
        <v>0.3108188971250288</v>
      </c>
      <c r="L125" s="136">
        <f t="shared" si="80"/>
        <v>0.19367736933958124</v>
      </c>
      <c r="M125" s="137">
        <f t="shared" si="81"/>
        <v>24.736999999999998</v>
      </c>
      <c r="N125" s="138">
        <f t="shared" si="82"/>
        <v>0</v>
      </c>
      <c r="O125" s="138">
        <f t="shared" si="83"/>
        <v>10.329459698111</v>
      </c>
      <c r="P125" s="219">
        <f t="shared" si="84"/>
        <v>48</v>
      </c>
      <c r="Q125" s="220">
        <f t="shared" si="85"/>
        <v>0</v>
      </c>
      <c r="R125" s="220">
        <f t="shared" si="86"/>
        <v>392</v>
      </c>
      <c r="T125">
        <v>531</v>
      </c>
      <c r="U125">
        <v>3588</v>
      </c>
      <c r="V125" t="s">
        <v>475</v>
      </c>
      <c r="W125">
        <v>3794.971</v>
      </c>
      <c r="X125">
        <v>1596.979</v>
      </c>
      <c r="Y125">
        <v>2.3759999999999999</v>
      </c>
      <c r="Z125">
        <v>24.736999999999998</v>
      </c>
      <c r="AA125">
        <v>129.481368</v>
      </c>
      <c r="AB125">
        <v>1.6985939999999999</v>
      </c>
      <c r="AC125">
        <v>40.245255999999998</v>
      </c>
      <c r="AD125" s="1">
        <v>735</v>
      </c>
      <c r="AE125">
        <v>0</v>
      </c>
      <c r="AF125">
        <v>392</v>
      </c>
      <c r="AG125">
        <v>92</v>
      </c>
      <c r="AH125">
        <v>29.309011999999999</v>
      </c>
      <c r="AI125">
        <v>36617.599999999999</v>
      </c>
      <c r="AJ125">
        <v>18325.2</v>
      </c>
      <c r="AK125">
        <v>48</v>
      </c>
      <c r="AL125">
        <v>27997</v>
      </c>
      <c r="AM125" t="s">
        <v>476</v>
      </c>
      <c r="AN125" t="s">
        <v>713</v>
      </c>
      <c r="AO125">
        <v>3794.971</v>
      </c>
      <c r="AR125" t="s">
        <v>118</v>
      </c>
      <c r="AS125" t="s">
        <v>120</v>
      </c>
      <c r="AT125" t="s">
        <v>231</v>
      </c>
      <c r="AU125" t="s">
        <v>475</v>
      </c>
      <c r="AV125" t="s">
        <v>48</v>
      </c>
      <c r="AW125">
        <v>1</v>
      </c>
      <c r="BB125">
        <v>0.76645161290322572</v>
      </c>
      <c r="BC125" t="s">
        <v>70</v>
      </c>
      <c r="BF125" t="s">
        <v>118</v>
      </c>
      <c r="BG125" t="s">
        <v>120</v>
      </c>
      <c r="BH125" t="s">
        <v>475</v>
      </c>
      <c r="BI125">
        <v>3588</v>
      </c>
      <c r="BJ125">
        <v>1</v>
      </c>
      <c r="BK125" t="s">
        <v>231</v>
      </c>
      <c r="BL125" t="s">
        <v>174</v>
      </c>
      <c r="BM125">
        <v>0.76645161290322572</v>
      </c>
      <c r="BN125" t="s">
        <v>70</v>
      </c>
      <c r="BO125" t="s">
        <v>188</v>
      </c>
      <c r="BP125">
        <v>3794.971</v>
      </c>
    </row>
    <row r="126" spans="1:68" ht="16.5">
      <c r="A126" s="110" t="str">
        <f t="shared" si="70"/>
        <v>청라교통</v>
      </c>
      <c r="B126" s="111" t="str">
        <f t="shared" si="35"/>
        <v>한종열</v>
      </c>
      <c r="C126" s="112" t="str">
        <f t="shared" si="71"/>
        <v>D</v>
      </c>
      <c r="D126" s="113">
        <f t="shared" si="72"/>
        <v>0.8260152831515214</v>
      </c>
      <c r="E126" s="114">
        <f t="shared" si="73"/>
        <v>5575</v>
      </c>
      <c r="F126" s="115" t="str">
        <f t="shared" si="74"/>
        <v>308</v>
      </c>
      <c r="G126" s="116" t="str">
        <f t="shared" si="75"/>
        <v>70바5088</v>
      </c>
      <c r="H126" s="117">
        <f t="shared" si="76"/>
        <v>2</v>
      </c>
      <c r="I126" s="118">
        <f t="shared" si="77"/>
        <v>4962.1499999999996</v>
      </c>
      <c r="J126" s="119">
        <f t="shared" si="78"/>
        <v>1.7134850005148892E-2</v>
      </c>
      <c r="K126" s="119">
        <f t="shared" si="79"/>
        <v>0.28536680279655252</v>
      </c>
      <c r="L126" s="119">
        <f t="shared" si="80"/>
        <v>0.18399282569047692</v>
      </c>
      <c r="M126" s="120">
        <f t="shared" si="81"/>
        <v>20.797999999999998</v>
      </c>
      <c r="N126" s="121">
        <f t="shared" si="82"/>
        <v>2.015255484013986E-2</v>
      </c>
      <c r="O126" s="121">
        <f t="shared" si="83"/>
        <v>8.8671241296615388</v>
      </c>
      <c r="P126" s="221">
        <f t="shared" si="84"/>
        <v>18</v>
      </c>
      <c r="Q126" s="222">
        <f t="shared" si="85"/>
        <v>1</v>
      </c>
      <c r="R126" s="222">
        <f t="shared" si="86"/>
        <v>440</v>
      </c>
      <c r="T126">
        <v>531</v>
      </c>
      <c r="U126">
        <v>5575</v>
      </c>
      <c r="V126" t="s">
        <v>477</v>
      </c>
      <c r="W126">
        <v>4962.1499999999996</v>
      </c>
      <c r="X126">
        <v>1967.8009999999999</v>
      </c>
      <c r="Y126">
        <v>2.5219999999999998</v>
      </c>
      <c r="Z126">
        <v>20.797999999999998</v>
      </c>
      <c r="AA126">
        <v>149.35246000000001</v>
      </c>
      <c r="AB126">
        <v>2.559132</v>
      </c>
      <c r="AC126">
        <v>42.620234000000004</v>
      </c>
      <c r="AD126" s="1">
        <v>913</v>
      </c>
      <c r="AE126">
        <v>1</v>
      </c>
      <c r="AF126">
        <v>440</v>
      </c>
      <c r="AG126">
        <v>93</v>
      </c>
      <c r="AH126">
        <v>33.224426999999999</v>
      </c>
      <c r="AI126">
        <v>38785.699999999997</v>
      </c>
      <c r="AJ126">
        <v>18785.099999999999</v>
      </c>
      <c r="AK126">
        <v>18</v>
      </c>
      <c r="AL126">
        <v>3720</v>
      </c>
      <c r="AM126" t="s">
        <v>478</v>
      </c>
      <c r="AN126" t="s">
        <v>714</v>
      </c>
      <c r="AO126">
        <v>4678.3739999999998</v>
      </c>
      <c r="AR126" t="s">
        <v>118</v>
      </c>
      <c r="AS126" t="s">
        <v>122</v>
      </c>
      <c r="AT126" t="s">
        <v>247</v>
      </c>
      <c r="AU126" t="s">
        <v>477</v>
      </c>
      <c r="AV126" t="s">
        <v>48</v>
      </c>
      <c r="AW126">
        <v>2</v>
      </c>
      <c r="BB126">
        <v>0.8260152831515214</v>
      </c>
      <c r="BC126" t="s">
        <v>67</v>
      </c>
      <c r="BF126" t="s">
        <v>118</v>
      </c>
      <c r="BG126" t="s">
        <v>122</v>
      </c>
      <c r="BH126" t="s">
        <v>477</v>
      </c>
      <c r="BI126">
        <v>5575</v>
      </c>
      <c r="BJ126">
        <v>2</v>
      </c>
      <c r="BK126" t="s">
        <v>247</v>
      </c>
      <c r="BL126" t="s">
        <v>254</v>
      </c>
      <c r="BM126">
        <v>0.8260152831515214</v>
      </c>
      <c r="BN126" t="s">
        <v>67</v>
      </c>
      <c r="BO126" t="s">
        <v>179</v>
      </c>
      <c r="BP126">
        <v>4962.1499999999996</v>
      </c>
    </row>
    <row r="127" spans="1:68" ht="16.5">
      <c r="A127" s="127" t="str">
        <f t="shared" ref="A127:A129" si="87">BF127</f>
        <v>청라교통</v>
      </c>
      <c r="B127" s="128" t="str">
        <f t="shared" ref="B127:B129" si="88">IF(BH127="null", E127, BH127)</f>
        <v>허오만</v>
      </c>
      <c r="C127" s="129" t="str">
        <f t="shared" ref="C127:C129" si="89">BN127</f>
        <v>F</v>
      </c>
      <c r="D127" s="130">
        <f t="shared" ref="D127:D129" si="90">BM127</f>
        <v>0.75538967193619277</v>
      </c>
      <c r="E127" s="131">
        <f t="shared" ref="E127:E129" si="91">U127</f>
        <v>6306</v>
      </c>
      <c r="F127" s="132" t="str">
        <f t="shared" ref="F127:F129" si="92">BG127</f>
        <v>306</v>
      </c>
      <c r="G127" s="133" t="str">
        <f t="shared" ref="G127:G129" si="93">BK127</f>
        <v>72바1381</v>
      </c>
      <c r="H127" s="134">
        <f t="shared" ref="H127:H129" si="94">BJ127</f>
        <v>2</v>
      </c>
      <c r="I127" s="135">
        <f t="shared" ref="I127:I129" si="95">BP127</f>
        <v>4011.6509999999998</v>
      </c>
      <c r="J127" s="136">
        <f t="shared" ref="J127:J129" si="96">AB127/AA127</f>
        <v>7.3601225730743638E-2</v>
      </c>
      <c r="K127" s="136">
        <f t="shared" ref="K127:K129" si="97">AC127/AA127</f>
        <v>0.32005701708164713</v>
      </c>
      <c r="L127" s="136">
        <f t="shared" ref="L127:L129" si="98">AD127/I127</f>
        <v>0.15454983496819638</v>
      </c>
      <c r="M127" s="137">
        <f t="shared" ref="M127:M129" si="99">Z127</f>
        <v>23.388000000000002</v>
      </c>
      <c r="N127" s="138">
        <f t="shared" ref="N127:N129" si="100">AE127*100/W127</f>
        <v>0</v>
      </c>
      <c r="O127" s="138">
        <f t="shared" ref="O127:O129" si="101">AF127*100/W127</f>
        <v>7.7773465338834313</v>
      </c>
      <c r="P127" s="219">
        <f t="shared" ref="P127:P129" si="102">AK127</f>
        <v>60</v>
      </c>
      <c r="Q127" s="220">
        <f t="shared" ref="Q127:Q129" si="103">AE127</f>
        <v>0</v>
      </c>
      <c r="R127" s="220">
        <f t="shared" ref="R127:R129" si="104">AF127</f>
        <v>312</v>
      </c>
      <c r="T127">
        <v>531</v>
      </c>
      <c r="U127">
        <v>6306</v>
      </c>
      <c r="V127" t="s">
        <v>479</v>
      </c>
      <c r="W127">
        <v>4011.6509999999998</v>
      </c>
      <c r="X127">
        <v>1659.578</v>
      </c>
      <c r="Y127">
        <v>2.4169999999999998</v>
      </c>
      <c r="Z127">
        <v>23.388000000000002</v>
      </c>
      <c r="AA127">
        <v>151.63525999999999</v>
      </c>
      <c r="AB127">
        <v>11.160541</v>
      </c>
      <c r="AC127">
        <v>48.531928999999998</v>
      </c>
      <c r="AD127" s="1">
        <v>620</v>
      </c>
      <c r="AE127">
        <v>0</v>
      </c>
      <c r="AF127">
        <v>312</v>
      </c>
      <c r="AG127">
        <v>93</v>
      </c>
      <c r="AH127">
        <v>26.455924</v>
      </c>
      <c r="AI127">
        <v>58989.8</v>
      </c>
      <c r="AJ127">
        <v>32605.7</v>
      </c>
      <c r="AK127">
        <v>60</v>
      </c>
      <c r="AL127">
        <v>47519</v>
      </c>
      <c r="AM127" t="s">
        <v>480</v>
      </c>
      <c r="AN127" t="s">
        <v>715</v>
      </c>
      <c r="AO127">
        <v>3765.9589999999998</v>
      </c>
      <c r="AR127" t="s">
        <v>118</v>
      </c>
      <c r="AS127" t="s">
        <v>120</v>
      </c>
      <c r="AT127" t="s">
        <v>234</v>
      </c>
      <c r="AU127" t="s">
        <v>479</v>
      </c>
      <c r="AV127" t="s">
        <v>48</v>
      </c>
      <c r="AW127">
        <v>2</v>
      </c>
      <c r="BB127">
        <v>0.75538967193619277</v>
      </c>
      <c r="BC127" t="s">
        <v>70</v>
      </c>
      <c r="BF127" t="s">
        <v>118</v>
      </c>
      <c r="BG127" t="s">
        <v>120</v>
      </c>
      <c r="BH127" t="s">
        <v>479</v>
      </c>
      <c r="BI127">
        <v>6306</v>
      </c>
      <c r="BJ127">
        <v>2</v>
      </c>
      <c r="BK127" t="s">
        <v>234</v>
      </c>
      <c r="BL127" t="s">
        <v>226</v>
      </c>
      <c r="BM127">
        <v>0.75538967193619277</v>
      </c>
      <c r="BN127" t="s">
        <v>70</v>
      </c>
      <c r="BO127" t="s">
        <v>188</v>
      </c>
      <c r="BP127">
        <v>4011.6509999999998</v>
      </c>
    </row>
    <row r="128" spans="1:68" ht="16.5">
      <c r="A128" s="110" t="str">
        <f t="shared" si="87"/>
        <v>청라교통</v>
      </c>
      <c r="B128" s="111" t="str">
        <f t="shared" si="88"/>
        <v>홍대경</v>
      </c>
      <c r="C128" s="112" t="str">
        <f t="shared" si="89"/>
        <v>D</v>
      </c>
      <c r="D128" s="113">
        <f t="shared" si="90"/>
        <v>0.84518518518518515</v>
      </c>
      <c r="E128" s="114">
        <f t="shared" si="91"/>
        <v>4695</v>
      </c>
      <c r="F128" s="115" t="str">
        <f t="shared" si="92"/>
        <v>307</v>
      </c>
      <c r="G128" s="116" t="str">
        <f t="shared" si="93"/>
        <v>72바1700</v>
      </c>
      <c r="H128" s="117">
        <f t="shared" si="94"/>
        <v>1</v>
      </c>
      <c r="I128" s="118">
        <f t="shared" si="95"/>
        <v>3314.54</v>
      </c>
      <c r="J128" s="119">
        <f t="shared" si="96"/>
        <v>3.9872897792119041E-2</v>
      </c>
      <c r="K128" s="119">
        <f t="shared" si="97"/>
        <v>0.32262499166699121</v>
      </c>
      <c r="L128" s="119">
        <f t="shared" si="98"/>
        <v>0.18313250104086842</v>
      </c>
      <c r="M128" s="120">
        <f t="shared" si="99"/>
        <v>21.89</v>
      </c>
      <c r="N128" s="121">
        <f t="shared" si="100"/>
        <v>0.15085049509132489</v>
      </c>
      <c r="O128" s="121">
        <f t="shared" si="101"/>
        <v>49.810833479155477</v>
      </c>
      <c r="P128" s="221">
        <f t="shared" si="102"/>
        <v>22</v>
      </c>
      <c r="Q128" s="222">
        <f t="shared" si="103"/>
        <v>5</v>
      </c>
      <c r="R128" s="222">
        <f t="shared" si="104"/>
        <v>1651</v>
      </c>
      <c r="T128">
        <v>531</v>
      </c>
      <c r="U128">
        <v>4695</v>
      </c>
      <c r="V128" t="s">
        <v>481</v>
      </c>
      <c r="W128">
        <v>3314.54</v>
      </c>
      <c r="X128">
        <v>1452.768</v>
      </c>
      <c r="Y128">
        <v>2.282</v>
      </c>
      <c r="Z128">
        <v>21.89</v>
      </c>
      <c r="AA128">
        <v>134.90025299999999</v>
      </c>
      <c r="AB128">
        <v>5.3788640000000001</v>
      </c>
      <c r="AC128">
        <v>43.522193000000001</v>
      </c>
      <c r="AD128" s="1">
        <v>607</v>
      </c>
      <c r="AE128">
        <v>5</v>
      </c>
      <c r="AF128">
        <v>1651</v>
      </c>
      <c r="AG128">
        <v>93</v>
      </c>
      <c r="AH128">
        <v>24.570302000000002</v>
      </c>
      <c r="AI128">
        <v>23088.3</v>
      </c>
      <c r="AJ128">
        <v>8624.4</v>
      </c>
      <c r="AK128">
        <v>22</v>
      </c>
      <c r="AL128">
        <v>7805</v>
      </c>
      <c r="AM128" t="s">
        <v>482</v>
      </c>
      <c r="AN128" t="s">
        <v>716</v>
      </c>
      <c r="AO128">
        <v>3314.54</v>
      </c>
      <c r="AR128" t="s">
        <v>118</v>
      </c>
      <c r="AS128" t="s">
        <v>121</v>
      </c>
      <c r="AT128" t="s">
        <v>240</v>
      </c>
      <c r="AU128" t="s">
        <v>481</v>
      </c>
      <c r="AV128" t="s">
        <v>48</v>
      </c>
      <c r="AW128">
        <v>1</v>
      </c>
      <c r="BB128">
        <v>0.84518518518518515</v>
      </c>
      <c r="BC128" t="s">
        <v>67</v>
      </c>
      <c r="BF128" t="s">
        <v>118</v>
      </c>
      <c r="BG128" t="s">
        <v>121</v>
      </c>
      <c r="BH128" t="s">
        <v>481</v>
      </c>
      <c r="BI128">
        <v>4695</v>
      </c>
      <c r="BJ128">
        <v>1</v>
      </c>
      <c r="BK128" t="s">
        <v>240</v>
      </c>
      <c r="BL128" t="s">
        <v>174</v>
      </c>
      <c r="BM128">
        <v>0.84518518518518515</v>
      </c>
      <c r="BN128" t="s">
        <v>67</v>
      </c>
      <c r="BO128" t="s">
        <v>179</v>
      </c>
      <c r="BP128">
        <v>3314.54</v>
      </c>
    </row>
    <row r="129" spans="1:68" ht="16.5">
      <c r="A129" s="127" t="str">
        <f t="shared" si="87"/>
        <v>청라교통</v>
      </c>
      <c r="B129" s="128" t="str">
        <f t="shared" si="88"/>
        <v>황현익</v>
      </c>
      <c r="C129" s="129" t="str">
        <f t="shared" si="89"/>
        <v>C</v>
      </c>
      <c r="D129" s="130">
        <f t="shared" si="90"/>
        <v>0.89402963580946349</v>
      </c>
      <c r="E129" s="131">
        <f t="shared" si="91"/>
        <v>788</v>
      </c>
      <c r="F129" s="132" t="str">
        <f t="shared" si="92"/>
        <v>112</v>
      </c>
      <c r="G129" s="133" t="str">
        <f t="shared" si="93"/>
        <v>70바6066</v>
      </c>
      <c r="H129" s="134">
        <f t="shared" si="94"/>
        <v>3</v>
      </c>
      <c r="I129" s="135">
        <f t="shared" si="95"/>
        <v>2131.665</v>
      </c>
      <c r="J129" s="136">
        <f t="shared" si="96"/>
        <v>1.3621417817834342E-2</v>
      </c>
      <c r="K129" s="136">
        <f t="shared" si="97"/>
        <v>0.35016600057075481</v>
      </c>
      <c r="L129" s="136">
        <f t="shared" si="98"/>
        <v>0.20781877077308114</v>
      </c>
      <c r="M129" s="137">
        <f t="shared" si="99"/>
        <v>12.978</v>
      </c>
      <c r="N129" s="138">
        <f t="shared" si="100"/>
        <v>9.3823372809517441E-2</v>
      </c>
      <c r="O129" s="138">
        <f t="shared" si="101"/>
        <v>10.836599559499264</v>
      </c>
      <c r="P129" s="219">
        <f t="shared" si="102"/>
        <v>0</v>
      </c>
      <c r="Q129" s="220">
        <f t="shared" si="103"/>
        <v>2</v>
      </c>
      <c r="R129" s="220">
        <f t="shared" si="104"/>
        <v>231</v>
      </c>
      <c r="T129">
        <v>531</v>
      </c>
      <c r="U129">
        <v>788</v>
      </c>
      <c r="V129" t="s">
        <v>483</v>
      </c>
      <c r="W129">
        <v>2131.665</v>
      </c>
      <c r="X129">
        <v>1120.3620000000001</v>
      </c>
      <c r="Y129">
        <v>1.903</v>
      </c>
      <c r="Z129">
        <v>12.978</v>
      </c>
      <c r="AA129">
        <v>126.20830100000001</v>
      </c>
      <c r="AB129">
        <v>1.719136</v>
      </c>
      <c r="AC129">
        <v>44.193855999999997</v>
      </c>
      <c r="AD129" s="1">
        <v>443</v>
      </c>
      <c r="AE129">
        <v>2</v>
      </c>
      <c r="AF129">
        <v>231</v>
      </c>
      <c r="AG129">
        <v>83</v>
      </c>
      <c r="AH129">
        <v>16.890053000000002</v>
      </c>
      <c r="AI129">
        <v>3003.7</v>
      </c>
      <c r="AJ129">
        <v>3.2</v>
      </c>
      <c r="AK129">
        <v>0</v>
      </c>
      <c r="AL129">
        <v>0</v>
      </c>
      <c r="AM129" t="s">
        <v>484</v>
      </c>
      <c r="AN129" t="s">
        <v>717</v>
      </c>
      <c r="AO129">
        <v>1913.087</v>
      </c>
      <c r="AR129" t="s">
        <v>118</v>
      </c>
      <c r="AS129" t="s">
        <v>119</v>
      </c>
      <c r="AT129" t="s">
        <v>213</v>
      </c>
      <c r="AU129" t="s">
        <v>483</v>
      </c>
      <c r="AV129" t="s">
        <v>48</v>
      </c>
      <c r="AW129">
        <v>3</v>
      </c>
      <c r="BB129">
        <v>0.89402963580946349</v>
      </c>
      <c r="BC129" t="s">
        <v>69</v>
      </c>
      <c r="BF129" t="s">
        <v>118</v>
      </c>
      <c r="BG129" t="s">
        <v>119</v>
      </c>
      <c r="BH129" t="s">
        <v>483</v>
      </c>
      <c r="BI129">
        <v>788</v>
      </c>
      <c r="BJ129">
        <v>3</v>
      </c>
      <c r="BK129" t="s">
        <v>213</v>
      </c>
      <c r="BL129" t="s">
        <v>215</v>
      </c>
      <c r="BM129">
        <v>0.89402963580946349</v>
      </c>
      <c r="BN129" t="s">
        <v>69</v>
      </c>
      <c r="BO129" t="s">
        <v>177</v>
      </c>
      <c r="BP129">
        <v>2131.665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9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9" t="s">
        <v>718</v>
      </c>
      <c r="B2" s="260"/>
      <c r="C2" s="261"/>
      <c r="D2" s="262"/>
      <c r="E2" s="259"/>
      <c r="F2" s="263"/>
      <c r="G2" s="259"/>
      <c r="H2" s="259"/>
      <c r="I2" s="259"/>
      <c r="J2" s="259"/>
      <c r="K2" s="247"/>
      <c r="L2" s="247"/>
      <c r="M2" s="247"/>
      <c r="N2" s="247"/>
      <c r="O2" s="247"/>
      <c r="P2" s="247"/>
      <c r="Q2" s="247"/>
      <c r="R2" s="247"/>
    </row>
    <row r="3" spans="1:18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</row>
    <row r="4" spans="1:18" ht="26.25">
      <c r="A4" s="264" t="s">
        <v>719</v>
      </c>
      <c r="B4" s="265"/>
      <c r="C4" s="266"/>
      <c r="D4" s="267"/>
      <c r="E4" s="268"/>
      <c r="F4" s="269"/>
      <c r="G4" s="247"/>
      <c r="H4" s="268"/>
      <c r="I4" s="247"/>
      <c r="J4" s="247"/>
      <c r="K4" s="247"/>
      <c r="L4" s="247"/>
      <c r="M4" s="247"/>
      <c r="N4" s="247"/>
      <c r="O4" s="247"/>
      <c r="P4" s="247"/>
      <c r="Q4" s="247"/>
      <c r="R4" s="247"/>
    </row>
    <row r="5" spans="1:18" ht="26.25">
      <c r="A5" s="250" t="s">
        <v>720</v>
      </c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</row>
    <row r="6" spans="1:18" ht="17.25">
      <c r="A6" s="251" t="s">
        <v>721</v>
      </c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</row>
    <row r="7" spans="1:18" ht="17.25">
      <c r="A7" s="251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</row>
    <row r="8" spans="1:18" ht="17.25">
      <c r="A8" s="248" t="s">
        <v>192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</row>
    <row r="9" spans="1:18">
      <c r="A9" s="249"/>
      <c r="B9" s="24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</row>
    <row r="10" spans="1:18">
      <c r="A10" s="249" t="s">
        <v>722</v>
      </c>
      <c r="B10" s="249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</row>
    <row r="11" spans="1:18">
      <c r="A11" s="249"/>
      <c r="B11" s="249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</row>
    <row r="12" spans="1:18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</row>
    <row r="13" spans="1:18" ht="37.5" customHeight="1">
      <c r="A13" s="270" t="s">
        <v>0</v>
      </c>
      <c r="B13" s="271" t="s">
        <v>74</v>
      </c>
      <c r="C13" s="272" t="s">
        <v>65</v>
      </c>
      <c r="D13" s="272" t="s">
        <v>158</v>
      </c>
      <c r="E13" s="273" t="s">
        <v>144</v>
      </c>
      <c r="F13" s="271" t="s">
        <v>149</v>
      </c>
      <c r="G13" s="273" t="s">
        <v>147</v>
      </c>
      <c r="H13" s="273" t="s">
        <v>151</v>
      </c>
      <c r="I13" s="228" t="s">
        <v>153</v>
      </c>
      <c r="J13" s="273" t="s">
        <v>11</v>
      </c>
      <c r="K13" s="273" t="s">
        <v>12</v>
      </c>
      <c r="L13" s="273" t="s">
        <v>13</v>
      </c>
      <c r="M13" s="273" t="s">
        <v>106</v>
      </c>
      <c r="N13" s="273" t="s">
        <v>6</v>
      </c>
      <c r="O13" s="273" t="s">
        <v>7</v>
      </c>
      <c r="P13" s="273" t="s">
        <v>180</v>
      </c>
      <c r="Q13" s="274" t="s">
        <v>182</v>
      </c>
      <c r="R13" s="274" t="s">
        <v>183</v>
      </c>
    </row>
    <row r="14" spans="1:18" ht="16.5">
      <c r="A14" s="275" t="s">
        <v>118</v>
      </c>
      <c r="B14" s="276" t="s">
        <v>255</v>
      </c>
      <c r="C14" s="277" t="s">
        <v>70</v>
      </c>
      <c r="D14" s="278">
        <v>0.78965517241379313</v>
      </c>
      <c r="E14" s="279">
        <v>3423</v>
      </c>
      <c r="F14" s="231" t="s">
        <v>122</v>
      </c>
      <c r="G14" s="280" t="s">
        <v>248</v>
      </c>
      <c r="H14" s="281">
        <v>1</v>
      </c>
      <c r="I14" s="232">
        <v>4816.817</v>
      </c>
      <c r="J14" s="282">
        <v>1.1588859691115715E-2</v>
      </c>
      <c r="K14" s="282">
        <v>0.33704564891612993</v>
      </c>
      <c r="L14" s="282">
        <v>0.1397188226166782</v>
      </c>
      <c r="M14" s="283">
        <v>24.254000000000001</v>
      </c>
      <c r="N14" s="284">
        <v>8.3042390856866682E-2</v>
      </c>
      <c r="O14" s="284">
        <v>17.023690125657669</v>
      </c>
      <c r="P14" s="285">
        <v>41</v>
      </c>
      <c r="Q14" s="286">
        <v>4</v>
      </c>
      <c r="R14" s="286">
        <v>820</v>
      </c>
    </row>
    <row r="15" spans="1:18" ht="16.5">
      <c r="A15" s="275" t="s">
        <v>118</v>
      </c>
      <c r="B15" s="276" t="s">
        <v>261</v>
      </c>
      <c r="C15" s="277" t="s">
        <v>67</v>
      </c>
      <c r="D15" s="278">
        <v>0.8051254083376449</v>
      </c>
      <c r="E15" s="279">
        <v>9832</v>
      </c>
      <c r="F15" s="231" t="s">
        <v>121</v>
      </c>
      <c r="G15" s="280" t="s">
        <v>240</v>
      </c>
      <c r="H15" s="281">
        <v>8</v>
      </c>
      <c r="I15" s="232">
        <v>3722.8810000000008</v>
      </c>
      <c r="J15" s="282">
        <v>3.7265713394156984E-2</v>
      </c>
      <c r="K15" s="282">
        <v>0.30876380989402225</v>
      </c>
      <c r="L15" s="282">
        <v>0.19420443468378387</v>
      </c>
      <c r="M15" s="283">
        <v>24.122</v>
      </c>
      <c r="N15" s="284">
        <v>2.6860917660274389E-2</v>
      </c>
      <c r="O15" s="284">
        <v>71.745511070592897</v>
      </c>
      <c r="P15" s="285">
        <v>12</v>
      </c>
      <c r="Q15" s="286">
        <v>1</v>
      </c>
      <c r="R15" s="286">
        <v>2671</v>
      </c>
    </row>
    <row r="16" spans="1:18" ht="16.5">
      <c r="A16" s="275" t="s">
        <v>118</v>
      </c>
      <c r="B16" s="276" t="s">
        <v>273</v>
      </c>
      <c r="C16" s="277" t="s">
        <v>70</v>
      </c>
      <c r="D16" s="278">
        <v>0.73835135592261136</v>
      </c>
      <c r="E16" s="279">
        <v>5231</v>
      </c>
      <c r="F16" s="231" t="s">
        <v>121</v>
      </c>
      <c r="G16" s="280" t="s">
        <v>237</v>
      </c>
      <c r="H16" s="281">
        <v>2</v>
      </c>
      <c r="I16" s="232">
        <v>3700.2739999999999</v>
      </c>
      <c r="J16" s="282">
        <v>4.2658637018589601E-2</v>
      </c>
      <c r="K16" s="282">
        <v>0.31997253163202816</v>
      </c>
      <c r="L16" s="282">
        <v>0.22403746317164622</v>
      </c>
      <c r="M16" s="283">
        <v>24.84</v>
      </c>
      <c r="N16" s="284">
        <v>0.51347548857192737</v>
      </c>
      <c r="O16" s="284">
        <v>40.024063082896028</v>
      </c>
      <c r="P16" s="285">
        <v>47</v>
      </c>
      <c r="Q16" s="286">
        <v>19</v>
      </c>
      <c r="R16" s="286">
        <v>1481</v>
      </c>
    </row>
    <row r="17" spans="1:18" ht="16.5">
      <c r="A17" s="275" t="s">
        <v>118</v>
      </c>
      <c r="B17" s="276" t="s">
        <v>275</v>
      </c>
      <c r="C17" s="277" t="s">
        <v>67</v>
      </c>
      <c r="D17" s="278">
        <v>0.80759799803017707</v>
      </c>
      <c r="E17" s="279">
        <v>9455</v>
      </c>
      <c r="F17" s="231" t="s">
        <v>122</v>
      </c>
      <c r="G17" s="280" t="s">
        <v>248</v>
      </c>
      <c r="H17" s="281">
        <v>8</v>
      </c>
      <c r="I17" s="232">
        <v>1431.424</v>
      </c>
      <c r="J17" s="282">
        <v>2.8239455915694288E-2</v>
      </c>
      <c r="K17" s="282">
        <v>0.3788627583366016</v>
      </c>
      <c r="L17" s="282">
        <v>0.16535925560564721</v>
      </c>
      <c r="M17" s="283">
        <v>21.271999999999998</v>
      </c>
      <c r="N17" s="284">
        <v>0.27944201019404452</v>
      </c>
      <c r="O17" s="284">
        <v>15.718613073415005</v>
      </c>
      <c r="P17" s="285">
        <v>17</v>
      </c>
      <c r="Q17" s="286">
        <v>6</v>
      </c>
      <c r="R17" s="286">
        <v>284</v>
      </c>
    </row>
    <row r="18" spans="1:18" ht="16.5">
      <c r="A18" s="275" t="s">
        <v>118</v>
      </c>
      <c r="B18" s="276" t="s">
        <v>279</v>
      </c>
      <c r="C18" s="277" t="s">
        <v>67</v>
      </c>
      <c r="D18" s="278">
        <v>0.81142857142857139</v>
      </c>
      <c r="E18" s="279">
        <v>3311</v>
      </c>
      <c r="F18" s="231" t="s">
        <v>119</v>
      </c>
      <c r="G18" s="280" t="s">
        <v>205</v>
      </c>
      <c r="H18" s="281">
        <v>1</v>
      </c>
      <c r="I18" s="232">
        <v>861.14700000000005</v>
      </c>
      <c r="J18" s="282">
        <v>2.1795719926930395E-2</v>
      </c>
      <c r="K18" s="282">
        <v>0.35571281426526236</v>
      </c>
      <c r="L18" s="282">
        <v>0.15351892065074221</v>
      </c>
      <c r="M18" s="283">
        <v>15.138</v>
      </c>
      <c r="N18" s="284">
        <v>0.11612419250139638</v>
      </c>
      <c r="O18" s="284">
        <v>19.741112725237386</v>
      </c>
      <c r="P18" s="285">
        <v>2</v>
      </c>
      <c r="Q18" s="286">
        <v>1</v>
      </c>
      <c r="R18" s="286">
        <v>174</v>
      </c>
    </row>
    <row r="19" spans="1:18" ht="16.5">
      <c r="A19" s="275" t="s">
        <v>118</v>
      </c>
      <c r="B19" s="276" t="s">
        <v>287</v>
      </c>
      <c r="C19" s="277" t="s">
        <v>67</v>
      </c>
      <c r="D19" s="278">
        <v>0.83418074288075161</v>
      </c>
      <c r="E19" s="279">
        <v>4250</v>
      </c>
      <c r="F19" s="231" t="s">
        <v>120</v>
      </c>
      <c r="G19" s="280" t="s">
        <v>230</v>
      </c>
      <c r="H19" s="281">
        <v>11</v>
      </c>
      <c r="I19" s="232">
        <v>4129.9250000000002</v>
      </c>
      <c r="J19" s="282">
        <v>1.5752871987751639E-2</v>
      </c>
      <c r="K19" s="282">
        <v>0.21549376527211195</v>
      </c>
      <c r="L19" s="282">
        <v>0.37869937105395374</v>
      </c>
      <c r="M19" s="283">
        <v>20.475000000000001</v>
      </c>
      <c r="N19" s="284">
        <v>2.4213514773270699E-2</v>
      </c>
      <c r="O19" s="284">
        <v>17.506371181074716</v>
      </c>
      <c r="P19" s="285">
        <v>4</v>
      </c>
      <c r="Q19" s="286">
        <v>1</v>
      </c>
      <c r="R19" s="286">
        <v>723</v>
      </c>
    </row>
    <row r="20" spans="1:18" ht="16.5">
      <c r="A20" s="275" t="s">
        <v>118</v>
      </c>
      <c r="B20" s="276" t="s">
        <v>289</v>
      </c>
      <c r="C20" s="277" t="s">
        <v>70</v>
      </c>
      <c r="D20" s="278">
        <v>0.76421719132329669</v>
      </c>
      <c r="E20" s="279">
        <v>2532</v>
      </c>
      <c r="F20" s="231" t="s">
        <v>120</v>
      </c>
      <c r="G20" s="280" t="s">
        <v>234</v>
      </c>
      <c r="H20" s="281">
        <v>3</v>
      </c>
      <c r="I20" s="232">
        <v>4163.2719999999999</v>
      </c>
      <c r="J20" s="282">
        <v>1.9151027824190966E-2</v>
      </c>
      <c r="K20" s="282">
        <v>0.24001738509575035</v>
      </c>
      <c r="L20" s="282">
        <v>0.16501444056501713</v>
      </c>
      <c r="M20" s="283">
        <v>23.283999999999999</v>
      </c>
      <c r="N20" s="284">
        <v>4.8039138446875441E-2</v>
      </c>
      <c r="O20" s="284">
        <v>13.306841349784497</v>
      </c>
      <c r="P20" s="285">
        <v>4</v>
      </c>
      <c r="Q20" s="286">
        <v>2</v>
      </c>
      <c r="R20" s="286">
        <v>554</v>
      </c>
    </row>
    <row r="21" spans="1:18" ht="16.5">
      <c r="A21" s="275" t="s">
        <v>118</v>
      </c>
      <c r="B21" s="276" t="s">
        <v>291</v>
      </c>
      <c r="C21" s="277" t="s">
        <v>70</v>
      </c>
      <c r="D21" s="278">
        <v>0.74777777777777776</v>
      </c>
      <c r="E21" s="279">
        <v>7476</v>
      </c>
      <c r="F21" s="231" t="s">
        <v>121</v>
      </c>
      <c r="G21" s="280" t="s">
        <v>240</v>
      </c>
      <c r="H21" s="281">
        <v>1</v>
      </c>
      <c r="I21" s="232">
        <v>2989.2429999999999</v>
      </c>
      <c r="J21" s="282">
        <v>3.3604872852067529E-2</v>
      </c>
      <c r="K21" s="282">
        <v>0.35056085896062045</v>
      </c>
      <c r="L21" s="282">
        <v>0.15388511405730482</v>
      </c>
      <c r="M21" s="283">
        <v>27.306000000000001</v>
      </c>
      <c r="N21" s="284">
        <v>0.73597228462189257</v>
      </c>
      <c r="O21" s="284">
        <v>47.537118929441334</v>
      </c>
      <c r="P21" s="285">
        <v>25</v>
      </c>
      <c r="Q21" s="286">
        <v>22</v>
      </c>
      <c r="R21" s="286">
        <v>1421</v>
      </c>
    </row>
    <row r="22" spans="1:18" ht="16.5">
      <c r="A22" s="275" t="s">
        <v>118</v>
      </c>
      <c r="B22" s="276" t="s">
        <v>307</v>
      </c>
      <c r="C22" s="277" t="s">
        <v>70</v>
      </c>
      <c r="D22" s="278">
        <v>0.783492352417969</v>
      </c>
      <c r="E22" s="279">
        <v>3028</v>
      </c>
      <c r="F22" s="231" t="s">
        <v>122</v>
      </c>
      <c r="G22" s="280" t="s">
        <v>250</v>
      </c>
      <c r="H22" s="281">
        <v>2</v>
      </c>
      <c r="I22" s="232">
        <v>4571.7380000000003</v>
      </c>
      <c r="J22" s="282">
        <v>2.2068290607114547E-2</v>
      </c>
      <c r="K22" s="282">
        <v>0.27212681042872366</v>
      </c>
      <c r="L22" s="282">
        <v>0.16842609965837937</v>
      </c>
      <c r="M22" s="283">
        <v>25.573</v>
      </c>
      <c r="N22" s="284">
        <v>0.32810279154229743</v>
      </c>
      <c r="O22" s="284">
        <v>24.34522713243847</v>
      </c>
      <c r="P22" s="285">
        <v>18</v>
      </c>
      <c r="Q22" s="286">
        <v>15</v>
      </c>
      <c r="R22" s="286">
        <v>1113</v>
      </c>
    </row>
    <row r="23" spans="1:18" ht="16.5">
      <c r="A23" s="275" t="s">
        <v>118</v>
      </c>
      <c r="B23" s="276" t="s">
        <v>311</v>
      </c>
      <c r="C23" s="277" t="s">
        <v>70</v>
      </c>
      <c r="D23" s="278">
        <v>0.79715731625161745</v>
      </c>
      <c r="E23" s="279">
        <v>2210</v>
      </c>
      <c r="F23" s="231" t="s">
        <v>120</v>
      </c>
      <c r="G23" s="280" t="s">
        <v>233</v>
      </c>
      <c r="H23" s="281">
        <v>2</v>
      </c>
      <c r="I23" s="232">
        <v>3452.087</v>
      </c>
      <c r="J23" s="282">
        <v>1.409203862288347E-2</v>
      </c>
      <c r="K23" s="282">
        <v>0.26092461902181535</v>
      </c>
      <c r="L23" s="282">
        <v>0.18336733691821788</v>
      </c>
      <c r="M23" s="283">
        <v>24.295000000000002</v>
      </c>
      <c r="N23" s="284">
        <v>5.7935967430716551E-2</v>
      </c>
      <c r="O23" s="284">
        <v>37.368698992812178</v>
      </c>
      <c r="P23" s="285">
        <v>18</v>
      </c>
      <c r="Q23" s="286">
        <v>2</v>
      </c>
      <c r="R23" s="286">
        <v>1290</v>
      </c>
    </row>
    <row r="24" spans="1:18" ht="16.5">
      <c r="A24" s="275" t="s">
        <v>118</v>
      </c>
      <c r="B24" s="276" t="s">
        <v>313</v>
      </c>
      <c r="C24" s="277" t="s">
        <v>70</v>
      </c>
      <c r="D24" s="278">
        <v>0.73876067396209633</v>
      </c>
      <c r="E24" s="279">
        <v>9499</v>
      </c>
      <c r="F24" s="231" t="s">
        <v>120</v>
      </c>
      <c r="G24" s="280" t="s">
        <v>229</v>
      </c>
      <c r="H24" s="281">
        <v>3</v>
      </c>
      <c r="I24" s="232">
        <v>4153.9160000000002</v>
      </c>
      <c r="J24" s="282">
        <v>4.7237249157642172E-2</v>
      </c>
      <c r="K24" s="282">
        <v>0.33264485691899293</v>
      </c>
      <c r="L24" s="282">
        <v>0.23544048555627989</v>
      </c>
      <c r="M24" s="283">
        <v>27.151</v>
      </c>
      <c r="N24" s="284">
        <v>9.6294677119132879E-2</v>
      </c>
      <c r="O24" s="284">
        <v>50.651000164663898</v>
      </c>
      <c r="P24" s="285">
        <v>60</v>
      </c>
      <c r="Q24" s="286">
        <v>4</v>
      </c>
      <c r="R24" s="286">
        <v>2104</v>
      </c>
    </row>
    <row r="25" spans="1:18" ht="16.5">
      <c r="A25" s="275" t="s">
        <v>118</v>
      </c>
      <c r="B25" s="276" t="s">
        <v>317</v>
      </c>
      <c r="C25" s="277" t="s">
        <v>70</v>
      </c>
      <c r="D25" s="278">
        <v>0.74407604387290815</v>
      </c>
      <c r="E25" s="279">
        <v>4177</v>
      </c>
      <c r="F25" s="231" t="s">
        <v>120</v>
      </c>
      <c r="G25" s="280" t="s">
        <v>230</v>
      </c>
      <c r="H25" s="281">
        <v>2</v>
      </c>
      <c r="I25" s="232">
        <v>3392.029</v>
      </c>
      <c r="J25" s="282">
        <v>1.0740066508376106E-2</v>
      </c>
      <c r="K25" s="282">
        <v>0.39482334483325987</v>
      </c>
      <c r="L25" s="282">
        <v>0.15300576734455984</v>
      </c>
      <c r="M25" s="283">
        <v>23.300999999999998</v>
      </c>
      <c r="N25" s="284">
        <v>0</v>
      </c>
      <c r="O25" s="284">
        <v>16.686178095765101</v>
      </c>
      <c r="P25" s="285">
        <v>57</v>
      </c>
      <c r="Q25" s="286">
        <v>0</v>
      </c>
      <c r="R25" s="286">
        <v>566</v>
      </c>
    </row>
    <row r="26" spans="1:18" ht="16.5">
      <c r="A26" s="275" t="s">
        <v>118</v>
      </c>
      <c r="B26" s="276" t="s">
        <v>327</v>
      </c>
      <c r="C26" s="277" t="s">
        <v>67</v>
      </c>
      <c r="D26" s="278">
        <v>0.83448515308750171</v>
      </c>
      <c r="E26" s="279">
        <v>6711</v>
      </c>
      <c r="F26" s="231" t="s">
        <v>122</v>
      </c>
      <c r="G26" s="280" t="s">
        <v>250</v>
      </c>
      <c r="H26" s="281">
        <v>3</v>
      </c>
      <c r="I26" s="232">
        <v>4599.5410000000002</v>
      </c>
      <c r="J26" s="282">
        <v>1.8525549618323475E-2</v>
      </c>
      <c r="K26" s="282">
        <v>0.36522056471021574</v>
      </c>
      <c r="L26" s="282">
        <v>0.10501047821945711</v>
      </c>
      <c r="M26" s="283">
        <v>19.913</v>
      </c>
      <c r="N26" s="284">
        <v>0</v>
      </c>
      <c r="O26" s="284">
        <v>23.502345125307066</v>
      </c>
      <c r="P26" s="285">
        <v>92</v>
      </c>
      <c r="Q26" s="286">
        <v>0</v>
      </c>
      <c r="R26" s="286">
        <v>1081</v>
      </c>
    </row>
    <row r="27" spans="1:18" ht="16.5">
      <c r="A27" s="275" t="s">
        <v>118</v>
      </c>
      <c r="B27" s="276" t="s">
        <v>339</v>
      </c>
      <c r="C27" s="277" t="s">
        <v>67</v>
      </c>
      <c r="D27" s="278">
        <v>0.80006867982183483</v>
      </c>
      <c r="E27" s="279">
        <v>7326</v>
      </c>
      <c r="F27" s="231" t="s">
        <v>121</v>
      </c>
      <c r="G27" s="280" t="s">
        <v>241</v>
      </c>
      <c r="H27" s="281">
        <v>2</v>
      </c>
      <c r="I27" s="232">
        <v>3254.0259999999998</v>
      </c>
      <c r="J27" s="282">
        <v>2.2657428934078298E-2</v>
      </c>
      <c r="K27" s="282">
        <v>0.31935892048550835</v>
      </c>
      <c r="L27" s="282">
        <v>0.18008460903508455</v>
      </c>
      <c r="M27" s="283">
        <v>24.350999999999999</v>
      </c>
      <c r="N27" s="284">
        <v>0.27658045756241656</v>
      </c>
      <c r="O27" s="284">
        <v>53.718071091011566</v>
      </c>
      <c r="P27" s="285">
        <v>24</v>
      </c>
      <c r="Q27" s="286">
        <v>9</v>
      </c>
      <c r="R27" s="286">
        <v>1748</v>
      </c>
    </row>
    <row r="28" spans="1:18" ht="16.5">
      <c r="A28" s="275" t="s">
        <v>118</v>
      </c>
      <c r="B28" s="276" t="s">
        <v>341</v>
      </c>
      <c r="C28" s="277" t="s">
        <v>70</v>
      </c>
      <c r="D28" s="278">
        <v>0.76965422823558183</v>
      </c>
      <c r="E28" s="279">
        <v>3458</v>
      </c>
      <c r="F28" s="231" t="s">
        <v>121</v>
      </c>
      <c r="G28" s="280" t="s">
        <v>242</v>
      </c>
      <c r="H28" s="281">
        <v>3</v>
      </c>
      <c r="I28" s="232">
        <v>3587.3070000000002</v>
      </c>
      <c r="J28" s="282">
        <v>1.3113059334468458E-2</v>
      </c>
      <c r="K28" s="282">
        <v>0.28268817409123281</v>
      </c>
      <c r="L28" s="282">
        <v>0.15972984748726551</v>
      </c>
      <c r="M28" s="283">
        <v>23.652000000000001</v>
      </c>
      <c r="N28" s="284">
        <v>0</v>
      </c>
      <c r="O28" s="284">
        <v>10.369895857812001</v>
      </c>
      <c r="P28" s="285">
        <v>4</v>
      </c>
      <c r="Q28" s="286">
        <v>0</v>
      </c>
      <c r="R28" s="286">
        <v>372</v>
      </c>
    </row>
    <row r="29" spans="1:18" ht="16.5">
      <c r="A29" s="275" t="s">
        <v>118</v>
      </c>
      <c r="B29" s="276" t="s">
        <v>349</v>
      </c>
      <c r="C29" s="277" t="s">
        <v>70</v>
      </c>
      <c r="D29" s="278">
        <v>0.7465606048098623</v>
      </c>
      <c r="E29" s="279">
        <v>5278</v>
      </c>
      <c r="F29" s="231" t="s">
        <v>122</v>
      </c>
      <c r="G29" s="280" t="s">
        <v>246</v>
      </c>
      <c r="H29" s="281">
        <v>5</v>
      </c>
      <c r="I29" s="232">
        <v>4367.3069999999998</v>
      </c>
      <c r="J29" s="282">
        <v>1.7620404566376958E-2</v>
      </c>
      <c r="K29" s="282">
        <v>0.3757474678604511</v>
      </c>
      <c r="L29" s="282">
        <v>0.15066492921152555</v>
      </c>
      <c r="M29" s="283">
        <v>26.550999999999998</v>
      </c>
      <c r="N29" s="284">
        <v>0.13738443393148228</v>
      </c>
      <c r="O29" s="284">
        <v>20.287101410548882</v>
      </c>
      <c r="P29" s="285">
        <v>70</v>
      </c>
      <c r="Q29" s="286">
        <v>6</v>
      </c>
      <c r="R29" s="286">
        <v>886</v>
      </c>
    </row>
    <row r="30" spans="1:18" ht="16.5">
      <c r="A30" s="275" t="s">
        <v>118</v>
      </c>
      <c r="B30" s="276" t="s">
        <v>635</v>
      </c>
      <c r="C30" s="277" t="s">
        <v>67</v>
      </c>
      <c r="D30" s="278">
        <v>0.83</v>
      </c>
      <c r="E30" s="279">
        <v>6940</v>
      </c>
      <c r="F30" s="231" t="s">
        <v>119</v>
      </c>
      <c r="G30" s="280" t="s">
        <v>205</v>
      </c>
      <c r="H30" s="281">
        <v>1</v>
      </c>
      <c r="I30" s="232">
        <v>459.49900000000002</v>
      </c>
      <c r="J30" s="282">
        <v>2.7849456648392796E-2</v>
      </c>
      <c r="K30" s="282">
        <v>0.31747368794671238</v>
      </c>
      <c r="L30" s="282">
        <v>0.19088896080049741</v>
      </c>
      <c r="M30" s="283">
        <v>16.727</v>
      </c>
      <c r="N30" s="284">
        <v>0.43525665997096835</v>
      </c>
      <c r="O30" s="284">
        <v>24.592001288359711</v>
      </c>
      <c r="P30" s="285">
        <v>1</v>
      </c>
      <c r="Q30" s="286">
        <v>2</v>
      </c>
      <c r="R30" s="286">
        <v>132</v>
      </c>
    </row>
    <row r="31" spans="1:18" ht="16.5">
      <c r="A31" s="275" t="s">
        <v>118</v>
      </c>
      <c r="B31" s="276" t="s">
        <v>353</v>
      </c>
      <c r="C31" s="277" t="s">
        <v>70</v>
      </c>
      <c r="D31" s="278">
        <v>0.74375521150691659</v>
      </c>
      <c r="E31" s="279">
        <v>4717</v>
      </c>
      <c r="F31" s="231" t="s">
        <v>122</v>
      </c>
      <c r="G31" s="280" t="s">
        <v>249</v>
      </c>
      <c r="H31" s="281">
        <v>7</v>
      </c>
      <c r="I31" s="232">
        <v>3160.4140000000002</v>
      </c>
      <c r="J31" s="282">
        <v>9.5744485125016082E-3</v>
      </c>
      <c r="K31" s="282">
        <v>0.23627296323774083</v>
      </c>
      <c r="L31" s="282">
        <v>0.16548464853022418</v>
      </c>
      <c r="M31" s="283">
        <v>28.312999999999999</v>
      </c>
      <c r="N31" s="284">
        <v>0.31641424193159501</v>
      </c>
      <c r="O31" s="284">
        <v>34.773925188282291</v>
      </c>
      <c r="P31" s="285">
        <v>0</v>
      </c>
      <c r="Q31" s="286">
        <v>10</v>
      </c>
      <c r="R31" s="286">
        <v>1218</v>
      </c>
    </row>
    <row r="32" spans="1:18" ht="16.5">
      <c r="A32" s="275" t="s">
        <v>118</v>
      </c>
      <c r="B32" s="276" t="s">
        <v>355</v>
      </c>
      <c r="C32" s="277" t="s">
        <v>67</v>
      </c>
      <c r="D32" s="278">
        <v>0.81843629757075287</v>
      </c>
      <c r="E32" s="279">
        <v>7799</v>
      </c>
      <c r="F32" s="231" t="s">
        <v>121</v>
      </c>
      <c r="G32" s="280" t="s">
        <v>243</v>
      </c>
      <c r="H32" s="281">
        <v>3</v>
      </c>
      <c r="I32" s="232">
        <v>3434.268</v>
      </c>
      <c r="J32" s="282">
        <v>7.1979972549161561E-3</v>
      </c>
      <c r="K32" s="282">
        <v>0.39205385410158466</v>
      </c>
      <c r="L32" s="282">
        <v>0.17470971980055139</v>
      </c>
      <c r="M32" s="283">
        <v>23.96</v>
      </c>
      <c r="N32" s="284">
        <v>0.26206457970082708</v>
      </c>
      <c r="O32" s="284">
        <v>63.652574580667554</v>
      </c>
      <c r="P32" s="285">
        <v>64</v>
      </c>
      <c r="Q32" s="286">
        <v>9</v>
      </c>
      <c r="R32" s="286">
        <v>2186</v>
      </c>
    </row>
    <row r="33" spans="1:18" ht="16.5">
      <c r="A33" s="275" t="s">
        <v>118</v>
      </c>
      <c r="B33" s="276" t="s">
        <v>357</v>
      </c>
      <c r="C33" s="277" t="s">
        <v>67</v>
      </c>
      <c r="D33" s="278">
        <v>0.84060606060606069</v>
      </c>
      <c r="E33" s="279">
        <v>6951</v>
      </c>
      <c r="F33" s="231" t="s">
        <v>120</v>
      </c>
      <c r="G33" s="280" t="s">
        <v>227</v>
      </c>
      <c r="H33" s="281">
        <v>1</v>
      </c>
      <c r="I33" s="232">
        <v>3490.4389999999999</v>
      </c>
      <c r="J33" s="282">
        <v>3.3349473677292657E-2</v>
      </c>
      <c r="K33" s="282">
        <v>0.3328518688386165</v>
      </c>
      <c r="L33" s="282">
        <v>0.15212986102894221</v>
      </c>
      <c r="M33" s="283">
        <v>19.367999999999999</v>
      </c>
      <c r="N33" s="284">
        <v>2.8649691342550323E-2</v>
      </c>
      <c r="O33" s="284">
        <v>5.4720910464271117</v>
      </c>
      <c r="P33" s="285">
        <v>65</v>
      </c>
      <c r="Q33" s="286">
        <v>1</v>
      </c>
      <c r="R33" s="286">
        <v>191</v>
      </c>
    </row>
    <row r="34" spans="1:18" ht="16.5">
      <c r="A34" s="275" t="s">
        <v>118</v>
      </c>
      <c r="B34" s="276" t="s">
        <v>361</v>
      </c>
      <c r="C34" s="277" t="s">
        <v>70</v>
      </c>
      <c r="D34" s="278">
        <v>0.72348141011821021</v>
      </c>
      <c r="E34" s="279">
        <v>3003</v>
      </c>
      <c r="F34" s="231" t="s">
        <v>121</v>
      </c>
      <c r="G34" s="280" t="s">
        <v>239</v>
      </c>
      <c r="H34" s="281">
        <v>2</v>
      </c>
      <c r="I34" s="232">
        <v>2810.866</v>
      </c>
      <c r="J34" s="282">
        <v>2.299419497058024E-2</v>
      </c>
      <c r="K34" s="282">
        <v>0.31053818800000055</v>
      </c>
      <c r="L34" s="282">
        <v>0.15048742985257924</v>
      </c>
      <c r="M34" s="283">
        <v>24.135999999999999</v>
      </c>
      <c r="N34" s="284">
        <v>0.17788112275718587</v>
      </c>
      <c r="O34" s="284">
        <v>16.293910844558226</v>
      </c>
      <c r="P34" s="285">
        <v>21</v>
      </c>
      <c r="Q34" s="286">
        <v>5</v>
      </c>
      <c r="R34" s="286">
        <v>458</v>
      </c>
    </row>
    <row r="35" spans="1:18" ht="16.5">
      <c r="A35" s="275" t="s">
        <v>118</v>
      </c>
      <c r="B35" s="276" t="s">
        <v>645</v>
      </c>
      <c r="C35" s="277" t="s">
        <v>67</v>
      </c>
      <c r="D35" s="278">
        <v>0.84332394910503328</v>
      </c>
      <c r="E35" s="279">
        <v>8475</v>
      </c>
      <c r="F35" s="231" t="s">
        <v>119</v>
      </c>
      <c r="G35" s="280" t="s">
        <v>212</v>
      </c>
      <c r="H35" s="281">
        <v>2</v>
      </c>
      <c r="I35" s="232">
        <v>671.66899999999998</v>
      </c>
      <c r="J35" s="282">
        <v>3.0213636358037411E-2</v>
      </c>
      <c r="K35" s="282">
        <v>0.42326785920732812</v>
      </c>
      <c r="L35" s="282">
        <v>0.28837625236126263</v>
      </c>
      <c r="M35" s="283">
        <v>19.146000000000001</v>
      </c>
      <c r="N35" s="284">
        <v>0</v>
      </c>
      <c r="O35" s="284">
        <v>48.98246011056041</v>
      </c>
      <c r="P35" s="285">
        <v>15</v>
      </c>
      <c r="Q35" s="286">
        <v>0</v>
      </c>
      <c r="R35" s="286">
        <v>336</v>
      </c>
    </row>
    <row r="36" spans="1:18" ht="16.5">
      <c r="A36" s="275" t="s">
        <v>118</v>
      </c>
      <c r="B36" s="276" t="s">
        <v>367</v>
      </c>
      <c r="C36" s="277" t="s">
        <v>67</v>
      </c>
      <c r="D36" s="278">
        <v>0.84946355940835383</v>
      </c>
      <c r="E36" s="279">
        <v>3041</v>
      </c>
      <c r="F36" s="231" t="s">
        <v>121</v>
      </c>
      <c r="G36" s="280" t="s">
        <v>240</v>
      </c>
      <c r="H36" s="281">
        <v>9</v>
      </c>
      <c r="I36" s="232">
        <v>3738.076</v>
      </c>
      <c r="J36" s="282">
        <v>1.6381234717696855E-2</v>
      </c>
      <c r="K36" s="282">
        <v>0.30056039515822275</v>
      </c>
      <c r="L36" s="282">
        <v>0.19234493894720173</v>
      </c>
      <c r="M36" s="283">
        <v>19.942</v>
      </c>
      <c r="N36" s="284">
        <v>5.3503460068762644E-2</v>
      </c>
      <c r="O36" s="284">
        <v>20.331314826129805</v>
      </c>
      <c r="P36" s="285">
        <v>11</v>
      </c>
      <c r="Q36" s="286">
        <v>2</v>
      </c>
      <c r="R36" s="286">
        <v>760</v>
      </c>
    </row>
    <row r="37" spans="1:18" ht="16.5">
      <c r="A37" s="275" t="s">
        <v>118</v>
      </c>
      <c r="B37" s="276" t="s">
        <v>369</v>
      </c>
      <c r="C37" s="277" t="s">
        <v>67</v>
      </c>
      <c r="D37" s="278">
        <v>0.84668467873001285</v>
      </c>
      <c r="E37" s="279">
        <v>8468</v>
      </c>
      <c r="F37" s="231" t="s">
        <v>122</v>
      </c>
      <c r="G37" s="280" t="s">
        <v>246</v>
      </c>
      <c r="H37" s="281">
        <v>10</v>
      </c>
      <c r="I37" s="232">
        <v>1848.5949999999998</v>
      </c>
      <c r="J37" s="282">
        <v>3.5895355496535643E-2</v>
      </c>
      <c r="K37" s="282">
        <v>0.34116286975095844</v>
      </c>
      <c r="L37" s="282">
        <v>0.12337423600504353</v>
      </c>
      <c r="M37" s="283">
        <v>20.093</v>
      </c>
      <c r="N37" s="284">
        <v>5.4095137117648816E-2</v>
      </c>
      <c r="O37" s="284">
        <v>22.233101355353664</v>
      </c>
      <c r="P37" s="285">
        <v>2</v>
      </c>
      <c r="Q37" s="286">
        <v>1</v>
      </c>
      <c r="R37" s="286">
        <v>445</v>
      </c>
    </row>
    <row r="38" spans="1:18" ht="16.5">
      <c r="A38" s="275" t="s">
        <v>118</v>
      </c>
      <c r="B38" s="276" t="s">
        <v>373</v>
      </c>
      <c r="C38" s="277" t="s">
        <v>70</v>
      </c>
      <c r="D38" s="278">
        <v>0.79130574464817827</v>
      </c>
      <c r="E38" s="279">
        <v>4076</v>
      </c>
      <c r="F38" s="231" t="s">
        <v>120</v>
      </c>
      <c r="G38" s="280" t="s">
        <v>223</v>
      </c>
      <c r="H38" s="281">
        <v>4</v>
      </c>
      <c r="I38" s="232">
        <v>4329.902</v>
      </c>
      <c r="J38" s="282">
        <v>1.7562970621286474E-2</v>
      </c>
      <c r="K38" s="282">
        <v>0.24784594576157601</v>
      </c>
      <c r="L38" s="282">
        <v>0.17298312987222345</v>
      </c>
      <c r="M38" s="283">
        <v>20.768999999999998</v>
      </c>
      <c r="N38" s="284">
        <v>0</v>
      </c>
      <c r="O38" s="284">
        <v>4.9423751392063835</v>
      </c>
      <c r="P38" s="285">
        <v>8</v>
      </c>
      <c r="Q38" s="286">
        <v>0</v>
      </c>
      <c r="R38" s="286">
        <v>214</v>
      </c>
    </row>
    <row r="39" spans="1:18" ht="16.5">
      <c r="A39" s="275" t="s">
        <v>118</v>
      </c>
      <c r="B39" s="276" t="s">
        <v>381</v>
      </c>
      <c r="C39" s="277" t="s">
        <v>67</v>
      </c>
      <c r="D39" s="278">
        <v>0.83329166932167664</v>
      </c>
      <c r="E39" s="279">
        <v>4291</v>
      </c>
      <c r="F39" s="231" t="s">
        <v>121</v>
      </c>
      <c r="G39" s="280" t="s">
        <v>243</v>
      </c>
      <c r="H39" s="281">
        <v>8</v>
      </c>
      <c r="I39" s="232">
        <v>3799.0969999999998</v>
      </c>
      <c r="J39" s="282">
        <v>2.7610334150865088E-2</v>
      </c>
      <c r="K39" s="282">
        <v>0.33374718563264449</v>
      </c>
      <c r="L39" s="282">
        <v>0.2437421313538454</v>
      </c>
      <c r="M39" s="283">
        <v>22.99</v>
      </c>
      <c r="N39" s="284">
        <v>0.15793226653596895</v>
      </c>
      <c r="O39" s="284">
        <v>36.271777214427537</v>
      </c>
      <c r="P39" s="285">
        <v>35</v>
      </c>
      <c r="Q39" s="286">
        <v>6</v>
      </c>
      <c r="R39" s="286">
        <v>1378</v>
      </c>
    </row>
    <row r="40" spans="1:18" ht="16.5">
      <c r="A40" s="275" t="s">
        <v>118</v>
      </c>
      <c r="B40" s="276" t="s">
        <v>658</v>
      </c>
      <c r="C40" s="277" t="s">
        <v>70</v>
      </c>
      <c r="D40" s="278">
        <v>0.79371640264378784</v>
      </c>
      <c r="E40" s="279">
        <v>5775</v>
      </c>
      <c r="F40" s="231" t="s">
        <v>121</v>
      </c>
      <c r="G40" s="280" t="s">
        <v>237</v>
      </c>
      <c r="H40" s="281">
        <v>2</v>
      </c>
      <c r="I40" s="232">
        <v>3186.326</v>
      </c>
      <c r="J40" s="282">
        <v>9.1099434695126914E-3</v>
      </c>
      <c r="K40" s="282">
        <v>0.37683039296816978</v>
      </c>
      <c r="L40" s="282">
        <v>0.22690710241199424</v>
      </c>
      <c r="M40" s="283">
        <v>22.757999999999999</v>
      </c>
      <c r="N40" s="284">
        <v>0.31384108217426593</v>
      </c>
      <c r="O40" s="284">
        <v>39.51259224574008</v>
      </c>
      <c r="P40" s="285">
        <v>46</v>
      </c>
      <c r="Q40" s="286">
        <v>10</v>
      </c>
      <c r="R40" s="286">
        <v>1259</v>
      </c>
    </row>
    <row r="41" spans="1:18" ht="16.5">
      <c r="A41" s="275" t="s">
        <v>118</v>
      </c>
      <c r="B41" s="276" t="s">
        <v>385</v>
      </c>
      <c r="C41" s="277" t="s">
        <v>67</v>
      </c>
      <c r="D41" s="278">
        <v>0.82529397730420018</v>
      </c>
      <c r="E41" s="279">
        <v>9102</v>
      </c>
      <c r="F41" s="231" t="s">
        <v>120</v>
      </c>
      <c r="G41" s="280" t="s">
        <v>228</v>
      </c>
      <c r="H41" s="281">
        <v>2</v>
      </c>
      <c r="I41" s="232">
        <v>3986.1079999999997</v>
      </c>
      <c r="J41" s="282">
        <v>1.5315536329624953E-3</v>
      </c>
      <c r="K41" s="282">
        <v>0.24336236730309435</v>
      </c>
      <c r="L41" s="282">
        <v>0.16933811126040738</v>
      </c>
      <c r="M41" s="283">
        <v>20.515999999999998</v>
      </c>
      <c r="N41" s="284">
        <v>0.37630691391201648</v>
      </c>
      <c r="O41" s="284">
        <v>18.137993250559195</v>
      </c>
      <c r="P41" s="285">
        <v>4</v>
      </c>
      <c r="Q41" s="286">
        <v>15</v>
      </c>
      <c r="R41" s="286">
        <v>723</v>
      </c>
    </row>
    <row r="42" spans="1:18" ht="16.5">
      <c r="A42" s="275" t="s">
        <v>118</v>
      </c>
      <c r="B42" s="276" t="s">
        <v>395</v>
      </c>
      <c r="C42" s="277" t="s">
        <v>70</v>
      </c>
      <c r="D42" s="278">
        <v>0.78977789279338406</v>
      </c>
      <c r="E42" s="279">
        <v>824</v>
      </c>
      <c r="F42" s="231" t="s">
        <v>120</v>
      </c>
      <c r="G42" s="280" t="s">
        <v>235</v>
      </c>
      <c r="H42" s="281">
        <v>11</v>
      </c>
      <c r="I42" s="232">
        <v>3936.326</v>
      </c>
      <c r="J42" s="282">
        <v>4.7151513662186381E-2</v>
      </c>
      <c r="K42" s="282">
        <v>0.26850873325412861</v>
      </c>
      <c r="L42" s="282">
        <v>0.14150250766831812</v>
      </c>
      <c r="M42" s="283">
        <v>20.63</v>
      </c>
      <c r="N42" s="284">
        <v>0</v>
      </c>
      <c r="O42" s="284">
        <v>38.894136308832145</v>
      </c>
      <c r="P42" s="285">
        <v>34</v>
      </c>
      <c r="Q42" s="286">
        <v>0</v>
      </c>
      <c r="R42" s="286">
        <v>1531</v>
      </c>
    </row>
    <row r="43" spans="1:18" ht="16.5">
      <c r="A43" s="275" t="s">
        <v>118</v>
      </c>
      <c r="B43" s="276" t="s">
        <v>397</v>
      </c>
      <c r="C43" s="277" t="s">
        <v>67</v>
      </c>
      <c r="D43" s="278">
        <v>0.84961499596964241</v>
      </c>
      <c r="E43" s="279">
        <v>5685</v>
      </c>
      <c r="F43" s="231" t="s">
        <v>122</v>
      </c>
      <c r="G43" s="280" t="s">
        <v>246</v>
      </c>
      <c r="H43" s="281">
        <v>3</v>
      </c>
      <c r="I43" s="232">
        <v>3929.4879999999998</v>
      </c>
      <c r="J43" s="282">
        <v>5.0261904132715913E-3</v>
      </c>
      <c r="K43" s="282">
        <v>0.24674988496903799</v>
      </c>
      <c r="L43" s="282">
        <v>0.15065575973256567</v>
      </c>
      <c r="M43" s="283">
        <v>23.776</v>
      </c>
      <c r="N43" s="284">
        <v>0</v>
      </c>
      <c r="O43" s="284">
        <v>11.731808317012293</v>
      </c>
      <c r="P43" s="285">
        <v>1</v>
      </c>
      <c r="Q43" s="286">
        <v>0</v>
      </c>
      <c r="R43" s="286">
        <v>461</v>
      </c>
    </row>
    <row r="44" spans="1:18" ht="16.5">
      <c r="A44" s="275" t="s">
        <v>118</v>
      </c>
      <c r="B44" s="276" t="s">
        <v>672</v>
      </c>
      <c r="C44" s="277" t="s">
        <v>67</v>
      </c>
      <c r="D44" s="278">
        <v>0.81238095238095231</v>
      </c>
      <c r="E44" s="279">
        <v>1294</v>
      </c>
      <c r="F44" s="231" t="s">
        <v>119</v>
      </c>
      <c r="G44" s="280" t="s">
        <v>500</v>
      </c>
      <c r="H44" s="281">
        <v>1</v>
      </c>
      <c r="I44" s="232">
        <v>860.83699999999999</v>
      </c>
      <c r="J44" s="282">
        <v>3.7209359739646411E-2</v>
      </c>
      <c r="K44" s="282">
        <v>0.41445978968718089</v>
      </c>
      <c r="L44" s="282">
        <v>0.21490711946628688</v>
      </c>
      <c r="M44" s="283">
        <v>16.715</v>
      </c>
      <c r="N44" s="284">
        <v>0.11616601052231723</v>
      </c>
      <c r="O44" s="284">
        <v>26.253518378043694</v>
      </c>
      <c r="P44" s="285">
        <v>22</v>
      </c>
      <c r="Q44" s="286">
        <v>1</v>
      </c>
      <c r="R44" s="286">
        <v>226</v>
      </c>
    </row>
    <row r="45" spans="1:18" ht="16.5">
      <c r="A45" s="275" t="s">
        <v>118</v>
      </c>
      <c r="B45" s="276" t="s">
        <v>419</v>
      </c>
      <c r="C45" s="277" t="s">
        <v>67</v>
      </c>
      <c r="D45" s="278">
        <v>0.84885187141820906</v>
      </c>
      <c r="E45" s="279">
        <v>577</v>
      </c>
      <c r="F45" s="231" t="s">
        <v>122</v>
      </c>
      <c r="G45" s="280" t="s">
        <v>247</v>
      </c>
      <c r="H45" s="281">
        <v>7</v>
      </c>
      <c r="I45" s="232">
        <v>4010.4619999999995</v>
      </c>
      <c r="J45" s="282">
        <v>5.5593302793431471E-3</v>
      </c>
      <c r="K45" s="282">
        <v>0.26042037149622627</v>
      </c>
      <c r="L45" s="282">
        <v>0.12966087198931195</v>
      </c>
      <c r="M45" s="283">
        <v>21.097999999999999</v>
      </c>
      <c r="N45" s="284">
        <v>0</v>
      </c>
      <c r="O45" s="284">
        <v>3.3911304981820054</v>
      </c>
      <c r="P45" s="285">
        <v>0</v>
      </c>
      <c r="Q45" s="286">
        <v>0</v>
      </c>
      <c r="R45" s="286">
        <v>136</v>
      </c>
    </row>
    <row r="46" spans="1:18" ht="16.5">
      <c r="A46" s="275" t="s">
        <v>118</v>
      </c>
      <c r="B46" s="276" t="s">
        <v>421</v>
      </c>
      <c r="C46" s="277" t="s">
        <v>70</v>
      </c>
      <c r="D46" s="278">
        <v>0.78262398369371833</v>
      </c>
      <c r="E46" s="279">
        <v>8057</v>
      </c>
      <c r="F46" s="231" t="s">
        <v>120</v>
      </c>
      <c r="G46" s="280" t="s">
        <v>233</v>
      </c>
      <c r="H46" s="281">
        <v>7</v>
      </c>
      <c r="I46" s="232">
        <v>1961.8799999999999</v>
      </c>
      <c r="J46" s="282">
        <v>1.9350574133817983E-2</v>
      </c>
      <c r="K46" s="282">
        <v>0.31121759986229081</v>
      </c>
      <c r="L46" s="282">
        <v>0.1488368299794075</v>
      </c>
      <c r="M46" s="283">
        <v>21.988</v>
      </c>
      <c r="N46" s="284">
        <v>5.0971517116235453E-2</v>
      </c>
      <c r="O46" s="284">
        <v>25.842559177931374</v>
      </c>
      <c r="P46" s="285">
        <v>29</v>
      </c>
      <c r="Q46" s="286">
        <v>1</v>
      </c>
      <c r="R46" s="286">
        <v>507</v>
      </c>
    </row>
    <row r="47" spans="1:18" ht="16.5">
      <c r="A47" s="275" t="s">
        <v>118</v>
      </c>
      <c r="B47" s="276" t="s">
        <v>425</v>
      </c>
      <c r="C47" s="277" t="s">
        <v>70</v>
      </c>
      <c r="D47" s="278">
        <v>0.77142857142857157</v>
      </c>
      <c r="E47" s="279">
        <v>7030</v>
      </c>
      <c r="F47" s="231" t="s">
        <v>121</v>
      </c>
      <c r="G47" s="280" t="s">
        <v>244</v>
      </c>
      <c r="H47" s="281">
        <v>1</v>
      </c>
      <c r="I47" s="232">
        <v>3858.2890000000002</v>
      </c>
      <c r="J47" s="282">
        <v>2.1774986961873664E-2</v>
      </c>
      <c r="K47" s="282">
        <v>0.29439063522290909</v>
      </c>
      <c r="L47" s="282">
        <v>0.25451696334826135</v>
      </c>
      <c r="M47" s="283">
        <v>23.036999999999999</v>
      </c>
      <c r="N47" s="284">
        <v>0.12959112186775018</v>
      </c>
      <c r="O47" s="284">
        <v>20.31988790886323</v>
      </c>
      <c r="P47" s="285">
        <v>6</v>
      </c>
      <c r="Q47" s="286">
        <v>5</v>
      </c>
      <c r="R47" s="286">
        <v>784</v>
      </c>
    </row>
    <row r="48" spans="1:18" ht="16.5">
      <c r="A48" s="275" t="s">
        <v>118</v>
      </c>
      <c r="B48" s="276" t="s">
        <v>429</v>
      </c>
      <c r="C48" s="277" t="s">
        <v>67</v>
      </c>
      <c r="D48" s="278">
        <v>0.84445243440653428</v>
      </c>
      <c r="E48" s="279">
        <v>5242</v>
      </c>
      <c r="F48" s="231" t="s">
        <v>121</v>
      </c>
      <c r="G48" s="280" t="s">
        <v>236</v>
      </c>
      <c r="H48" s="281">
        <v>4</v>
      </c>
      <c r="I48" s="232">
        <v>3819.2250000000004</v>
      </c>
      <c r="J48" s="282">
        <v>2.556442599414474E-2</v>
      </c>
      <c r="K48" s="282">
        <v>0.33668035294169218</v>
      </c>
      <c r="L48" s="282">
        <v>0.27256838756554014</v>
      </c>
      <c r="M48" s="283">
        <v>22.568000000000001</v>
      </c>
      <c r="N48" s="284">
        <v>0.52366645065425577</v>
      </c>
      <c r="O48" s="284">
        <v>64.122956882613607</v>
      </c>
      <c r="P48" s="285">
        <v>43</v>
      </c>
      <c r="Q48" s="286">
        <v>20</v>
      </c>
      <c r="R48" s="286">
        <v>2449</v>
      </c>
    </row>
    <row r="49" spans="1:18" ht="16.5">
      <c r="A49" s="275" t="s">
        <v>118</v>
      </c>
      <c r="B49" s="276" t="s">
        <v>431</v>
      </c>
      <c r="C49" s="277" t="s">
        <v>67</v>
      </c>
      <c r="D49" s="278">
        <v>0.8414285714285713</v>
      </c>
      <c r="E49" s="279">
        <v>5771</v>
      </c>
      <c r="F49" s="231" t="s">
        <v>119</v>
      </c>
      <c r="G49" s="280" t="s">
        <v>220</v>
      </c>
      <c r="H49" s="281">
        <v>1</v>
      </c>
      <c r="I49" s="232">
        <v>1004.605</v>
      </c>
      <c r="J49" s="282">
        <v>2.6692106013154849E-2</v>
      </c>
      <c r="K49" s="282">
        <v>0.33114223063667175</v>
      </c>
      <c r="L49" s="282">
        <v>0.26577610105464339</v>
      </c>
      <c r="M49" s="283">
        <v>18.367000000000001</v>
      </c>
      <c r="N49" s="284">
        <v>0.1990832217637778</v>
      </c>
      <c r="O49" s="284">
        <v>10.551410753480223</v>
      </c>
      <c r="P49" s="285">
        <v>0</v>
      </c>
      <c r="Q49" s="286">
        <v>2</v>
      </c>
      <c r="R49" s="286">
        <v>106</v>
      </c>
    </row>
    <row r="50" spans="1:18" ht="16.5">
      <c r="A50" s="275" t="s">
        <v>118</v>
      </c>
      <c r="B50" s="276" t="s">
        <v>445</v>
      </c>
      <c r="C50" s="277" t="s">
        <v>67</v>
      </c>
      <c r="D50" s="278">
        <v>0.84447335085928643</v>
      </c>
      <c r="E50" s="279">
        <v>825</v>
      </c>
      <c r="F50" s="231" t="s">
        <v>120</v>
      </c>
      <c r="G50" s="280" t="s">
        <v>223</v>
      </c>
      <c r="H50" s="281">
        <v>3</v>
      </c>
      <c r="I50" s="232">
        <v>3824.4969999999998</v>
      </c>
      <c r="J50" s="282">
        <v>1.8024072189167E-2</v>
      </c>
      <c r="K50" s="282">
        <v>0.24856180447217724</v>
      </c>
      <c r="L50" s="282">
        <v>0.15243834679436277</v>
      </c>
      <c r="M50" s="283">
        <v>17.751000000000001</v>
      </c>
      <c r="N50" s="284">
        <v>0</v>
      </c>
      <c r="O50" s="284">
        <v>22.015967067041757</v>
      </c>
      <c r="P50" s="285">
        <v>19</v>
      </c>
      <c r="Q50" s="286">
        <v>0</v>
      </c>
      <c r="R50" s="286">
        <v>842</v>
      </c>
    </row>
    <row r="51" spans="1:18" ht="16.5">
      <c r="A51" s="275" t="s">
        <v>118</v>
      </c>
      <c r="B51" s="276" t="s">
        <v>449</v>
      </c>
      <c r="C51" s="277" t="s">
        <v>70</v>
      </c>
      <c r="D51" s="278">
        <v>0.77436818647621775</v>
      </c>
      <c r="E51" s="279">
        <v>1286</v>
      </c>
      <c r="F51" s="231" t="s">
        <v>122</v>
      </c>
      <c r="G51" s="280" t="s">
        <v>247</v>
      </c>
      <c r="H51" s="281">
        <v>2</v>
      </c>
      <c r="I51" s="232">
        <v>3749.299</v>
      </c>
      <c r="J51" s="282">
        <v>4.4171843731355104E-2</v>
      </c>
      <c r="K51" s="282">
        <v>0.2892438951001835</v>
      </c>
      <c r="L51" s="282">
        <v>0.12695706584084118</v>
      </c>
      <c r="M51" s="283">
        <v>23.780999999999999</v>
      </c>
      <c r="N51" s="284">
        <v>0</v>
      </c>
      <c r="O51" s="284">
        <v>3.6540163907973198</v>
      </c>
      <c r="P51" s="285">
        <v>25</v>
      </c>
      <c r="Q51" s="286">
        <v>0</v>
      </c>
      <c r="R51" s="286">
        <v>137</v>
      </c>
    </row>
    <row r="52" spans="1:18" ht="16.5">
      <c r="A52" s="275" t="s">
        <v>118</v>
      </c>
      <c r="B52" s="276" t="s">
        <v>451</v>
      </c>
      <c r="C52" s="277" t="s">
        <v>70</v>
      </c>
      <c r="D52" s="278">
        <v>0.77825647347018001</v>
      </c>
      <c r="E52" s="279">
        <v>7745</v>
      </c>
      <c r="F52" s="231" t="s">
        <v>120</v>
      </c>
      <c r="G52" s="280" t="s">
        <v>232</v>
      </c>
      <c r="H52" s="281">
        <v>3</v>
      </c>
      <c r="I52" s="232">
        <v>3604.5609999999997</v>
      </c>
      <c r="J52" s="282">
        <v>7.6775455220018718E-2</v>
      </c>
      <c r="K52" s="282">
        <v>0.27795995391912109</v>
      </c>
      <c r="L52" s="282">
        <v>0.1864304696189078</v>
      </c>
      <c r="M52" s="283">
        <v>23.263999999999999</v>
      </c>
      <c r="N52" s="284">
        <v>2.7742629407575572E-2</v>
      </c>
      <c r="O52" s="284">
        <v>14.370682033124146</v>
      </c>
      <c r="P52" s="285">
        <v>42</v>
      </c>
      <c r="Q52" s="286">
        <v>1</v>
      </c>
      <c r="R52" s="286">
        <v>518</v>
      </c>
    </row>
    <row r="53" spans="1:18" ht="16.5">
      <c r="A53" s="275" t="s">
        <v>118</v>
      </c>
      <c r="B53" s="276" t="s">
        <v>453</v>
      </c>
      <c r="C53" s="277" t="s">
        <v>70</v>
      </c>
      <c r="D53" s="278">
        <v>0.78573111803213536</v>
      </c>
      <c r="E53" s="279">
        <v>3878</v>
      </c>
      <c r="F53" s="231" t="s">
        <v>120</v>
      </c>
      <c r="G53" s="280" t="s">
        <v>235</v>
      </c>
      <c r="H53" s="281">
        <v>2</v>
      </c>
      <c r="I53" s="232">
        <v>4071.44</v>
      </c>
      <c r="J53" s="282">
        <v>4.0636016033841163E-2</v>
      </c>
      <c r="K53" s="282">
        <v>0.30244783806666981</v>
      </c>
      <c r="L53" s="282">
        <v>0.1832275558524748</v>
      </c>
      <c r="M53" s="283">
        <v>19.638000000000002</v>
      </c>
      <c r="N53" s="284">
        <v>2.4561334564674905E-2</v>
      </c>
      <c r="O53" s="284">
        <v>8.6455897667655677</v>
      </c>
      <c r="P53" s="285">
        <v>59</v>
      </c>
      <c r="Q53" s="286">
        <v>1</v>
      </c>
      <c r="R53" s="286">
        <v>352</v>
      </c>
    </row>
    <row r="54" spans="1:18" ht="16.5">
      <c r="A54" s="275" t="s">
        <v>118</v>
      </c>
      <c r="B54" s="276" t="s">
        <v>457</v>
      </c>
      <c r="C54" s="277" t="s">
        <v>70</v>
      </c>
      <c r="D54" s="278">
        <v>0.7908798742151153</v>
      </c>
      <c r="E54" s="279">
        <v>8166</v>
      </c>
      <c r="F54" s="231" t="s">
        <v>120</v>
      </c>
      <c r="G54" s="280" t="s">
        <v>226</v>
      </c>
      <c r="H54" s="281">
        <v>3</v>
      </c>
      <c r="I54" s="232">
        <v>3511.6270000000004</v>
      </c>
      <c r="J54" s="282">
        <v>1.8887504949169874E-2</v>
      </c>
      <c r="K54" s="282">
        <v>0.27611128307774463</v>
      </c>
      <c r="L54" s="282">
        <v>0.11219870447516209</v>
      </c>
      <c r="M54" s="283">
        <v>23.646000000000001</v>
      </c>
      <c r="N54" s="284">
        <v>0</v>
      </c>
      <c r="O54" s="284">
        <v>36.535771025795164</v>
      </c>
      <c r="P54" s="285">
        <v>24</v>
      </c>
      <c r="Q54" s="286">
        <v>0</v>
      </c>
      <c r="R54" s="286">
        <v>1283</v>
      </c>
    </row>
    <row r="55" spans="1:18" ht="16.5">
      <c r="A55" s="275" t="s">
        <v>118</v>
      </c>
      <c r="B55" s="276" t="s">
        <v>465</v>
      </c>
      <c r="C55" s="277" t="s">
        <v>67</v>
      </c>
      <c r="D55" s="278">
        <v>0.80181785501328895</v>
      </c>
      <c r="E55" s="279">
        <v>5773</v>
      </c>
      <c r="F55" s="231" t="s">
        <v>121</v>
      </c>
      <c r="G55" s="280" t="s">
        <v>236</v>
      </c>
      <c r="H55" s="281">
        <v>4</v>
      </c>
      <c r="I55" s="232">
        <v>3743.0269999999996</v>
      </c>
      <c r="J55" s="282">
        <v>3.91310440163374E-2</v>
      </c>
      <c r="K55" s="282">
        <v>0.31260996666116636</v>
      </c>
      <c r="L55" s="282">
        <v>0.18354128890868274</v>
      </c>
      <c r="M55" s="283">
        <v>24.593</v>
      </c>
      <c r="N55" s="284">
        <v>0.29387979301244693</v>
      </c>
      <c r="O55" s="284">
        <v>62.436097842735315</v>
      </c>
      <c r="P55" s="285">
        <v>23</v>
      </c>
      <c r="Q55" s="286">
        <v>11</v>
      </c>
      <c r="R55" s="286">
        <v>2337</v>
      </c>
    </row>
    <row r="56" spans="1:18" ht="16.5">
      <c r="A56" s="275" t="s">
        <v>118</v>
      </c>
      <c r="B56" s="276" t="s">
        <v>469</v>
      </c>
      <c r="C56" s="277" t="s">
        <v>70</v>
      </c>
      <c r="D56" s="278">
        <v>0.76851851851851849</v>
      </c>
      <c r="E56" s="279">
        <v>4377</v>
      </c>
      <c r="F56" s="231" t="s">
        <v>121</v>
      </c>
      <c r="G56" s="280" t="s">
        <v>238</v>
      </c>
      <c r="H56" s="281">
        <v>1</v>
      </c>
      <c r="I56" s="232">
        <v>3863.6790000000001</v>
      </c>
      <c r="J56" s="282">
        <v>6.4374438201890441E-2</v>
      </c>
      <c r="K56" s="282">
        <v>0.29629073376413279</v>
      </c>
      <c r="L56" s="282">
        <v>0.19256258089763667</v>
      </c>
      <c r="M56" s="283">
        <v>27.599</v>
      </c>
      <c r="N56" s="284">
        <v>0.18117447127465816</v>
      </c>
      <c r="O56" s="284" t="s">
        <v>723</v>
      </c>
      <c r="P56" s="285">
        <v>19</v>
      </c>
      <c r="Q56" s="286">
        <v>7</v>
      </c>
      <c r="R56" s="286">
        <v>3914</v>
      </c>
    </row>
    <row r="57" spans="1:18" ht="16.5">
      <c r="A57" s="275" t="s">
        <v>118</v>
      </c>
      <c r="B57" s="276" t="s">
        <v>473</v>
      </c>
      <c r="C57" s="277" t="s">
        <v>67</v>
      </c>
      <c r="D57" s="278">
        <v>0.80561387288277597</v>
      </c>
      <c r="E57" s="279">
        <v>5875</v>
      </c>
      <c r="F57" s="231" t="s">
        <v>120</v>
      </c>
      <c r="G57" s="280" t="s">
        <v>226</v>
      </c>
      <c r="H57" s="281">
        <v>10</v>
      </c>
      <c r="I57" s="232">
        <v>3915.4799999999996</v>
      </c>
      <c r="J57" s="282">
        <v>2.8356429153154282E-3</v>
      </c>
      <c r="K57" s="282">
        <v>0.29458470161127748</v>
      </c>
      <c r="L57" s="282">
        <v>0.19384596524564038</v>
      </c>
      <c r="M57" s="283">
        <v>21.353000000000002</v>
      </c>
      <c r="N57" s="284">
        <v>0</v>
      </c>
      <c r="O57" s="284">
        <v>6.1550563404742213</v>
      </c>
      <c r="P57" s="285">
        <v>43</v>
      </c>
      <c r="Q57" s="286">
        <v>0</v>
      </c>
      <c r="R57" s="286">
        <v>241</v>
      </c>
    </row>
    <row r="58" spans="1:18" ht="16.5">
      <c r="A58" s="275" t="s">
        <v>118</v>
      </c>
      <c r="B58" s="276" t="s">
        <v>475</v>
      </c>
      <c r="C58" s="277" t="s">
        <v>70</v>
      </c>
      <c r="D58" s="278">
        <v>0.76645161290322572</v>
      </c>
      <c r="E58" s="279">
        <v>3588</v>
      </c>
      <c r="F58" s="231" t="s">
        <v>120</v>
      </c>
      <c r="G58" s="280" t="s">
        <v>231</v>
      </c>
      <c r="H58" s="281">
        <v>1</v>
      </c>
      <c r="I58" s="232">
        <v>3794.971</v>
      </c>
      <c r="J58" s="282">
        <v>1.3118443419596863E-2</v>
      </c>
      <c r="K58" s="282">
        <v>0.3108188971250288</v>
      </c>
      <c r="L58" s="282">
        <v>0.19367736933958124</v>
      </c>
      <c r="M58" s="283">
        <v>24.736999999999998</v>
      </c>
      <c r="N58" s="284">
        <v>0</v>
      </c>
      <c r="O58" s="284">
        <v>10.329459698111</v>
      </c>
      <c r="P58" s="285">
        <v>48</v>
      </c>
      <c r="Q58" s="286">
        <v>0</v>
      </c>
      <c r="R58" s="286">
        <v>392</v>
      </c>
    </row>
    <row r="59" spans="1:18" ht="16.5">
      <c r="A59" s="275" t="s">
        <v>118</v>
      </c>
      <c r="B59" s="276" t="s">
        <v>477</v>
      </c>
      <c r="C59" s="277" t="s">
        <v>67</v>
      </c>
      <c r="D59" s="278">
        <v>0.8260152831515214</v>
      </c>
      <c r="E59" s="279">
        <v>5575</v>
      </c>
      <c r="F59" s="231" t="s">
        <v>122</v>
      </c>
      <c r="G59" s="280" t="s">
        <v>247</v>
      </c>
      <c r="H59" s="281">
        <v>2</v>
      </c>
      <c r="I59" s="232">
        <v>4962.1499999999996</v>
      </c>
      <c r="J59" s="282">
        <v>1.7134850005148892E-2</v>
      </c>
      <c r="K59" s="282">
        <v>0.28536680279655252</v>
      </c>
      <c r="L59" s="282">
        <v>0.18399282569047692</v>
      </c>
      <c r="M59" s="283">
        <v>20.797999999999998</v>
      </c>
      <c r="N59" s="284">
        <v>2.015255484013986E-2</v>
      </c>
      <c r="O59" s="284">
        <v>8.8671241296615388</v>
      </c>
      <c r="P59" s="285">
        <v>18</v>
      </c>
      <c r="Q59" s="286">
        <v>1</v>
      </c>
      <c r="R59" s="286">
        <v>440</v>
      </c>
    </row>
    <row r="60" spans="1:18" ht="16.5">
      <c r="A60" s="275" t="s">
        <v>118</v>
      </c>
      <c r="B60" s="276" t="s">
        <v>479</v>
      </c>
      <c r="C60" s="277" t="s">
        <v>70</v>
      </c>
      <c r="D60" s="278">
        <v>0.75538967193619277</v>
      </c>
      <c r="E60" s="279">
        <v>6306</v>
      </c>
      <c r="F60" s="231" t="s">
        <v>120</v>
      </c>
      <c r="G60" s="280" t="s">
        <v>234</v>
      </c>
      <c r="H60" s="281">
        <v>2</v>
      </c>
      <c r="I60" s="232">
        <v>4011.6509999999998</v>
      </c>
      <c r="J60" s="282">
        <v>7.3601225730743638E-2</v>
      </c>
      <c r="K60" s="282">
        <v>0.32005701708164713</v>
      </c>
      <c r="L60" s="282">
        <v>0.15454983496819638</v>
      </c>
      <c r="M60" s="283">
        <v>23.388000000000002</v>
      </c>
      <c r="N60" s="284">
        <v>0</v>
      </c>
      <c r="O60" s="284">
        <v>7.7773465338834313</v>
      </c>
      <c r="P60" s="285">
        <v>60</v>
      </c>
      <c r="Q60" s="286">
        <v>0</v>
      </c>
      <c r="R60" s="286">
        <v>312</v>
      </c>
    </row>
    <row r="61" spans="1:18" ht="16.5">
      <c r="A61" s="275" t="s">
        <v>118</v>
      </c>
      <c r="B61" s="276" t="s">
        <v>481</v>
      </c>
      <c r="C61" s="277" t="s">
        <v>67</v>
      </c>
      <c r="D61" s="278">
        <v>0.84518518518518515</v>
      </c>
      <c r="E61" s="279">
        <v>4695</v>
      </c>
      <c r="F61" s="231" t="s">
        <v>121</v>
      </c>
      <c r="G61" s="280" t="s">
        <v>240</v>
      </c>
      <c r="H61" s="281">
        <v>1</v>
      </c>
      <c r="I61" s="232">
        <v>3314.54</v>
      </c>
      <c r="J61" s="282">
        <v>3.9872897792119041E-2</v>
      </c>
      <c r="K61" s="282">
        <v>0.32262499166699121</v>
      </c>
      <c r="L61" s="282">
        <v>0.18313250104086842</v>
      </c>
      <c r="M61" s="283">
        <v>21.89</v>
      </c>
      <c r="N61" s="284">
        <v>0.15085049509132489</v>
      </c>
      <c r="O61" s="284">
        <v>49.810833479155477</v>
      </c>
      <c r="P61" s="285">
        <v>22</v>
      </c>
      <c r="Q61" s="286">
        <v>5</v>
      </c>
      <c r="R61" s="286">
        <v>1651</v>
      </c>
    </row>
  </sheetData>
  <phoneticPr fontId="2" type="noConversion"/>
  <conditionalFormatting sqref="C14:D61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0"/>
  <sheetViews>
    <sheetView showGridLines="0" zoomScaleNormal="100" zoomScaleSheetLayoutView="85" workbookViewId="0"/>
  </sheetViews>
  <sheetFormatPr defaultRowHeight="13.5"/>
  <cols>
    <col min="1" max="2" width="9.140625" style="247"/>
    <col min="3" max="3" width="9.85546875" style="247" customWidth="1"/>
    <col min="4" max="16384" width="9.140625" style="247"/>
  </cols>
  <sheetData>
    <row r="1" spans="1:11" ht="3.75" customHeight="1">
      <c r="A1" s="242"/>
      <c r="B1" s="243"/>
      <c r="C1" s="244"/>
      <c r="D1" s="245"/>
      <c r="E1" s="245"/>
      <c r="F1" s="246"/>
      <c r="G1" s="245"/>
      <c r="H1" s="245"/>
      <c r="I1" s="245"/>
      <c r="J1" s="245"/>
      <c r="K1" s="245"/>
    </row>
    <row r="2" spans="1:11" ht="41.25">
      <c r="A2" s="308" t="s">
        <v>724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</row>
    <row r="4" spans="1:11" ht="17.25">
      <c r="A4" s="248" t="s">
        <v>194</v>
      </c>
      <c r="B4" s="249"/>
      <c r="C4" s="249"/>
      <c r="D4" s="249"/>
      <c r="E4" s="249"/>
      <c r="F4" s="249"/>
      <c r="G4" s="249"/>
      <c r="H4" s="249"/>
      <c r="I4" s="249"/>
      <c r="J4" s="249"/>
      <c r="K4" s="249"/>
    </row>
    <row r="6" spans="1:11" ht="26.25">
      <c r="A6" s="250"/>
    </row>
    <row r="7" spans="1:11" ht="130.5" customHeight="1">
      <c r="A7" s="250"/>
    </row>
    <row r="8" spans="1:11" ht="26.25">
      <c r="A8" s="250"/>
    </row>
    <row r="9" spans="1:11" ht="26.25">
      <c r="A9" s="250"/>
    </row>
    <row r="10" spans="1:11" ht="40.5" customHeight="1">
      <c r="A10" s="250" t="s">
        <v>195</v>
      </c>
    </row>
    <row r="11" spans="1:11" ht="19.5" customHeight="1">
      <c r="A11" s="250"/>
    </row>
    <row r="12" spans="1:11" ht="17.25">
      <c r="A12" s="251" t="s">
        <v>196</v>
      </c>
    </row>
    <row r="13" spans="1:11" ht="40.5">
      <c r="A13" s="233" t="s">
        <v>0</v>
      </c>
      <c r="B13" s="234" t="s">
        <v>74</v>
      </c>
      <c r="C13" s="227" t="s">
        <v>65</v>
      </c>
      <c r="D13" s="227" t="s">
        <v>158</v>
      </c>
      <c r="E13" s="235" t="s">
        <v>144</v>
      </c>
      <c r="F13" s="234" t="s">
        <v>149</v>
      </c>
      <c r="G13" s="235" t="s">
        <v>147</v>
      </c>
      <c r="H13" s="235" t="s">
        <v>151</v>
      </c>
      <c r="I13" s="228" t="s">
        <v>153</v>
      </c>
      <c r="J13" s="235" t="s">
        <v>6</v>
      </c>
      <c r="K13" s="252" t="s">
        <v>7</v>
      </c>
    </row>
    <row r="14" spans="1:11" ht="16.5">
      <c r="A14" s="236" t="s">
        <v>118</v>
      </c>
      <c r="B14" s="237" t="s">
        <v>261</v>
      </c>
      <c r="C14" s="229" t="s">
        <v>67</v>
      </c>
      <c r="D14" s="230">
        <v>0.8051254083376449</v>
      </c>
      <c r="E14" s="238">
        <v>9832</v>
      </c>
      <c r="F14" s="231" t="s">
        <v>121</v>
      </c>
      <c r="G14" s="239" t="s">
        <v>240</v>
      </c>
      <c r="H14" s="240">
        <v>8</v>
      </c>
      <c r="I14" s="232">
        <v>3722.8810000000008</v>
      </c>
      <c r="J14" s="241">
        <v>2.6860917660274389E-2</v>
      </c>
      <c r="K14" s="253">
        <v>71.745511070592897</v>
      </c>
    </row>
    <row r="15" spans="1:11" ht="16.5">
      <c r="A15" s="236" t="s">
        <v>118</v>
      </c>
      <c r="B15" s="237" t="s">
        <v>263</v>
      </c>
      <c r="C15" s="229" t="s">
        <v>69</v>
      </c>
      <c r="D15" s="230">
        <v>0.87949999999999995</v>
      </c>
      <c r="E15" s="238">
        <v>5077</v>
      </c>
      <c r="F15" s="231" t="s">
        <v>119</v>
      </c>
      <c r="G15" s="239" t="s">
        <v>221</v>
      </c>
      <c r="H15" s="240">
        <v>1</v>
      </c>
      <c r="I15" s="232">
        <v>2176.9859999999999</v>
      </c>
      <c r="J15" s="241">
        <v>0.32154547617669571</v>
      </c>
      <c r="K15" s="253">
        <v>73.63391404446331</v>
      </c>
    </row>
    <row r="16" spans="1:11" ht="16.5">
      <c r="A16" s="236" t="s">
        <v>118</v>
      </c>
      <c r="B16" s="237" t="s">
        <v>265</v>
      </c>
      <c r="C16" s="229" t="s">
        <v>69</v>
      </c>
      <c r="D16" s="230">
        <v>0.87571428571428567</v>
      </c>
      <c r="E16" s="238">
        <v>2165</v>
      </c>
      <c r="F16" s="231" t="s">
        <v>119</v>
      </c>
      <c r="G16" s="239" t="s">
        <v>206</v>
      </c>
      <c r="H16" s="240">
        <v>1</v>
      </c>
      <c r="I16" s="232">
        <v>1818.539</v>
      </c>
      <c r="J16" s="241">
        <v>5.4989197372176238E-2</v>
      </c>
      <c r="K16" s="253">
        <v>54.274337806337947</v>
      </c>
    </row>
    <row r="17" spans="1:11" ht="16.5">
      <c r="A17" s="236" t="s">
        <v>118</v>
      </c>
      <c r="B17" s="237" t="s">
        <v>273</v>
      </c>
      <c r="C17" s="229" t="s">
        <v>70</v>
      </c>
      <c r="D17" s="230">
        <v>0.73835135592261136</v>
      </c>
      <c r="E17" s="238">
        <v>5231</v>
      </c>
      <c r="F17" s="231" t="s">
        <v>121</v>
      </c>
      <c r="G17" s="239" t="s">
        <v>237</v>
      </c>
      <c r="H17" s="240">
        <v>2</v>
      </c>
      <c r="I17" s="232">
        <v>3700.2739999999999</v>
      </c>
      <c r="J17" s="241">
        <v>0.51347548857192737</v>
      </c>
      <c r="K17" s="253">
        <v>40.024063082896028</v>
      </c>
    </row>
    <row r="18" spans="1:11" ht="16.5">
      <c r="A18" s="236" t="s">
        <v>118</v>
      </c>
      <c r="B18" s="237" t="s">
        <v>291</v>
      </c>
      <c r="C18" s="229" t="s">
        <v>70</v>
      </c>
      <c r="D18" s="230">
        <v>0.74777777777777776</v>
      </c>
      <c r="E18" s="238">
        <v>7476</v>
      </c>
      <c r="F18" s="231" t="s">
        <v>121</v>
      </c>
      <c r="G18" s="239" t="s">
        <v>240</v>
      </c>
      <c r="H18" s="240">
        <v>1</v>
      </c>
      <c r="I18" s="232">
        <v>2989.2429999999999</v>
      </c>
      <c r="J18" s="241">
        <v>0.73597228462189257</v>
      </c>
      <c r="K18" s="253">
        <v>47.537118929441334</v>
      </c>
    </row>
    <row r="19" spans="1:11" ht="16.5">
      <c r="A19" s="236" t="s">
        <v>118</v>
      </c>
      <c r="B19" s="237" t="s">
        <v>307</v>
      </c>
      <c r="C19" s="229" t="s">
        <v>70</v>
      </c>
      <c r="D19" s="230">
        <v>0.783492352417969</v>
      </c>
      <c r="E19" s="238">
        <v>3028</v>
      </c>
      <c r="F19" s="231" t="s">
        <v>122</v>
      </c>
      <c r="G19" s="239" t="s">
        <v>250</v>
      </c>
      <c r="H19" s="240">
        <v>2</v>
      </c>
      <c r="I19" s="232">
        <v>4571.7380000000003</v>
      </c>
      <c r="J19" s="241">
        <v>0.32810279154229743</v>
      </c>
      <c r="K19" s="253">
        <v>24.34522713243847</v>
      </c>
    </row>
    <row r="20" spans="1:11" ht="16.5">
      <c r="A20" s="236" t="s">
        <v>118</v>
      </c>
      <c r="B20" s="237" t="s">
        <v>311</v>
      </c>
      <c r="C20" s="229" t="s">
        <v>70</v>
      </c>
      <c r="D20" s="230">
        <v>0.79715731625161745</v>
      </c>
      <c r="E20" s="238">
        <v>2210</v>
      </c>
      <c r="F20" s="231" t="s">
        <v>120</v>
      </c>
      <c r="G20" s="239" t="s">
        <v>233</v>
      </c>
      <c r="H20" s="240">
        <v>2</v>
      </c>
      <c r="I20" s="232">
        <v>3452.087</v>
      </c>
      <c r="J20" s="241">
        <v>5.7935967430716551E-2</v>
      </c>
      <c r="K20" s="253">
        <v>37.368698992812178</v>
      </c>
    </row>
    <row r="21" spans="1:11" ht="16.5">
      <c r="A21" s="236" t="s">
        <v>118</v>
      </c>
      <c r="B21" s="237" t="s">
        <v>313</v>
      </c>
      <c r="C21" s="229" t="s">
        <v>70</v>
      </c>
      <c r="D21" s="230">
        <v>0.73876067396209633</v>
      </c>
      <c r="E21" s="238">
        <v>9499</v>
      </c>
      <c r="F21" s="231" t="s">
        <v>120</v>
      </c>
      <c r="G21" s="239" t="s">
        <v>229</v>
      </c>
      <c r="H21" s="240">
        <v>3</v>
      </c>
      <c r="I21" s="232">
        <v>4153.9160000000002</v>
      </c>
      <c r="J21" s="241">
        <v>9.6294677119132879E-2</v>
      </c>
      <c r="K21" s="253">
        <v>50.651000164663898</v>
      </c>
    </row>
    <row r="22" spans="1:11" ht="16.5">
      <c r="A22" s="236" t="s">
        <v>118</v>
      </c>
      <c r="B22" s="237" t="s">
        <v>315</v>
      </c>
      <c r="C22" s="229" t="s">
        <v>69</v>
      </c>
      <c r="D22" s="230">
        <v>0.89702705350519085</v>
      </c>
      <c r="E22" s="238">
        <v>8595</v>
      </c>
      <c r="F22" s="231" t="s">
        <v>120</v>
      </c>
      <c r="G22" s="239" t="s">
        <v>223</v>
      </c>
      <c r="H22" s="240">
        <v>11</v>
      </c>
      <c r="I22" s="232">
        <v>4284.7830000000004</v>
      </c>
      <c r="J22" s="241">
        <v>0</v>
      </c>
      <c r="K22" s="253">
        <v>32.790458700008841</v>
      </c>
    </row>
    <row r="23" spans="1:11" ht="16.5">
      <c r="A23" s="236" t="s">
        <v>118</v>
      </c>
      <c r="B23" s="237" t="s">
        <v>327</v>
      </c>
      <c r="C23" s="229" t="s">
        <v>67</v>
      </c>
      <c r="D23" s="230">
        <v>0.83448515308750171</v>
      </c>
      <c r="E23" s="238">
        <v>6711</v>
      </c>
      <c r="F23" s="231" t="s">
        <v>122</v>
      </c>
      <c r="G23" s="239" t="s">
        <v>250</v>
      </c>
      <c r="H23" s="240">
        <v>3</v>
      </c>
      <c r="I23" s="232">
        <v>4599.5410000000002</v>
      </c>
      <c r="J23" s="241">
        <v>0</v>
      </c>
      <c r="K23" s="253">
        <v>23.502345125307066</v>
      </c>
    </row>
    <row r="24" spans="1:11" ht="16.5">
      <c r="A24" s="236" t="s">
        <v>118</v>
      </c>
      <c r="B24" s="237" t="s">
        <v>333</v>
      </c>
      <c r="C24" s="229" t="s">
        <v>69</v>
      </c>
      <c r="D24" s="230">
        <v>0.85540897558692541</v>
      </c>
      <c r="E24" s="238">
        <v>8570</v>
      </c>
      <c r="F24" s="231" t="s">
        <v>122</v>
      </c>
      <c r="G24" s="239" t="s">
        <v>249</v>
      </c>
      <c r="H24" s="240">
        <v>6</v>
      </c>
      <c r="I24" s="232">
        <v>4787.1329999999998</v>
      </c>
      <c r="J24" s="241">
        <v>0</v>
      </c>
      <c r="K24" s="253">
        <v>23.375160038377878</v>
      </c>
    </row>
    <row r="25" spans="1:11" ht="16.5">
      <c r="A25" s="236" t="s">
        <v>118</v>
      </c>
      <c r="B25" s="237" t="s">
        <v>339</v>
      </c>
      <c r="C25" s="229" t="s">
        <v>67</v>
      </c>
      <c r="D25" s="230">
        <v>0.80006867982183483</v>
      </c>
      <c r="E25" s="238">
        <v>7326</v>
      </c>
      <c r="F25" s="231" t="s">
        <v>121</v>
      </c>
      <c r="G25" s="239" t="s">
        <v>241</v>
      </c>
      <c r="H25" s="240">
        <v>2</v>
      </c>
      <c r="I25" s="232">
        <v>3254.0259999999998</v>
      </c>
      <c r="J25" s="241">
        <v>0.27658045756241656</v>
      </c>
      <c r="K25" s="253">
        <v>53.718071091011566</v>
      </c>
    </row>
    <row r="26" spans="1:11" ht="16.5">
      <c r="A26" s="236" t="s">
        <v>118</v>
      </c>
      <c r="B26" s="237" t="s">
        <v>349</v>
      </c>
      <c r="C26" s="229" t="s">
        <v>70</v>
      </c>
      <c r="D26" s="230">
        <v>0.7465606048098623</v>
      </c>
      <c r="E26" s="238">
        <v>5278</v>
      </c>
      <c r="F26" s="231" t="s">
        <v>122</v>
      </c>
      <c r="G26" s="239" t="s">
        <v>246</v>
      </c>
      <c r="H26" s="240">
        <v>5</v>
      </c>
      <c r="I26" s="232">
        <v>4367.3069999999998</v>
      </c>
      <c r="J26" s="241">
        <v>0.13738443393148228</v>
      </c>
      <c r="K26" s="253">
        <v>20.287101410548882</v>
      </c>
    </row>
    <row r="27" spans="1:11" ht="16.5">
      <c r="A27" s="236" t="s">
        <v>118</v>
      </c>
      <c r="B27" s="237" t="s">
        <v>635</v>
      </c>
      <c r="C27" s="229" t="s">
        <v>67</v>
      </c>
      <c r="D27" s="230">
        <v>0.83</v>
      </c>
      <c r="E27" s="238">
        <v>6940</v>
      </c>
      <c r="F27" s="231" t="s">
        <v>119</v>
      </c>
      <c r="G27" s="239" t="s">
        <v>205</v>
      </c>
      <c r="H27" s="240">
        <v>1</v>
      </c>
      <c r="I27" s="232">
        <v>459.49900000000002</v>
      </c>
      <c r="J27" s="241">
        <v>0.43525665997096835</v>
      </c>
      <c r="K27" s="253">
        <v>24.592001288359711</v>
      </c>
    </row>
    <row r="28" spans="1:11" ht="16.5">
      <c r="A28" s="236" t="s">
        <v>118</v>
      </c>
      <c r="B28" s="237" t="s">
        <v>353</v>
      </c>
      <c r="C28" s="229" t="s">
        <v>70</v>
      </c>
      <c r="D28" s="230">
        <v>0.74375521150691659</v>
      </c>
      <c r="E28" s="238">
        <v>4717</v>
      </c>
      <c r="F28" s="231" t="s">
        <v>122</v>
      </c>
      <c r="G28" s="239" t="s">
        <v>249</v>
      </c>
      <c r="H28" s="240">
        <v>7</v>
      </c>
      <c r="I28" s="232">
        <v>3160.4140000000002</v>
      </c>
      <c r="J28" s="241">
        <v>0.31641424193159501</v>
      </c>
      <c r="K28" s="253">
        <v>34.773925188282291</v>
      </c>
    </row>
    <row r="29" spans="1:11" ht="16.5">
      <c r="A29" s="236" t="s">
        <v>118</v>
      </c>
      <c r="B29" s="237" t="s">
        <v>355</v>
      </c>
      <c r="C29" s="229" t="s">
        <v>67</v>
      </c>
      <c r="D29" s="230">
        <v>0.81843629757075287</v>
      </c>
      <c r="E29" s="238">
        <v>7799</v>
      </c>
      <c r="F29" s="231" t="s">
        <v>121</v>
      </c>
      <c r="G29" s="239" t="s">
        <v>243</v>
      </c>
      <c r="H29" s="240">
        <v>3</v>
      </c>
      <c r="I29" s="232">
        <v>3434.268</v>
      </c>
      <c r="J29" s="241">
        <v>0.26206457970082708</v>
      </c>
      <c r="K29" s="253">
        <v>63.652574580667554</v>
      </c>
    </row>
    <row r="30" spans="1:11" ht="16.5">
      <c r="A30" s="236" t="s">
        <v>118</v>
      </c>
      <c r="B30" s="237" t="s">
        <v>359</v>
      </c>
      <c r="C30" s="229" t="s">
        <v>69</v>
      </c>
      <c r="D30" s="230">
        <v>0.86272727272727279</v>
      </c>
      <c r="E30" s="238">
        <v>615</v>
      </c>
      <c r="F30" s="231" t="s">
        <v>120</v>
      </c>
      <c r="G30" s="239" t="s">
        <v>227</v>
      </c>
      <c r="H30" s="240">
        <v>1</v>
      </c>
      <c r="I30" s="232">
        <v>3651.56</v>
      </c>
      <c r="J30" s="241">
        <v>0</v>
      </c>
      <c r="K30" s="253">
        <v>24.564843518934374</v>
      </c>
    </row>
    <row r="31" spans="1:11" ht="16.5">
      <c r="A31" s="236" t="s">
        <v>118</v>
      </c>
      <c r="B31" s="237" t="s">
        <v>645</v>
      </c>
      <c r="C31" s="229" t="s">
        <v>67</v>
      </c>
      <c r="D31" s="230">
        <v>0.84332394910503328</v>
      </c>
      <c r="E31" s="238">
        <v>8475</v>
      </c>
      <c r="F31" s="231" t="s">
        <v>119</v>
      </c>
      <c r="G31" s="239" t="s">
        <v>212</v>
      </c>
      <c r="H31" s="240">
        <v>2</v>
      </c>
      <c r="I31" s="232">
        <v>671.66899999999998</v>
      </c>
      <c r="J31" s="241">
        <v>0</v>
      </c>
      <c r="K31" s="253">
        <v>48.98246011056041</v>
      </c>
    </row>
    <row r="32" spans="1:11" ht="16.5">
      <c r="A32" s="236" t="s">
        <v>118</v>
      </c>
      <c r="B32" s="237" t="s">
        <v>367</v>
      </c>
      <c r="C32" s="229" t="s">
        <v>67</v>
      </c>
      <c r="D32" s="230">
        <v>0.84946355940835383</v>
      </c>
      <c r="E32" s="238">
        <v>3041</v>
      </c>
      <c r="F32" s="231" t="s">
        <v>121</v>
      </c>
      <c r="G32" s="239" t="s">
        <v>240</v>
      </c>
      <c r="H32" s="240">
        <v>9</v>
      </c>
      <c r="I32" s="232">
        <v>3738.076</v>
      </c>
      <c r="J32" s="241">
        <v>5.3503460068762644E-2</v>
      </c>
      <c r="K32" s="253">
        <v>20.331314826129805</v>
      </c>
    </row>
    <row r="33" spans="1:11" ht="16.5">
      <c r="A33" s="236" t="s">
        <v>118</v>
      </c>
      <c r="B33" s="237" t="s">
        <v>369</v>
      </c>
      <c r="C33" s="229" t="s">
        <v>67</v>
      </c>
      <c r="D33" s="230">
        <v>0.84668467873001285</v>
      </c>
      <c r="E33" s="238">
        <v>8468</v>
      </c>
      <c r="F33" s="231" t="s">
        <v>122</v>
      </c>
      <c r="G33" s="239" t="s">
        <v>246</v>
      </c>
      <c r="H33" s="240">
        <v>10</v>
      </c>
      <c r="I33" s="232">
        <v>1848.5949999999998</v>
      </c>
      <c r="J33" s="241">
        <v>5.4095137117648816E-2</v>
      </c>
      <c r="K33" s="253">
        <v>22.233101355353664</v>
      </c>
    </row>
    <row r="34" spans="1:11" ht="16.5">
      <c r="A34" s="236" t="s">
        <v>118</v>
      </c>
      <c r="B34" s="237" t="s">
        <v>377</v>
      </c>
      <c r="C34" s="229" t="s">
        <v>69</v>
      </c>
      <c r="D34" s="230">
        <v>0.88412316401388091</v>
      </c>
      <c r="E34" s="238">
        <v>2155</v>
      </c>
      <c r="F34" s="231" t="s">
        <v>120</v>
      </c>
      <c r="G34" s="239" t="s">
        <v>232</v>
      </c>
      <c r="H34" s="240">
        <v>14</v>
      </c>
      <c r="I34" s="232">
        <v>4330.0380000000005</v>
      </c>
      <c r="J34" s="241">
        <v>0</v>
      </c>
      <c r="K34" s="253">
        <v>22.101422666498536</v>
      </c>
    </row>
    <row r="35" spans="1:11" ht="16.5">
      <c r="A35" s="236" t="s">
        <v>118</v>
      </c>
      <c r="B35" s="237" t="s">
        <v>379</v>
      </c>
      <c r="C35" s="229" t="s">
        <v>69</v>
      </c>
      <c r="D35" s="230">
        <v>0.87586206896551733</v>
      </c>
      <c r="E35" s="238">
        <v>5487</v>
      </c>
      <c r="F35" s="231" t="s">
        <v>122</v>
      </c>
      <c r="G35" s="239" t="s">
        <v>251</v>
      </c>
      <c r="H35" s="240">
        <v>1</v>
      </c>
      <c r="I35" s="232">
        <v>5099.7299999999996</v>
      </c>
      <c r="J35" s="241">
        <v>0</v>
      </c>
      <c r="K35" s="253">
        <v>27.746566975114373</v>
      </c>
    </row>
    <row r="36" spans="1:11" ht="16.5">
      <c r="A36" s="236" t="s">
        <v>118</v>
      </c>
      <c r="B36" s="237" t="s">
        <v>381</v>
      </c>
      <c r="C36" s="229" t="s">
        <v>67</v>
      </c>
      <c r="D36" s="230">
        <v>0.83329166932167664</v>
      </c>
      <c r="E36" s="238">
        <v>4291</v>
      </c>
      <c r="F36" s="231" t="s">
        <v>121</v>
      </c>
      <c r="G36" s="239" t="s">
        <v>243</v>
      </c>
      <c r="H36" s="240">
        <v>8</v>
      </c>
      <c r="I36" s="232">
        <v>3799.0969999999998</v>
      </c>
      <c r="J36" s="241">
        <v>0.15793226653596895</v>
      </c>
      <c r="K36" s="253">
        <v>36.271777214427537</v>
      </c>
    </row>
    <row r="37" spans="1:11" ht="16.5">
      <c r="A37" s="236" t="s">
        <v>118</v>
      </c>
      <c r="B37" s="237" t="s">
        <v>658</v>
      </c>
      <c r="C37" s="229" t="s">
        <v>70</v>
      </c>
      <c r="D37" s="230">
        <v>0.79371640264378784</v>
      </c>
      <c r="E37" s="238">
        <v>5775</v>
      </c>
      <c r="F37" s="231" t="s">
        <v>121</v>
      </c>
      <c r="G37" s="239" t="s">
        <v>237</v>
      </c>
      <c r="H37" s="240">
        <v>2</v>
      </c>
      <c r="I37" s="232">
        <v>3186.326</v>
      </c>
      <c r="J37" s="241">
        <v>0.31384108217426593</v>
      </c>
      <c r="K37" s="253">
        <v>39.51259224574008</v>
      </c>
    </row>
    <row r="38" spans="1:11" ht="16.5">
      <c r="A38" s="236" t="s">
        <v>118</v>
      </c>
      <c r="B38" s="237" t="s">
        <v>395</v>
      </c>
      <c r="C38" s="229" t="s">
        <v>70</v>
      </c>
      <c r="D38" s="230">
        <v>0.78977789279338406</v>
      </c>
      <c r="E38" s="238">
        <v>824</v>
      </c>
      <c r="F38" s="231" t="s">
        <v>120</v>
      </c>
      <c r="G38" s="239" t="s">
        <v>235</v>
      </c>
      <c r="H38" s="240">
        <v>11</v>
      </c>
      <c r="I38" s="232">
        <v>3936.326</v>
      </c>
      <c r="J38" s="241">
        <v>0</v>
      </c>
      <c r="K38" s="253">
        <v>38.894136308832145</v>
      </c>
    </row>
    <row r="39" spans="1:11" ht="16.5">
      <c r="A39" s="236" t="s">
        <v>118</v>
      </c>
      <c r="B39" s="237" t="s">
        <v>399</v>
      </c>
      <c r="C39" s="229" t="s">
        <v>69</v>
      </c>
      <c r="D39" s="230">
        <v>0.87350000000000005</v>
      </c>
      <c r="E39" s="238">
        <v>3949</v>
      </c>
      <c r="F39" s="231" t="s">
        <v>119</v>
      </c>
      <c r="G39" s="239" t="s">
        <v>216</v>
      </c>
      <c r="H39" s="240">
        <v>1</v>
      </c>
      <c r="I39" s="232">
        <v>1507.827</v>
      </c>
      <c r="J39" s="241">
        <v>6.6320605745884637E-2</v>
      </c>
      <c r="K39" s="253">
        <v>34.884638622335324</v>
      </c>
    </row>
    <row r="40" spans="1:11" ht="16.5">
      <c r="A40" s="236" t="s">
        <v>118</v>
      </c>
      <c r="B40" s="237" t="s">
        <v>672</v>
      </c>
      <c r="C40" s="229" t="s">
        <v>67</v>
      </c>
      <c r="D40" s="230">
        <v>0.81238095238095231</v>
      </c>
      <c r="E40" s="238">
        <v>1294</v>
      </c>
      <c r="F40" s="231" t="s">
        <v>119</v>
      </c>
      <c r="G40" s="239" t="s">
        <v>500</v>
      </c>
      <c r="H40" s="240">
        <v>1</v>
      </c>
      <c r="I40" s="232">
        <v>860.83699999999999</v>
      </c>
      <c r="J40" s="241">
        <v>0.11616601052231723</v>
      </c>
      <c r="K40" s="253">
        <v>26.253518378043694</v>
      </c>
    </row>
    <row r="41" spans="1:11" ht="16.5">
      <c r="A41" s="236" t="s">
        <v>118</v>
      </c>
      <c r="B41" s="237" t="s">
        <v>411</v>
      </c>
      <c r="C41" s="229" t="s">
        <v>69</v>
      </c>
      <c r="D41" s="230">
        <v>0.88232975459601271</v>
      </c>
      <c r="E41" s="238">
        <v>7895</v>
      </c>
      <c r="F41" s="231" t="s">
        <v>119</v>
      </c>
      <c r="G41" s="239" t="s">
        <v>212</v>
      </c>
      <c r="H41" s="240">
        <v>4</v>
      </c>
      <c r="I41" s="232">
        <v>1972.1959999999999</v>
      </c>
      <c r="J41" s="241">
        <v>0.25352449756515072</v>
      </c>
      <c r="K41" s="253">
        <v>22.918614579889628</v>
      </c>
    </row>
    <row r="42" spans="1:11" ht="16.5">
      <c r="A42" s="236" t="s">
        <v>118</v>
      </c>
      <c r="B42" s="237" t="s">
        <v>421</v>
      </c>
      <c r="C42" s="229" t="s">
        <v>70</v>
      </c>
      <c r="D42" s="230">
        <v>0.78262398369371833</v>
      </c>
      <c r="E42" s="238">
        <v>8057</v>
      </c>
      <c r="F42" s="231" t="s">
        <v>120</v>
      </c>
      <c r="G42" s="239" t="s">
        <v>233</v>
      </c>
      <c r="H42" s="240">
        <v>7</v>
      </c>
      <c r="I42" s="232">
        <v>1961.8799999999999</v>
      </c>
      <c r="J42" s="241">
        <v>5.0971517116235453E-2</v>
      </c>
      <c r="K42" s="253">
        <v>25.842559177931374</v>
      </c>
    </row>
    <row r="43" spans="1:11" ht="16.5">
      <c r="A43" s="236" t="s">
        <v>118</v>
      </c>
      <c r="B43" s="237" t="s">
        <v>425</v>
      </c>
      <c r="C43" s="229" t="s">
        <v>70</v>
      </c>
      <c r="D43" s="230">
        <v>0.77142857142857157</v>
      </c>
      <c r="E43" s="238">
        <v>7030</v>
      </c>
      <c r="F43" s="231" t="s">
        <v>121</v>
      </c>
      <c r="G43" s="239" t="s">
        <v>244</v>
      </c>
      <c r="H43" s="240">
        <v>1</v>
      </c>
      <c r="I43" s="232">
        <v>3858.2890000000002</v>
      </c>
      <c r="J43" s="241">
        <v>0.12959112186775018</v>
      </c>
      <c r="K43" s="253">
        <v>20.31988790886323</v>
      </c>
    </row>
    <row r="44" spans="1:11" ht="16.5">
      <c r="A44" s="236" t="s">
        <v>118</v>
      </c>
      <c r="B44" s="237" t="s">
        <v>429</v>
      </c>
      <c r="C44" s="229" t="s">
        <v>67</v>
      </c>
      <c r="D44" s="230">
        <v>0.84445243440653428</v>
      </c>
      <c r="E44" s="238">
        <v>5242</v>
      </c>
      <c r="F44" s="231" t="s">
        <v>121</v>
      </c>
      <c r="G44" s="239" t="s">
        <v>236</v>
      </c>
      <c r="H44" s="240">
        <v>4</v>
      </c>
      <c r="I44" s="232">
        <v>3819.2250000000004</v>
      </c>
      <c r="J44" s="241">
        <v>0.52366645065425577</v>
      </c>
      <c r="K44" s="253">
        <v>64.122956882613607</v>
      </c>
    </row>
    <row r="45" spans="1:11" ht="16.5">
      <c r="A45" s="236" t="s">
        <v>118</v>
      </c>
      <c r="B45" s="237" t="s">
        <v>441</v>
      </c>
      <c r="C45" s="229" t="s">
        <v>69</v>
      </c>
      <c r="D45" s="230">
        <v>0.897313807834901</v>
      </c>
      <c r="E45" s="238">
        <v>1239</v>
      </c>
      <c r="F45" s="231" t="s">
        <v>119</v>
      </c>
      <c r="G45" s="239" t="s">
        <v>200</v>
      </c>
      <c r="H45" s="240">
        <v>2</v>
      </c>
      <c r="I45" s="232">
        <v>2097.7200000000003</v>
      </c>
      <c r="J45" s="241">
        <v>9.534160898499322E-2</v>
      </c>
      <c r="K45" s="253">
        <v>32.320805445912704</v>
      </c>
    </row>
    <row r="46" spans="1:11" ht="16.5">
      <c r="A46" s="236" t="s">
        <v>118</v>
      </c>
      <c r="B46" s="237" t="s">
        <v>445</v>
      </c>
      <c r="C46" s="229" t="s">
        <v>67</v>
      </c>
      <c r="D46" s="230">
        <v>0.84447335085928643</v>
      </c>
      <c r="E46" s="238">
        <v>825</v>
      </c>
      <c r="F46" s="231" t="s">
        <v>120</v>
      </c>
      <c r="G46" s="239" t="s">
        <v>223</v>
      </c>
      <c r="H46" s="240">
        <v>3</v>
      </c>
      <c r="I46" s="232">
        <v>3824.4969999999998</v>
      </c>
      <c r="J46" s="241">
        <v>0</v>
      </c>
      <c r="K46" s="253">
        <v>22.015967067041757</v>
      </c>
    </row>
    <row r="47" spans="1:11" ht="16.5">
      <c r="A47" s="236" t="s">
        <v>118</v>
      </c>
      <c r="B47" s="237" t="s">
        <v>457</v>
      </c>
      <c r="C47" s="229" t="s">
        <v>70</v>
      </c>
      <c r="D47" s="230">
        <v>0.7908798742151153</v>
      </c>
      <c r="E47" s="238">
        <v>8166</v>
      </c>
      <c r="F47" s="231" t="s">
        <v>120</v>
      </c>
      <c r="G47" s="239" t="s">
        <v>226</v>
      </c>
      <c r="H47" s="240">
        <v>3</v>
      </c>
      <c r="I47" s="232">
        <v>3511.6270000000004</v>
      </c>
      <c r="J47" s="241">
        <v>0</v>
      </c>
      <c r="K47" s="253">
        <v>36.535771025795164</v>
      </c>
    </row>
    <row r="48" spans="1:11" ht="16.5">
      <c r="A48" s="236" t="s">
        <v>118</v>
      </c>
      <c r="B48" s="237" t="s">
        <v>465</v>
      </c>
      <c r="C48" s="229" t="s">
        <v>67</v>
      </c>
      <c r="D48" s="230">
        <v>0.80181785501328895</v>
      </c>
      <c r="E48" s="238">
        <v>5773</v>
      </c>
      <c r="F48" s="231" t="s">
        <v>121</v>
      </c>
      <c r="G48" s="239" t="s">
        <v>236</v>
      </c>
      <c r="H48" s="240">
        <v>4</v>
      </c>
      <c r="I48" s="232">
        <v>3743.0269999999996</v>
      </c>
      <c r="J48" s="241">
        <v>0.29387979301244693</v>
      </c>
      <c r="K48" s="253">
        <v>62.436097842735315</v>
      </c>
    </row>
    <row r="49" spans="1:11" ht="16.5">
      <c r="A49" s="236" t="s">
        <v>118</v>
      </c>
      <c r="B49" s="237" t="s">
        <v>535</v>
      </c>
      <c r="C49" s="229" t="s">
        <v>69</v>
      </c>
      <c r="D49" s="230">
        <v>0.87285714285714278</v>
      </c>
      <c r="E49" s="238">
        <v>8249</v>
      </c>
      <c r="F49" s="231" t="s">
        <v>119</v>
      </c>
      <c r="G49" s="239" t="s">
        <v>500</v>
      </c>
      <c r="H49" s="240">
        <v>1</v>
      </c>
      <c r="I49" s="232">
        <v>1027.556</v>
      </c>
      <c r="J49" s="241">
        <v>0.194636594015314</v>
      </c>
      <c r="K49" s="253">
        <v>54.206291433264951</v>
      </c>
    </row>
    <row r="50" spans="1:11" ht="16.5">
      <c r="A50" s="236" t="s">
        <v>118</v>
      </c>
      <c r="B50" s="237" t="s">
        <v>481</v>
      </c>
      <c r="C50" s="229" t="s">
        <v>67</v>
      </c>
      <c r="D50" s="230">
        <v>0.84518518518518515</v>
      </c>
      <c r="E50" s="238">
        <v>4695</v>
      </c>
      <c r="F50" s="231" t="s">
        <v>121</v>
      </c>
      <c r="G50" s="239" t="s">
        <v>240</v>
      </c>
      <c r="H50" s="240">
        <v>1</v>
      </c>
      <c r="I50" s="232">
        <v>3314.54</v>
      </c>
      <c r="J50" s="241">
        <v>0.15085049509132489</v>
      </c>
      <c r="K50" s="253">
        <v>49.810833479155477</v>
      </c>
    </row>
  </sheetData>
  <mergeCells count="1">
    <mergeCell ref="A2:K2"/>
  </mergeCells>
  <phoneticPr fontId="2" type="noConversion"/>
  <conditionalFormatting sqref="C14:D5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2024-10-03T23:50:47Z</dcterms:modified>
</cp:coreProperties>
</file>