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75A5B219-975C-4C28-87F4-D237C186A92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운전자별!$A$1:$R$157</definedName>
    <definedName name="_xlnm.Print_Area" localSheetId="1">종합!$A$1:$L$203</definedName>
    <definedName name="_xlnm.Print_Area" localSheetId="3">차량별!$A$1:$T$72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9" i="12" l="1"/>
  <c r="B188" i="12"/>
  <c r="B187" i="12"/>
  <c r="B186" i="12"/>
  <c r="B185" i="12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84" i="12"/>
  <c r="A117" i="7" l="1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I188" i="12" l="1"/>
  <c r="G187" i="12"/>
  <c r="E184" i="12"/>
  <c r="E187" i="12"/>
  <c r="G184" i="12"/>
  <c r="J186" i="12"/>
  <c r="F189" i="12"/>
  <c r="H184" i="12"/>
  <c r="F63" i="60"/>
  <c r="F65" i="60"/>
  <c r="F67" i="60"/>
  <c r="F59" i="60"/>
  <c r="F61" i="60"/>
  <c r="F66" i="60"/>
  <c r="F69" i="60"/>
  <c r="F68" i="60"/>
  <c r="F71" i="60"/>
  <c r="F52" i="60"/>
  <c r="F57" i="60"/>
  <c r="F53" i="60"/>
  <c r="F55" i="60"/>
  <c r="F72" i="60"/>
  <c r="F64" i="60"/>
  <c r="F56" i="60"/>
  <c r="F70" i="60"/>
  <c r="F62" i="60"/>
  <c r="F54" i="60"/>
  <c r="F60" i="60"/>
  <c r="F58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6" i="60"/>
  <c r="B7" i="60"/>
  <c r="B8" i="60"/>
  <c r="B9" i="60"/>
  <c r="B10" i="60"/>
  <c r="B5" i="60"/>
  <c r="J185" i="12" l="1"/>
  <c r="F184" i="12"/>
  <c r="G185" i="12"/>
  <c r="D184" i="12"/>
  <c r="J187" i="12"/>
  <c r="G188" i="12"/>
  <c r="E186" i="12"/>
  <c r="H187" i="12"/>
  <c r="H186" i="12"/>
  <c r="I185" i="12"/>
  <c r="E188" i="12"/>
  <c r="G189" i="12"/>
  <c r="I186" i="12"/>
  <c r="J189" i="12"/>
  <c r="J188" i="12"/>
  <c r="F185" i="12"/>
  <c r="E185" i="12"/>
  <c r="J184" i="12"/>
  <c r="D189" i="12"/>
  <c r="I184" i="12"/>
  <c r="E189" i="12"/>
  <c r="I187" i="12"/>
  <c r="F186" i="12"/>
  <c r="H185" i="12"/>
  <c r="H188" i="12"/>
  <c r="D188" i="12"/>
  <c r="H189" i="12"/>
  <c r="D187" i="12"/>
  <c r="D186" i="12"/>
  <c r="F187" i="12"/>
  <c r="F188" i="12"/>
  <c r="G186" i="12"/>
  <c r="D185" i="12"/>
  <c r="I189" i="12"/>
  <c r="F15" i="60"/>
  <c r="F17" i="60"/>
  <c r="F23" i="60"/>
  <c r="F49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1" i="12" a="1"/>
  <c r="J51" i="12" l="1"/>
  <c r="E73" i="12"/>
  <c r="K73" i="12"/>
  <c r="K74" i="12" s="1"/>
  <c r="J73" i="12"/>
  <c r="J74" i="12" s="1"/>
  <c r="I73" i="12"/>
  <c r="I74" i="12" s="1"/>
  <c r="G73" i="12"/>
  <c r="G74" i="12" s="1"/>
  <c r="H73" i="12"/>
  <c r="H74" i="12" s="1"/>
  <c r="F73" i="12"/>
  <c r="F74" i="12" s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93" i="12" l="1"/>
  <c r="B194" i="12"/>
  <c r="E80" i="12"/>
  <c r="E78" i="12"/>
  <c r="E75" i="12"/>
  <c r="E79" i="12"/>
  <c r="E76" i="12"/>
  <c r="E74" i="12"/>
  <c r="E77" i="12"/>
  <c r="B19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193" i="12" l="1"/>
  <c r="I193" i="12"/>
  <c r="H193" i="12"/>
  <c r="G193" i="12"/>
  <c r="F193" i="12"/>
  <c r="E193" i="12"/>
  <c r="D193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92" i="12" l="1"/>
  <c r="B191" i="12"/>
  <c r="B190" i="12"/>
  <c r="G190" i="12" l="1"/>
  <c r="F190" i="12"/>
  <c r="E190" i="12"/>
  <c r="D190" i="12"/>
  <c r="J190" i="12"/>
  <c r="I190" i="12"/>
  <c r="H190" i="12"/>
  <c r="H191" i="12"/>
  <c r="G191" i="12"/>
  <c r="F191" i="12"/>
  <c r="E191" i="12"/>
  <c r="D191" i="12"/>
  <c r="J191" i="12"/>
  <c r="I191" i="12"/>
  <c r="I192" i="12"/>
  <c r="H192" i="12"/>
  <c r="G192" i="12"/>
  <c r="F192" i="12"/>
  <c r="E192" i="12"/>
  <c r="D192" i="12"/>
  <c r="J192" i="12"/>
  <c r="J10" i="12"/>
  <c r="J31" i="12" s="1"/>
  <c r="N25" i="12"/>
  <c r="K27" i="12"/>
  <c r="J195" i="12" l="1"/>
  <c r="I195" i="12"/>
  <c r="G195" i="12"/>
  <c r="H195" i="12"/>
  <c r="E194" i="12"/>
  <c r="E195" i="12"/>
  <c r="F195" i="12"/>
  <c r="D195" i="12"/>
  <c r="F194" i="12"/>
  <c r="D27" i="12"/>
  <c r="D51" i="12" a="1"/>
  <c r="F51" i="12" a="1"/>
  <c r="H51" i="12" a="1"/>
  <c r="G51" i="12" a="1"/>
  <c r="E51" i="12" a="1"/>
  <c r="I51" i="12" a="1"/>
  <c r="J194" i="12" l="1"/>
  <c r="G194" i="12"/>
  <c r="I194" i="12"/>
  <c r="H194" i="12"/>
  <c r="D194" i="12"/>
  <c r="H51" i="12"/>
  <c r="G51" i="12"/>
  <c r="F51" i="12"/>
  <c r="D51" i="12"/>
  <c r="E51" i="12"/>
  <c r="I51" i="12"/>
  <c r="K51" i="12" a="1"/>
  <c r="K51" i="12" s="1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<sst xmlns="http://schemas.openxmlformats.org/spreadsheetml/2006/main" count="4589" uniqueCount="848">
  <si>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</si>
  <si>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</si>
  <si>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</si>
  <si>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</si>
  <si>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</si>
  <si>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</si>
  <si>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</si>
  <si>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</si>
  <si>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</si>
  <si>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</si>
  <si>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</si>
  <si>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</si>
  <si>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</si>
  <si>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</si>
  <si>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</si>
  <si>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</si>
  <si>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</si>
  <si>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</si>
  <si>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</si>
  <si>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</si>
  <si>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</si>
  <si>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</si>
  <si>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</si>
  <si>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</si>
  <si>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</si>
  <si>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</si>
  <si>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</si>
  <si>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</si>
  <si>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</si>
  <si>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</si>
  <si>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</si>
  <si>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</si>
  <si>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</si>
  <si>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</si>
  <si>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</si>
  <si>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</si>
  <si>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</si>
  <si>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</si>
  <si>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</si>
  <si>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</si>
  <si>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</si>
  <si>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</si>
  <si>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</si>
  <si>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</si>
  <si>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</si>
  <si>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</si>
  <si>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</si>
  <si>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</si>
  <si>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</si>
  <si>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</si>
  <si>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</si>
  <si>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</si>
  <si>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</si>
  <si>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</si>
  <si>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</si>
  <si>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</si>
  <si>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</si>
  <si>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</si>
  <si>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</si>
  <si>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</si>
  <si>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</si>
  <si>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</si>
  <si>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</si>
  <si>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</si>
  <si>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</si>
  <si>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</si>
  <si>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</si>
  <si>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</si>
  <si>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</si>
  <si>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</si>
  <si>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</si>
  <si>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</si>
  <si>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</si>
  <si>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</si>
  <si>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</si>
  <si>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</si>
  <si>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</si>
  <si>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</si>
  <si>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</si>
  <si>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</si>
  <si>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</si>
  <si>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</si>
  <si>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</si>
  <si>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</si>
  <si>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</si>
  <si>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</si>
  <si>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</si>
  <si>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</si>
  <si>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</si>
  <si>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</si>
  <si>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</si>
  <si>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</si>
  <si>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</si>
  <si>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</si>
  <si>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</si>
  <si>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</si>
  <si>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</si>
  <si>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</si>
  <si>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</si>
  <si>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</si>
  <si>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</si>
  <si>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</si>
  <si>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</si>
  <si>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</si>
  <si>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</si>
  <si>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</si>
  <si>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</si>
  <si>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</si>
  <si>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</si>
  <si>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</si>
  <si>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</si>
  <si>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</si>
  <si>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</si>
  <si>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</si>
  <si>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</si>
  <si>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</si>
  <si>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</si>
  <si>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</si>
  <si>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해성운수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</si>
  <si>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</si>
  <si>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</si>
  <si>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</si>
  <si>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</si>
  <si>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</si>
  <si>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</si>
  <si>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</si>
  <si>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</si>
  <si>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</si>
  <si>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</si>
  <si>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순환51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</si>
  <si>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</si>
  <si>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</si>
  <si>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</si>
  <si>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</si>
  <si>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</si>
  <si>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</si>
  <si>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</si>
  <si>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</si>
  <si>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</si>
  <si>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</si>
  <si>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</si>
  <si>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</si>
  <si>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</si>
  <si>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</si>
  <si>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</si>
  <si>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</si>
  <si>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</si>
  <si>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</si>
  <si>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</si>
  <si>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</si>
  <si>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</si>
  <si>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</si>
  <si>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</si>
  <si>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</si>
  <si>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</si>
  <si>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</si>
  <si>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</si>
  <si>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</si>
  <si>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</si>
  <si>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</si>
  <si>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</si>
  <si>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</si>
  <si>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</si>
  <si>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</si>
  <si>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</si>
  <si>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</si>
  <si>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</si>
  <si>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</si>
  <si>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</si>
  <si>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</si>
  <si>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</si>
  <si>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</si>
  <si>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</si>
  <si>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</si>
  <si>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</si>
  <si>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</si>
  <si>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</si>
  <si>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</si>
  <si>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</si>
  <si>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</si>
  <si>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</si>
  <si>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</si>
  <si>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</si>
  <si>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</si>
  <si>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</si>
  <si>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</si>
  <si>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</si>
  <si>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</si>
  <si>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</si>
  <si>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</si>
  <si>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</si>
  <si>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</si>
  <si>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</si>
  <si>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</si>
  <si>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</si>
  <si>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</si>
  <si>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</si>
  <si>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</si>
  <si>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</si>
  <si>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</si>
  <si>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</si>
  <si>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</si>
  <si>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소형</t>
  </si>
  <si>
    <t>HD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</si>
  <si>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</si>
  <si>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</si>
  <si>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</si>
  <si>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</si>
  <si>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</si>
  <si>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3" type="noConversion"/>
  </si>
  <si>
    <t>NEW</t>
  </si>
  <si>
    <t>new</t>
  </si>
  <si>
    <t>70바3856</t>
  </si>
  <si>
    <t>2424</t>
  </si>
  <si>
    <t>70바3857</t>
  </si>
  <si>
    <t>70바3859</t>
  </si>
  <si>
    <t>70바3860</t>
  </si>
  <si>
    <t>해성운수24B5</t>
  </si>
  <si>
    <t>70바3861</t>
  </si>
  <si>
    <t>70바3862</t>
  </si>
  <si>
    <t>70바3863</t>
  </si>
  <si>
    <t>해성운수24B4</t>
  </si>
  <si>
    <t>70바3864</t>
  </si>
  <si>
    <t>70바3866</t>
  </si>
  <si>
    <t>70바3873</t>
  </si>
  <si>
    <t>70바3874</t>
  </si>
  <si>
    <t>WC</t>
  </si>
  <si>
    <t>해성운수24B2</t>
  </si>
  <si>
    <t>70바3875</t>
  </si>
  <si>
    <t>70바3876</t>
  </si>
  <si>
    <t>해성운수24C3</t>
  </si>
  <si>
    <t>70바3878</t>
  </si>
  <si>
    <t>해성운수24C4</t>
  </si>
  <si>
    <t>70바3879</t>
  </si>
  <si>
    <t>70바3880</t>
  </si>
  <si>
    <t>70바3881</t>
  </si>
  <si>
    <t>70바3889</t>
  </si>
  <si>
    <t>70바3893</t>
  </si>
  <si>
    <t>71바5764</t>
  </si>
  <si>
    <t>해성운수24C1</t>
  </si>
  <si>
    <t>71바5751</t>
  </si>
  <si>
    <t>71바5753</t>
  </si>
  <si>
    <t>71바5754</t>
  </si>
  <si>
    <t>71바5760</t>
  </si>
  <si>
    <t>71바5763</t>
  </si>
  <si>
    <t>71바5768</t>
  </si>
  <si>
    <t>71바5780</t>
  </si>
  <si>
    <t>74사1071</t>
  </si>
  <si>
    <t>71바7074</t>
  </si>
  <si>
    <t>70바3887</t>
  </si>
  <si>
    <t>70바3888</t>
  </si>
  <si>
    <t>70바3890</t>
  </si>
  <si>
    <t>70바3891</t>
  </si>
  <si>
    <t>70바3892</t>
  </si>
  <si>
    <t>71바5815</t>
  </si>
  <si>
    <t>71바5816</t>
  </si>
  <si>
    <t>71바5817</t>
  </si>
  <si>
    <t>71바5818</t>
  </si>
  <si>
    <t>71바6854</t>
  </si>
  <si>
    <t>71바5771</t>
  </si>
  <si>
    <t>71바5772</t>
  </si>
  <si>
    <t>71바5773</t>
  </si>
  <si>
    <t>71바5775</t>
  </si>
  <si>
    <t>71바7078</t>
  </si>
  <si>
    <t>71바5800</t>
  </si>
  <si>
    <t>71바5774</t>
  </si>
  <si>
    <t>71바5770</t>
  </si>
  <si>
    <t>71바5777</t>
  </si>
  <si>
    <t>71바5797</t>
  </si>
  <si>
    <t>71바5798</t>
  </si>
  <si>
    <t>71바5813</t>
  </si>
  <si>
    <t>71바5814</t>
  </si>
  <si>
    <t>70바3804</t>
  </si>
  <si>
    <t>70바3808</t>
  </si>
  <si>
    <t>71바5778</t>
  </si>
  <si>
    <t>71바5779</t>
  </si>
  <si>
    <t>71바5782</t>
  </si>
  <si>
    <t>71바5789</t>
  </si>
  <si>
    <t>71바5794</t>
  </si>
  <si>
    <t>71바6506</t>
  </si>
  <si>
    <t>71바5812</t>
  </si>
  <si>
    <t>강대호</t>
  </si>
  <si>
    <t>5348190</t>
  </si>
  <si>
    <t>강필종</t>
  </si>
  <si>
    <t>5347151</t>
  </si>
  <si>
    <t>강형택</t>
  </si>
  <si>
    <t>5345980</t>
  </si>
  <si>
    <t>곽동일</t>
  </si>
  <si>
    <t>5342555</t>
  </si>
  <si>
    <t>곽종호</t>
  </si>
  <si>
    <t>5345470</t>
  </si>
  <si>
    <t>구제종</t>
  </si>
  <si>
    <t>5344773</t>
  </si>
  <si>
    <t>권오중</t>
  </si>
  <si>
    <t>5343502</t>
  </si>
  <si>
    <t>권용환</t>
  </si>
  <si>
    <t>5346808</t>
  </si>
  <si>
    <t>김   숙</t>
  </si>
  <si>
    <t>5343777</t>
  </si>
  <si>
    <t>김건훈</t>
  </si>
  <si>
    <t>5348717</t>
  </si>
  <si>
    <t>김경문</t>
  </si>
  <si>
    <t>5346741</t>
  </si>
  <si>
    <t>김국신</t>
  </si>
  <si>
    <t>5349130</t>
  </si>
  <si>
    <t>김대철</t>
  </si>
  <si>
    <t>5343208</t>
  </si>
  <si>
    <t>김명중</t>
  </si>
  <si>
    <t>5349155</t>
  </si>
  <si>
    <t>김문배</t>
  </si>
  <si>
    <t>534564</t>
  </si>
  <si>
    <t>김민호</t>
  </si>
  <si>
    <t>5343081</t>
  </si>
  <si>
    <t>김성태</t>
  </si>
  <si>
    <t>5344074</t>
  </si>
  <si>
    <t>김성호</t>
  </si>
  <si>
    <t>5341474</t>
  </si>
  <si>
    <t>김세현</t>
  </si>
  <si>
    <t>5345522</t>
  </si>
  <si>
    <t>김승열</t>
  </si>
  <si>
    <t>5344906</t>
  </si>
  <si>
    <t>김신애</t>
  </si>
  <si>
    <t>5348920</t>
  </si>
  <si>
    <t>김영배</t>
  </si>
  <si>
    <t>5349573</t>
  </si>
  <si>
    <t>김용복</t>
  </si>
  <si>
    <t>5344546</t>
  </si>
  <si>
    <t>김용호</t>
  </si>
  <si>
    <t>534690</t>
  </si>
  <si>
    <t>김종환</t>
  </si>
  <si>
    <t>5343142</t>
  </si>
  <si>
    <t>김진우</t>
  </si>
  <si>
    <t>5342195</t>
  </si>
  <si>
    <t>김학상</t>
  </si>
  <si>
    <t>5343231</t>
  </si>
  <si>
    <t>김환선</t>
  </si>
  <si>
    <t>5345288</t>
  </si>
  <si>
    <t>김효덕</t>
  </si>
  <si>
    <t>5346158</t>
  </si>
  <si>
    <t>노동수</t>
  </si>
  <si>
    <t>5342400</t>
  </si>
  <si>
    <t>노희국</t>
  </si>
  <si>
    <t>534711</t>
  </si>
  <si>
    <t>문순례</t>
  </si>
  <si>
    <t>5343674</t>
  </si>
  <si>
    <t>박성원</t>
  </si>
  <si>
    <t>53415</t>
  </si>
  <si>
    <t>박승욱</t>
  </si>
  <si>
    <t>5346667</t>
  </si>
  <si>
    <t>박승철</t>
  </si>
  <si>
    <t>5343283</t>
  </si>
  <si>
    <t>박연태</t>
  </si>
  <si>
    <t>5347788</t>
  </si>
  <si>
    <t>박용출</t>
  </si>
  <si>
    <t>5345447</t>
  </si>
  <si>
    <t>박용호</t>
  </si>
  <si>
    <t>5344475</t>
  </si>
  <si>
    <t>박일우</t>
  </si>
  <si>
    <t>5342770</t>
  </si>
  <si>
    <t>박재용</t>
  </si>
  <si>
    <t>5344359</t>
  </si>
  <si>
    <t>박종길</t>
  </si>
  <si>
    <t>5347987</t>
  </si>
  <si>
    <t>박주철</t>
  </si>
  <si>
    <t>5342781</t>
  </si>
  <si>
    <t>박진혁</t>
  </si>
  <si>
    <t>5341891</t>
  </si>
  <si>
    <t>박찬극</t>
  </si>
  <si>
    <t>5345490</t>
  </si>
  <si>
    <t>박철희</t>
  </si>
  <si>
    <t>5343804</t>
  </si>
  <si>
    <t>백경희</t>
  </si>
  <si>
    <t>5349674</t>
  </si>
  <si>
    <t>서영석</t>
  </si>
  <si>
    <t>5341245</t>
  </si>
  <si>
    <t>서원일</t>
  </si>
  <si>
    <t>5348580</t>
  </si>
  <si>
    <t>서정근</t>
  </si>
  <si>
    <t>5343097</t>
  </si>
  <si>
    <t>석재혁</t>
  </si>
  <si>
    <t>5341414</t>
  </si>
  <si>
    <t>성종수</t>
  </si>
  <si>
    <t>5342536</t>
  </si>
  <si>
    <t>송진영</t>
  </si>
  <si>
    <t>5349915</t>
  </si>
  <si>
    <t>신경호</t>
  </si>
  <si>
    <t>5346897</t>
  </si>
  <si>
    <t>신상현</t>
  </si>
  <si>
    <t>5348894</t>
  </si>
  <si>
    <t>신유재</t>
  </si>
  <si>
    <t>5348421</t>
  </si>
  <si>
    <t>심길섭</t>
  </si>
  <si>
    <t>5346165</t>
  </si>
  <si>
    <t>오정일</t>
  </si>
  <si>
    <t>5348165</t>
  </si>
  <si>
    <t>원상재</t>
  </si>
  <si>
    <t>534555</t>
  </si>
  <si>
    <t>유광식</t>
  </si>
  <si>
    <t>5346627</t>
  </si>
  <si>
    <t>유금종</t>
  </si>
  <si>
    <t>5342233</t>
  </si>
  <si>
    <t>유선구</t>
  </si>
  <si>
    <t>5343863</t>
  </si>
  <si>
    <t>유인석</t>
  </si>
  <si>
    <t>5342335</t>
  </si>
  <si>
    <t>유정이</t>
  </si>
  <si>
    <t>5349615</t>
  </si>
  <si>
    <t>유호승</t>
  </si>
  <si>
    <t>5347369</t>
  </si>
  <si>
    <t>윤국진</t>
  </si>
  <si>
    <t>5341958</t>
  </si>
  <si>
    <t>윤국현</t>
  </si>
  <si>
    <t>5344740</t>
  </si>
  <si>
    <t>윤보의</t>
  </si>
  <si>
    <t>5343511</t>
  </si>
  <si>
    <t>윤여웅</t>
  </si>
  <si>
    <t>5341728</t>
  </si>
  <si>
    <t>이광노</t>
  </si>
  <si>
    <t>5342656</t>
  </si>
  <si>
    <t>이덕권</t>
  </si>
  <si>
    <t>5347114</t>
  </si>
  <si>
    <t>이도식</t>
  </si>
  <si>
    <t>534546</t>
  </si>
  <si>
    <t>이명복</t>
  </si>
  <si>
    <t>5346455</t>
  </si>
  <si>
    <t>이병성</t>
  </si>
  <si>
    <t>5349298</t>
  </si>
  <si>
    <t>이복순</t>
  </si>
  <si>
    <t>534998</t>
  </si>
  <si>
    <t>이서동</t>
  </si>
  <si>
    <t>5349676</t>
  </si>
  <si>
    <t>이성준</t>
  </si>
  <si>
    <t>5347758</t>
  </si>
  <si>
    <t>이용언</t>
  </si>
  <si>
    <t>5348782</t>
  </si>
  <si>
    <t>이우형</t>
  </si>
  <si>
    <t>534735</t>
  </si>
  <si>
    <t>이원희</t>
  </si>
  <si>
    <t>5347030</t>
  </si>
  <si>
    <t>이종열</t>
  </si>
  <si>
    <t>5341844</t>
  </si>
  <si>
    <t>이종현</t>
  </si>
  <si>
    <t>5345844</t>
  </si>
  <si>
    <t>이준호</t>
  </si>
  <si>
    <t>5346417</t>
  </si>
  <si>
    <t>이진수</t>
  </si>
  <si>
    <t>534937</t>
  </si>
  <si>
    <t>이충재</t>
  </si>
  <si>
    <t>5344477</t>
  </si>
  <si>
    <t>이태경</t>
  </si>
  <si>
    <t>5346490</t>
  </si>
  <si>
    <t>이태민</t>
  </si>
  <si>
    <t>534802</t>
  </si>
  <si>
    <t>이현</t>
  </si>
  <si>
    <t>5343382</t>
  </si>
  <si>
    <t>이호철</t>
  </si>
  <si>
    <t>5347176</t>
  </si>
  <si>
    <t>임상균</t>
  </si>
  <si>
    <t>5348493</t>
  </si>
  <si>
    <t>임종산</t>
  </si>
  <si>
    <t>534877</t>
  </si>
  <si>
    <t>장동훈</t>
  </si>
  <si>
    <t>5347607</t>
  </si>
  <si>
    <t>장준호</t>
  </si>
  <si>
    <t>5343904</t>
  </si>
  <si>
    <t>장충식</t>
  </si>
  <si>
    <t>5347435</t>
  </si>
  <si>
    <t>정재경</t>
  </si>
  <si>
    <t>5344942</t>
  </si>
  <si>
    <t>정형찬</t>
  </si>
  <si>
    <t>5342138</t>
  </si>
  <si>
    <t>정호근</t>
  </si>
  <si>
    <t>5347578</t>
  </si>
  <si>
    <t>조규선</t>
  </si>
  <si>
    <t>5346546</t>
  </si>
  <si>
    <t>조부기</t>
  </si>
  <si>
    <t>5346959</t>
  </si>
  <si>
    <t>조상원</t>
  </si>
  <si>
    <t>5345262</t>
  </si>
  <si>
    <t>조성필</t>
  </si>
  <si>
    <t>5342320</t>
  </si>
  <si>
    <t>조용식</t>
  </si>
  <si>
    <t>5342800</t>
  </si>
  <si>
    <t>조철상</t>
  </si>
  <si>
    <t>5346791</t>
  </si>
  <si>
    <t>진영일</t>
  </si>
  <si>
    <t>5345031</t>
  </si>
  <si>
    <t>채수강</t>
  </si>
  <si>
    <t>5345782</t>
  </si>
  <si>
    <t>최규현</t>
  </si>
  <si>
    <t>5348383</t>
  </si>
  <si>
    <t>최길엽</t>
  </si>
  <si>
    <t>5345721</t>
  </si>
  <si>
    <t>최석규</t>
  </si>
  <si>
    <t>5344567</t>
  </si>
  <si>
    <t>최성태</t>
  </si>
  <si>
    <t>5344435</t>
  </si>
  <si>
    <t>최영범</t>
  </si>
  <si>
    <t>5345422</t>
  </si>
  <si>
    <t>최홍선</t>
  </si>
  <si>
    <t>5346021</t>
  </si>
  <si>
    <t>추경옥</t>
  </si>
  <si>
    <t>5343591</t>
  </si>
  <si>
    <t>태일국</t>
  </si>
  <si>
    <t>534719</t>
  </si>
  <si>
    <t>한규민</t>
  </si>
  <si>
    <t>5347042</t>
  </si>
  <si>
    <t>한효수</t>
  </si>
  <si>
    <t>5346945</t>
  </si>
  <si>
    <t>함종선</t>
  </si>
  <si>
    <t>5346140</t>
  </si>
  <si>
    <t>홍기표</t>
  </si>
  <si>
    <t>5348844</t>
  </si>
  <si>
    <t>홍순관</t>
  </si>
  <si>
    <t>5344530</t>
  </si>
  <si>
    <t>홍순욱</t>
  </si>
  <si>
    <t>5341289</t>
  </si>
  <si>
    <t>황광수</t>
  </si>
  <si>
    <t>5341649</t>
  </si>
  <si>
    <t>황영생</t>
  </si>
  <si>
    <t>534524</t>
  </si>
  <si>
    <t>개선율(유카전)</t>
  </si>
  <si>
    <t>30위/(32개사)</t>
  </si>
  <si>
    <t>0%(0명)</t>
  </si>
  <si>
    <t>100%(1명)</t>
  </si>
  <si>
    <t>100%(5명)</t>
  </si>
  <si>
    <t>▽</t>
  </si>
  <si>
    <t>=</t>
  </si>
  <si>
    <t>이상</t>
  </si>
  <si>
    <t>71바5788</t>
  </si>
  <si>
    <t>71바5769</t>
  </si>
  <si>
    <t>문연균</t>
  </si>
  <si>
    <t>5349118</t>
  </si>
  <si>
    <t>박근우</t>
  </si>
  <si>
    <t>534899</t>
  </si>
  <si>
    <t>배석용</t>
  </si>
  <si>
    <t>5345398</t>
  </si>
  <si>
    <t>전문철</t>
  </si>
  <si>
    <t>5349887</t>
  </si>
  <si>
    <t>전병준</t>
  </si>
  <si>
    <t>5344168</t>
  </si>
  <si>
    <t>조경현</t>
  </si>
  <si>
    <t>5344669</t>
  </si>
  <si>
    <t>조길수</t>
  </si>
  <si>
    <t>5346571</t>
  </si>
  <si>
    <t>해성운수24B3</t>
  </si>
  <si>
    <t>해성운수24B1</t>
  </si>
  <si>
    <t>해성운수24D2</t>
  </si>
  <si>
    <t>해성운수24D4</t>
  </si>
  <si>
    <t>해성운수24D1</t>
  </si>
  <si>
    <t>해성운수24C7</t>
  </si>
  <si>
    <t>해성운수24D5</t>
  </si>
  <si>
    <t>해성운수24D3</t>
  </si>
  <si>
    <t>해성운수24C2</t>
  </si>
  <si>
    <t>해성운수24C5</t>
  </si>
  <si>
    <t>해성운수24C6</t>
  </si>
  <si>
    <t>514-1514-1</t>
  </si>
  <si>
    <t>해성운수514-1F1</t>
  </si>
  <si>
    <t>해성운수514-1F3</t>
  </si>
  <si>
    <t>해성운수514-1F6</t>
  </si>
  <si>
    <t>해성운수514-1D1</t>
  </si>
  <si>
    <t>해성운수514-1F2</t>
  </si>
  <si>
    <t>해성운수514-1D2</t>
  </si>
  <si>
    <t>해성운수514-1F5</t>
  </si>
  <si>
    <t>해성운수514-1F4</t>
  </si>
  <si>
    <t>530530</t>
  </si>
  <si>
    <t>해성운수530F1</t>
  </si>
  <si>
    <t>557557</t>
  </si>
  <si>
    <t>해성운수557F4</t>
  </si>
  <si>
    <t>해성운수557F3</t>
  </si>
  <si>
    <t>해성운수557F1</t>
  </si>
  <si>
    <t>해성운수557F2</t>
  </si>
  <si>
    <t>해성운수557F5</t>
  </si>
  <si>
    <t>560560</t>
  </si>
  <si>
    <t>해성운수560F5</t>
  </si>
  <si>
    <t>해성운수560F2</t>
  </si>
  <si>
    <t>해성운수560F1</t>
  </si>
  <si>
    <t>해성운수560F3</t>
  </si>
  <si>
    <t>564564</t>
  </si>
  <si>
    <t>해성운수564F4</t>
  </si>
  <si>
    <t>해성운수564F3</t>
  </si>
  <si>
    <t>해성운수564F1</t>
  </si>
  <si>
    <t>해성운수564F2</t>
  </si>
  <si>
    <t>564-1564-1</t>
  </si>
  <si>
    <t>해성운수564-1이상1</t>
  </si>
  <si>
    <t>568568</t>
  </si>
  <si>
    <t>해성운수568F1</t>
  </si>
  <si>
    <t>579579</t>
  </si>
  <si>
    <t>해성운수579이상1</t>
  </si>
  <si>
    <t>71바5796</t>
  </si>
  <si>
    <t>해성운수579F2</t>
  </si>
  <si>
    <t>71바5799</t>
  </si>
  <si>
    <t>해성운수579이상3</t>
  </si>
  <si>
    <t>해성운수579이상2</t>
  </si>
  <si>
    <t>해성운수579F1</t>
  </si>
  <si>
    <t>593593</t>
  </si>
  <si>
    <t>해성운수593D2</t>
  </si>
  <si>
    <t>70바3806</t>
  </si>
  <si>
    <t>해성운수593F3</t>
  </si>
  <si>
    <t>해성운수593D1</t>
  </si>
  <si>
    <t>해성운수593F2</t>
  </si>
  <si>
    <t>해성운수593F4</t>
  </si>
  <si>
    <t>해성운수593F1</t>
  </si>
  <si>
    <t>해성운수593F5</t>
  </si>
  <si>
    <t>순환51순환51</t>
  </si>
  <si>
    <t>해성운수순환51D1</t>
  </si>
  <si>
    <t>NULL</t>
  </si>
  <si>
    <t>534667</t>
  </si>
  <si>
    <t>5342843</t>
  </si>
  <si>
    <t>5345233</t>
  </si>
  <si>
    <t>5347915</t>
  </si>
  <si>
    <t>5348047</t>
  </si>
  <si>
    <t>5349228</t>
  </si>
  <si>
    <t>5349553</t>
  </si>
  <si>
    <t>고재홍</t>
  </si>
  <si>
    <t>5347939</t>
  </si>
  <si>
    <t>조경진</t>
  </si>
  <si>
    <t>5348865</t>
  </si>
  <si>
    <t>순위</t>
  </si>
  <si>
    <t>인천전체</t>
  </si>
  <si>
    <t>3%(4명)</t>
  </si>
  <si>
    <t>24'09</t>
    <phoneticPr fontId="3" type="noConversion"/>
  </si>
  <si>
    <t>분석기간: 24.09.01-24.09.30</t>
    <phoneticPr fontId="3" type="noConversion"/>
  </si>
  <si>
    <t>해성운수24B6</t>
  </si>
  <si>
    <t>해성운수24A1</t>
  </si>
  <si>
    <t>▲</t>
  </si>
  <si>
    <t>해성운수24A2</t>
  </si>
  <si>
    <t>해성운수514-1D4</t>
  </si>
  <si>
    <t>71바5765</t>
  </si>
  <si>
    <t>해성운수514-1D3</t>
  </si>
  <si>
    <t>71바5819</t>
  </si>
  <si>
    <t>해성운수514-1B1</t>
  </si>
  <si>
    <t>해성운수564D1</t>
  </si>
  <si>
    <t>해성운수579F3</t>
  </si>
  <si>
    <t>해성운수579F5</t>
  </si>
  <si>
    <t>해성운수579F4</t>
  </si>
  <si>
    <t>해성운수593D3</t>
  </si>
  <si>
    <t>해성운수593D4</t>
  </si>
  <si>
    <t>해성운수예비이상1</t>
  </si>
  <si>
    <t>534144</t>
  </si>
  <si>
    <t>5341441043.183</t>
  </si>
  <si>
    <t>5342843535.879</t>
  </si>
  <si>
    <t>5344547</t>
  </si>
  <si>
    <t>5344547862.827</t>
  </si>
  <si>
    <t>5344774</t>
  </si>
  <si>
    <t>5344774733.976</t>
  </si>
  <si>
    <t>5347915638.364</t>
  </si>
  <si>
    <t>5348047616.666</t>
  </si>
  <si>
    <t>5349228233.807</t>
  </si>
  <si>
    <t>5349553282.907</t>
  </si>
  <si>
    <t>53481901407.554</t>
  </si>
  <si>
    <t>강동빈</t>
  </si>
  <si>
    <t>534667178.329</t>
  </si>
  <si>
    <t>강태윤</t>
  </si>
  <si>
    <t>5342908</t>
  </si>
  <si>
    <t>5342908920.257</t>
  </si>
  <si>
    <t>53471511468.7</t>
  </si>
  <si>
    <t>53459801407.04</t>
  </si>
  <si>
    <t>5347939744.187</t>
  </si>
  <si>
    <t>5342555983.228</t>
  </si>
  <si>
    <t>53454701450.432</t>
  </si>
  <si>
    <t>5344773184.545</t>
  </si>
  <si>
    <t>53435021779.393</t>
  </si>
  <si>
    <t>5346808313.96</t>
  </si>
  <si>
    <t>5343777300.902</t>
  </si>
  <si>
    <t>5348717746.781</t>
  </si>
  <si>
    <t>5346741998.152</t>
  </si>
  <si>
    <t>53491302301.39</t>
  </si>
  <si>
    <t>김기모</t>
  </si>
  <si>
    <t>5343144</t>
  </si>
  <si>
    <t>5343144297.721</t>
  </si>
  <si>
    <t>5343208424.46</t>
  </si>
  <si>
    <t>김명자</t>
  </si>
  <si>
    <t>5344009</t>
  </si>
  <si>
    <t>53440094267.863</t>
  </si>
  <si>
    <t>53491551144.663</t>
  </si>
  <si>
    <t>5345642085.905</t>
  </si>
  <si>
    <t>5343081446.18</t>
  </si>
  <si>
    <t>김상문</t>
  </si>
  <si>
    <t>5341042</t>
  </si>
  <si>
    <t>5341042237.588</t>
  </si>
  <si>
    <t>5344074297.042</t>
  </si>
  <si>
    <t>53414741387.54</t>
  </si>
  <si>
    <t>5345522273.017</t>
  </si>
  <si>
    <t>5344906618.983</t>
  </si>
  <si>
    <t>5348920766.37</t>
  </si>
  <si>
    <t>53495731620.618</t>
  </si>
  <si>
    <t>53445461416.531</t>
  </si>
  <si>
    <t>5346901215.974</t>
  </si>
  <si>
    <t>김유보</t>
  </si>
  <si>
    <t>53452331458.065</t>
  </si>
  <si>
    <t>5343142924.918</t>
  </si>
  <si>
    <t>5342195380.985</t>
  </si>
  <si>
    <t>김태균</t>
  </si>
  <si>
    <t>5348283</t>
  </si>
  <si>
    <t>53482831388.361</t>
  </si>
  <si>
    <t>53432311487.671</t>
  </si>
  <si>
    <t>53452881124.675</t>
  </si>
  <si>
    <t>53461582050.49</t>
  </si>
  <si>
    <t>53424001421.598</t>
  </si>
  <si>
    <t>5347111204.409</t>
  </si>
  <si>
    <t>53436741154.999</t>
  </si>
  <si>
    <t>5349118518.051</t>
  </si>
  <si>
    <t>5348991116.714</t>
  </si>
  <si>
    <t>박금수</t>
  </si>
  <si>
    <t>5347991</t>
  </si>
  <si>
    <t>53479911222.305</t>
  </si>
  <si>
    <t>박선영</t>
  </si>
  <si>
    <t>5345441</t>
  </si>
  <si>
    <t>5345441971.839</t>
  </si>
  <si>
    <t>534151052.56</t>
  </si>
  <si>
    <t>53466671609.318</t>
  </si>
  <si>
    <t>5343283391.913</t>
  </si>
  <si>
    <t>53477881749.619</t>
  </si>
  <si>
    <t>5345447887.791</t>
  </si>
  <si>
    <t>53444751232.881</t>
  </si>
  <si>
    <t>53427701600.528</t>
  </si>
  <si>
    <t>53443591517.953</t>
  </si>
  <si>
    <t>53479871661.108</t>
  </si>
  <si>
    <t>53427811617.777</t>
  </si>
  <si>
    <t>박진택</t>
  </si>
  <si>
    <t>534973</t>
  </si>
  <si>
    <t>534973414.189</t>
  </si>
  <si>
    <t>53418911540.33</t>
  </si>
  <si>
    <t>53454902206.159</t>
  </si>
  <si>
    <t>53438041583.355</t>
  </si>
  <si>
    <t>53453981505.676</t>
  </si>
  <si>
    <t>53496741659.924</t>
  </si>
  <si>
    <t>5341245570.878</t>
  </si>
  <si>
    <t>53485801193.905</t>
  </si>
  <si>
    <t>53430972130.78</t>
  </si>
  <si>
    <t>53414141096.012</t>
  </si>
  <si>
    <t>5342536610.923</t>
  </si>
  <si>
    <t>53499151075.979</t>
  </si>
  <si>
    <t>53468971113.002</t>
  </si>
  <si>
    <t>53488941295.881</t>
  </si>
  <si>
    <t>53484211510.532</t>
  </si>
  <si>
    <t>53461652185.936</t>
  </si>
  <si>
    <t>심웅섭</t>
  </si>
  <si>
    <t>534288</t>
  </si>
  <si>
    <t>534288357.387</t>
  </si>
  <si>
    <t>53481651070.462</t>
  </si>
  <si>
    <t>5345551347.878</t>
  </si>
  <si>
    <t>5346627770.927</t>
  </si>
  <si>
    <t>53422331143.879</t>
  </si>
  <si>
    <t>53438631456.81</t>
  </si>
  <si>
    <t>유영환</t>
  </si>
  <si>
    <t>5343392</t>
  </si>
  <si>
    <t>53433921260.146</t>
  </si>
  <si>
    <t>53423351780.241</t>
  </si>
  <si>
    <t>53496151101.554</t>
  </si>
  <si>
    <t>53473692111.404</t>
  </si>
  <si>
    <t>53419582062.253</t>
  </si>
  <si>
    <t>53447401658.532</t>
  </si>
  <si>
    <t>53435111410.428</t>
  </si>
  <si>
    <t>53417281589.487</t>
  </si>
  <si>
    <t>이계재</t>
  </si>
  <si>
    <t>5343999</t>
  </si>
  <si>
    <t>5343999333.744</t>
  </si>
  <si>
    <t>53426561621.984</t>
  </si>
  <si>
    <t>5347114555.236</t>
  </si>
  <si>
    <t>534546502.431</t>
  </si>
  <si>
    <t>5346455296.567</t>
  </si>
  <si>
    <t>5349298584.004</t>
  </si>
  <si>
    <t>5349981040.575</t>
  </si>
  <si>
    <t>5349676391.884</t>
  </si>
  <si>
    <t>53477581382.74</t>
  </si>
  <si>
    <t>53487821018.291</t>
  </si>
  <si>
    <t>534735631.954</t>
  </si>
  <si>
    <t>53470301462.418</t>
  </si>
  <si>
    <t>53418441525.458</t>
  </si>
  <si>
    <t>5345844901.251</t>
  </si>
  <si>
    <t>이주희</t>
  </si>
  <si>
    <t>5348534</t>
  </si>
  <si>
    <t>5348534601.861</t>
  </si>
  <si>
    <t>53464171465.94</t>
  </si>
  <si>
    <t>534937341.288</t>
  </si>
  <si>
    <t>53444771300.114</t>
  </si>
  <si>
    <t>5346490482.099</t>
  </si>
  <si>
    <t>534802511.644</t>
  </si>
  <si>
    <t>53433821379.527</t>
  </si>
  <si>
    <t>53471762163.082</t>
  </si>
  <si>
    <t>53484931155.478</t>
  </si>
  <si>
    <t>5348771371.701</t>
  </si>
  <si>
    <t>53476071683.082</t>
  </si>
  <si>
    <t>5343904946.885</t>
  </si>
  <si>
    <t>5347435911.589</t>
  </si>
  <si>
    <t>53498871145.171</t>
  </si>
  <si>
    <t>53441681124.871</t>
  </si>
  <si>
    <t>5344942836.608</t>
  </si>
  <si>
    <t>5342138473.672</t>
  </si>
  <si>
    <t>5347578931.353</t>
  </si>
  <si>
    <t>53488651643.101</t>
  </si>
  <si>
    <t>5344669199.341</t>
  </si>
  <si>
    <t>53465461798.847</t>
  </si>
  <si>
    <t>5346571364.793</t>
  </si>
  <si>
    <t>조병구</t>
  </si>
  <si>
    <t>5347172</t>
  </si>
  <si>
    <t>5347172723.941</t>
  </si>
  <si>
    <t>5346959557.33</t>
  </si>
  <si>
    <t>5345262418.962</t>
  </si>
  <si>
    <t>53423203719.621</t>
  </si>
  <si>
    <t>5342800571.887</t>
  </si>
  <si>
    <t>53467911502.765</t>
  </si>
  <si>
    <t>53450312077.984</t>
  </si>
  <si>
    <t>53457822042.96</t>
  </si>
  <si>
    <t>53483831111.593</t>
  </si>
  <si>
    <t>5345721407.199</t>
  </si>
  <si>
    <t>53445671613.634</t>
  </si>
  <si>
    <t>5344435564.731</t>
  </si>
  <si>
    <t>53454221142.773</t>
  </si>
  <si>
    <t>53460211541.331</t>
  </si>
  <si>
    <t>53435911110.309</t>
  </si>
  <si>
    <t>534719316.54</t>
  </si>
  <si>
    <t>5347042999.582</t>
  </si>
  <si>
    <t>5346945363.144</t>
  </si>
  <si>
    <t>5346140366.277</t>
  </si>
  <si>
    <t>5348844488.822</t>
  </si>
  <si>
    <t>5344530272.704</t>
  </si>
  <si>
    <t>53412891209.637</t>
  </si>
  <si>
    <t>홍향기</t>
  </si>
  <si>
    <t>5345824</t>
  </si>
  <si>
    <t>53458241261.308</t>
  </si>
  <si>
    <t>53416491284.246</t>
  </si>
  <si>
    <t>5345241285.301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</si>
  <si>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</si>
  <si>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</si>
  <si>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</si>
  <si>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</si>
  <si>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</si>
  <si>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[24년 9월] 공회전과다 명단</t>
    <phoneticPr fontId="3" type="noConversion"/>
  </si>
  <si>
    <t>6%(10명)</t>
  </si>
  <si>
    <t>14%(21명)</t>
  </si>
  <si>
    <t>12%(19명)</t>
  </si>
  <si>
    <t>18%(28명)</t>
  </si>
  <si>
    <t>47%(71명)</t>
  </si>
  <si>
    <t>10%(2명)</t>
  </si>
  <si>
    <t>30%(6명)</t>
  </si>
  <si>
    <t>9%(1명)</t>
  </si>
  <si>
    <t>35%(7명)</t>
  </si>
  <si>
    <t>25%(5명)</t>
  </si>
  <si>
    <t>36%(4명)</t>
  </si>
  <si>
    <t>44%(4명)</t>
  </si>
  <si>
    <t>20%(1명)</t>
  </si>
  <si>
    <t>55%(6명)</t>
  </si>
  <si>
    <t>56%(5명)</t>
  </si>
  <si>
    <t>80%(4명)</t>
  </si>
  <si>
    <t>63%(5명)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</si>
</sst>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6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1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0" fontId="7" fillId="16" borderId="0" xfId="562" applyNumberFormat="1" applyFont="1" applyFill="1" applyAlignment="1">
      <alignment horizontal="center" vertical="center"/>
    </xf>
    <xf numFmtId="192" fontId="77" fillId="16" borderId="0" xfId="562" applyNumberFormat="1" applyFont="1" applyFill="1" applyAlignment="1">
      <alignment horizontal="right" vertical="center"/>
    </xf>
    <xf numFmtId="193" fontId="79" fillId="17" borderId="42" xfId="562" applyNumberFormat="1" applyFont="1" applyFill="1" applyBorder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194" fontId="79" fillId="17" borderId="45" xfId="562" applyNumberFormat="1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4" fillId="18" borderId="49" xfId="563" applyNumberFormat="1" applyFont="1" applyFill="1" applyBorder="1" applyAlignment="1">
      <alignment horizontal="centerContinuous" vertical="center"/>
    </xf>
    <xf numFmtId="187" fontId="84" fillId="18" borderId="50" xfId="563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0" applyFont="1" applyAlignment="1">
      <alignment horizontal="center" vertical="center"/>
    </xf>
    <xf numFmtId="41" fontId="11" fillId="0" borderId="0" xfId="0" applyNumberFormat="1" applyFont="1" applyFill="1" applyAlignment="1">
      <alignment horizontal="center" vertical="center"/>
    </xf>
    <xf numFmtId="189" fontId="11" fillId="0" borderId="0" xfId="0" applyNumberFormat="1" applyFont="1" applyFill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179" fontId="12" fillId="0" borderId="0" xfId="1" applyNumberFormat="1" applyFont="1" applyFill="1" applyBorder="1" applyAlignment="1">
      <alignment horizontal="center" vertical="center"/>
    </xf>
    <xf numFmtId="181" fontId="12" fillId="0" borderId="0" xfId="1" applyNumberFormat="1" applyFont="1" applyFill="1" applyBorder="1" applyAlignment="1">
      <alignment horizontal="center" vertical="center"/>
    </xf>
    <xf numFmtId="2" fontId="47" fillId="0" borderId="0" xfId="1" applyNumberFormat="1" applyFont="1" applyFill="1" applyBorder="1" applyAlignment="1">
      <alignment horizontal="center" vertical="center"/>
    </xf>
    <xf numFmtId="187" fontId="17" fillId="0" borderId="0" xfId="0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85" fillId="0" borderId="0" xfId="563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C9C86516-ED6D-4DEE-980E-B6B58C1EB78F}"/>
    <cellStyle name="표준 2 4" xfId="3" xr:uid="{F025CCA9-607F-40C4-B9F4-A4606A80B63C}"/>
    <cellStyle name="표준 3" xfId="565" xr:uid="{60C4FBB4-F171-472B-9713-681973E66964}"/>
  </cellStyles>
  <dxfs count="70"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3AB-485E-99F1-E47361E5129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768-4317-BC00-0E7FCC30C39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FE7-484A-B70B-D020AE74E7F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FE7-484A-B70B-D020AE74E7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2.394684761506801</c:v>
                </c:pt>
                <c:pt idx="1">
                  <c:v>2.6426970216529995</c:v>
                </c:pt>
                <c:pt idx="2">
                  <c:v>2.6839962166812121</c:v>
                </c:pt>
                <c:pt idx="3">
                  <c:v>2.6453191970751262</c:v>
                </c:pt>
                <c:pt idx="4">
                  <c:v>2.5398292962753031</c:v>
                </c:pt>
                <c:pt idx="5">
                  <c:v>2.3663000549339603</c:v>
                </c:pt>
                <c:pt idx="6">
                  <c:v>2.2766121189256068</c:v>
                </c:pt>
                <c:pt idx="7">
                  <c:v>2.1778448804578709</c:v>
                </c:pt>
                <c:pt idx="8">
                  <c:v>2.2524100575578148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2.5806451612903226E-2</c:v>
                </c:pt>
                <c:pt idx="1">
                  <c:v>6.4516129032258063E-2</c:v>
                </c:pt>
                <c:pt idx="2">
                  <c:v>0.13548387096774195</c:v>
                </c:pt>
                <c:pt idx="3">
                  <c:v>0.12258064516129032</c:v>
                </c:pt>
                <c:pt idx="4">
                  <c:v>0.18064516129032257</c:v>
                </c:pt>
                <c:pt idx="5">
                  <c:v>0.47096774193548385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종합!$M$65:$W$65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514-1 </c:v>
                </c:pt>
                <c:pt idx="3">
                  <c:v> 593 </c:v>
                </c:pt>
                <c:pt idx="4">
                  <c:v> 568 </c:v>
                </c:pt>
                <c:pt idx="5">
                  <c:v> 557 </c:v>
                </c:pt>
                <c:pt idx="6">
                  <c:v> 564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  <c:pt idx="10">
                  <c:v> 564-1 </c:v>
                </c:pt>
              </c:strCache>
            </c:strRef>
          </c:cat>
          <c:val>
            <c:numRef>
              <c:f>종합!$M$71:$W$71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0.54545454545454541</c:v>
                </c:pt>
                <c:pt idx="3">
                  <c:v>0.55555555555555558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1</c:v>
                </c:pt>
                <c:pt idx="8">
                  <c:v>1</c:v>
                </c:pt>
                <c:pt idx="9">
                  <c:v>0.625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종합!$M$65:$W$65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514-1 </c:v>
                </c:pt>
                <c:pt idx="3">
                  <c:v> 593 </c:v>
                </c:pt>
                <c:pt idx="4">
                  <c:v> 568 </c:v>
                </c:pt>
                <c:pt idx="5">
                  <c:v> 557 </c:v>
                </c:pt>
                <c:pt idx="6">
                  <c:v> 564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  <c:pt idx="10">
                  <c:v> 564-1 </c:v>
                </c:pt>
              </c:strCache>
            </c:strRef>
          </c:cat>
          <c:val>
            <c:numRef>
              <c:f>종합!$M$70:$W$70</c:f>
              <c:numCache>
                <c:formatCode>0%</c:formatCode>
                <c:ptCount val="11"/>
                <c:pt idx="0">
                  <c:v>0.25</c:v>
                </c:pt>
                <c:pt idx="1">
                  <c:v>1</c:v>
                </c:pt>
                <c:pt idx="2">
                  <c:v>0.36363636363636365</c:v>
                </c:pt>
                <c:pt idx="3">
                  <c:v>0.44444444444444442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종합!$M$65:$W$65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514-1 </c:v>
                </c:pt>
                <c:pt idx="3">
                  <c:v> 593 </c:v>
                </c:pt>
                <c:pt idx="4">
                  <c:v> 568 </c:v>
                </c:pt>
                <c:pt idx="5">
                  <c:v> 557 </c:v>
                </c:pt>
                <c:pt idx="6">
                  <c:v> 564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  <c:pt idx="10">
                  <c:v> 564-1 </c:v>
                </c:pt>
              </c:strCache>
            </c:strRef>
          </c:cat>
          <c:val>
            <c:numRef>
              <c:f>종합!$M$69:$W$69</c:f>
              <c:numCache>
                <c:formatCode>0%</c:formatCode>
                <c:ptCount val="11"/>
                <c:pt idx="0">
                  <c:v>0.35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종합!$M$65:$W$65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514-1 </c:v>
                </c:pt>
                <c:pt idx="3">
                  <c:v> 593 </c:v>
                </c:pt>
                <c:pt idx="4">
                  <c:v> 568 </c:v>
                </c:pt>
                <c:pt idx="5">
                  <c:v> 557 </c:v>
                </c:pt>
                <c:pt idx="6">
                  <c:v> 564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  <c:pt idx="10">
                  <c:v> 564-1 </c:v>
                </c:pt>
              </c:strCache>
            </c:strRef>
          </c:cat>
          <c:val>
            <c:numRef>
              <c:f>종합!$M$68:$W$68</c:f>
              <c:numCache>
                <c:formatCode>0%</c:formatCode>
                <c:ptCount val="11"/>
                <c:pt idx="0">
                  <c:v>0.3</c:v>
                </c:pt>
                <c:pt idx="1">
                  <c:v>0</c:v>
                </c:pt>
                <c:pt idx="2">
                  <c:v>9.0909090909090912E-2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종합!$M$65:$W$65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514-1 </c:v>
                </c:pt>
                <c:pt idx="3">
                  <c:v> 593 </c:v>
                </c:pt>
                <c:pt idx="4">
                  <c:v> 568 </c:v>
                </c:pt>
                <c:pt idx="5">
                  <c:v> 557 </c:v>
                </c:pt>
                <c:pt idx="6">
                  <c:v> 564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  <c:pt idx="10">
                  <c:v> 564-1 </c:v>
                </c:pt>
              </c:strCache>
            </c:strRef>
          </c:cat>
          <c:val>
            <c:numRef>
              <c:f>종합!$M$67:$W$67</c:f>
              <c:numCache>
                <c:formatCode>0%</c:formatCode>
                <c:ptCount val="11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종합!$M$65:$W$65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514-1 </c:v>
                </c:pt>
                <c:pt idx="3">
                  <c:v> 593 </c:v>
                </c:pt>
                <c:pt idx="4">
                  <c:v> 568 </c:v>
                </c:pt>
                <c:pt idx="5">
                  <c:v> 557 </c:v>
                </c:pt>
                <c:pt idx="6">
                  <c:v> 564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  <c:pt idx="10">
                  <c:v> 564-1 </c:v>
                </c:pt>
              </c:strCache>
            </c:strRef>
          </c:cat>
          <c:val>
            <c:numRef>
              <c:f>종합!$M$66:$W$66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종합!$M$65:$W$65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514-1 </c:v>
                </c:pt>
                <c:pt idx="3">
                  <c:v> 593 </c:v>
                </c:pt>
                <c:pt idx="4">
                  <c:v> 568 </c:v>
                </c:pt>
                <c:pt idx="5">
                  <c:v> 557 </c:v>
                </c:pt>
                <c:pt idx="6">
                  <c:v> 564 </c:v>
                </c:pt>
                <c:pt idx="7">
                  <c:v> 530 </c:v>
                </c:pt>
                <c:pt idx="8">
                  <c:v> 560 </c:v>
                </c:pt>
                <c:pt idx="9">
                  <c:v> 579 </c:v>
                </c:pt>
                <c:pt idx="10">
                  <c:v> 564-1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1165412</xdr:colOff>
      <xdr:row>21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739589</xdr:colOff>
      <xdr:row>8</xdr:row>
      <xdr:rowOff>336177</xdr:rowOff>
    </xdr:from>
    <xdr:to>
      <xdr:col>2</xdr:col>
      <xdr:colOff>179294</xdr:colOff>
      <xdr:row>11</xdr:row>
      <xdr:rowOff>212912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40442" y="2521324"/>
          <a:ext cx="369793" cy="1333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224115</xdr:colOff>
      <xdr:row>8</xdr:row>
      <xdr:rowOff>739591</xdr:rowOff>
    </xdr:from>
    <xdr:to>
      <xdr:col>2</xdr:col>
      <xdr:colOff>324972</xdr:colOff>
      <xdr:row>10</xdr:row>
      <xdr:rowOff>56033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24968" y="29247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694765</xdr:colOff>
      <xdr:row>14</xdr:row>
      <xdr:rowOff>201705</xdr:rowOff>
    </xdr:from>
    <xdr:to>
      <xdr:col>6</xdr:col>
      <xdr:colOff>156884</xdr:colOff>
      <xdr:row>16</xdr:row>
      <xdr:rowOff>67236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4347883" y="4717676"/>
          <a:ext cx="336177" cy="4482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98612</xdr:colOff>
      <xdr:row>14</xdr:row>
      <xdr:rowOff>109817</xdr:rowOff>
    </xdr:from>
    <xdr:to>
      <xdr:col>6</xdr:col>
      <xdr:colOff>255499</xdr:colOff>
      <xdr:row>17</xdr:row>
      <xdr:rowOff>8966</xdr:rowOff>
    </xdr:to>
    <xdr:sp macro="" textlink="$K$18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751730" y="4625788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C05D7-4E07-4985-811C-1296A32C105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-4.3%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264458</xdr:colOff>
      <xdr:row>14</xdr:row>
      <xdr:rowOff>235323</xdr:rowOff>
    </xdr:from>
    <xdr:to>
      <xdr:col>6</xdr:col>
      <xdr:colOff>616324</xdr:colOff>
      <xdr:row>16</xdr:row>
      <xdr:rowOff>40339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76CF41F-356A-44A2-8B5F-C9ECB6E99EF2}"/>
            </a:ext>
          </a:extLst>
        </xdr:cNvPr>
        <xdr:cNvCxnSpPr/>
      </xdr:nvCxnSpPr>
      <xdr:spPr>
        <a:xfrm flipV="1">
          <a:off x="4791634" y="4751294"/>
          <a:ext cx="351866" cy="38772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26895</xdr:colOff>
      <xdr:row>13</xdr:row>
      <xdr:rowOff>116539</xdr:rowOff>
    </xdr:from>
    <xdr:to>
      <xdr:col>6</xdr:col>
      <xdr:colOff>1057840</xdr:colOff>
      <xdr:row>15</xdr:row>
      <xdr:rowOff>15687</xdr:rowOff>
    </xdr:to>
    <xdr:sp macro="" textlink="$K$19">
      <xdr:nvSpPr>
        <xdr:cNvPr id="20" name="TextBox 19">
          <a:extLst>
            <a:ext uri="{FF2B5EF4-FFF2-40B4-BE49-F238E27FC236}">
              <a16:creationId xmlns:a16="http://schemas.microsoft.com/office/drawing/2014/main" id="{F711EB95-E91A-46E0-A452-C5C0779E0EB1}"/>
            </a:ext>
          </a:extLst>
        </xdr:cNvPr>
        <xdr:cNvSpPr txBox="1"/>
      </xdr:nvSpPr>
      <xdr:spPr>
        <a:xfrm>
          <a:off x="4554071" y="434115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B120E88-A6AF-467A-8888-CDA0AA0BF8F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28515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622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94" t="s">
        <v>38</v>
      </c>
      <c r="D4" s="294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621</v>
      </c>
      <c r="C5" s="295" t="s">
        <v>118</v>
      </c>
      <c r="D5" s="295"/>
      <c r="E5" s="63">
        <v>11</v>
      </c>
      <c r="F5" s="64">
        <v>74</v>
      </c>
      <c r="G5" s="95" t="s">
        <v>67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35"/>
    </row>
    <row r="7" spans="1:28" ht="16.5" customHeight="1">
      <c r="B7" s="52" t="s">
        <v>134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4"/>
      <c r="P9" s="304"/>
    </row>
    <row r="10" spans="1:28" ht="23.25" customHeight="1" thickBot="1">
      <c r="G10" s="6"/>
      <c r="H10" s="196" t="s">
        <v>92</v>
      </c>
      <c r="I10" s="197" t="s">
        <v>93</v>
      </c>
      <c r="J10" s="198" t="str">
        <f>C5</f>
        <v>해성운수</v>
      </c>
      <c r="K10" s="199" t="s">
        <v>94</v>
      </c>
      <c r="X10" s="235"/>
      <c r="Z10" s="39"/>
      <c r="AA10" s="39"/>
      <c r="AB10" s="39"/>
    </row>
    <row r="11" spans="1:28" ht="23.25" customHeight="1" thickTop="1">
      <c r="G11" s="6"/>
      <c r="H11" s="262">
        <v>1</v>
      </c>
      <c r="I11" s="263">
        <v>2.0099999999999998</v>
      </c>
      <c r="J11" s="264">
        <v>2.394684761506801</v>
      </c>
      <c r="K11" s="265"/>
      <c r="M11" s="2"/>
      <c r="Y11" s="236"/>
      <c r="Z11" s="234"/>
      <c r="AA11" s="232"/>
      <c r="AB11" s="39"/>
    </row>
    <row r="12" spans="1:28" ht="23.25" customHeight="1">
      <c r="G12" s="6"/>
      <c r="H12" s="266">
        <v>2</v>
      </c>
      <c r="I12" s="263">
        <v>2.3662575846193561</v>
      </c>
      <c r="J12" s="264">
        <v>2.6426970216529995</v>
      </c>
      <c r="K12" s="267">
        <v>0.10356781156871042</v>
      </c>
      <c r="M12" s="232"/>
      <c r="Y12" s="236"/>
      <c r="Z12" s="234"/>
      <c r="AA12" s="232"/>
      <c r="AB12" s="39"/>
    </row>
    <row r="13" spans="1:28" ht="23.25" customHeight="1">
      <c r="G13" s="6"/>
      <c r="H13" s="266">
        <v>3</v>
      </c>
      <c r="I13" s="263">
        <v>2.37</v>
      </c>
      <c r="J13" s="264">
        <v>2.6839962166812121</v>
      </c>
      <c r="K13" s="268">
        <v>1.5627669267353372E-2</v>
      </c>
      <c r="M13" s="232"/>
      <c r="Y13" s="236"/>
      <c r="Z13" s="234"/>
      <c r="AA13" s="232"/>
      <c r="AB13" s="39"/>
    </row>
    <row r="14" spans="1:28" ht="23.25" customHeight="1">
      <c r="G14" s="6"/>
      <c r="H14" s="266">
        <v>4</v>
      </c>
      <c r="I14" s="263">
        <v>2.33</v>
      </c>
      <c r="J14" s="264">
        <v>2.6453191970751262</v>
      </c>
      <c r="K14" s="268">
        <v>-1.4410236261029663E-2</v>
      </c>
      <c r="M14" s="232"/>
      <c r="Y14" s="236"/>
      <c r="Z14" s="234"/>
      <c r="AA14" s="232"/>
      <c r="AB14" s="39"/>
    </row>
    <row r="15" spans="1:28" ht="23.25" customHeight="1">
      <c r="G15" s="6"/>
      <c r="H15" s="266">
        <v>5</v>
      </c>
      <c r="I15" s="263">
        <v>2.2850259626150282</v>
      </c>
      <c r="J15" s="264">
        <v>2.5398292962753031</v>
      </c>
      <c r="K15" s="268">
        <v>-3.9877947779028311E-2</v>
      </c>
      <c r="M15" s="232"/>
      <c r="Y15" s="236"/>
      <c r="Z15" s="234"/>
      <c r="AA15" s="232"/>
      <c r="AB15" s="39"/>
    </row>
    <row r="16" spans="1:28" ht="23.25" customHeight="1">
      <c r="G16" s="6"/>
      <c r="H16" s="266">
        <v>6</v>
      </c>
      <c r="I16" s="263">
        <v>2.0664933427553414</v>
      </c>
      <c r="J16" s="264">
        <v>2.3663000549339603</v>
      </c>
      <c r="K16" s="268">
        <v>-6.8323190694676184E-2</v>
      </c>
      <c r="M16" s="232"/>
      <c r="Y16" s="236"/>
      <c r="Z16" s="234"/>
      <c r="AA16" s="232"/>
      <c r="AB16" s="39"/>
    </row>
    <row r="17" spans="2:28" ht="23.25" customHeight="1">
      <c r="G17" s="6"/>
      <c r="H17" s="266">
        <v>7</v>
      </c>
      <c r="I17" s="263">
        <v>2.13</v>
      </c>
      <c r="J17" s="264">
        <v>2.2766121189256068</v>
      </c>
      <c r="K17" s="268">
        <v>-3.7902182278762853E-2</v>
      </c>
      <c r="M17" s="232"/>
      <c r="Y17" s="236"/>
      <c r="Z17" s="234"/>
      <c r="AA17" s="232"/>
      <c r="AB17" s="39"/>
    </row>
    <row r="18" spans="2:28" ht="23.25" customHeight="1">
      <c r="G18" s="6"/>
      <c r="H18" s="266">
        <v>8</v>
      </c>
      <c r="I18" s="263">
        <v>2.08</v>
      </c>
      <c r="J18" s="264">
        <v>2.1778448804578709</v>
      </c>
      <c r="K18" s="268">
        <v>-4.3383428229463505E-2</v>
      </c>
      <c r="M18" s="232"/>
      <c r="Y18" s="236"/>
      <c r="Z18" s="234"/>
      <c r="AA18" s="232"/>
      <c r="AB18" s="39"/>
    </row>
    <row r="19" spans="2:28" ht="23.25" customHeight="1">
      <c r="G19" s="6"/>
      <c r="H19" s="266">
        <v>9</v>
      </c>
      <c r="I19" s="263">
        <v>2.13</v>
      </c>
      <c r="J19" s="264">
        <v>2.2524100575578148</v>
      </c>
      <c r="K19" s="268">
        <v>3.4238056975052888E-2</v>
      </c>
      <c r="M19" s="232"/>
      <c r="Y19" s="236"/>
      <c r="Z19" s="234"/>
      <c r="AA19" s="232"/>
      <c r="AB19" s="39"/>
    </row>
    <row r="20" spans="2:28" ht="23.25" customHeight="1">
      <c r="G20" s="6"/>
      <c r="H20" s="269" t="s">
        <v>521</v>
      </c>
      <c r="I20" s="270">
        <v>5.9701492537313383E-2</v>
      </c>
      <c r="J20" s="271">
        <v>-5.9412706939957816E-2</v>
      </c>
      <c r="K20" s="272">
        <v>-0.1191141994772712</v>
      </c>
      <c r="M20" s="232"/>
      <c r="Y20" s="236"/>
      <c r="Z20" s="234"/>
      <c r="AA20" s="232"/>
      <c r="AB20" s="39"/>
    </row>
    <row r="21" spans="2:28" ht="23.25" customHeight="1">
      <c r="H21" s="273" t="s">
        <v>618</v>
      </c>
      <c r="I21" s="274"/>
      <c r="J21" s="275" t="s">
        <v>522</v>
      </c>
      <c r="K21" s="276"/>
      <c r="M21" s="232"/>
      <c r="X21" s="2"/>
      <c r="Y21" s="2"/>
      <c r="AB21" s="39"/>
    </row>
    <row r="22" spans="2:28" ht="9" customHeight="1">
      <c r="M22" s="232"/>
      <c r="X22" s="2"/>
      <c r="Y22" s="2"/>
      <c r="AB22" s="232"/>
    </row>
    <row r="23" spans="2:28" ht="16.5" customHeight="1">
      <c r="B23" s="52" t="s">
        <v>135</v>
      </c>
      <c r="C23" s="52"/>
      <c r="D23" s="51"/>
      <c r="E23" s="51"/>
      <c r="F23" s="51"/>
      <c r="G23" s="51"/>
      <c r="H23" s="51"/>
      <c r="I23" s="51"/>
      <c r="J23" s="51"/>
      <c r="K23" s="51"/>
      <c r="M23" s="232"/>
      <c r="X23" s="2"/>
      <c r="Y23" s="2"/>
      <c r="AB23" s="232"/>
    </row>
    <row r="24" spans="2:28" ht="27.75" customHeight="1">
      <c r="B24" s="56" t="s">
        <v>62</v>
      </c>
      <c r="C24" s="56" t="s">
        <v>101</v>
      </c>
      <c r="D24" s="56" t="s">
        <v>103</v>
      </c>
      <c r="E24" s="56" t="s">
        <v>104</v>
      </c>
      <c r="F24" s="56" t="s">
        <v>105</v>
      </c>
      <c r="G24" s="56" t="s">
        <v>106</v>
      </c>
      <c r="H24" s="56" t="s">
        <v>6</v>
      </c>
      <c r="I24" s="56" t="s">
        <v>7</v>
      </c>
      <c r="J24" s="56" t="s">
        <v>107</v>
      </c>
      <c r="K24" s="56" t="s">
        <v>72</v>
      </c>
      <c r="M24" s="232"/>
      <c r="X24" s="2"/>
      <c r="Y24" s="2"/>
      <c r="AB24" s="232"/>
    </row>
    <row r="25" spans="2:28" ht="23.25" customHeight="1">
      <c r="B25" s="76" t="s">
        <v>619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67</v>
      </c>
      <c r="M25" s="232"/>
      <c r="N25" s="305" t="str">
        <f>C5</f>
        <v>해성운수</v>
      </c>
      <c r="Y25" s="2"/>
    </row>
    <row r="26" spans="2:28" ht="22.5" customHeight="1">
      <c r="B26" s="228" t="s">
        <v>118</v>
      </c>
      <c r="C26" s="69">
        <v>9</v>
      </c>
      <c r="D26" s="70">
        <v>2.0978467132547814E-2</v>
      </c>
      <c r="E26" s="70">
        <v>0.43578335889561765</v>
      </c>
      <c r="F26" s="70">
        <v>0.19176571010712837</v>
      </c>
      <c r="G26" s="71">
        <v>11.925063492063492</v>
      </c>
      <c r="H26" s="72">
        <v>0.58173873810698107</v>
      </c>
      <c r="I26" s="72">
        <v>8.1426083879296058</v>
      </c>
      <c r="J26" s="73">
        <v>2.2524100575578148</v>
      </c>
      <c r="K26" s="74" t="s">
        <v>67</v>
      </c>
      <c r="M26" s="232"/>
      <c r="N26" s="39" t="s">
        <v>67</v>
      </c>
      <c r="O26" s="39">
        <v>153</v>
      </c>
      <c r="Y26" s="2"/>
    </row>
    <row r="27" spans="2:28" ht="22.5" customHeight="1">
      <c r="B27" s="53" t="s">
        <v>108</v>
      </c>
      <c r="C27" s="53"/>
      <c r="D27" s="67">
        <f>D26/D25-1</f>
        <v>-4.3379692286597105E-2</v>
      </c>
      <c r="E27" s="67">
        <f t="shared" ref="E27:J27" si="0">E26/E25-1</f>
        <v>0.22951752550979032</v>
      </c>
      <c r="F27" s="67">
        <f t="shared" si="0"/>
        <v>0.10500342401367724</v>
      </c>
      <c r="G27" s="67">
        <f t="shared" si="0"/>
        <v>-0.15389590251882435</v>
      </c>
      <c r="H27" s="67">
        <f t="shared" si="0"/>
        <v>1.6044517358914892</v>
      </c>
      <c r="I27" s="67">
        <f t="shared" si="0"/>
        <v>-0.4841372064563203</v>
      </c>
      <c r="J27" s="67">
        <f t="shared" si="0"/>
        <v>5.7263940205796837E-2</v>
      </c>
      <c r="K27" s="68" t="str">
        <f>J21</f>
        <v>30위/(32개사)</v>
      </c>
      <c r="M27" s="2" t="s">
        <v>197</v>
      </c>
      <c r="N27" s="306">
        <v>2.5806451612903226E-2</v>
      </c>
      <c r="O27" s="39">
        <v>4</v>
      </c>
      <c r="X27" s="2"/>
      <c r="Y27" s="2"/>
    </row>
    <row r="28" spans="2:28" ht="22.5" customHeight="1">
      <c r="M28" s="2" t="s">
        <v>198</v>
      </c>
      <c r="N28" s="306">
        <v>6.4516129032258063E-2</v>
      </c>
      <c r="O28" s="39">
        <v>10</v>
      </c>
      <c r="X28" s="2"/>
      <c r="Y28" s="2"/>
    </row>
    <row r="29" spans="2:28" ht="17.25" customHeight="1">
      <c r="B29" s="52" t="s">
        <v>136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117</v>
      </c>
      <c r="N29" s="306">
        <v>0.13548387096774195</v>
      </c>
      <c r="O29" s="39">
        <v>21</v>
      </c>
      <c r="X29" s="2"/>
      <c r="Y29" s="2"/>
    </row>
    <row r="30" spans="2:28" ht="22.5" customHeight="1">
      <c r="B30" s="60"/>
      <c r="C30" s="60"/>
      <c r="M30" s="2" t="s">
        <v>199</v>
      </c>
      <c r="N30" s="306">
        <v>0.12258064516129032</v>
      </c>
      <c r="O30" s="39">
        <v>19</v>
      </c>
      <c r="X30" s="2"/>
      <c r="Y30" s="2"/>
    </row>
    <row r="31" spans="2:28" ht="22.5" customHeight="1" thickBot="1">
      <c r="H31" s="200" t="s">
        <v>92</v>
      </c>
      <c r="I31" s="201" t="s">
        <v>93</v>
      </c>
      <c r="J31" s="202" t="str">
        <f>J10</f>
        <v>해성운수</v>
      </c>
      <c r="K31" s="203" t="s">
        <v>116</v>
      </c>
      <c r="M31" s="2" t="s">
        <v>200</v>
      </c>
      <c r="N31" s="306">
        <v>0.18064516129032257</v>
      </c>
      <c r="O31" s="39">
        <v>28</v>
      </c>
      <c r="X31" s="2"/>
      <c r="Y31" s="2"/>
    </row>
    <row r="32" spans="2:28" ht="22.5" customHeight="1" thickTop="1">
      <c r="H32" s="208" t="s">
        <v>110</v>
      </c>
      <c r="I32" s="209" t="s">
        <v>67</v>
      </c>
      <c r="J32" s="210" t="s">
        <v>67</v>
      </c>
      <c r="K32" s="211"/>
      <c r="M32" s="2" t="s">
        <v>76</v>
      </c>
      <c r="N32" s="306">
        <v>0.47096774193548385</v>
      </c>
      <c r="O32" s="39">
        <v>71</v>
      </c>
      <c r="X32" s="2"/>
      <c r="Z32" s="39"/>
      <c r="AA32" s="39"/>
      <c r="AB32" s="39"/>
    </row>
    <row r="33" spans="2:28" ht="21" customHeight="1">
      <c r="H33" s="204" t="s">
        <v>95</v>
      </c>
      <c r="I33" s="205">
        <v>4.0834575260804772E-2</v>
      </c>
      <c r="J33" s="206" t="s">
        <v>620</v>
      </c>
      <c r="K33" s="207">
        <v>-1.5028123647901546E-2</v>
      </c>
      <c r="M33" s="2"/>
      <c r="X33" s="2"/>
      <c r="Z33" s="39"/>
      <c r="AA33" s="39"/>
      <c r="AB33" s="39"/>
    </row>
    <row r="34" spans="2:28" ht="21" customHeight="1">
      <c r="H34" s="188" t="s">
        <v>96</v>
      </c>
      <c r="I34" s="180">
        <v>6.9448584202682559E-2</v>
      </c>
      <c r="J34" s="189" t="s">
        <v>831</v>
      </c>
      <c r="K34" s="190">
        <v>-4.9324551704244962E-3</v>
      </c>
      <c r="L34" s="4"/>
      <c r="M34" s="2"/>
      <c r="X34" s="2"/>
      <c r="Z34" s="39"/>
      <c r="AA34" s="39"/>
      <c r="AB34" s="39"/>
    </row>
    <row r="35" spans="2:28" ht="21" customHeight="1">
      <c r="H35" s="187" t="s">
        <v>97</v>
      </c>
      <c r="I35" s="180">
        <v>0.12071535022354694</v>
      </c>
      <c r="J35" s="189" t="s">
        <v>832</v>
      </c>
      <c r="K35" s="190">
        <v>1.4768520744195004E-2</v>
      </c>
      <c r="L35" s="4"/>
      <c r="M35" s="2"/>
      <c r="X35" s="2"/>
      <c r="Z35" s="39"/>
      <c r="AA35" s="39"/>
      <c r="AB35" s="39"/>
    </row>
    <row r="36" spans="2:28" ht="21" customHeight="1">
      <c r="H36" s="187" t="s">
        <v>100</v>
      </c>
      <c r="I36" s="180">
        <v>0.21818181818181817</v>
      </c>
      <c r="J36" s="189" t="s">
        <v>833</v>
      </c>
      <c r="K36" s="190">
        <v>-9.5601173020527855E-2</v>
      </c>
      <c r="L36" s="4"/>
      <c r="M36" s="2"/>
      <c r="X36" s="2"/>
      <c r="Z36" s="39"/>
      <c r="AA36" s="39"/>
      <c r="AB36" s="39"/>
    </row>
    <row r="37" spans="2:28" ht="21" customHeight="1">
      <c r="H37" s="191" t="s">
        <v>98</v>
      </c>
      <c r="I37" s="180">
        <v>0.23487332339791356</v>
      </c>
      <c r="J37" s="189" t="s">
        <v>834</v>
      </c>
      <c r="K37" s="190">
        <v>-5.4228162107590988E-2</v>
      </c>
      <c r="L37" s="4"/>
      <c r="M37" s="2"/>
      <c r="X37" s="2"/>
      <c r="Z37" s="39"/>
      <c r="AA37" s="39"/>
      <c r="AB37" s="39"/>
    </row>
    <row r="38" spans="2:28" ht="21" customHeight="1">
      <c r="H38" s="192" t="s">
        <v>99</v>
      </c>
      <c r="I38" s="193">
        <v>0.31594634873323396</v>
      </c>
      <c r="J38" s="194" t="s">
        <v>835</v>
      </c>
      <c r="K38" s="195">
        <v>0.15502139320224989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137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102</v>
      </c>
      <c r="D41" s="56" t="s">
        <v>103</v>
      </c>
      <c r="E41" s="56" t="s">
        <v>104</v>
      </c>
      <c r="F41" s="56" t="s">
        <v>105</v>
      </c>
      <c r="G41" s="56" t="s">
        <v>106</v>
      </c>
      <c r="H41" s="56" t="s">
        <v>6</v>
      </c>
      <c r="I41" s="56" t="s">
        <v>7</v>
      </c>
      <c r="J41" s="56" t="s">
        <v>107</v>
      </c>
      <c r="K41" s="56" t="s">
        <v>72</v>
      </c>
      <c r="L41" s="4"/>
      <c r="M41" s="2"/>
      <c r="N41" s="39" t="s">
        <v>130</v>
      </c>
      <c r="X41" s="2"/>
      <c r="Z41" s="39"/>
      <c r="AA41" s="39"/>
      <c r="AB41" s="39"/>
    </row>
    <row r="42" spans="2:28" ht="22.5" customHeight="1">
      <c r="B42" s="230" t="s">
        <v>118</v>
      </c>
      <c r="C42" s="77">
        <v>1</v>
      </c>
      <c r="D42" s="78">
        <v>2.3844899837254203E-2</v>
      </c>
      <c r="E42" s="78">
        <v>0.49524459563926748</v>
      </c>
      <c r="F42" s="78">
        <v>0.25403277580384187</v>
      </c>
      <c r="G42" s="79">
        <v>10.845306451612901</v>
      </c>
      <c r="H42" s="80">
        <v>1.9091814669207086</v>
      </c>
      <c r="I42" s="80">
        <v>15.226412113151788</v>
      </c>
      <c r="J42" s="81">
        <v>2.3498429095784781</v>
      </c>
      <c r="K42" s="83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8" t="s">
        <v>118</v>
      </c>
      <c r="C43" s="69">
        <v>2</v>
      </c>
      <c r="D43" s="70">
        <v>4.1275006569769832E-2</v>
      </c>
      <c r="E43" s="70">
        <v>0.43701106840737142</v>
      </c>
      <c r="F43" s="70">
        <v>0.24620528104648598</v>
      </c>
      <c r="G43" s="71">
        <v>8.6559718309859139</v>
      </c>
      <c r="H43" s="72">
        <v>0.46028571177019917</v>
      </c>
      <c r="I43" s="72">
        <v>6.3991012939318193</v>
      </c>
      <c r="J43" s="73">
        <v>2.602863901509227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28" t="s">
        <v>118</v>
      </c>
      <c r="C44" s="69">
        <v>3</v>
      </c>
      <c r="D44" s="70">
        <v>2.0880835801093872E-2</v>
      </c>
      <c r="E44" s="70">
        <v>0.42981019321800346</v>
      </c>
      <c r="F44" s="70">
        <v>0.26133790364866333</v>
      </c>
      <c r="G44" s="71">
        <v>8.1892676056338001</v>
      </c>
      <c r="H44" s="72">
        <v>0.49267365997049234</v>
      </c>
      <c r="I44" s="72">
        <v>7.2187145408587439</v>
      </c>
      <c r="J44" s="73">
        <v>2.6873277184686932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8" t="s">
        <v>118</v>
      </c>
      <c r="C45" s="69">
        <v>4</v>
      </c>
      <c r="D45" s="70">
        <v>2.1563308994636033E-2</v>
      </c>
      <c r="E45" s="70">
        <v>0.42076466730414747</v>
      </c>
      <c r="F45" s="70">
        <v>0.26271649257198149</v>
      </c>
      <c r="G45" s="71">
        <v>8.4677536231884023</v>
      </c>
      <c r="H45" s="72">
        <v>0.63660557115881056</v>
      </c>
      <c r="I45" s="72">
        <v>7.7246772737491858</v>
      </c>
      <c r="J45" s="73">
        <v>2.6453191970751262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8" t="s">
        <v>118</v>
      </c>
      <c r="C46" s="69">
        <v>5</v>
      </c>
      <c r="D46" s="70">
        <v>2.2158129654213158E-2</v>
      </c>
      <c r="E46" s="70">
        <v>0.41866755366839159</v>
      </c>
      <c r="F46" s="70">
        <v>0.24908014724124281</v>
      </c>
      <c r="G46" s="71">
        <v>9.1887794117647079</v>
      </c>
      <c r="H46" s="72">
        <v>0.72693809909889495</v>
      </c>
      <c r="I46" s="72">
        <v>7.9727801421170232</v>
      </c>
      <c r="J46" s="73">
        <v>2.5499506658205395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8" t="s">
        <v>118</v>
      </c>
      <c r="C47" s="69">
        <v>6</v>
      </c>
      <c r="D47" s="70">
        <v>2.3436730619457894E-2</v>
      </c>
      <c r="E47" s="70">
        <v>0.419838836472885</v>
      </c>
      <c r="F47" s="70">
        <v>0.20971515837502452</v>
      </c>
      <c r="G47" s="71">
        <v>10.559073529411762</v>
      </c>
      <c r="H47" s="72">
        <v>0.97548599863735785</v>
      </c>
      <c r="I47" s="72">
        <v>8.1048459612543642</v>
      </c>
      <c r="J47" s="73">
        <v>2.3662549566586195</v>
      </c>
      <c r="K47" s="74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28" t="s">
        <v>118</v>
      </c>
      <c r="C48" s="69">
        <v>7</v>
      </c>
      <c r="D48" s="70">
        <v>2.4291243794813115E-2</v>
      </c>
      <c r="E48" s="70">
        <v>0.42116838513626903</v>
      </c>
      <c r="F48" s="70">
        <v>0.1925160346092665</v>
      </c>
      <c r="G48" s="71">
        <v>11.381136363636367</v>
      </c>
      <c r="H48" s="72">
        <v>0.43483112861538215</v>
      </c>
      <c r="I48" s="72">
        <v>8.0845416567847188</v>
      </c>
      <c r="J48" s="73">
        <v>2.2734031348175807</v>
      </c>
      <c r="K48" s="74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8" t="s">
        <v>118</v>
      </c>
      <c r="C49" s="69">
        <v>8</v>
      </c>
      <c r="D49" s="70">
        <v>2.3902291320810457E-2</v>
      </c>
      <c r="E49" s="70">
        <v>0.43826345134916017</v>
      </c>
      <c r="F49" s="70">
        <v>0.17442858784643081</v>
      </c>
      <c r="G49" s="71">
        <v>12.304449275362316</v>
      </c>
      <c r="H49" s="72">
        <v>0.56778362580172392</v>
      </c>
      <c r="I49" s="72">
        <v>7.8314721470729101</v>
      </c>
      <c r="J49" s="73">
        <v>2.1778448804578709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8" t="s">
        <v>118</v>
      </c>
      <c r="C50" s="69">
        <v>9</v>
      </c>
      <c r="D50" s="70">
        <v>2.0978467132547814E-2</v>
      </c>
      <c r="E50" s="70">
        <v>0.43578335889561765</v>
      </c>
      <c r="F50" s="70">
        <v>0.19176571010712837</v>
      </c>
      <c r="G50" s="71">
        <v>11.925063492063492</v>
      </c>
      <c r="H50" s="72">
        <v>0.58173873810698107</v>
      </c>
      <c r="I50" s="72">
        <v>8.1426083879296058</v>
      </c>
      <c r="J50" s="73">
        <v>2.2524100575578148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5.5" customHeight="1">
      <c r="B51" s="53" t="s">
        <v>108</v>
      </c>
      <c r="C51" s="53"/>
      <c r="D51" s="67" cm="1">
        <f t="array" aca="1" ref="D51" ca="1">(INDIRECT(ADDRESS(ROW()-1,COLUMN()))/INDIRECT(ADDRESS(ROW()-2,COLUMN())))-1</f>
        <v>-0.12232401274923066</v>
      </c>
      <c r="E51" s="67" cm="1">
        <f t="array" aca="1" ref="E51" ca="1">(INDIRECT(ADDRESS(ROW()-1,COLUMN()))/INDIRECT(ADDRESS(ROW()-2,COLUMN())))-1</f>
        <v>-5.6589077777481345E-3</v>
      </c>
      <c r="F51" s="67" cm="1">
        <f t="array" aca="1" ref="F51" ca="1">(INDIRECT(ADDRESS(ROW()-1,COLUMN()))/INDIRECT(ADDRESS(ROW()-2,COLUMN())))-1</f>
        <v>9.9393811959088918E-2</v>
      </c>
      <c r="G51" s="67" cm="1">
        <f t="array" aca="1" ref="G51" ca="1">(INDIRECT(ADDRESS(ROW()-1,COLUMN()))/INDIRECT(ADDRESS(ROW()-2,COLUMN())))-1</f>
        <v>-3.0833219334609585E-2</v>
      </c>
      <c r="H51" s="67" cm="1">
        <f t="array" aca="1" ref="H51" ca="1">(INDIRECT(ADDRESS(ROW()-1,COLUMN()))/INDIRECT(ADDRESS(ROW()-2,COLUMN())))-1</f>
        <v>2.4578222532487093E-2</v>
      </c>
      <c r="I51" s="67" cm="1">
        <f t="array" aca="1" ref="I51" ca="1">(INDIRECT(ADDRESS(ROW()-1,COLUMN()))/INDIRECT(ADDRESS(ROW()-2,COLUMN())))-1</f>
        <v>3.9728959640491945E-2</v>
      </c>
      <c r="J51" s="67" cm="1">
        <f t="array" aca="1" ref="J51" ca="1">(INDIRECT(ADDRESS(ROW()-1,COLUMN()))/INDIRECT(ADDRESS(ROW()-2,COLUMN())))-1</f>
        <v>3.4238056975052888E-2</v>
      </c>
      <c r="K51" s="75" t="str" cm="1">
        <f t="array" ref="K51">_xlfn.IFS(N51=0,"등급유지",N51&gt;0,N51&amp;"등급 상승",N51&lt;0,N51&amp;"등급 하락")</f>
        <v>등급유지</v>
      </c>
      <c r="M51" s="307"/>
      <c r="N51" s="39">
        <v>0</v>
      </c>
      <c r="O51" s="39" t="s">
        <v>131</v>
      </c>
      <c r="X51" s="237"/>
      <c r="Z51" s="233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307"/>
      <c r="N52" s="2"/>
      <c r="O52" s="2"/>
      <c r="X52" s="237"/>
      <c r="Z52" s="233"/>
      <c r="AA52" s="39"/>
      <c r="AB52" s="39"/>
    </row>
    <row r="53" spans="2:28" ht="18" customHeight="1">
      <c r="B53" s="52" t="s">
        <v>138</v>
      </c>
      <c r="C53" s="52"/>
      <c r="D53" s="51"/>
      <c r="E53" s="51"/>
      <c r="F53" s="51"/>
      <c r="G53" s="51"/>
      <c r="H53" s="51"/>
      <c r="I53" s="51"/>
      <c r="J53" s="51"/>
      <c r="K53" s="51"/>
      <c r="M53" s="307"/>
      <c r="X53" s="237"/>
      <c r="Z53" s="233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07"/>
      <c r="X54" s="237"/>
      <c r="Z54" s="233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307"/>
      <c r="N55" s="237"/>
      <c r="P55" s="233"/>
      <c r="AA55" s="40"/>
    </row>
    <row r="56" spans="2:28" ht="25.5" customHeight="1">
      <c r="B56" s="48"/>
      <c r="C56" s="48"/>
      <c r="D56" s="49"/>
      <c r="M56" s="307"/>
      <c r="N56" s="237"/>
      <c r="P56" s="233"/>
      <c r="AA56" s="40"/>
    </row>
    <row r="57" spans="2:28" ht="25.5" customHeight="1">
      <c r="B57" s="48"/>
      <c r="C57" s="48"/>
      <c r="D57" s="49"/>
      <c r="M57" s="307"/>
      <c r="N57" s="237"/>
      <c r="P57" s="233"/>
      <c r="AA57" s="40"/>
    </row>
    <row r="58" spans="2:28" ht="25.5" customHeight="1">
      <c r="B58" s="48"/>
      <c r="C58" s="48"/>
      <c r="D58" s="49"/>
      <c r="M58" s="307"/>
      <c r="N58" s="237"/>
      <c r="P58" s="233"/>
      <c r="AA58" s="40"/>
    </row>
    <row r="59" spans="2:28" ht="25.5" customHeight="1">
      <c r="B59" s="48"/>
      <c r="C59" s="48"/>
      <c r="D59" s="49"/>
      <c r="M59" s="307"/>
      <c r="N59" s="237"/>
      <c r="P59" s="233"/>
      <c r="AA59" s="40"/>
    </row>
    <row r="60" spans="2:28" ht="25.5" customHeight="1">
      <c r="B60" s="48"/>
      <c r="C60" s="48"/>
      <c r="D60" s="49"/>
      <c r="M60" s="307"/>
      <c r="N60" s="237"/>
      <c r="P60" s="233"/>
      <c r="AA60" s="40"/>
    </row>
    <row r="61" spans="2:28" ht="25.5" customHeight="1">
      <c r="B61" s="48"/>
      <c r="C61" s="48"/>
      <c r="D61" s="49"/>
      <c r="M61" s="307"/>
      <c r="N61" s="237"/>
      <c r="P61" s="233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7"/>
      <c r="N62" s="237"/>
      <c r="P62" s="233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07"/>
      <c r="N63" s="237"/>
      <c r="P63" s="233"/>
      <c r="AA63" s="40"/>
    </row>
    <row r="64" spans="2:28" ht="25.5" customHeight="1" thickBot="1">
      <c r="B64" s="212" t="s">
        <v>92</v>
      </c>
      <c r="C64" s="213" t="s">
        <v>119</v>
      </c>
      <c r="D64" s="213" t="s">
        <v>129</v>
      </c>
      <c r="E64" s="213" t="s">
        <v>120</v>
      </c>
      <c r="F64" s="213" t="s">
        <v>128</v>
      </c>
      <c r="G64" s="213" t="s">
        <v>126</v>
      </c>
      <c r="H64" s="213" t="s">
        <v>122</v>
      </c>
      <c r="I64" s="213" t="s">
        <v>124</v>
      </c>
      <c r="J64" s="213" t="s">
        <v>121</v>
      </c>
      <c r="K64" s="214" t="s">
        <v>123</v>
      </c>
      <c r="M64" s="238">
        <v>1</v>
      </c>
      <c r="N64" s="239">
        <v>2</v>
      </c>
      <c r="O64" s="239">
        <v>3</v>
      </c>
      <c r="P64" s="238">
        <v>4</v>
      </c>
      <c r="Q64" s="239">
        <v>5</v>
      </c>
      <c r="R64" s="239">
        <v>6</v>
      </c>
      <c r="S64" s="238">
        <v>7</v>
      </c>
      <c r="T64" s="239">
        <v>8</v>
      </c>
      <c r="U64" s="239">
        <v>9</v>
      </c>
      <c r="V64" s="239">
        <v>10</v>
      </c>
      <c r="W64" s="239"/>
      <c r="X64" s="239">
        <v>12</v>
      </c>
      <c r="Y64" s="39">
        <v>13</v>
      </c>
      <c r="AA64" s="40"/>
    </row>
    <row r="65" spans="2:27" ht="25.5" customHeight="1" thickTop="1">
      <c r="B65" s="217" t="s">
        <v>110</v>
      </c>
      <c r="C65" s="218" t="s">
        <v>69</v>
      </c>
      <c r="D65" s="219" t="s">
        <v>67</v>
      </c>
      <c r="E65" s="219" t="s">
        <v>67</v>
      </c>
      <c r="F65" s="219" t="s">
        <v>70</v>
      </c>
      <c r="G65" s="219" t="s">
        <v>70</v>
      </c>
      <c r="H65" s="219" t="s">
        <v>70</v>
      </c>
      <c r="I65" s="219" t="s">
        <v>70</v>
      </c>
      <c r="J65" s="219" t="s">
        <v>70</v>
      </c>
      <c r="K65" s="219" t="s">
        <v>70</v>
      </c>
      <c r="M65" s="238" t="s">
        <v>119</v>
      </c>
      <c r="N65" s="238" t="s">
        <v>129</v>
      </c>
      <c r="O65" s="238" t="s">
        <v>120</v>
      </c>
      <c r="P65" s="238" t="s">
        <v>128</v>
      </c>
      <c r="Q65" s="238" t="s">
        <v>126</v>
      </c>
      <c r="R65" s="238" t="s">
        <v>122</v>
      </c>
      <c r="S65" s="238" t="s">
        <v>124</v>
      </c>
      <c r="T65" s="238" t="s">
        <v>121</v>
      </c>
      <c r="U65" s="238" t="s">
        <v>123</v>
      </c>
      <c r="V65" s="238" t="s">
        <v>127</v>
      </c>
      <c r="W65" s="238" t="s">
        <v>125</v>
      </c>
      <c r="X65" s="238" t="s">
        <v>129</v>
      </c>
      <c r="Y65" s="39" t="s">
        <v>125</v>
      </c>
      <c r="AA65" s="40"/>
    </row>
    <row r="66" spans="2:27" ht="25.5" customHeight="1">
      <c r="B66" s="215" t="s">
        <v>95</v>
      </c>
      <c r="C66" s="205" t="s">
        <v>523</v>
      </c>
      <c r="D66" s="205" t="s">
        <v>523</v>
      </c>
      <c r="E66" s="205" t="s">
        <v>523</v>
      </c>
      <c r="F66" s="205" t="s">
        <v>523</v>
      </c>
      <c r="G66" s="205" t="s">
        <v>523</v>
      </c>
      <c r="H66" s="205" t="s">
        <v>523</v>
      </c>
      <c r="I66" s="205" t="s">
        <v>523</v>
      </c>
      <c r="J66" s="205" t="s">
        <v>523</v>
      </c>
      <c r="K66" s="216" t="s">
        <v>523</v>
      </c>
      <c r="M66" s="308">
        <v>0</v>
      </c>
      <c r="N66" s="308">
        <v>0</v>
      </c>
      <c r="O66" s="308">
        <v>0</v>
      </c>
      <c r="P66" s="308">
        <v>0</v>
      </c>
      <c r="Q66" s="308">
        <v>0</v>
      </c>
      <c r="R66" s="308">
        <v>0</v>
      </c>
      <c r="S66" s="308">
        <v>0</v>
      </c>
      <c r="T66" s="308">
        <v>0</v>
      </c>
      <c r="U66" s="308">
        <v>0</v>
      </c>
      <c r="V66" s="240">
        <v>0</v>
      </c>
      <c r="W66" s="240"/>
      <c r="X66" s="240"/>
      <c r="AA66" s="40"/>
    </row>
    <row r="67" spans="2:27" ht="25.5" customHeight="1">
      <c r="B67" s="179" t="s">
        <v>96</v>
      </c>
      <c r="C67" s="181" t="s">
        <v>836</v>
      </c>
      <c r="D67" s="181" t="s">
        <v>523</v>
      </c>
      <c r="E67" s="181" t="s">
        <v>523</v>
      </c>
      <c r="F67" s="181" t="s">
        <v>523</v>
      </c>
      <c r="G67" s="181" t="s">
        <v>523</v>
      </c>
      <c r="H67" s="181" t="s">
        <v>523</v>
      </c>
      <c r="I67" s="181" t="s">
        <v>523</v>
      </c>
      <c r="J67" s="181" t="s">
        <v>523</v>
      </c>
      <c r="K67" s="182" t="s">
        <v>523</v>
      </c>
      <c r="M67" s="308">
        <v>0.1</v>
      </c>
      <c r="N67" s="308">
        <v>0</v>
      </c>
      <c r="O67" s="308">
        <v>0</v>
      </c>
      <c r="P67" s="308">
        <v>0</v>
      </c>
      <c r="Q67" s="308">
        <v>0</v>
      </c>
      <c r="R67" s="308">
        <v>0</v>
      </c>
      <c r="S67" s="308">
        <v>0</v>
      </c>
      <c r="T67" s="308">
        <v>0</v>
      </c>
      <c r="U67" s="308">
        <v>0</v>
      </c>
      <c r="V67" s="240">
        <v>0</v>
      </c>
      <c r="W67" s="240">
        <v>0</v>
      </c>
      <c r="X67" s="240">
        <v>0</v>
      </c>
      <c r="Y67" s="39">
        <v>0</v>
      </c>
      <c r="AA67" s="40"/>
    </row>
    <row r="68" spans="2:27" ht="25.5" customHeight="1">
      <c r="B68" s="178" t="s">
        <v>97</v>
      </c>
      <c r="C68" s="181" t="s">
        <v>837</v>
      </c>
      <c r="D68" s="181" t="s">
        <v>523</v>
      </c>
      <c r="E68" s="181" t="s">
        <v>838</v>
      </c>
      <c r="F68" s="181" t="s">
        <v>523</v>
      </c>
      <c r="G68" s="181" t="s">
        <v>523</v>
      </c>
      <c r="H68" s="181" t="s">
        <v>523</v>
      </c>
      <c r="I68" s="181" t="s">
        <v>523</v>
      </c>
      <c r="J68" s="181" t="s">
        <v>523</v>
      </c>
      <c r="K68" s="182" t="s">
        <v>523</v>
      </c>
      <c r="M68" s="308">
        <v>0.3</v>
      </c>
      <c r="N68" s="308">
        <v>0</v>
      </c>
      <c r="O68" s="308">
        <v>9.0909090909090912E-2</v>
      </c>
      <c r="P68" s="308">
        <v>0</v>
      </c>
      <c r="Q68" s="308">
        <v>0</v>
      </c>
      <c r="R68" s="308">
        <v>0</v>
      </c>
      <c r="S68" s="308">
        <v>0</v>
      </c>
      <c r="T68" s="308">
        <v>0</v>
      </c>
      <c r="U68" s="308">
        <v>0</v>
      </c>
      <c r="V68" s="240">
        <v>0</v>
      </c>
      <c r="W68" s="240">
        <v>0</v>
      </c>
      <c r="X68" s="240">
        <v>0</v>
      </c>
      <c r="Y68" s="39">
        <v>0</v>
      </c>
      <c r="AA68" s="40"/>
    </row>
    <row r="69" spans="2:27" ht="25.5" customHeight="1">
      <c r="B69" s="178" t="s">
        <v>100</v>
      </c>
      <c r="C69" s="181" t="s">
        <v>839</v>
      </c>
      <c r="D69" s="181" t="s">
        <v>523</v>
      </c>
      <c r="E69" s="181" t="s">
        <v>523</v>
      </c>
      <c r="F69" s="181" t="s">
        <v>523</v>
      </c>
      <c r="G69" s="181" t="s">
        <v>523</v>
      </c>
      <c r="H69" s="181" t="s">
        <v>523</v>
      </c>
      <c r="I69" s="181" t="s">
        <v>523</v>
      </c>
      <c r="J69" s="181" t="s">
        <v>523</v>
      </c>
      <c r="K69" s="182" t="s">
        <v>523</v>
      </c>
      <c r="M69" s="308">
        <v>0.35</v>
      </c>
      <c r="N69" s="308">
        <v>0</v>
      </c>
      <c r="O69" s="308">
        <v>0</v>
      </c>
      <c r="P69" s="308">
        <v>0</v>
      </c>
      <c r="Q69" s="308">
        <v>0</v>
      </c>
      <c r="R69" s="308">
        <v>0</v>
      </c>
      <c r="S69" s="308">
        <v>0</v>
      </c>
      <c r="T69" s="308">
        <v>0</v>
      </c>
      <c r="U69" s="308">
        <v>0</v>
      </c>
      <c r="V69" s="240">
        <v>0</v>
      </c>
      <c r="W69" s="240">
        <v>0</v>
      </c>
      <c r="X69" s="240">
        <v>0</v>
      </c>
      <c r="Y69" s="39">
        <v>0</v>
      </c>
      <c r="AA69" s="40"/>
    </row>
    <row r="70" spans="2:27" ht="25.5" customHeight="1">
      <c r="B70" s="183" t="s">
        <v>98</v>
      </c>
      <c r="C70" s="181" t="s">
        <v>840</v>
      </c>
      <c r="D70" s="181" t="s">
        <v>524</v>
      </c>
      <c r="E70" s="181" t="s">
        <v>841</v>
      </c>
      <c r="F70" s="181" t="s">
        <v>842</v>
      </c>
      <c r="G70" s="181" t="s">
        <v>523</v>
      </c>
      <c r="H70" s="181" t="s">
        <v>523</v>
      </c>
      <c r="I70" s="181" t="s">
        <v>843</v>
      </c>
      <c r="J70" s="181" t="s">
        <v>523</v>
      </c>
      <c r="K70" s="182" t="s">
        <v>523</v>
      </c>
      <c r="M70" s="308">
        <v>0.25</v>
      </c>
      <c r="N70" s="308">
        <v>1</v>
      </c>
      <c r="O70" s="308">
        <v>0.36363636363636365</v>
      </c>
      <c r="P70" s="308">
        <v>0.44444444444444442</v>
      </c>
      <c r="Q70" s="308">
        <v>0</v>
      </c>
      <c r="R70" s="308">
        <v>0</v>
      </c>
      <c r="S70" s="308">
        <v>0.2</v>
      </c>
      <c r="T70" s="308">
        <v>0</v>
      </c>
      <c r="U70" s="308">
        <v>0</v>
      </c>
      <c r="V70" s="240">
        <v>0</v>
      </c>
      <c r="W70" s="240">
        <v>0</v>
      </c>
      <c r="X70" s="240">
        <v>0</v>
      </c>
      <c r="Y70" s="39">
        <v>0</v>
      </c>
      <c r="AA70" s="40"/>
    </row>
    <row r="71" spans="2:27" ht="25.5" customHeight="1">
      <c r="B71" s="184" t="s">
        <v>99</v>
      </c>
      <c r="C71" s="185" t="s">
        <v>523</v>
      </c>
      <c r="D71" s="185" t="s">
        <v>523</v>
      </c>
      <c r="E71" s="185" t="s">
        <v>844</v>
      </c>
      <c r="F71" s="185" t="s">
        <v>845</v>
      </c>
      <c r="G71" s="185" t="s">
        <v>524</v>
      </c>
      <c r="H71" s="185" t="s">
        <v>525</v>
      </c>
      <c r="I71" s="185" t="s">
        <v>846</v>
      </c>
      <c r="J71" s="185" t="s">
        <v>524</v>
      </c>
      <c r="K71" s="186" t="s">
        <v>525</v>
      </c>
      <c r="M71" s="308">
        <v>0</v>
      </c>
      <c r="N71" s="308">
        <v>0</v>
      </c>
      <c r="O71" s="308">
        <v>0.54545454545454541</v>
      </c>
      <c r="P71" s="308">
        <v>0.55555555555555558</v>
      </c>
      <c r="Q71" s="308">
        <v>1</v>
      </c>
      <c r="R71" s="308">
        <v>1</v>
      </c>
      <c r="S71" s="308">
        <v>0.8</v>
      </c>
      <c r="T71" s="308">
        <v>1</v>
      </c>
      <c r="U71" s="308">
        <v>1</v>
      </c>
      <c r="V71" s="240">
        <v>0.625</v>
      </c>
      <c r="W71" s="240">
        <v>0</v>
      </c>
      <c r="X71" s="240">
        <v>1</v>
      </c>
      <c r="Y71" s="39">
        <v>0</v>
      </c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W72" s="39">
        <v>1</v>
      </c>
      <c r="X72" s="39">
        <v>0</v>
      </c>
      <c r="Y72" s="39">
        <v>0</v>
      </c>
      <c r="AA72" s="40"/>
    </row>
    <row r="73" spans="2:27" ht="25.5" customHeight="1" thickBot="1">
      <c r="B73" s="212" t="s">
        <v>92</v>
      </c>
      <c r="C73" s="213" t="s">
        <v>127</v>
      </c>
      <c r="D73" s="213"/>
      <c r="E73" s="213" t="str">
        <f>IFERROR(INDEX(#REF!,MATCH(종합!$C$5&amp;12,#REF!,0),2),"")</f>
        <v/>
      </c>
      <c r="F73" s="213" t="str">
        <f>IFERROR(INDEX(#REF!,MATCH(종합!$C$5&amp;13,#REF!,0),2),"")</f>
        <v/>
      </c>
      <c r="G73" s="213" t="str">
        <f>IFERROR(INDEX(#REF!,MATCH(종합!$C$5&amp;14,#REF!,0),2),"")</f>
        <v/>
      </c>
      <c r="H73" s="213" t="str">
        <f>IFERROR(INDEX(#REF!,MATCH(종합!$C$5&amp;15,#REF!,0),2),"")</f>
        <v/>
      </c>
      <c r="I73" s="213" t="str">
        <f>IFERROR(INDEX(#REF!,MATCH(종합!$C$5&amp;16,#REF!,0),2),"")</f>
        <v/>
      </c>
      <c r="J73" s="213" t="str">
        <f>IFERROR(INDEX(#REF!,MATCH(종합!$C$5&amp;17,#REF!,0),2),"")</f>
        <v/>
      </c>
      <c r="K73" s="213" t="str">
        <f>IFERROR(INDEX(#REF!,MATCH(종합!$C$5&amp;18,#REF!,0),2),"")</f>
        <v/>
      </c>
      <c r="M73" s="240"/>
      <c r="N73" s="240"/>
      <c r="O73" s="240"/>
      <c r="P73" s="240"/>
      <c r="Q73" s="240"/>
      <c r="R73" s="240"/>
      <c r="S73" s="240"/>
      <c r="T73" s="240"/>
      <c r="U73" s="240"/>
      <c r="AA73" s="40"/>
    </row>
    <row r="74" spans="2:27" ht="25.5" customHeight="1" thickTop="1">
      <c r="B74" s="217" t="s">
        <v>110</v>
      </c>
      <c r="C74" s="218" t="s">
        <v>70</v>
      </c>
      <c r="D74" s="218"/>
      <c r="E74" s="219" t="str">
        <f>IFERROR(INDEX(#REF!,MATCH(종합!$C$5&amp;종합!E$73,#REF!,0),15),"")</f>
        <v/>
      </c>
      <c r="F74" s="219" t="str">
        <f>IFERROR(INDEX(#REF!,MATCH(종합!$C$5&amp;종합!F$73,#REF!,0),15),"")</f>
        <v/>
      </c>
      <c r="G74" s="219" t="str">
        <f>IFERROR(INDEX(#REF!,MATCH(종합!$C$5&amp;종합!G$73,#REF!,0),15),"")</f>
        <v/>
      </c>
      <c r="H74" s="219" t="str">
        <f>IFERROR(INDEX(#REF!,MATCH(종합!$C$5&amp;종합!H$73,#REF!,0),15),"")</f>
        <v/>
      </c>
      <c r="I74" s="219" t="str">
        <f>IFERROR(INDEX(#REF!,MATCH(종합!$C$5&amp;종합!I$73,#REF!,0),15),"")</f>
        <v/>
      </c>
      <c r="J74" s="219" t="str">
        <f>IFERROR(INDEX(#REF!,MATCH(종합!$C$5&amp;종합!J$73,#REF!,0),15),"")</f>
        <v/>
      </c>
      <c r="K74" s="219" t="str">
        <f>IFERROR(INDEX(#REF!,MATCH(종합!$C$5&amp;종합!K$73,#REF!,0),15),"")</f>
        <v/>
      </c>
      <c r="M74" s="240"/>
      <c r="N74" s="240"/>
      <c r="O74" s="240"/>
      <c r="P74" s="240"/>
      <c r="Q74" s="240"/>
      <c r="R74" s="240"/>
      <c r="S74" s="240"/>
      <c r="T74" s="240"/>
      <c r="U74" s="240"/>
      <c r="AA74" s="40"/>
    </row>
    <row r="75" spans="2:27" ht="25.5" customHeight="1">
      <c r="B75" s="215" t="s">
        <v>95</v>
      </c>
      <c r="C75" s="205" t="s">
        <v>523</v>
      </c>
      <c r="D75" s="205"/>
      <c r="E75" s="205" t="str">
        <f>IFERROR(ROUND(SUMIFS(#REF!,#REF!,종합!$C$5,#REF!,종합!E$73)/SUMIFS(#REF!,#REF!,종합!$C$5,#REF!,종합!E$73)*100,0)&amp;"%("&amp;SUMIFS(#REF!,#REF!,종합!$C$5,#REF!,종합!E$73)&amp;"명)","")</f>
        <v/>
      </c>
      <c r="F75" s="205"/>
      <c r="G75" s="205"/>
      <c r="H75" s="205"/>
      <c r="I75" s="205"/>
      <c r="J75" s="205"/>
      <c r="K75" s="216"/>
      <c r="M75" s="240"/>
      <c r="N75" s="240"/>
      <c r="O75" s="240"/>
      <c r="P75" s="240"/>
      <c r="Q75" s="240"/>
      <c r="R75" s="240"/>
      <c r="S75" s="240"/>
      <c r="T75" s="240"/>
      <c r="U75" s="240"/>
      <c r="AA75" s="40"/>
    </row>
    <row r="76" spans="2:27" ht="25.5" customHeight="1">
      <c r="B76" s="179" t="s">
        <v>96</v>
      </c>
      <c r="C76" s="181" t="s">
        <v>523</v>
      </c>
      <c r="D76" s="181"/>
      <c r="E76" s="181" t="str">
        <f>IFERROR(ROUND(SUMIFS(#REF!,#REF!,종합!$C$5,#REF!,종합!E$73)/SUMIFS(#REF!,#REF!,종합!$C$5,#REF!,종합!E$73)*100,0)&amp;"%("&amp;SUMIFS(#REF!,#REF!,종합!$C$5,#REF!,종합!E$73)&amp;"명)","")</f>
        <v/>
      </c>
      <c r="F76" s="181"/>
      <c r="G76" s="181"/>
      <c r="H76" s="181"/>
      <c r="I76" s="181"/>
      <c r="J76" s="181"/>
      <c r="K76" s="182"/>
      <c r="M76" s="240"/>
      <c r="N76" s="240"/>
      <c r="O76" s="240"/>
      <c r="P76" s="240"/>
      <c r="Q76" s="240"/>
      <c r="R76" s="240"/>
      <c r="S76" s="240"/>
      <c r="T76" s="240"/>
      <c r="U76" s="240"/>
      <c r="AA76" s="40"/>
    </row>
    <row r="77" spans="2:27" ht="25.5" customHeight="1">
      <c r="B77" s="178" t="s">
        <v>97</v>
      </c>
      <c r="C77" s="181" t="s">
        <v>523</v>
      </c>
      <c r="D77" s="181"/>
      <c r="E77" s="181" t="str">
        <f>IFERROR(ROUND(SUMIFS(#REF!,#REF!,종합!$C$5,#REF!,종합!E$73)/SUMIFS(#REF!,#REF!,종합!$C$5,#REF!,종합!E$73)*100,0)&amp;"%("&amp;SUMIFS(#REF!,#REF!,종합!$C$5,#REF!,종합!E$73)&amp;"명)","")</f>
        <v/>
      </c>
      <c r="F77" s="181"/>
      <c r="G77" s="181"/>
      <c r="H77" s="181"/>
      <c r="I77" s="181"/>
      <c r="J77" s="181"/>
      <c r="K77" s="182"/>
      <c r="M77" s="240"/>
      <c r="N77" s="240"/>
      <c r="O77" s="240"/>
      <c r="P77" s="240"/>
      <c r="Q77" s="240"/>
      <c r="R77" s="240"/>
      <c r="S77" s="240"/>
      <c r="T77" s="240"/>
      <c r="U77" s="240"/>
      <c r="AA77" s="40"/>
    </row>
    <row r="78" spans="2:27" ht="25.5" customHeight="1">
      <c r="B78" s="178" t="s">
        <v>100</v>
      </c>
      <c r="C78" s="181" t="s">
        <v>523</v>
      </c>
      <c r="D78" s="181"/>
      <c r="E78" s="181" t="str">
        <f>IFERROR(ROUND(SUMIFS(#REF!,#REF!,종합!$C$5,#REF!,종합!E$73)/SUMIFS(#REF!,#REF!,종합!$C$5,#REF!,종합!E$73)*100,0)&amp;"%("&amp;SUMIFS(#REF!,#REF!,종합!$C$5,#REF!,종합!E$73)&amp;"명)","")</f>
        <v/>
      </c>
      <c r="F78" s="181"/>
      <c r="G78" s="181"/>
      <c r="H78" s="181"/>
      <c r="I78" s="181"/>
      <c r="J78" s="181"/>
      <c r="K78" s="182"/>
      <c r="M78" s="240"/>
      <c r="N78" s="240"/>
      <c r="O78" s="240"/>
      <c r="P78" s="240"/>
      <c r="Q78" s="240"/>
      <c r="R78" s="240"/>
      <c r="S78" s="240"/>
      <c r="T78" s="240"/>
      <c r="U78" s="240"/>
      <c r="AA78" s="40"/>
    </row>
    <row r="79" spans="2:27" ht="25.5" customHeight="1">
      <c r="B79" s="183" t="s">
        <v>98</v>
      </c>
      <c r="C79" s="181" t="s">
        <v>523</v>
      </c>
      <c r="D79" s="181"/>
      <c r="E79" s="181" t="str">
        <f>IFERROR(ROUND(SUMIFS(#REF!,#REF!,종합!$C$5,#REF!,종합!E$73)/SUMIFS(#REF!,#REF!,종합!$C$5,#REF!,종합!E$73)*100,0)&amp;"%("&amp;SUMIFS(#REF!,#REF!,종합!$C$5,#REF!,종합!E$73)&amp;"명)","")</f>
        <v/>
      </c>
      <c r="F79" s="181"/>
      <c r="G79" s="181"/>
      <c r="H79" s="181"/>
      <c r="I79" s="181"/>
      <c r="J79" s="181"/>
      <c r="K79" s="182"/>
      <c r="M79" s="240"/>
      <c r="N79" s="240"/>
      <c r="O79" s="240"/>
      <c r="P79" s="240"/>
      <c r="Q79" s="240"/>
      <c r="R79" s="240"/>
      <c r="S79" s="240"/>
      <c r="T79" s="240"/>
      <c r="U79" s="240"/>
      <c r="AA79" s="40"/>
    </row>
    <row r="80" spans="2:27" ht="25.5" customHeight="1">
      <c r="B80" s="184" t="s">
        <v>99</v>
      </c>
      <c r="C80" s="185" t="s">
        <v>847</v>
      </c>
      <c r="D80" s="185"/>
      <c r="E80" s="185" t="str">
        <f>IFERROR(ROUND(SUMIFS(#REF!,#REF!,종합!$C$5,#REF!,종합!E$73)/SUMIFS(#REF!,#REF!,종합!$C$5,#REF!,종합!E$73)*100,0)&amp;"%("&amp;SUMIFS(#REF!,#REF!,종합!$C$5,#REF!,종합!E$73)&amp;"명)","")</f>
        <v/>
      </c>
      <c r="F80" s="185"/>
      <c r="G80" s="185"/>
      <c r="H80" s="185"/>
      <c r="I80" s="185"/>
      <c r="J80" s="185"/>
      <c r="K80" s="186"/>
      <c r="M80" s="240"/>
      <c r="N80" s="240"/>
      <c r="O80" s="240"/>
      <c r="P80" s="240"/>
      <c r="Q80" s="240"/>
      <c r="R80" s="240"/>
      <c r="S80" s="240"/>
      <c r="T80" s="240"/>
      <c r="U80" s="240"/>
      <c r="AA80" s="40"/>
    </row>
    <row r="81" spans="2:27" ht="15.75" customHeight="1">
      <c r="B81" s="48"/>
      <c r="C81" s="48"/>
      <c r="D81" s="49"/>
      <c r="E81" s="49"/>
      <c r="F81" s="49"/>
      <c r="G81" s="49"/>
      <c r="H81" s="49"/>
      <c r="I81" s="49"/>
      <c r="J81" s="49"/>
      <c r="K81" s="49"/>
      <c r="M81" s="240"/>
      <c r="N81" s="240"/>
      <c r="O81" s="240"/>
      <c r="P81" s="240"/>
      <c r="Q81" s="240"/>
      <c r="R81" s="240"/>
      <c r="S81" s="240"/>
      <c r="T81" s="240"/>
      <c r="U81" s="240"/>
      <c r="AA81" s="40"/>
    </row>
    <row r="82" spans="2:27" ht="17.25" customHeight="1">
      <c r="B82" s="52" t="s">
        <v>139</v>
      </c>
      <c r="C82" s="52"/>
      <c r="D82" s="51"/>
      <c r="E82" s="51"/>
      <c r="F82" s="51"/>
      <c r="G82" s="51"/>
      <c r="H82" s="51"/>
      <c r="I82" s="51"/>
      <c r="J82" s="51"/>
      <c r="K82" s="51"/>
      <c r="M82" s="307"/>
      <c r="N82" s="237"/>
      <c r="P82" s="233"/>
      <c r="AA82" s="40"/>
    </row>
    <row r="83" spans="2:27" ht="30.75" customHeight="1">
      <c r="B83" s="56" t="s">
        <v>75</v>
      </c>
      <c r="C83" s="56" t="s">
        <v>102</v>
      </c>
      <c r="D83" s="56" t="s">
        <v>103</v>
      </c>
      <c r="E83" s="56" t="s">
        <v>104</v>
      </c>
      <c r="F83" s="56" t="s">
        <v>105</v>
      </c>
      <c r="G83" s="56" t="s">
        <v>106</v>
      </c>
      <c r="H83" s="56" t="s">
        <v>6</v>
      </c>
      <c r="I83" s="56" t="s">
        <v>7</v>
      </c>
      <c r="J83" s="56" t="s">
        <v>107</v>
      </c>
      <c r="K83" s="56" t="s">
        <v>109</v>
      </c>
      <c r="M83" s="307"/>
      <c r="N83" s="237"/>
      <c r="P83" s="233"/>
      <c r="AA83" s="40"/>
    </row>
    <row r="84" spans="2:27" ht="20.25" customHeight="1">
      <c r="B84" s="87" t="s">
        <v>119</v>
      </c>
      <c r="C84" s="66">
        <v>1</v>
      </c>
      <c r="D84" s="88">
        <v>2.8404251919577142E-2</v>
      </c>
      <c r="E84" s="88">
        <v>0.4904758604863233</v>
      </c>
      <c r="F84" s="88">
        <v>0.20337642320962337</v>
      </c>
      <c r="G84" s="89">
        <v>15.327549999999997</v>
      </c>
      <c r="H84" s="90">
        <v>1.8371789372538911</v>
      </c>
      <c r="I84" s="90">
        <v>26.642668868269464</v>
      </c>
      <c r="J84" s="91">
        <v>2.076784887946002</v>
      </c>
      <c r="K84" s="74"/>
      <c r="M84" s="307"/>
      <c r="N84" s="309"/>
      <c r="P84" s="233"/>
      <c r="AA84" s="40"/>
    </row>
    <row r="85" spans="2:27" ht="20.25" customHeight="1">
      <c r="B85" s="87" t="s">
        <v>119</v>
      </c>
      <c r="C85" s="66">
        <v>2</v>
      </c>
      <c r="D85" s="88">
        <v>7.4583487822798986E-2</v>
      </c>
      <c r="E85" s="88">
        <v>0.39928514034306412</v>
      </c>
      <c r="F85" s="88">
        <v>0.18824738536810554</v>
      </c>
      <c r="G85" s="89">
        <v>12.644952380952381</v>
      </c>
      <c r="H85" s="90">
        <v>0.44645767500449735</v>
      </c>
      <c r="I85" s="90">
        <v>12.362972050210301</v>
      </c>
      <c r="J85" s="91">
        <v>2.2865108810707793</v>
      </c>
      <c r="K85" s="74"/>
      <c r="M85" s="307"/>
      <c r="N85" s="309"/>
      <c r="P85" s="233"/>
      <c r="AA85" s="40"/>
    </row>
    <row r="86" spans="2:27" ht="20.25" customHeight="1">
      <c r="B86" s="87" t="s">
        <v>119</v>
      </c>
      <c r="C86" s="66">
        <v>3</v>
      </c>
      <c r="D86" s="88">
        <v>1.4938841958206493E-2</v>
      </c>
      <c r="E86" s="88">
        <v>0.39616212113721722</v>
      </c>
      <c r="F86" s="88">
        <v>0.20008864385495526</v>
      </c>
      <c r="G86" s="89">
        <v>12.128285714285717</v>
      </c>
      <c r="H86" s="90">
        <v>0.35916695208950844</v>
      </c>
      <c r="I86" s="90">
        <v>13.897221481556274</v>
      </c>
      <c r="J86" s="91">
        <v>2.3644763846278116</v>
      </c>
      <c r="K86" s="74"/>
      <c r="M86" s="307"/>
      <c r="N86" s="309"/>
      <c r="P86" s="233"/>
      <c r="AA86" s="40"/>
    </row>
    <row r="87" spans="2:27" ht="20.25" customHeight="1">
      <c r="B87" s="87" t="s">
        <v>119</v>
      </c>
      <c r="C87" s="66">
        <v>4</v>
      </c>
      <c r="D87" s="88">
        <v>1.6226102183705179E-2</v>
      </c>
      <c r="E87" s="88">
        <v>0.38702482138039479</v>
      </c>
      <c r="F87" s="88">
        <v>0.20179119029952305</v>
      </c>
      <c r="G87" s="89">
        <v>12.605238095238091</v>
      </c>
      <c r="H87" s="90">
        <v>0.47433620990218078</v>
      </c>
      <c r="I87" s="90">
        <v>14.736150681543</v>
      </c>
      <c r="J87" s="91">
        <v>2.3154404670635813</v>
      </c>
      <c r="K87" s="74"/>
      <c r="M87" s="307"/>
      <c r="N87" s="309"/>
      <c r="P87" s="233"/>
      <c r="AA87" s="40"/>
    </row>
    <row r="88" spans="2:27" ht="20.25" customHeight="1">
      <c r="B88" s="87" t="s">
        <v>119</v>
      </c>
      <c r="C88" s="66">
        <v>5</v>
      </c>
      <c r="D88" s="88">
        <v>1.5842452795039971E-2</v>
      </c>
      <c r="E88" s="88">
        <v>0.38556971614640123</v>
      </c>
      <c r="F88" s="88">
        <v>0.19184877897546965</v>
      </c>
      <c r="G88" s="89">
        <v>13.085714285714284</v>
      </c>
      <c r="H88" s="90">
        <v>0.44851769161002247</v>
      </c>
      <c r="I88" s="90">
        <v>14.895978162946966</v>
      </c>
      <c r="J88" s="91">
        <v>2.2516727928456515</v>
      </c>
      <c r="K88" s="74"/>
      <c r="M88" s="307"/>
      <c r="N88" s="309"/>
      <c r="P88" s="233"/>
      <c r="AA88" s="40"/>
    </row>
    <row r="89" spans="2:27" ht="20.25" customHeight="1">
      <c r="B89" s="87" t="s">
        <v>119</v>
      </c>
      <c r="C89" s="66">
        <v>6</v>
      </c>
      <c r="D89" s="88">
        <v>1.8745221162613561E-2</v>
      </c>
      <c r="E89" s="88">
        <v>0.39043421025310654</v>
      </c>
      <c r="F89" s="88">
        <v>0.18301057614042152</v>
      </c>
      <c r="G89" s="89">
        <v>14.282190476190475</v>
      </c>
      <c r="H89" s="90">
        <v>0.4289962889239437</v>
      </c>
      <c r="I89" s="90">
        <v>15.878936973922894</v>
      </c>
      <c r="J89" s="91">
        <v>2.1290464185561255</v>
      </c>
      <c r="K89" s="74"/>
      <c r="M89" s="307"/>
      <c r="N89" s="309"/>
      <c r="P89" s="233"/>
      <c r="AA89" s="40"/>
    </row>
    <row r="90" spans="2:27" ht="20.25" customHeight="1">
      <c r="B90" s="87" t="s">
        <v>119</v>
      </c>
      <c r="C90" s="66">
        <v>7</v>
      </c>
      <c r="D90" s="88">
        <v>1.9455127786402876E-2</v>
      </c>
      <c r="E90" s="88">
        <v>0.39540278929277461</v>
      </c>
      <c r="F90" s="88">
        <v>0.1787068483662653</v>
      </c>
      <c r="G90" s="89">
        <v>15.029</v>
      </c>
      <c r="H90" s="90">
        <v>0.3975982080753997</v>
      </c>
      <c r="I90" s="90">
        <v>15.585410421519121</v>
      </c>
      <c r="J90" s="91">
        <v>2.0619653274353218</v>
      </c>
      <c r="K90" s="74"/>
      <c r="M90" s="307"/>
      <c r="N90" s="309"/>
      <c r="P90" s="233"/>
      <c r="AA90" s="40"/>
    </row>
    <row r="91" spans="2:27" ht="20.25" customHeight="1">
      <c r="B91" s="87" t="s">
        <v>119</v>
      </c>
      <c r="C91" s="66">
        <v>8</v>
      </c>
      <c r="D91" s="88">
        <v>1.783472722718913E-2</v>
      </c>
      <c r="E91" s="88">
        <v>0.40481131350794058</v>
      </c>
      <c r="F91" s="88">
        <v>0.16927912406717727</v>
      </c>
      <c r="G91" s="89">
        <v>15.769238095238098</v>
      </c>
      <c r="H91" s="90">
        <v>0.57648171762228717</v>
      </c>
      <c r="I91" s="90">
        <v>14.649518991398599</v>
      </c>
      <c r="J91" s="91">
        <v>1.9942929182520435</v>
      </c>
      <c r="K91" s="74"/>
      <c r="M91" s="307"/>
      <c r="N91" s="309"/>
      <c r="P91" s="233"/>
      <c r="AA91" s="40"/>
    </row>
    <row r="92" spans="2:27" ht="20.25" customHeight="1">
      <c r="B92" s="87" t="s">
        <v>119</v>
      </c>
      <c r="C92" s="66">
        <v>9</v>
      </c>
      <c r="D92" s="88">
        <v>1.7534836281363653E-2</v>
      </c>
      <c r="E92" s="88">
        <v>0.39647658875978475</v>
      </c>
      <c r="F92" s="88">
        <v>0.17919314727825367</v>
      </c>
      <c r="G92" s="89">
        <v>15.142549999999996</v>
      </c>
      <c r="H92" s="90">
        <v>0.45494019658153395</v>
      </c>
      <c r="I92" s="90">
        <v>15.153159909998816</v>
      </c>
      <c r="J92" s="91">
        <v>2.0461151284036587</v>
      </c>
      <c r="K92" s="74" t="s">
        <v>69</v>
      </c>
      <c r="M92" s="307"/>
      <c r="N92" s="309"/>
      <c r="P92" s="233"/>
      <c r="AA92" s="40"/>
    </row>
    <row r="93" spans="2:27" ht="20.25" customHeight="1">
      <c r="B93" s="87" t="s">
        <v>129</v>
      </c>
      <c r="C93" s="66">
        <v>1</v>
      </c>
      <c r="D93" s="88">
        <v>0</v>
      </c>
      <c r="E93" s="88">
        <v>0</v>
      </c>
      <c r="F93" s="88">
        <v>0</v>
      </c>
      <c r="G93" s="89">
        <v>0</v>
      </c>
      <c r="H93" s="90">
        <v>0</v>
      </c>
      <c r="I93" s="90">
        <v>0</v>
      </c>
      <c r="J93" s="91">
        <v>0</v>
      </c>
      <c r="K93" s="74"/>
      <c r="M93" s="307"/>
      <c r="N93" s="309"/>
      <c r="P93" s="233"/>
      <c r="AA93" s="40"/>
    </row>
    <row r="94" spans="2:27" ht="20.25" customHeight="1">
      <c r="B94" s="87" t="s">
        <v>129</v>
      </c>
      <c r="C94" s="66">
        <v>2</v>
      </c>
      <c r="D94" s="88">
        <v>5.9804219186351815E-2</v>
      </c>
      <c r="E94" s="88">
        <v>0.33616037992908232</v>
      </c>
      <c r="F94" s="88">
        <v>0.18170583656971068</v>
      </c>
      <c r="G94" s="89">
        <v>7.0949999999999998</v>
      </c>
      <c r="H94" s="90">
        <v>0</v>
      </c>
      <c r="I94" s="90">
        <v>2.0299562123591657</v>
      </c>
      <c r="J94" s="91">
        <v>2.4318169504341092</v>
      </c>
      <c r="K94" s="74"/>
      <c r="M94" s="307"/>
      <c r="N94" s="309"/>
      <c r="P94" s="233"/>
      <c r="AA94" s="40"/>
    </row>
    <row r="95" spans="2:27" ht="20.25" customHeight="1">
      <c r="B95" s="87" t="s">
        <v>129</v>
      </c>
      <c r="C95" s="66">
        <v>3</v>
      </c>
      <c r="D95" s="88">
        <v>2.3489278878001122E-2</v>
      </c>
      <c r="E95" s="88">
        <v>0.33652059346116348</v>
      </c>
      <c r="F95" s="88">
        <v>0.17693513458284427</v>
      </c>
      <c r="G95" s="89">
        <v>5.8769999999999998</v>
      </c>
      <c r="H95" s="90">
        <v>2.768937943393494E-2</v>
      </c>
      <c r="I95" s="90">
        <v>1.4121583511306819</v>
      </c>
      <c r="J95" s="91">
        <v>2.6024408153441621</v>
      </c>
      <c r="K95" s="74"/>
      <c r="M95" s="307"/>
      <c r="N95" s="309"/>
      <c r="P95" s="233"/>
      <c r="AA95" s="40"/>
    </row>
    <row r="96" spans="2:27" ht="20.25" customHeight="1">
      <c r="B96" s="87" t="s">
        <v>129</v>
      </c>
      <c r="C96" s="66">
        <v>4</v>
      </c>
      <c r="D96" s="88">
        <v>1.980824059687324E-2</v>
      </c>
      <c r="E96" s="88">
        <v>0.33462652399127912</v>
      </c>
      <c r="F96" s="88">
        <v>0.17822945952480418</v>
      </c>
      <c r="G96" s="89">
        <v>6.0549999999999997</v>
      </c>
      <c r="H96" s="90">
        <v>0</v>
      </c>
      <c r="I96" s="90">
        <v>1.729652982730167</v>
      </c>
      <c r="J96" s="91">
        <v>2.5767459570802806</v>
      </c>
      <c r="K96" s="74"/>
      <c r="M96" s="307"/>
      <c r="N96" s="309"/>
      <c r="P96" s="233"/>
      <c r="AA96" s="40"/>
    </row>
    <row r="97" spans="2:27" ht="20.25" customHeight="1">
      <c r="B97" s="87" t="s">
        <v>129</v>
      </c>
      <c r="C97" s="66">
        <v>5</v>
      </c>
      <c r="D97" s="88">
        <v>1.9535692656614301E-2</v>
      </c>
      <c r="E97" s="88">
        <v>0.33929963028992255</v>
      </c>
      <c r="F97" s="88">
        <v>0.18755220786532792</v>
      </c>
      <c r="G97" s="89">
        <v>6.4530000000000003</v>
      </c>
      <c r="H97" s="90">
        <v>0</v>
      </c>
      <c r="I97" s="90">
        <v>2.063442758439757</v>
      </c>
      <c r="J97" s="91">
        <v>2.5286518508027851</v>
      </c>
      <c r="K97" s="74"/>
      <c r="M97" s="307"/>
      <c r="N97" s="309"/>
      <c r="P97" s="233"/>
      <c r="AA97" s="40"/>
    </row>
    <row r="98" spans="2:27" ht="20.25" customHeight="1">
      <c r="B98" s="87" t="s">
        <v>129</v>
      </c>
      <c r="C98" s="66">
        <v>6</v>
      </c>
      <c r="D98" s="88">
        <v>0</v>
      </c>
      <c r="E98" s="88">
        <v>0</v>
      </c>
      <c r="F98" s="88">
        <v>0</v>
      </c>
      <c r="G98" s="89">
        <v>0</v>
      </c>
      <c r="H98" s="90">
        <v>0</v>
      </c>
      <c r="I98" s="90">
        <v>0</v>
      </c>
      <c r="J98" s="91">
        <v>0</v>
      </c>
      <c r="K98" s="74"/>
      <c r="M98" s="307"/>
      <c r="N98" s="309"/>
      <c r="P98" s="233"/>
      <c r="AA98" s="40"/>
    </row>
    <row r="99" spans="2:27" ht="20.25" customHeight="1">
      <c r="B99" s="87" t="s">
        <v>129</v>
      </c>
      <c r="C99" s="66">
        <v>7</v>
      </c>
      <c r="D99" s="88">
        <v>3.1434249410028266E-2</v>
      </c>
      <c r="E99" s="88">
        <v>0.345154437918131</v>
      </c>
      <c r="F99" s="88">
        <v>0.1632952023955708</v>
      </c>
      <c r="G99" s="89">
        <v>8.0679999999999996</v>
      </c>
      <c r="H99" s="90">
        <v>4.3085805381417097E-2</v>
      </c>
      <c r="I99" s="90">
        <v>0.99097352377259318</v>
      </c>
      <c r="J99" s="91">
        <v>2.2491351157539752</v>
      </c>
      <c r="K99" s="74"/>
      <c r="M99" s="307"/>
      <c r="N99" s="309"/>
      <c r="P99" s="233"/>
      <c r="AA99" s="40"/>
    </row>
    <row r="100" spans="2:27" ht="20.25" customHeight="1">
      <c r="B100" s="87" t="s">
        <v>129</v>
      </c>
      <c r="C100" s="66">
        <v>8</v>
      </c>
      <c r="D100" s="88">
        <v>4.2372182811516335E-2</v>
      </c>
      <c r="E100" s="88">
        <v>0.36307599051899253</v>
      </c>
      <c r="F100" s="88">
        <v>0.14350783053597055</v>
      </c>
      <c r="G100" s="89">
        <v>10.147</v>
      </c>
      <c r="H100" s="90">
        <v>0</v>
      </c>
      <c r="I100" s="90">
        <v>2.2228115055843265</v>
      </c>
      <c r="J100" s="91">
        <v>2.0140969190675992</v>
      </c>
      <c r="K100" s="74"/>
      <c r="M100" s="307"/>
      <c r="N100" s="309"/>
      <c r="P100" s="233"/>
      <c r="AA100" s="40"/>
    </row>
    <row r="101" spans="2:27" ht="20.25" customHeight="1">
      <c r="B101" s="87" t="s">
        <v>129</v>
      </c>
      <c r="C101" s="66">
        <v>9</v>
      </c>
      <c r="D101" s="88">
        <v>2.9404055076837406E-2</v>
      </c>
      <c r="E101" s="88">
        <v>0.36148208881127231</v>
      </c>
      <c r="F101" s="88">
        <v>0.16564220457077999</v>
      </c>
      <c r="G101" s="89">
        <v>9.4979999999999993</v>
      </c>
      <c r="H101" s="90">
        <v>2.9526239673935827E-2</v>
      </c>
      <c r="I101" s="90">
        <v>1.5944169423925347</v>
      </c>
      <c r="J101" s="91">
        <v>2.1011314583640943</v>
      </c>
      <c r="K101" s="74" t="s">
        <v>67</v>
      </c>
      <c r="M101" s="307"/>
      <c r="N101" s="309"/>
      <c r="P101" s="233"/>
      <c r="AA101" s="40"/>
    </row>
    <row r="102" spans="2:27" ht="20.25" customHeight="1">
      <c r="B102" s="87" t="s">
        <v>120</v>
      </c>
      <c r="C102" s="66">
        <v>1</v>
      </c>
      <c r="D102" s="88">
        <v>3.8146765211754669E-2</v>
      </c>
      <c r="E102" s="88">
        <v>0.41380924214459786</v>
      </c>
      <c r="F102" s="88">
        <v>0.1597426590997193</v>
      </c>
      <c r="G102" s="89">
        <v>10.139444444444445</v>
      </c>
      <c r="H102" s="90">
        <v>0.53217987484637186</v>
      </c>
      <c r="I102" s="90">
        <v>8.0935689299552394</v>
      </c>
      <c r="J102" s="91">
        <v>2.2798600908333797</v>
      </c>
      <c r="K102" s="74"/>
      <c r="M102" s="307"/>
      <c r="N102" s="309"/>
      <c r="P102" s="233"/>
      <c r="AA102" s="40"/>
    </row>
    <row r="103" spans="2:27" ht="20.25" customHeight="1">
      <c r="B103" s="87" t="s">
        <v>120</v>
      </c>
      <c r="C103" s="66">
        <v>2</v>
      </c>
      <c r="D103" s="88">
        <v>2.5145568937140657E-2</v>
      </c>
      <c r="E103" s="88">
        <v>0.35954230792045483</v>
      </c>
      <c r="F103" s="88">
        <v>0.13091037741345096</v>
      </c>
      <c r="G103" s="89">
        <v>7.3527272727272726</v>
      </c>
      <c r="H103" s="90">
        <v>1.7506588361382743E-2</v>
      </c>
      <c r="I103" s="90">
        <v>2.1066261328197236</v>
      </c>
      <c r="J103" s="91">
        <v>2.5888523157362222</v>
      </c>
      <c r="K103" s="74"/>
      <c r="M103" s="307"/>
      <c r="N103" s="309"/>
      <c r="P103" s="233"/>
      <c r="AA103" s="40"/>
    </row>
    <row r="104" spans="2:27" ht="20.25" customHeight="1">
      <c r="B104" s="87" t="s">
        <v>120</v>
      </c>
      <c r="C104" s="66">
        <v>3</v>
      </c>
      <c r="D104" s="88">
        <v>1.4653319514005116E-2</v>
      </c>
      <c r="E104" s="88">
        <v>0.36370327482705045</v>
      </c>
      <c r="F104" s="88">
        <v>0.14639090251148687</v>
      </c>
      <c r="G104" s="89">
        <v>7.2679090909090913</v>
      </c>
      <c r="H104" s="90">
        <v>2.6006555784595285E-2</v>
      </c>
      <c r="I104" s="90">
        <v>2.7332890129609648</v>
      </c>
      <c r="J104" s="91">
        <v>2.5538065567982535</v>
      </c>
      <c r="K104" s="74"/>
      <c r="M104" s="307"/>
      <c r="N104" s="309"/>
      <c r="P104" s="233"/>
      <c r="AA104" s="40"/>
    </row>
    <row r="105" spans="2:27" ht="20.25" customHeight="1">
      <c r="B105" s="87" t="s">
        <v>120</v>
      </c>
      <c r="C105" s="66">
        <v>4</v>
      </c>
      <c r="D105" s="88">
        <v>1.174137212530948E-2</v>
      </c>
      <c r="E105" s="88">
        <v>0.36851378507241578</v>
      </c>
      <c r="F105" s="88">
        <v>0.14808280749647698</v>
      </c>
      <c r="G105" s="89">
        <v>7.8204000000000011</v>
      </c>
      <c r="H105" s="90">
        <v>1.5995118545741736E-2</v>
      </c>
      <c r="I105" s="90">
        <v>3.0934559267464516</v>
      </c>
      <c r="J105" s="91">
        <v>2.5206256921038337</v>
      </c>
      <c r="K105" s="74"/>
      <c r="M105" s="307"/>
      <c r="N105" s="309"/>
      <c r="P105" s="233"/>
      <c r="AA105" s="40"/>
    </row>
    <row r="106" spans="2:27" ht="20.25" customHeight="1">
      <c r="B106" s="87" t="s">
        <v>120</v>
      </c>
      <c r="C106" s="66">
        <v>5</v>
      </c>
      <c r="D106" s="88">
        <v>1.1158231269521163E-2</v>
      </c>
      <c r="E106" s="88">
        <v>0.36732825975784716</v>
      </c>
      <c r="F106" s="88">
        <v>0.17313072536248478</v>
      </c>
      <c r="G106" s="89">
        <v>8.459888888888889</v>
      </c>
      <c r="H106" s="90">
        <v>2.5279830570241833E-2</v>
      </c>
      <c r="I106" s="90">
        <v>3.6041815584430497</v>
      </c>
      <c r="J106" s="91">
        <v>2.4992864096694469</v>
      </c>
      <c r="K106" s="74"/>
      <c r="M106" s="307"/>
      <c r="N106" s="309"/>
      <c r="P106" s="233"/>
      <c r="AA106" s="40"/>
    </row>
    <row r="107" spans="2:27" ht="20.25" customHeight="1">
      <c r="B107" s="87" t="s">
        <v>120</v>
      </c>
      <c r="C107" s="66">
        <v>6</v>
      </c>
      <c r="D107" s="88">
        <v>1.3744115549265516E-2</v>
      </c>
      <c r="E107" s="88">
        <v>0.36802542563702323</v>
      </c>
      <c r="F107" s="88">
        <v>0.13399679074743334</v>
      </c>
      <c r="G107" s="89">
        <v>9.8605</v>
      </c>
      <c r="H107" s="90">
        <v>3.1880642015311739E-2</v>
      </c>
      <c r="I107" s="90">
        <v>3.6564644034484464</v>
      </c>
      <c r="J107" s="91">
        <v>2.2572965470756787</v>
      </c>
      <c r="K107" s="74"/>
      <c r="M107" s="307"/>
      <c r="N107" s="237"/>
      <c r="P107" s="233"/>
      <c r="AA107" s="40"/>
    </row>
    <row r="108" spans="2:27" ht="20.25" customHeight="1">
      <c r="B108" s="87" t="s">
        <v>120</v>
      </c>
      <c r="C108" s="66">
        <v>7</v>
      </c>
      <c r="D108" s="88">
        <v>1.5681461557847276E-2</v>
      </c>
      <c r="E108" s="88">
        <v>0.36638468242915545</v>
      </c>
      <c r="F108" s="88">
        <v>0.13058774268809145</v>
      </c>
      <c r="G108" s="89">
        <v>10.144363636363636</v>
      </c>
      <c r="H108" s="90">
        <v>2.2754882559396377E-2</v>
      </c>
      <c r="I108" s="90">
        <v>2.9985878572715672</v>
      </c>
      <c r="J108" s="91">
        <v>2.1936647535673712</v>
      </c>
      <c r="K108" s="74"/>
      <c r="M108" s="307"/>
      <c r="N108" s="237"/>
      <c r="P108" s="233"/>
      <c r="AA108" s="40"/>
    </row>
    <row r="109" spans="2:27" ht="20.25" customHeight="1">
      <c r="B109" s="87" t="s">
        <v>120</v>
      </c>
      <c r="C109" s="66">
        <v>8</v>
      </c>
      <c r="D109" s="88">
        <v>2.1177287665530668E-2</v>
      </c>
      <c r="E109" s="88">
        <v>0.37053259874640998</v>
      </c>
      <c r="F109" s="88">
        <v>0.12722995451642996</v>
      </c>
      <c r="G109" s="89">
        <v>11.110222222222223</v>
      </c>
      <c r="H109" s="90">
        <v>1.8978215172498501E-2</v>
      </c>
      <c r="I109" s="90">
        <v>3.9057166825001919</v>
      </c>
      <c r="J109" s="91">
        <v>2.0484137426138993</v>
      </c>
      <c r="K109" s="74"/>
      <c r="M109" s="307"/>
      <c r="N109" s="237"/>
      <c r="P109" s="233"/>
      <c r="AA109" s="40"/>
    </row>
    <row r="110" spans="2:27" ht="20.25" customHeight="1">
      <c r="B110" s="87" t="s">
        <v>120</v>
      </c>
      <c r="C110" s="66">
        <v>9</v>
      </c>
      <c r="D110" s="88">
        <v>1.5362181244110741E-2</v>
      </c>
      <c r="E110" s="88">
        <v>0.37232396707980808</v>
      </c>
      <c r="F110" s="88">
        <v>0.14069437702237764</v>
      </c>
      <c r="G110" s="89">
        <v>10.901000000000002</v>
      </c>
      <c r="H110" s="90">
        <v>0</v>
      </c>
      <c r="I110" s="90">
        <v>3.1295010506633929</v>
      </c>
      <c r="J110" s="91">
        <v>2.16060187787058</v>
      </c>
      <c r="K110" s="74" t="s">
        <v>67</v>
      </c>
      <c r="M110" s="307"/>
      <c r="N110" s="237"/>
      <c r="P110" s="233"/>
      <c r="AA110" s="40"/>
    </row>
    <row r="111" spans="2:27" ht="20.25" customHeight="1">
      <c r="B111" s="87" t="s">
        <v>128</v>
      </c>
      <c r="C111" s="66">
        <v>1</v>
      </c>
      <c r="D111" s="88">
        <v>1.8739534200735573E-2</v>
      </c>
      <c r="E111" s="88">
        <v>0.51724696053338204</v>
      </c>
      <c r="F111" s="88">
        <v>0.22457786963091753</v>
      </c>
      <c r="G111" s="89">
        <v>11.350875</v>
      </c>
      <c r="H111" s="90">
        <v>0.597345757481484</v>
      </c>
      <c r="I111" s="90">
        <v>11.85640821667794</v>
      </c>
      <c r="J111" s="91">
        <v>1.8358540906542158</v>
      </c>
      <c r="K111" s="74"/>
      <c r="M111" s="307"/>
      <c r="N111" s="237"/>
      <c r="P111" s="233"/>
      <c r="AA111" s="40"/>
    </row>
    <row r="112" spans="2:27" ht="20.25" customHeight="1">
      <c r="B112" s="87" t="s">
        <v>128</v>
      </c>
      <c r="C112" s="66">
        <v>2</v>
      </c>
      <c r="D112" s="88">
        <v>2.3306945979528718E-2</v>
      </c>
      <c r="E112" s="88">
        <v>0.48260791482052701</v>
      </c>
      <c r="F112" s="88">
        <v>0.20175338426428535</v>
      </c>
      <c r="G112" s="89">
        <v>9.1246666666666663</v>
      </c>
      <c r="H112" s="90">
        <v>0.14810812083604374</v>
      </c>
      <c r="I112" s="90">
        <v>5.1185162438083589</v>
      </c>
      <c r="J112" s="91">
        <v>1.9933708864838682</v>
      </c>
      <c r="K112" s="74"/>
      <c r="M112" s="307"/>
      <c r="N112" s="237"/>
      <c r="P112" s="233"/>
      <c r="AA112" s="40"/>
    </row>
    <row r="113" spans="2:14" ht="20.25" customHeight="1">
      <c r="B113" s="87" t="s">
        <v>128</v>
      </c>
      <c r="C113" s="66">
        <v>3</v>
      </c>
      <c r="D113" s="88">
        <v>1.5450689099604373E-2</v>
      </c>
      <c r="E113" s="88">
        <v>0.46730301679608993</v>
      </c>
      <c r="F113" s="88">
        <v>0.18939268812089421</v>
      </c>
      <c r="G113" s="89">
        <v>8.7536666666666676</v>
      </c>
      <c r="H113" s="90">
        <v>0.14918403790468035</v>
      </c>
      <c r="I113" s="90">
        <v>4.8520332328046045</v>
      </c>
      <c r="J113" s="91">
        <v>2.0322808522065285</v>
      </c>
      <c r="K113" s="74"/>
    </row>
    <row r="114" spans="2:14" ht="20.25" customHeight="1">
      <c r="B114" s="87" t="s">
        <v>128</v>
      </c>
      <c r="C114" s="66">
        <v>4</v>
      </c>
      <c r="D114" s="88">
        <v>1.5879314350563171E-2</v>
      </c>
      <c r="E114" s="88">
        <v>0.44216917217086366</v>
      </c>
      <c r="F114" s="88">
        <v>0.19848674356366719</v>
      </c>
      <c r="G114" s="89">
        <v>8.4128888888888884</v>
      </c>
      <c r="H114" s="90">
        <v>0.19908925050598794</v>
      </c>
      <c r="I114" s="90">
        <v>3.924153911289078</v>
      </c>
      <c r="J114" s="91">
        <v>2.0854537140784313</v>
      </c>
      <c r="K114" s="74"/>
    </row>
    <row r="115" spans="2:14" ht="20.25" customHeight="1">
      <c r="B115" s="87" t="s">
        <v>128</v>
      </c>
      <c r="C115" s="66">
        <v>5</v>
      </c>
      <c r="D115" s="88">
        <v>1.6086200659434537E-2</v>
      </c>
      <c r="E115" s="88">
        <v>0.44290761380770444</v>
      </c>
      <c r="F115" s="88">
        <v>0.18601139418908608</v>
      </c>
      <c r="G115" s="89">
        <v>8.7167777777777786</v>
      </c>
      <c r="H115" s="90">
        <v>0.16912647258211733</v>
      </c>
      <c r="I115" s="90">
        <v>3.6237426174561862</v>
      </c>
      <c r="J115" s="91">
        <v>2.0210461745980037</v>
      </c>
      <c r="K115" s="74"/>
      <c r="N115" s="310"/>
    </row>
    <row r="116" spans="2:14" ht="20.25" customHeight="1">
      <c r="B116" s="87" t="s">
        <v>128</v>
      </c>
      <c r="C116" s="66">
        <v>6</v>
      </c>
      <c r="D116" s="88">
        <v>1.638390532180314E-2</v>
      </c>
      <c r="E116" s="88">
        <v>0.43163744652273028</v>
      </c>
      <c r="F116" s="88">
        <v>0.16130412633481764</v>
      </c>
      <c r="G116" s="89">
        <v>9.7469999999999999</v>
      </c>
      <c r="H116" s="90">
        <v>0.27923734577298082</v>
      </c>
      <c r="I116" s="90">
        <v>3.1577584952838151</v>
      </c>
      <c r="J116" s="91">
        <v>1.9105155110291687</v>
      </c>
      <c r="K116" s="74"/>
      <c r="N116" s="310"/>
    </row>
    <row r="117" spans="2:14" ht="20.25" customHeight="1">
      <c r="B117" s="87" t="s">
        <v>128</v>
      </c>
      <c r="C117" s="66">
        <v>7</v>
      </c>
      <c r="D117" s="88">
        <v>1.3736216752694685E-2</v>
      </c>
      <c r="E117" s="88">
        <v>0.43141651332019859</v>
      </c>
      <c r="F117" s="88">
        <v>0.15112746561328158</v>
      </c>
      <c r="G117" s="89">
        <v>10.842874999999999</v>
      </c>
      <c r="H117" s="90">
        <v>0.1547994526291355</v>
      </c>
      <c r="I117" s="90">
        <v>3.07438912896004</v>
      </c>
      <c r="J117" s="91">
        <v>1.8301544760581283</v>
      </c>
      <c r="K117" s="74"/>
      <c r="N117" s="310"/>
    </row>
    <row r="118" spans="2:14" ht="20.25" customHeight="1">
      <c r="B118" s="87" t="s">
        <v>128</v>
      </c>
      <c r="C118" s="66">
        <v>8</v>
      </c>
      <c r="D118" s="88">
        <v>1.5792229463392319E-2</v>
      </c>
      <c r="E118" s="88">
        <v>0.44739380218422908</v>
      </c>
      <c r="F118" s="88">
        <v>0.13898397630056644</v>
      </c>
      <c r="G118" s="89">
        <v>11.776333333333334</v>
      </c>
      <c r="H118" s="90">
        <v>4.9592855058186065E-2</v>
      </c>
      <c r="I118" s="90">
        <v>3.5789510400324276</v>
      </c>
      <c r="J118" s="91">
        <v>1.7768496720612899</v>
      </c>
      <c r="K118" s="74"/>
      <c r="N118" s="310"/>
    </row>
    <row r="119" spans="2:14" ht="20.25" customHeight="1">
      <c r="B119" s="87" t="s">
        <v>128</v>
      </c>
      <c r="C119" s="66">
        <v>9</v>
      </c>
      <c r="D119" s="88">
        <v>1.3154183378130535E-2</v>
      </c>
      <c r="E119" s="88">
        <v>0.46696097151591448</v>
      </c>
      <c r="F119" s="88">
        <v>0.1571911824503486</v>
      </c>
      <c r="G119" s="89">
        <v>11.137222222222222</v>
      </c>
      <c r="H119" s="90">
        <v>9.0317192014939249E-2</v>
      </c>
      <c r="I119" s="90">
        <v>3.5302241574534952</v>
      </c>
      <c r="J119" s="91">
        <v>1.8107689313587034</v>
      </c>
      <c r="K119" s="74" t="s">
        <v>70</v>
      </c>
      <c r="N119" s="310"/>
    </row>
    <row r="120" spans="2:14" ht="20.25" customHeight="1">
      <c r="B120" s="87" t="s">
        <v>126</v>
      </c>
      <c r="C120" s="66">
        <v>1</v>
      </c>
      <c r="D120" s="88">
        <v>3.9877514970920715E-2</v>
      </c>
      <c r="E120" s="88">
        <v>0.43665336854570763</v>
      </c>
      <c r="F120" s="88">
        <v>0.37486173441554727</v>
      </c>
      <c r="G120" s="89">
        <v>6.3310000000000004</v>
      </c>
      <c r="H120" s="90">
        <v>2.147449131827758</v>
      </c>
      <c r="I120" s="90">
        <v>1.4693073007242556</v>
      </c>
      <c r="J120" s="91">
        <v>3.9398494008540781</v>
      </c>
      <c r="K120" s="74"/>
    </row>
    <row r="121" spans="2:14" ht="20.25" customHeight="1">
      <c r="B121" s="87" t="s">
        <v>126</v>
      </c>
      <c r="C121" s="66">
        <v>2</v>
      </c>
      <c r="D121" s="88">
        <v>4.5193296587440528E-2</v>
      </c>
      <c r="E121" s="88">
        <v>0.37746910111237691</v>
      </c>
      <c r="F121" s="88">
        <v>0.39702968032590541</v>
      </c>
      <c r="G121" s="89">
        <v>4.33</v>
      </c>
      <c r="H121" s="90">
        <v>0.4413670018782172</v>
      </c>
      <c r="I121" s="90">
        <v>0.78242332151138505</v>
      </c>
      <c r="J121" s="91">
        <v>4.6446487916445935</v>
      </c>
      <c r="K121" s="74"/>
    </row>
    <row r="122" spans="2:14" ht="20.25" customHeight="1">
      <c r="B122" s="87" t="s">
        <v>126</v>
      </c>
      <c r="C122" s="66">
        <v>3</v>
      </c>
      <c r="D122" s="88">
        <v>5.0533090964083406E-2</v>
      </c>
      <c r="E122" s="88">
        <v>0.35568622217370571</v>
      </c>
      <c r="F122" s="88">
        <v>0.41841152241255991</v>
      </c>
      <c r="G122" s="89">
        <v>3.5895000000000001</v>
      </c>
      <c r="H122" s="90">
        <v>0.57382151645151069</v>
      </c>
      <c r="I122" s="90">
        <v>0.73640427944610543</v>
      </c>
      <c r="J122" s="91">
        <v>4.9776984040841432</v>
      </c>
      <c r="K122" s="74"/>
    </row>
    <row r="123" spans="2:14" ht="20.25" customHeight="1">
      <c r="B123" s="87" t="s">
        <v>126</v>
      </c>
      <c r="C123" s="66">
        <v>4</v>
      </c>
      <c r="D123" s="88">
        <v>5.0852702730536763E-2</v>
      </c>
      <c r="E123" s="88">
        <v>0.32777636381053166</v>
      </c>
      <c r="F123" s="88">
        <v>0.44418503020436789</v>
      </c>
      <c r="G123" s="89">
        <v>2.8839999999999999</v>
      </c>
      <c r="H123" s="90">
        <v>0.65305584098497083</v>
      </c>
      <c r="I123" s="90">
        <v>0.65305584098497083</v>
      </c>
      <c r="J123" s="91">
        <v>5.3313839666396889</v>
      </c>
      <c r="K123" s="74"/>
    </row>
    <row r="124" spans="2:14" ht="20.25" customHeight="1">
      <c r="B124" s="87" t="s">
        <v>126</v>
      </c>
      <c r="C124" s="66">
        <v>5</v>
      </c>
      <c r="D124" s="88">
        <v>4.9381503966214019E-2</v>
      </c>
      <c r="E124" s="88">
        <v>0.33199406568986639</v>
      </c>
      <c r="F124" s="88">
        <v>0.39056705311906825</v>
      </c>
      <c r="G124" s="89">
        <v>4.0969999999999995</v>
      </c>
      <c r="H124" s="90">
        <v>1.0503189396326482</v>
      </c>
      <c r="I124" s="90">
        <v>1.1369431820765779</v>
      </c>
      <c r="J124" s="91">
        <v>4.7883099429879783</v>
      </c>
      <c r="K124" s="74"/>
    </row>
    <row r="125" spans="2:14" ht="20.25" customHeight="1">
      <c r="B125" s="87" t="s">
        <v>126</v>
      </c>
      <c r="C125" s="66">
        <v>6</v>
      </c>
      <c r="D125" s="88">
        <v>6.613154239901739E-2</v>
      </c>
      <c r="E125" s="88">
        <v>0.32911451680100268</v>
      </c>
      <c r="F125" s="88">
        <v>0.31758903301710578</v>
      </c>
      <c r="G125" s="89">
        <v>5.98</v>
      </c>
      <c r="H125" s="90">
        <v>3.1081486292765685</v>
      </c>
      <c r="I125" s="90">
        <v>0.78699917215656712</v>
      </c>
      <c r="J125" s="91">
        <v>4.1122282105525336</v>
      </c>
      <c r="K125" s="74"/>
    </row>
    <row r="126" spans="2:14" ht="20.25" customHeight="1">
      <c r="B126" s="87" t="s">
        <v>126</v>
      </c>
      <c r="C126" s="66">
        <v>7</v>
      </c>
      <c r="D126" s="88">
        <v>6.7201394642430703E-2</v>
      </c>
      <c r="E126" s="88">
        <v>0.33839269850226689</v>
      </c>
      <c r="F126" s="88">
        <v>0.28896433963183016</v>
      </c>
      <c r="G126" s="89">
        <v>6.8140000000000001</v>
      </c>
      <c r="H126" s="90">
        <v>0.2092565988117269</v>
      </c>
      <c r="I126" s="90">
        <v>0.33290822538229281</v>
      </c>
      <c r="J126" s="91">
        <v>3.8745138158481471</v>
      </c>
      <c r="K126" s="74"/>
    </row>
    <row r="127" spans="2:14" ht="20.25" customHeight="1">
      <c r="B127" s="87" t="s">
        <v>126</v>
      </c>
      <c r="C127" s="66">
        <v>8</v>
      </c>
      <c r="D127" s="88">
        <v>4.9742567640722317E-2</v>
      </c>
      <c r="E127" s="88">
        <v>0.37610441310661524</v>
      </c>
      <c r="F127" s="88">
        <v>0.25600828495393185</v>
      </c>
      <c r="G127" s="89">
        <v>7.9059999999999997</v>
      </c>
      <c r="H127" s="90">
        <v>0.57930508344666909</v>
      </c>
      <c r="I127" s="90">
        <v>0.60158604819461792</v>
      </c>
      <c r="J127" s="91">
        <v>3.5115357652537496</v>
      </c>
      <c r="K127" s="74"/>
    </row>
    <row r="128" spans="2:14" ht="20.25" customHeight="1">
      <c r="B128" s="87" t="s">
        <v>126</v>
      </c>
      <c r="C128" s="66">
        <v>9</v>
      </c>
      <c r="D128" s="88">
        <v>3.8414208379909068E-2</v>
      </c>
      <c r="E128" s="88">
        <v>0.41709019838902689</v>
      </c>
      <c r="F128" s="88">
        <v>0.25065349776512236</v>
      </c>
      <c r="G128" s="89">
        <v>7.9690000000000003</v>
      </c>
      <c r="H128" s="90">
        <v>0.81230300201660022</v>
      </c>
      <c r="I128" s="90">
        <v>0.83551165921707449</v>
      </c>
      <c r="J128" s="91">
        <v>3.5856211891607601</v>
      </c>
      <c r="K128" s="74" t="s">
        <v>70</v>
      </c>
    </row>
    <row r="129" spans="2:14" ht="20.25" customHeight="1">
      <c r="B129" s="87" t="s">
        <v>122</v>
      </c>
      <c r="C129" s="66">
        <v>1</v>
      </c>
      <c r="D129" s="88">
        <v>1.3192512730651118E-2</v>
      </c>
      <c r="E129" s="88">
        <v>0.56739421804038215</v>
      </c>
      <c r="F129" s="88">
        <v>0.31325208524488063</v>
      </c>
      <c r="G129" s="89">
        <v>12.152200000000001</v>
      </c>
      <c r="H129" s="90">
        <v>2.8178290005613031</v>
      </c>
      <c r="I129" s="90">
        <v>2.1905021062757575</v>
      </c>
      <c r="J129" s="91">
        <v>3.3550942837653057</v>
      </c>
      <c r="K129" s="74"/>
    </row>
    <row r="130" spans="2:14" ht="20.25" customHeight="1">
      <c r="B130" s="87" t="s">
        <v>122</v>
      </c>
      <c r="C130" s="66">
        <v>2</v>
      </c>
      <c r="D130" s="88">
        <v>1.1034728613428572E-2</v>
      </c>
      <c r="E130" s="88">
        <v>0.57036745804136446</v>
      </c>
      <c r="F130" s="88">
        <v>0.32994568996559337</v>
      </c>
      <c r="G130" s="89">
        <v>11.4176</v>
      </c>
      <c r="H130" s="90">
        <v>3.6403003039071087</v>
      </c>
      <c r="I130" s="90">
        <v>2.4635790273256708</v>
      </c>
      <c r="J130" s="91">
        <v>3.4229265700701634</v>
      </c>
      <c r="K130" s="74"/>
    </row>
    <row r="131" spans="2:14" ht="20.25" customHeight="1">
      <c r="B131" s="87" t="s">
        <v>122</v>
      </c>
      <c r="C131" s="66">
        <v>3</v>
      </c>
      <c r="D131" s="88">
        <v>1.0114033666710938E-2</v>
      </c>
      <c r="E131" s="88">
        <v>0.57392774404380187</v>
      </c>
      <c r="F131" s="88">
        <v>0.34635526584245724</v>
      </c>
      <c r="G131" s="89">
        <v>11.475200000000001</v>
      </c>
      <c r="H131" s="90">
        <v>4.4287496169216105</v>
      </c>
      <c r="I131" s="90">
        <v>2.6707726697466199</v>
      </c>
      <c r="J131" s="91">
        <v>3.4691034368173885</v>
      </c>
      <c r="K131" s="74"/>
    </row>
    <row r="132" spans="2:14" ht="20.25" customHeight="1">
      <c r="B132" s="87" t="s">
        <v>122</v>
      </c>
      <c r="C132" s="66">
        <v>4</v>
      </c>
      <c r="D132" s="88">
        <v>1.1943155183649299E-2</v>
      </c>
      <c r="E132" s="88">
        <v>0.569743643437567</v>
      </c>
      <c r="F132" s="88">
        <v>0.35128227029528819</v>
      </c>
      <c r="G132" s="89">
        <v>11.407799999999998</v>
      </c>
      <c r="H132" s="90">
        <v>5.4191451134084918</v>
      </c>
      <c r="I132" s="90">
        <v>3.3458410264916121</v>
      </c>
      <c r="J132" s="91">
        <v>3.4645471908751913</v>
      </c>
      <c r="K132" s="74"/>
    </row>
    <row r="133" spans="2:14" ht="20.25" customHeight="1">
      <c r="B133" s="87" t="s">
        <v>122</v>
      </c>
      <c r="C133" s="66">
        <v>5</v>
      </c>
      <c r="D133" s="88">
        <v>1.1681474749979838E-2</v>
      </c>
      <c r="E133" s="88">
        <v>0.56776981487790323</v>
      </c>
      <c r="F133" s="88">
        <v>0.31436669553073565</v>
      </c>
      <c r="G133" s="89">
        <v>12.384400000000001</v>
      </c>
      <c r="H133" s="90">
        <v>7.6795947741465556</v>
      </c>
      <c r="I133" s="90">
        <v>2.4987338220357449</v>
      </c>
      <c r="J133" s="91">
        <v>3.2924836050437047</v>
      </c>
      <c r="K133" s="74"/>
    </row>
    <row r="134" spans="2:14" ht="20.25" customHeight="1">
      <c r="B134" s="87" t="s">
        <v>122</v>
      </c>
      <c r="C134" s="66">
        <v>6</v>
      </c>
      <c r="D134" s="88">
        <v>1.4613803103571018E-2</v>
      </c>
      <c r="E134" s="88">
        <v>0.56032471926486183</v>
      </c>
      <c r="F134" s="88">
        <v>0.2574524029594365</v>
      </c>
      <c r="G134" s="89">
        <v>13.408799999999999</v>
      </c>
      <c r="H134" s="90">
        <v>5.7433444789577432</v>
      </c>
      <c r="I134" s="90">
        <v>1.8821287766197172</v>
      </c>
      <c r="J134" s="91">
        <v>3.0547710429386288</v>
      </c>
      <c r="K134" s="74"/>
    </row>
    <row r="135" spans="2:14" ht="20.25" customHeight="1">
      <c r="B135" s="87" t="s">
        <v>122</v>
      </c>
      <c r="C135" s="66">
        <v>7</v>
      </c>
      <c r="D135" s="88">
        <v>1.6147564261448949E-2</v>
      </c>
      <c r="E135" s="88">
        <v>0.55053288404672529</v>
      </c>
      <c r="F135" s="88">
        <v>0.23207449141998146</v>
      </c>
      <c r="G135" s="89">
        <v>13.2608</v>
      </c>
      <c r="H135" s="90">
        <v>1.1645314981647814</v>
      </c>
      <c r="I135" s="90">
        <v>1.0369875721753055</v>
      </c>
      <c r="J135" s="91">
        <v>3.0627827039850648</v>
      </c>
      <c r="K135" s="74"/>
      <c r="N135" s="311"/>
    </row>
    <row r="136" spans="2:14" ht="20.25" customHeight="1">
      <c r="B136" s="87" t="s">
        <v>122</v>
      </c>
      <c r="C136" s="66">
        <v>8</v>
      </c>
      <c r="D136" s="88">
        <v>1.6431362930387022E-2</v>
      </c>
      <c r="E136" s="88">
        <v>0.55003295679707354</v>
      </c>
      <c r="F136" s="88">
        <v>0.2092467739426328</v>
      </c>
      <c r="G136" s="89">
        <v>14.226999999999999</v>
      </c>
      <c r="H136" s="90">
        <v>0.62328826280784244</v>
      </c>
      <c r="I136" s="90">
        <v>1.1320950079571015</v>
      </c>
      <c r="J136" s="91">
        <v>2.9092365444408506</v>
      </c>
      <c r="K136" s="74"/>
      <c r="N136" s="311"/>
    </row>
    <row r="137" spans="2:14" ht="20.25" customHeight="1">
      <c r="B137" s="87" t="s">
        <v>122</v>
      </c>
      <c r="C137" s="66">
        <v>9</v>
      </c>
      <c r="D137" s="88">
        <v>1.8878936825130893E-2</v>
      </c>
      <c r="E137" s="88">
        <v>0.54991899834663127</v>
      </c>
      <c r="F137" s="88">
        <v>0.24097625636257294</v>
      </c>
      <c r="G137" s="89">
        <v>13.609399999999999</v>
      </c>
      <c r="H137" s="90">
        <v>1.0223235118412186</v>
      </c>
      <c r="I137" s="90">
        <v>1.7038725197353641</v>
      </c>
      <c r="J137" s="91">
        <v>3.0271491659924585</v>
      </c>
      <c r="K137" s="74" t="s">
        <v>70</v>
      </c>
      <c r="N137" s="311"/>
    </row>
    <row r="138" spans="2:14" ht="20.25" customHeight="1">
      <c r="B138" s="87" t="s">
        <v>124</v>
      </c>
      <c r="C138" s="66">
        <v>1</v>
      </c>
      <c r="D138" s="88">
        <v>1.5337768480280024E-2</v>
      </c>
      <c r="E138" s="88">
        <v>0.52631239654650952</v>
      </c>
      <c r="F138" s="88">
        <v>0.38154360346504307</v>
      </c>
      <c r="G138" s="89">
        <v>6.6043333333333329</v>
      </c>
      <c r="H138" s="90">
        <v>8.8939730396760037</v>
      </c>
      <c r="I138" s="90">
        <v>4.9304493050505567</v>
      </c>
      <c r="J138" s="91">
        <v>3.3949500207014851</v>
      </c>
      <c r="K138" s="74"/>
      <c r="N138" s="311"/>
    </row>
    <row r="139" spans="2:14" ht="20.25" customHeight="1">
      <c r="B139" s="87" t="s">
        <v>124</v>
      </c>
      <c r="C139" s="66">
        <v>2</v>
      </c>
      <c r="D139" s="88">
        <v>3.605652461026175E-2</v>
      </c>
      <c r="E139" s="88">
        <v>0.45773381386913831</v>
      </c>
      <c r="F139" s="88">
        <v>0.35456304265177574</v>
      </c>
      <c r="G139" s="89">
        <v>4.7549999999999999</v>
      </c>
      <c r="H139" s="90">
        <v>0.66315810719024038</v>
      </c>
      <c r="I139" s="90">
        <v>1.1244854861051903</v>
      </c>
      <c r="J139" s="91">
        <v>3.8666036188873214</v>
      </c>
      <c r="K139" s="74"/>
      <c r="N139" s="311"/>
    </row>
    <row r="140" spans="2:14" ht="20.25" customHeight="1">
      <c r="B140" s="87" t="s">
        <v>124</v>
      </c>
      <c r="C140" s="66">
        <v>3</v>
      </c>
      <c r="D140" s="88">
        <v>4.4962447690991787E-2</v>
      </c>
      <c r="E140" s="88">
        <v>0.43306445580585673</v>
      </c>
      <c r="F140" s="88">
        <v>0.38021586587284673</v>
      </c>
      <c r="G140" s="89">
        <v>3.8246666666666669</v>
      </c>
      <c r="H140" s="90">
        <v>0.76122467411456285</v>
      </c>
      <c r="I140" s="90">
        <v>1.2369900954361646</v>
      </c>
      <c r="J140" s="91">
        <v>4.179140677360909</v>
      </c>
      <c r="K140" s="74"/>
      <c r="N140" s="311"/>
    </row>
    <row r="141" spans="2:14" ht="20.25" customHeight="1">
      <c r="B141" s="87" t="s">
        <v>124</v>
      </c>
      <c r="C141" s="66">
        <v>4</v>
      </c>
      <c r="D141" s="88">
        <v>4.3562279044072033E-2</v>
      </c>
      <c r="E141" s="88">
        <v>0.43173770810844653</v>
      </c>
      <c r="F141" s="88">
        <v>0.36641981997931844</v>
      </c>
      <c r="G141" s="89">
        <v>4.4891999999999994</v>
      </c>
      <c r="H141" s="90">
        <v>1.0651146366575459</v>
      </c>
      <c r="I141" s="90">
        <v>1.426947838584272</v>
      </c>
      <c r="J141" s="91">
        <v>4.1193023786496523</v>
      </c>
      <c r="K141" s="74"/>
    </row>
    <row r="142" spans="2:14" ht="20.25" customHeight="1">
      <c r="B142" s="87" t="s">
        <v>124</v>
      </c>
      <c r="C142" s="66">
        <v>5</v>
      </c>
      <c r="D142" s="88">
        <v>4.175153793854184E-2</v>
      </c>
      <c r="E142" s="88">
        <v>0.44179109147210222</v>
      </c>
      <c r="F142" s="88">
        <v>0.33006486913822047</v>
      </c>
      <c r="G142" s="89">
        <v>5.6669999999999998</v>
      </c>
      <c r="H142" s="90">
        <v>1.3711429566158897</v>
      </c>
      <c r="I142" s="90">
        <v>1.6370299938303778</v>
      </c>
      <c r="J142" s="91">
        <v>3.7808264918937566</v>
      </c>
      <c r="K142" s="74"/>
    </row>
    <row r="143" spans="2:14" ht="20.25" customHeight="1">
      <c r="B143" s="87" t="s">
        <v>124</v>
      </c>
      <c r="C143" s="66">
        <v>6</v>
      </c>
      <c r="D143" s="88">
        <v>3.8501586829046676E-2</v>
      </c>
      <c r="E143" s="88">
        <v>0.45548578620142793</v>
      </c>
      <c r="F143" s="88">
        <v>0.24857502919311389</v>
      </c>
      <c r="G143" s="89">
        <v>8.1344999999999992</v>
      </c>
      <c r="H143" s="90">
        <v>4.3682446052878419</v>
      </c>
      <c r="I143" s="90">
        <v>2.7458869503890488</v>
      </c>
      <c r="J143" s="91">
        <v>3.0965885541967784</v>
      </c>
      <c r="K143" s="74"/>
    </row>
    <row r="144" spans="2:14" ht="20.25" customHeight="1">
      <c r="B144" s="87" t="s">
        <v>124</v>
      </c>
      <c r="C144" s="66">
        <v>7</v>
      </c>
      <c r="D144" s="88">
        <v>4.4589526078874696E-2</v>
      </c>
      <c r="E144" s="88">
        <v>0.45854201879896989</v>
      </c>
      <c r="F144" s="88">
        <v>0.2167394233919985</v>
      </c>
      <c r="G144" s="89">
        <v>9.0220000000000002</v>
      </c>
      <c r="H144" s="90">
        <v>2.0283824250561375</v>
      </c>
      <c r="I144" s="90">
        <v>1.9093839894528442</v>
      </c>
      <c r="J144" s="91">
        <v>2.9982732993896462</v>
      </c>
      <c r="K144" s="74"/>
    </row>
    <row r="145" spans="2:11" ht="20.25" customHeight="1">
      <c r="B145" s="87" t="s">
        <v>124</v>
      </c>
      <c r="C145" s="66">
        <v>8</v>
      </c>
      <c r="D145" s="88">
        <v>4.834582430378756E-2</v>
      </c>
      <c r="E145" s="88">
        <v>0.4724649081127883</v>
      </c>
      <c r="F145" s="88">
        <v>0.18268664917295124</v>
      </c>
      <c r="G145" s="89">
        <v>10.586500000000001</v>
      </c>
      <c r="H145" s="90">
        <v>1.8044852789671293</v>
      </c>
      <c r="I145" s="90">
        <v>2.1961565023088321</v>
      </c>
      <c r="J145" s="91">
        <v>2.857323916640687</v>
      </c>
      <c r="K145" s="74"/>
    </row>
    <row r="146" spans="2:11" ht="20.25" customHeight="1">
      <c r="B146" s="87" t="s">
        <v>124</v>
      </c>
      <c r="C146" s="66">
        <v>9</v>
      </c>
      <c r="D146" s="88">
        <v>4.6666074200691729E-2</v>
      </c>
      <c r="E146" s="88">
        <v>0.46077238948831079</v>
      </c>
      <c r="F146" s="88">
        <v>0.22507827466478725</v>
      </c>
      <c r="G146" s="89">
        <v>9.2303999999999995</v>
      </c>
      <c r="H146" s="90">
        <v>3.6705445222513742</v>
      </c>
      <c r="I146" s="90">
        <v>2.7377658812832033</v>
      </c>
      <c r="J146" s="91">
        <v>2.9888574631860352</v>
      </c>
      <c r="K146" s="74" t="s">
        <v>70</v>
      </c>
    </row>
    <row r="147" spans="2:11" ht="20.25" customHeight="1">
      <c r="B147" s="297" t="s">
        <v>121</v>
      </c>
      <c r="C147" s="298">
        <v>1</v>
      </c>
      <c r="D147" s="299">
        <v>6.9758016326602446E-2</v>
      </c>
      <c r="E147" s="299">
        <v>0.5288879057462369</v>
      </c>
      <c r="F147" s="299">
        <v>0.18811107423658255</v>
      </c>
      <c r="G147" s="300">
        <v>10.281000000000001</v>
      </c>
      <c r="H147" s="301">
        <v>0</v>
      </c>
      <c r="I147" s="301">
        <v>2.2940374906900312</v>
      </c>
      <c r="J147" s="302">
        <v>2.2414420776229096</v>
      </c>
      <c r="K147" s="303"/>
    </row>
    <row r="148" spans="2:11" ht="20.25" customHeight="1">
      <c r="B148" s="297" t="s">
        <v>121</v>
      </c>
      <c r="C148" s="298">
        <v>2</v>
      </c>
      <c r="D148" s="299">
        <v>8.0923145241143232E-2</v>
      </c>
      <c r="E148" s="299">
        <v>0.48977568556627976</v>
      </c>
      <c r="F148" s="299">
        <v>0.17486603948993032</v>
      </c>
      <c r="G148" s="300">
        <v>10.236000000000001</v>
      </c>
      <c r="H148" s="301">
        <v>0.177348924431978</v>
      </c>
      <c r="I148" s="301">
        <v>3.6533878432987468</v>
      </c>
      <c r="J148" s="302">
        <v>2.2667710283078941</v>
      </c>
      <c r="K148" s="303"/>
    </row>
    <row r="149" spans="2:11" ht="20.25" customHeight="1">
      <c r="B149" s="297" t="s">
        <v>121</v>
      </c>
      <c r="C149" s="298">
        <v>3</v>
      </c>
      <c r="D149" s="299">
        <v>3.5689250070377487E-2</v>
      </c>
      <c r="E149" s="299">
        <v>0.56186919639373656</v>
      </c>
      <c r="F149" s="299">
        <v>0.19342830481279832</v>
      </c>
      <c r="G149" s="300">
        <v>11.526999999999999</v>
      </c>
      <c r="H149" s="301">
        <v>0.41958417529891179</v>
      </c>
      <c r="I149" s="301">
        <v>7.007055727491827</v>
      </c>
      <c r="J149" s="302">
        <v>2.1734144951325716</v>
      </c>
      <c r="K149" s="303"/>
    </row>
    <row r="150" spans="2:11" ht="20.25" customHeight="1">
      <c r="B150" s="297" t="s">
        <v>121</v>
      </c>
      <c r="C150" s="298">
        <v>4</v>
      </c>
      <c r="D150" s="299">
        <v>4.3178680369344233E-2</v>
      </c>
      <c r="E150" s="299">
        <v>0.45215067836378142</v>
      </c>
      <c r="F150" s="299">
        <v>0.26479793158709763</v>
      </c>
      <c r="G150" s="300">
        <v>9.0649999999999995</v>
      </c>
      <c r="H150" s="301">
        <v>0.42153071598524955</v>
      </c>
      <c r="I150" s="301">
        <v>2.6824681926334062</v>
      </c>
      <c r="J150" s="302">
        <v>2.4195671080764831</v>
      </c>
      <c r="K150" s="303"/>
    </row>
    <row r="151" spans="2:11" ht="20.25" customHeight="1">
      <c r="B151" s="297" t="s">
        <v>121</v>
      </c>
      <c r="C151" s="298">
        <v>5</v>
      </c>
      <c r="D151" s="299">
        <v>5.4156183103596101E-2</v>
      </c>
      <c r="E151" s="299">
        <v>0.43872750434748292</v>
      </c>
      <c r="F151" s="299">
        <v>0.23381593763267516</v>
      </c>
      <c r="G151" s="300">
        <v>9.8569999999999993</v>
      </c>
      <c r="H151" s="301">
        <v>0.67683560893669126</v>
      </c>
      <c r="I151" s="301">
        <v>2.6458119258434296</v>
      </c>
      <c r="J151" s="302">
        <v>2.2942564887306567</v>
      </c>
      <c r="K151" s="303"/>
    </row>
    <row r="152" spans="2:11" ht="20.25" customHeight="1">
      <c r="B152" s="297" t="s">
        <v>121</v>
      </c>
      <c r="C152" s="298">
        <v>6</v>
      </c>
      <c r="D152" s="299">
        <v>6.7404984539288615E-2</v>
      </c>
      <c r="E152" s="299">
        <v>0.45292403840016149</v>
      </c>
      <c r="F152" s="299">
        <v>0.21731155381579043</v>
      </c>
      <c r="G152" s="300">
        <v>12.38</v>
      </c>
      <c r="H152" s="301">
        <v>0.34998932532557758</v>
      </c>
      <c r="I152" s="301">
        <v>3.6907965216151815</v>
      </c>
      <c r="J152" s="302">
        <v>2.0176999160937568</v>
      </c>
      <c r="K152" s="303"/>
    </row>
    <row r="153" spans="2:11" ht="20.25" customHeight="1">
      <c r="B153" s="297" t="s">
        <v>121</v>
      </c>
      <c r="C153" s="298">
        <v>7</v>
      </c>
      <c r="D153" s="299">
        <v>7.2295769160879653E-2</v>
      </c>
      <c r="E153" s="299">
        <v>0.47471602166926052</v>
      </c>
      <c r="F153" s="299">
        <v>0.21398597095529351</v>
      </c>
      <c r="G153" s="300">
        <v>13.201000000000001</v>
      </c>
      <c r="H153" s="301">
        <v>0.27655698992606592</v>
      </c>
      <c r="I153" s="301">
        <v>3.6643801165203733</v>
      </c>
      <c r="J153" s="302">
        <v>1.9311016315522445</v>
      </c>
      <c r="K153" s="303"/>
    </row>
    <row r="154" spans="2:11" ht="20.25" customHeight="1">
      <c r="B154" s="297" t="s">
        <v>121</v>
      </c>
      <c r="C154" s="298">
        <v>8</v>
      </c>
      <c r="D154" s="299">
        <v>8.7642119462671322E-2</v>
      </c>
      <c r="E154" s="299">
        <v>0.4849721761112728</v>
      </c>
      <c r="F154" s="299">
        <v>0.18920304437534644</v>
      </c>
      <c r="G154" s="300">
        <v>14.807</v>
      </c>
      <c r="H154" s="301">
        <v>0.34716154931256227</v>
      </c>
      <c r="I154" s="301">
        <v>5.2074232396884348</v>
      </c>
      <c r="J154" s="302">
        <v>1.8286297724663672</v>
      </c>
      <c r="K154" s="303"/>
    </row>
    <row r="155" spans="2:11" ht="20.25" customHeight="1">
      <c r="B155" s="297" t="s">
        <v>121</v>
      </c>
      <c r="C155" s="298">
        <v>9</v>
      </c>
      <c r="D155" s="299">
        <v>6.7578071295317649E-2</v>
      </c>
      <c r="E155" s="299">
        <v>0.47974339642535446</v>
      </c>
      <c r="F155" s="299">
        <v>0.21986712378171455</v>
      </c>
      <c r="G155" s="300">
        <v>12.823</v>
      </c>
      <c r="H155" s="301">
        <v>0.26071200448424647</v>
      </c>
      <c r="I155" s="301">
        <v>3.7368720642741997</v>
      </c>
      <c r="J155" s="302">
        <v>1.9690060300750849</v>
      </c>
      <c r="K155" s="303" t="s">
        <v>70</v>
      </c>
    </row>
    <row r="156" spans="2:11" ht="20.25" customHeight="1">
      <c r="B156" s="297" t="s">
        <v>123</v>
      </c>
      <c r="C156" s="298">
        <v>1</v>
      </c>
      <c r="D156" s="299">
        <v>2.0909902456808727E-2</v>
      </c>
      <c r="E156" s="299">
        <v>0.50312229869648173</v>
      </c>
      <c r="F156" s="299">
        <v>0.17066495315668018</v>
      </c>
      <c r="G156" s="300">
        <v>7.9089999999999989</v>
      </c>
      <c r="H156" s="301">
        <v>0.21383236104204251</v>
      </c>
      <c r="I156" s="301">
        <v>4.7978636008808291</v>
      </c>
      <c r="J156" s="302">
        <v>2.0347181659275599</v>
      </c>
      <c r="K156" s="303"/>
    </row>
    <row r="157" spans="2:11" ht="20.25" customHeight="1">
      <c r="B157" s="297" t="s">
        <v>123</v>
      </c>
      <c r="C157" s="298">
        <v>2</v>
      </c>
      <c r="D157" s="299">
        <v>2.508683194980945E-2</v>
      </c>
      <c r="E157" s="299">
        <v>0.50162608797428487</v>
      </c>
      <c r="F157" s="299">
        <v>0.18656318122088592</v>
      </c>
      <c r="G157" s="300">
        <v>7.7034000000000002</v>
      </c>
      <c r="H157" s="301">
        <v>0.12669825549805497</v>
      </c>
      <c r="I157" s="301">
        <v>3.3828434217980674</v>
      </c>
      <c r="J157" s="302">
        <v>2.0555789588277049</v>
      </c>
      <c r="K157" s="303"/>
    </row>
    <row r="158" spans="2:11" ht="20.25" customHeight="1">
      <c r="B158" s="297" t="s">
        <v>123</v>
      </c>
      <c r="C158" s="298">
        <v>3</v>
      </c>
      <c r="D158" s="299">
        <v>2.09019107276355E-2</v>
      </c>
      <c r="E158" s="299">
        <v>0.50349768031643982</v>
      </c>
      <c r="F158" s="299">
        <v>0.17368446750243102</v>
      </c>
      <c r="G158" s="300">
        <v>7.6364000000000001</v>
      </c>
      <c r="H158" s="301">
        <v>9.9390253220275268E-2</v>
      </c>
      <c r="I158" s="301">
        <v>3.863796093938201</v>
      </c>
      <c r="J158" s="302">
        <v>2.0570948758931493</v>
      </c>
      <c r="K158" s="303"/>
    </row>
    <row r="159" spans="2:11" ht="20.25" customHeight="1">
      <c r="B159" s="297" t="s">
        <v>123</v>
      </c>
      <c r="C159" s="298">
        <v>4</v>
      </c>
      <c r="D159" s="299">
        <v>2.5114934695087538E-2</v>
      </c>
      <c r="E159" s="299">
        <v>0.48307301631295224</v>
      </c>
      <c r="F159" s="299">
        <v>0.17838874978351313</v>
      </c>
      <c r="G159" s="300">
        <v>7.7585999999999995</v>
      </c>
      <c r="H159" s="301">
        <v>7.769024278678964E-2</v>
      </c>
      <c r="I159" s="301">
        <v>4.9901040559207193</v>
      </c>
      <c r="J159" s="302">
        <v>2.0415802034123298</v>
      </c>
      <c r="K159" s="303"/>
    </row>
    <row r="160" spans="2:11" ht="20.25" customHeight="1">
      <c r="B160" s="297" t="s">
        <v>123</v>
      </c>
      <c r="C160" s="298">
        <v>5</v>
      </c>
      <c r="D160" s="299">
        <v>2.4641634850628952E-2</v>
      </c>
      <c r="E160" s="299">
        <v>0.48349021619507349</v>
      </c>
      <c r="F160" s="299">
        <v>0.16913359054677232</v>
      </c>
      <c r="G160" s="300">
        <v>8.641</v>
      </c>
      <c r="H160" s="301">
        <v>9.6578781183024875E-2</v>
      </c>
      <c r="I160" s="301">
        <v>6.1870781695375312</v>
      </c>
      <c r="J160" s="302">
        <v>1.9436677520623651</v>
      </c>
      <c r="K160" s="303"/>
    </row>
    <row r="161" spans="2:11" ht="20.25" customHeight="1">
      <c r="B161" s="297" t="s">
        <v>123</v>
      </c>
      <c r="C161" s="298">
        <v>6</v>
      </c>
      <c r="D161" s="299">
        <v>2.1818595071699583E-2</v>
      </c>
      <c r="E161" s="299">
        <v>0.46021481230411954</v>
      </c>
      <c r="F161" s="299">
        <v>0.13515810260685177</v>
      </c>
      <c r="G161" s="300">
        <v>8.3482000000000003</v>
      </c>
      <c r="H161" s="301">
        <v>5.7809282552117956E-3</v>
      </c>
      <c r="I161" s="301">
        <v>1.9366109654959514</v>
      </c>
      <c r="J161" s="302">
        <v>1.9187512353896801</v>
      </c>
      <c r="K161" s="303"/>
    </row>
    <row r="162" spans="2:11" ht="20.25" customHeight="1">
      <c r="B162" s="297" t="s">
        <v>123</v>
      </c>
      <c r="C162" s="298">
        <v>7</v>
      </c>
      <c r="D162" s="299">
        <v>2.0501782398793512E-2</v>
      </c>
      <c r="E162" s="299">
        <v>0.45269183912881134</v>
      </c>
      <c r="F162" s="299">
        <v>0.12452768146113691</v>
      </c>
      <c r="G162" s="300">
        <v>8.8168000000000006</v>
      </c>
      <c r="H162" s="301">
        <v>5.6654996115166932E-3</v>
      </c>
      <c r="I162" s="301">
        <v>1.5240193954979904</v>
      </c>
      <c r="J162" s="302">
        <v>1.8648254396562511</v>
      </c>
      <c r="K162" s="303"/>
    </row>
    <row r="163" spans="2:11" ht="20.25" customHeight="1">
      <c r="B163" s="297" t="s">
        <v>123</v>
      </c>
      <c r="C163" s="298">
        <v>8</v>
      </c>
      <c r="D163" s="299">
        <v>1.7869450320076093E-2</v>
      </c>
      <c r="E163" s="299">
        <v>0.45851729008995862</v>
      </c>
      <c r="F163" s="299">
        <v>0.11813571580018464</v>
      </c>
      <c r="G163" s="300">
        <v>10.0724</v>
      </c>
      <c r="H163" s="301">
        <v>1.4055409375393769E-2</v>
      </c>
      <c r="I163" s="301">
        <v>1.778009285987312</v>
      </c>
      <c r="J163" s="302">
        <v>1.7516736701703677</v>
      </c>
      <c r="K163" s="303"/>
    </row>
    <row r="164" spans="2:11" ht="20.25" customHeight="1">
      <c r="B164" s="297" t="s">
        <v>123</v>
      </c>
      <c r="C164" s="298">
        <v>9</v>
      </c>
      <c r="D164" s="299">
        <v>2.0001130368708066E-2</v>
      </c>
      <c r="E164" s="299">
        <v>0.46287993735619026</v>
      </c>
      <c r="F164" s="299">
        <v>0.13580296106639256</v>
      </c>
      <c r="G164" s="300">
        <v>9.4276</v>
      </c>
      <c r="H164" s="301">
        <v>7.3926489421008469E-3</v>
      </c>
      <c r="I164" s="301">
        <v>2.0921196506145399</v>
      </c>
      <c r="J164" s="302">
        <v>1.817034433780226</v>
      </c>
      <c r="K164" s="303" t="s">
        <v>70</v>
      </c>
    </row>
    <row r="165" spans="2:11" ht="20.25" customHeight="1">
      <c r="B165" s="87" t="s">
        <v>127</v>
      </c>
      <c r="C165" s="66">
        <v>1</v>
      </c>
      <c r="D165" s="88">
        <v>7.796965790855862E-3</v>
      </c>
      <c r="E165" s="88">
        <v>0.50637545658737071</v>
      </c>
      <c r="F165" s="88">
        <v>0.50793070059100653</v>
      </c>
      <c r="G165" s="89">
        <v>4.7528571428571436</v>
      </c>
      <c r="H165" s="90">
        <v>0.83569372943461362</v>
      </c>
      <c r="I165" s="90">
        <v>4.0666041322093793</v>
      </c>
      <c r="J165" s="91">
        <v>4.5222047546822379</v>
      </c>
      <c r="K165" s="74"/>
    </row>
    <row r="166" spans="2:11" ht="20.25" customHeight="1">
      <c r="B166" s="87" t="s">
        <v>127</v>
      </c>
      <c r="C166" s="66">
        <v>2</v>
      </c>
      <c r="D166" s="88">
        <v>1.6261324154063696E-2</v>
      </c>
      <c r="E166" s="88">
        <v>0.45471074830295355</v>
      </c>
      <c r="F166" s="88">
        <v>0.51180722429790759</v>
      </c>
      <c r="G166" s="89">
        <v>3.3947500000000002</v>
      </c>
      <c r="H166" s="90">
        <v>6.2966387584123429E-2</v>
      </c>
      <c r="I166" s="90">
        <v>2.0587271070982966</v>
      </c>
      <c r="J166" s="91">
        <v>4.9818292935573574</v>
      </c>
      <c r="K166" s="74"/>
    </row>
    <row r="167" spans="2:11" ht="20.25" customHeight="1">
      <c r="B167" s="87" t="s">
        <v>127</v>
      </c>
      <c r="C167" s="66">
        <v>3</v>
      </c>
      <c r="D167" s="88">
        <v>2.207260986183503E-2</v>
      </c>
      <c r="E167" s="88">
        <v>0.41351388172855091</v>
      </c>
      <c r="F167" s="88">
        <v>0.52340929752941034</v>
      </c>
      <c r="G167" s="89">
        <v>2.2719999999999998</v>
      </c>
      <c r="H167" s="90">
        <v>8.489804285313611E-2</v>
      </c>
      <c r="I167" s="90">
        <v>1.3017699904147537</v>
      </c>
      <c r="J167" s="91">
        <v>5.5943782406462574</v>
      </c>
      <c r="K167" s="74"/>
    </row>
    <row r="168" spans="2:11" ht="20.25" customHeight="1">
      <c r="B168" s="87" t="s">
        <v>127</v>
      </c>
      <c r="C168" s="66">
        <v>4</v>
      </c>
      <c r="D168" s="88">
        <v>2.22695651301003E-2</v>
      </c>
      <c r="E168" s="88">
        <v>0.41225755321612606</v>
      </c>
      <c r="F168" s="88">
        <v>0.52845038850961479</v>
      </c>
      <c r="G168" s="89">
        <v>2.3792499999999999</v>
      </c>
      <c r="H168" s="90">
        <v>0.17896383874570687</v>
      </c>
      <c r="I168" s="90">
        <v>1.1930922583047125</v>
      </c>
      <c r="J168" s="91">
        <v>5.5762441601443964</v>
      </c>
      <c r="K168" s="74"/>
    </row>
    <row r="169" spans="2:11" ht="20.25" customHeight="1">
      <c r="B169" s="87" t="s">
        <v>127</v>
      </c>
      <c r="C169" s="66">
        <v>5</v>
      </c>
      <c r="D169" s="88">
        <v>2.4973819931287691E-2</v>
      </c>
      <c r="E169" s="88">
        <v>0.40972397766620228</v>
      </c>
      <c r="F169" s="88">
        <v>0.49620024904952631</v>
      </c>
      <c r="G169" s="89">
        <v>3.4428749999999999</v>
      </c>
      <c r="H169" s="90">
        <v>0.17763001138669626</v>
      </c>
      <c r="I169" s="90">
        <v>1.2556604253197494</v>
      </c>
      <c r="J169" s="91">
        <v>5.0753890695253183</v>
      </c>
      <c r="K169" s="74"/>
    </row>
    <row r="170" spans="2:11" ht="20.25" customHeight="1">
      <c r="B170" s="87" t="s">
        <v>127</v>
      </c>
      <c r="C170" s="66">
        <v>6</v>
      </c>
      <c r="D170" s="88">
        <v>2.1384813906321895E-2</v>
      </c>
      <c r="E170" s="88">
        <v>0.42184124498234704</v>
      </c>
      <c r="F170" s="88">
        <v>0.4004849152099082</v>
      </c>
      <c r="G170" s="89">
        <v>5.1637142857142857</v>
      </c>
      <c r="H170" s="90">
        <v>0.30547327809515684</v>
      </c>
      <c r="I170" s="90">
        <v>1.5084711361606198</v>
      </c>
      <c r="J170" s="91">
        <v>4.4139813121007059</v>
      </c>
      <c r="K170" s="74"/>
    </row>
    <row r="171" spans="2:11" ht="20.25" customHeight="1">
      <c r="B171" s="87" t="s">
        <v>127</v>
      </c>
      <c r="C171" s="66">
        <v>7</v>
      </c>
      <c r="D171" s="88">
        <v>2.2987328002421276E-2</v>
      </c>
      <c r="E171" s="88">
        <v>0.43157950053569338</v>
      </c>
      <c r="F171" s="88">
        <v>0.33584651251392494</v>
      </c>
      <c r="G171" s="89">
        <v>6.4689999999999985</v>
      </c>
      <c r="H171" s="90">
        <v>0.42309222342504005</v>
      </c>
      <c r="I171" s="90">
        <v>1.8766187329336455</v>
      </c>
      <c r="J171" s="91">
        <v>3.9943248428806974</v>
      </c>
      <c r="K171" s="74"/>
    </row>
    <row r="172" spans="2:11" ht="20.25" customHeight="1">
      <c r="B172" s="87" t="s">
        <v>127</v>
      </c>
      <c r="C172" s="66">
        <v>8</v>
      </c>
      <c r="D172" s="88">
        <v>1.0592010916863289E-2</v>
      </c>
      <c r="E172" s="88">
        <v>0.46371624284367402</v>
      </c>
      <c r="F172" s="88">
        <v>0.2468522246060382</v>
      </c>
      <c r="G172" s="89">
        <v>8.343</v>
      </c>
      <c r="H172" s="90">
        <v>0.10080744241185838</v>
      </c>
      <c r="I172" s="90">
        <v>1.7767311725090038</v>
      </c>
      <c r="J172" s="91">
        <v>3.6753617738240911</v>
      </c>
      <c r="K172" s="74"/>
    </row>
    <row r="173" spans="2:11" ht="20.25" customHeight="1">
      <c r="B173" s="87" t="s">
        <v>127</v>
      </c>
      <c r="C173" s="66">
        <v>9</v>
      </c>
      <c r="D173" s="88">
        <v>1.7030350668706826E-2</v>
      </c>
      <c r="E173" s="88">
        <v>0.46713917371938607</v>
      </c>
      <c r="F173" s="88">
        <v>0.3439213900432237</v>
      </c>
      <c r="G173" s="89">
        <v>7.3310000000000004</v>
      </c>
      <c r="H173" s="90">
        <v>0.31892201888543026</v>
      </c>
      <c r="I173" s="90">
        <v>2.2324541321980118</v>
      </c>
      <c r="J173" s="91">
        <v>3.7647480877536061</v>
      </c>
      <c r="K173" s="74" t="s">
        <v>70</v>
      </c>
    </row>
    <row r="174" spans="2:11" ht="20.25" hidden="1" customHeight="1">
      <c r="B174" s="87" t="s">
        <v>125</v>
      </c>
      <c r="C174" s="66">
        <v>1</v>
      </c>
      <c r="D174" s="88">
        <v>1.5135832682377802E-2</v>
      </c>
      <c r="E174" s="88">
        <v>0.51149036288394312</v>
      </c>
      <c r="F174" s="88">
        <v>0.45064572012489479</v>
      </c>
      <c r="G174" s="89">
        <v>4.6989999999999998</v>
      </c>
      <c r="H174" s="90">
        <v>0.53584508932805563</v>
      </c>
      <c r="I174" s="90">
        <v>0.8037676339920834</v>
      </c>
      <c r="J174" s="91">
        <v>3.0318716685268496</v>
      </c>
      <c r="K174" s="74"/>
    </row>
    <row r="175" spans="2:11" ht="20.25" hidden="1" customHeight="1">
      <c r="B175" s="87" t="s">
        <v>125</v>
      </c>
      <c r="C175" s="66">
        <v>2</v>
      </c>
      <c r="D175" s="88">
        <v>2.9815388638713688E-2</v>
      </c>
      <c r="E175" s="88">
        <v>0.47091430246932414</v>
      </c>
      <c r="F175" s="88">
        <v>0.46868072165682279</v>
      </c>
      <c r="G175" s="89">
        <v>4.8369999999999997</v>
      </c>
      <c r="H175" s="90">
        <v>0.25728127446852123</v>
      </c>
      <c r="I175" s="90">
        <v>0.90048446063982424</v>
      </c>
      <c r="J175" s="91">
        <v>3.0502941630414022</v>
      </c>
      <c r="K175" s="74"/>
    </row>
    <row r="176" spans="2:11" ht="20.25" hidden="1" customHeight="1">
      <c r="B176" s="87" t="s">
        <v>125</v>
      </c>
      <c r="C176" s="66">
        <v>3</v>
      </c>
      <c r="D176" s="88">
        <v>4.5049344063725787E-2</v>
      </c>
      <c r="E176" s="88">
        <v>0.41588998586048337</v>
      </c>
      <c r="F176" s="88">
        <v>0.49223588685529274</v>
      </c>
      <c r="G176" s="89">
        <v>3.45</v>
      </c>
      <c r="H176" s="90">
        <v>7.7274079569119733E-2</v>
      </c>
      <c r="I176" s="90">
        <v>0.56667658350687811</v>
      </c>
      <c r="J176" s="91">
        <v>3.5817245817245817</v>
      </c>
      <c r="K176" s="74"/>
    </row>
    <row r="177" spans="2:11" ht="20.25" hidden="1" customHeight="1">
      <c r="B177" s="87" t="s">
        <v>125</v>
      </c>
      <c r="C177" s="66">
        <v>4</v>
      </c>
      <c r="D177" s="88">
        <v>6.6658144647279122E-2</v>
      </c>
      <c r="E177" s="88">
        <v>0.40022206168186109</v>
      </c>
      <c r="F177" s="88">
        <v>0.4742033091117116</v>
      </c>
      <c r="G177" s="89">
        <v>4.1929999999999996</v>
      </c>
      <c r="H177" s="90">
        <v>0.12349044508117489</v>
      </c>
      <c r="I177" s="90">
        <v>0.30872611270293721</v>
      </c>
      <c r="J177" s="91">
        <v>3.6044816811256175</v>
      </c>
      <c r="K177" s="74"/>
    </row>
    <row r="178" spans="2:11" ht="20.25" hidden="1" customHeight="1">
      <c r="B178" s="87" t="s">
        <v>125</v>
      </c>
      <c r="C178" s="66">
        <v>5</v>
      </c>
      <c r="D178" s="88">
        <v>7.9468523957148568E-2</v>
      </c>
      <c r="E178" s="88">
        <v>0.37756028880271814</v>
      </c>
      <c r="F178" s="88">
        <v>0.42311512946766228</v>
      </c>
      <c r="G178" s="89">
        <v>5.1580000000000004</v>
      </c>
      <c r="H178" s="90">
        <v>7.9532919072868857E-2</v>
      </c>
      <c r="I178" s="90">
        <v>0.47719751443721314</v>
      </c>
      <c r="J178" s="91">
        <v>3.3893851430460971</v>
      </c>
      <c r="K178" s="74"/>
    </row>
    <row r="179" spans="2:11" ht="20.25" hidden="1" customHeight="1">
      <c r="B179" s="87" t="s">
        <v>125</v>
      </c>
      <c r="C179" s="66">
        <v>6</v>
      </c>
      <c r="D179" s="88">
        <v>8.2940372204463805E-2</v>
      </c>
      <c r="E179" s="88">
        <v>0.36951852090424164</v>
      </c>
      <c r="F179" s="88">
        <v>0.31581274167552809</v>
      </c>
      <c r="G179" s="89">
        <v>6.758</v>
      </c>
      <c r="H179" s="90">
        <v>0.11500828174636855</v>
      </c>
      <c r="I179" s="90">
        <v>0.55203975238256908</v>
      </c>
      <c r="J179" s="91">
        <v>2.7440010856050039</v>
      </c>
      <c r="K179" s="74"/>
    </row>
    <row r="180" spans="2:11" ht="20.25" hidden="1" customHeight="1">
      <c r="B180" s="87" t="s">
        <v>125</v>
      </c>
      <c r="C180" s="66">
        <v>7</v>
      </c>
      <c r="D180" s="88">
        <v>7.8990194342497641E-2</v>
      </c>
      <c r="E180" s="88">
        <v>0.40028467120097788</v>
      </c>
      <c r="F180" s="88">
        <v>0.26456776241814939</v>
      </c>
      <c r="G180" s="89">
        <v>8.0060000000000002</v>
      </c>
      <c r="H180" s="90">
        <v>2.2886484638248217E-2</v>
      </c>
      <c r="I180" s="90">
        <v>0.22886484638248217</v>
      </c>
      <c r="J180" s="91">
        <v>2.5575281118538924</v>
      </c>
      <c r="K180" s="74"/>
    </row>
    <row r="181" spans="2:11" ht="20.25" hidden="1" customHeight="1">
      <c r="B181" s="87" t="s">
        <v>125</v>
      </c>
      <c r="C181" s="66">
        <v>8</v>
      </c>
      <c r="D181" s="88">
        <v>0</v>
      </c>
      <c r="E181" s="88">
        <v>0</v>
      </c>
      <c r="F181" s="88">
        <v>0</v>
      </c>
      <c r="G181" s="89">
        <v>0</v>
      </c>
      <c r="H181" s="90">
        <v>0</v>
      </c>
      <c r="I181" s="90">
        <v>0</v>
      </c>
      <c r="J181" s="91">
        <v>0</v>
      </c>
      <c r="K181" s="74"/>
    </row>
    <row r="182" spans="2:11" ht="20.25" hidden="1" customHeight="1">
      <c r="B182" s="87" t="s">
        <v>125</v>
      </c>
      <c r="C182" s="66">
        <v>9</v>
      </c>
      <c r="D182" s="88">
        <v>0</v>
      </c>
      <c r="E182" s="88">
        <v>0</v>
      </c>
      <c r="F182" s="88">
        <v>0</v>
      </c>
      <c r="G182" s="89">
        <v>0</v>
      </c>
      <c r="H182" s="90">
        <v>0</v>
      </c>
      <c r="I182" s="90">
        <v>0</v>
      </c>
      <c r="J182" s="91">
        <v>0</v>
      </c>
      <c r="K182" s="74" t="s">
        <v>528</v>
      </c>
    </row>
    <row r="183" spans="2:11" ht="20.25" customHeight="1">
      <c r="B183" s="85" t="s">
        <v>133</v>
      </c>
      <c r="C183" s="84"/>
      <c r="D183" s="85"/>
      <c r="E183" s="85"/>
      <c r="F183" s="85"/>
      <c r="G183" s="85"/>
      <c r="H183" s="85"/>
      <c r="I183" s="85"/>
      <c r="J183" s="85"/>
      <c r="K183" s="84"/>
    </row>
    <row r="184" spans="2:11" ht="20.25" customHeight="1">
      <c r="B184" s="229" t="str">
        <f>M65</f>
        <v>24</v>
      </c>
      <c r="C184" s="54"/>
      <c r="D184" s="67">
        <f t="shared" ref="D184:J193" si="1">IFERROR((SUMIFS(D$84:D$182,$B$84:$B$182,$B184,$C$84:$C$182,MAX($C$84:$C$182))/SUMIFS(D$84:D$182,$B$84:$B$182,$B184,$C$84:$C$182,MAX($C$84:$C$182)-1))-1, "-")</f>
        <v>-1.681500042054429E-2</v>
      </c>
      <c r="E184" s="67">
        <f t="shared" si="1"/>
        <v>-2.0589159615946206E-2</v>
      </c>
      <c r="F184" s="67">
        <f t="shared" si="1"/>
        <v>5.8566130145747186E-2</v>
      </c>
      <c r="G184" s="67">
        <f t="shared" si="1"/>
        <v>-3.9741177820591389E-2</v>
      </c>
      <c r="H184" s="67">
        <f t="shared" si="1"/>
        <v>-0.21083326205391939</v>
      </c>
      <c r="I184" s="67">
        <f t="shared" si="1"/>
        <v>3.4379348488911221E-2</v>
      </c>
      <c r="J184" s="67">
        <f t="shared" si="1"/>
        <v>2.5985255063251333E-2</v>
      </c>
      <c r="K184" s="55"/>
    </row>
    <row r="185" spans="2:11" ht="20.25" customHeight="1">
      <c r="B185" s="229" t="str">
        <f>N65</f>
        <v>순환51</v>
      </c>
      <c r="C185" s="54"/>
      <c r="D185" s="67">
        <f t="shared" si="1"/>
        <v>-0.30605286001820797</v>
      </c>
      <c r="E185" s="67">
        <f t="shared" si="1"/>
        <v>-4.3899947926654415E-3</v>
      </c>
      <c r="F185" s="67">
        <f t="shared" si="1"/>
        <v>0.15423809245908293</v>
      </c>
      <c r="G185" s="67">
        <f t="shared" si="1"/>
        <v>-6.3959791071252714E-2</v>
      </c>
      <c r="H185" s="67" t="str">
        <f t="shared" si="1"/>
        <v>-</v>
      </c>
      <c r="I185" s="67">
        <f t="shared" si="1"/>
        <v>-0.28270258706736406</v>
      </c>
      <c r="J185" s="67">
        <f t="shared" si="1"/>
        <v>4.3212686774173115E-2</v>
      </c>
      <c r="K185" s="55"/>
    </row>
    <row r="186" spans="2:11" ht="20.25" customHeight="1">
      <c r="B186" s="229" t="str">
        <f>O65</f>
        <v>514-1</v>
      </c>
      <c r="C186" s="54"/>
      <c r="D186" s="67">
        <f t="shared" si="1"/>
        <v>-0.2745916527773723</v>
      </c>
      <c r="E186" s="67">
        <f t="shared" si="1"/>
        <v>4.8345768751756335E-3</v>
      </c>
      <c r="F186" s="67">
        <f t="shared" si="1"/>
        <v>0.10582745672685867</v>
      </c>
      <c r="G186" s="67">
        <f t="shared" si="1"/>
        <v>-1.8831506520521568E-2</v>
      </c>
      <c r="H186" s="67">
        <f t="shared" si="1"/>
        <v>-1</v>
      </c>
      <c r="I186" s="67">
        <f t="shared" si="1"/>
        <v>-0.19873833535204477</v>
      </c>
      <c r="J186" s="67">
        <f t="shared" si="1"/>
        <v>5.4768298475444732E-2</v>
      </c>
      <c r="K186" s="55"/>
    </row>
    <row r="187" spans="2:11" ht="20.25" customHeight="1">
      <c r="B187" s="229" t="str">
        <f>P65</f>
        <v>593</v>
      </c>
      <c r="C187" s="54"/>
      <c r="D187" s="67">
        <f t="shared" si="1"/>
        <v>-0.16704709688882058</v>
      </c>
      <c r="E187" s="67">
        <f t="shared" si="1"/>
        <v>4.3735897180864347E-2</v>
      </c>
      <c r="F187" s="67">
        <f t="shared" si="1"/>
        <v>0.13100219632806653</v>
      </c>
      <c r="G187" s="67">
        <f t="shared" si="1"/>
        <v>-5.4270806797059978E-2</v>
      </c>
      <c r="H187" s="67">
        <f t="shared" si="1"/>
        <v>0.82117347164167764</v>
      </c>
      <c r="I187" s="67">
        <f t="shared" si="1"/>
        <v>-1.3614850282637869E-2</v>
      </c>
      <c r="J187" s="67">
        <f t="shared" si="1"/>
        <v>1.9089549234665659E-2</v>
      </c>
      <c r="K187" s="55"/>
    </row>
    <row r="188" spans="2:11" ht="20.25" customHeight="1">
      <c r="B188" s="42" t="str">
        <f>Q65</f>
        <v>568</v>
      </c>
      <c r="C188" s="54"/>
      <c r="D188" s="67">
        <f t="shared" si="1"/>
        <v>-0.22773973677102988</v>
      </c>
      <c r="E188" s="67">
        <f t="shared" si="1"/>
        <v>0.10897448648334085</v>
      </c>
      <c r="F188" s="67">
        <f t="shared" si="1"/>
        <v>-2.0916460534756043E-2</v>
      </c>
      <c r="G188" s="67">
        <f t="shared" si="1"/>
        <v>7.9686314191753649E-3</v>
      </c>
      <c r="H188" s="67">
        <f t="shared" si="1"/>
        <v>0.40220244086876011</v>
      </c>
      <c r="I188" s="67">
        <f t="shared" si="1"/>
        <v>0.38884813190810519</v>
      </c>
      <c r="J188" s="67">
        <f t="shared" si="1"/>
        <v>2.1097727279350886E-2</v>
      </c>
      <c r="K188" s="55"/>
    </row>
    <row r="189" spans="2:11" ht="20.25" customHeight="1">
      <c r="B189" s="229" t="str">
        <f>R65</f>
        <v>557</v>
      </c>
      <c r="C189" s="54"/>
      <c r="D189" s="67">
        <f t="shared" si="1"/>
        <v>0.14895744833299851</v>
      </c>
      <c r="E189" s="67">
        <f t="shared" si="1"/>
        <v>-2.0718476781078632E-4</v>
      </c>
      <c r="F189" s="67">
        <f t="shared" si="1"/>
        <v>0.15163666240627016</v>
      </c>
      <c r="G189" s="67">
        <f t="shared" si="1"/>
        <v>-4.3410416813101871E-2</v>
      </c>
      <c r="H189" s="67">
        <f t="shared" si="1"/>
        <v>0.64020979191196048</v>
      </c>
      <c r="I189" s="67">
        <f t="shared" si="1"/>
        <v>0.50506141954468275</v>
      </c>
      <c r="J189" s="67">
        <f t="shared" si="1"/>
        <v>4.0530434617605415E-2</v>
      </c>
      <c r="K189" s="55"/>
    </row>
    <row r="190" spans="2:11" ht="20.25" customHeight="1">
      <c r="B190" s="229" t="str">
        <f>S65</f>
        <v>564</v>
      </c>
      <c r="C190" s="54"/>
      <c r="D190" s="67">
        <f t="shared" si="1"/>
        <v>-3.4744471260659271E-2</v>
      </c>
      <c r="E190" s="67">
        <f t="shared" si="1"/>
        <v>-2.4747909154104297E-2</v>
      </c>
      <c r="F190" s="67">
        <f t="shared" si="1"/>
        <v>0.23204555824822992</v>
      </c>
      <c r="G190" s="67">
        <f t="shared" si="1"/>
        <v>-0.12809710480328729</v>
      </c>
      <c r="H190" s="67">
        <f t="shared" si="1"/>
        <v>1.0341227301961475</v>
      </c>
      <c r="I190" s="67">
        <f t="shared" si="1"/>
        <v>0.2466169320833802</v>
      </c>
      <c r="J190" s="67">
        <f t="shared" si="1"/>
        <v>4.6033824089496411E-2</v>
      </c>
      <c r="K190" s="55"/>
    </row>
    <row r="191" spans="2:11" ht="20.25" customHeight="1">
      <c r="B191" s="229" t="str">
        <f>T65</f>
        <v>530</v>
      </c>
      <c r="C191" s="54"/>
      <c r="D191" s="67">
        <f t="shared" si="1"/>
        <v>-0.22893157183287183</v>
      </c>
      <c r="E191" s="67">
        <f t="shared" si="1"/>
        <v>-1.0781607571479834E-2</v>
      </c>
      <c r="F191" s="67">
        <f t="shared" si="1"/>
        <v>0.16206969347457134</v>
      </c>
      <c r="G191" s="67">
        <f t="shared" si="1"/>
        <v>-0.13399068008374415</v>
      </c>
      <c r="H191" s="67">
        <f t="shared" si="1"/>
        <v>-0.24901820204311309</v>
      </c>
      <c r="I191" s="67">
        <f t="shared" si="1"/>
        <v>-0.28239517084119703</v>
      </c>
      <c r="J191" s="67">
        <f t="shared" si="1"/>
        <v>7.6765816526865871E-2</v>
      </c>
      <c r="K191" s="55"/>
    </row>
    <row r="192" spans="2:11" ht="20.25" customHeight="1">
      <c r="B192" s="229" t="str">
        <f>U65</f>
        <v>560</v>
      </c>
      <c r="C192" s="54"/>
      <c r="D192" s="67">
        <f t="shared" si="1"/>
        <v>0.11929186463206753</v>
      </c>
      <c r="E192" s="67">
        <f t="shared" si="1"/>
        <v>9.51468431076119E-3</v>
      </c>
      <c r="F192" s="67">
        <f t="shared" si="1"/>
        <v>0.14955041450877049</v>
      </c>
      <c r="G192" s="67">
        <f t="shared" si="1"/>
        <v>-6.4016520392359277E-2</v>
      </c>
      <c r="H192" s="67">
        <f t="shared" si="1"/>
        <v>-0.47403531660608511</v>
      </c>
      <c r="I192" s="67">
        <f t="shared" si="1"/>
        <v>0.17666407431207842</v>
      </c>
      <c r="J192" s="67">
        <f t="shared" si="1"/>
        <v>3.7313321951971457E-2</v>
      </c>
      <c r="K192" s="55"/>
    </row>
    <row r="193" spans="2:11" ht="20.25" hidden="1" customHeight="1">
      <c r="B193" s="229" t="str">
        <f>V65</f>
        <v>579</v>
      </c>
      <c r="C193" s="54"/>
      <c r="D193" s="67">
        <f t="shared" si="1"/>
        <v>0.607848670321252</v>
      </c>
      <c r="E193" s="67">
        <f t="shared" si="1"/>
        <v>7.3815203339038238E-3</v>
      </c>
      <c r="F193" s="67">
        <f t="shared" si="1"/>
        <v>0.39322783334078615</v>
      </c>
      <c r="G193" s="67">
        <f t="shared" si="1"/>
        <v>-0.12129929282032836</v>
      </c>
      <c r="H193" s="67">
        <f t="shared" si="1"/>
        <v>2.1636753324466271</v>
      </c>
      <c r="I193" s="67">
        <f t="shared" si="1"/>
        <v>0.25649516749653278</v>
      </c>
      <c r="J193" s="67">
        <f t="shared" si="1"/>
        <v>2.4320412364879029E-2</v>
      </c>
      <c r="K193" s="55"/>
    </row>
    <row r="194" spans="2:11" ht="20.25" hidden="1" customHeight="1">
      <c r="B194" s="42">
        <f>D73</f>
        <v>0</v>
      </c>
      <c r="C194" s="54"/>
      <c r="D194" s="67" t="str">
        <f t="shared" ref="D194:J195" si="2">IFERROR((SUMIFS(D$84:D$181,$B$84:$B$181,$B194,$C$84:$C$181,MAX($C$84:$C$181))/SUMIFS(D$84:D$181,$B$84:$B$181,$B194,$C$84:$C$181,MAX($C$84:$C$181)-1))-1, "-")</f>
        <v>-</v>
      </c>
      <c r="E194" s="67" t="str">
        <f t="shared" si="2"/>
        <v>-</v>
      </c>
      <c r="F194" s="67" t="str">
        <f t="shared" si="2"/>
        <v>-</v>
      </c>
      <c r="G194" s="67" t="str">
        <f t="shared" si="2"/>
        <v>-</v>
      </c>
      <c r="H194" s="67" t="str">
        <f t="shared" si="2"/>
        <v>-</v>
      </c>
      <c r="I194" s="67" t="str">
        <f t="shared" si="2"/>
        <v>-</v>
      </c>
      <c r="J194" s="86" t="str">
        <f t="shared" si="2"/>
        <v>-</v>
      </c>
      <c r="K194" s="55"/>
    </row>
    <row r="195" spans="2:11" ht="20.25" hidden="1" customHeight="1">
      <c r="B195" s="42" t="str">
        <f>E73</f>
        <v/>
      </c>
      <c r="C195" s="54"/>
      <c r="D195" s="67" t="str">
        <f t="shared" si="2"/>
        <v>-</v>
      </c>
      <c r="E195" s="67" t="str">
        <f t="shared" si="2"/>
        <v>-</v>
      </c>
      <c r="F195" s="67" t="str">
        <f t="shared" si="2"/>
        <v>-</v>
      </c>
      <c r="G195" s="67" t="str">
        <f t="shared" si="2"/>
        <v>-</v>
      </c>
      <c r="H195" s="67" t="str">
        <f t="shared" si="2"/>
        <v>-</v>
      </c>
      <c r="I195" s="67" t="str">
        <f t="shared" si="2"/>
        <v>-</v>
      </c>
      <c r="J195" s="86" t="str">
        <f t="shared" si="2"/>
        <v>-</v>
      </c>
      <c r="K195" s="55"/>
    </row>
    <row r="196" spans="2:11" ht="20.25" customHeight="1" thickBot="1"/>
    <row r="197" spans="2:11" ht="17.25" thickTop="1">
      <c r="B197" s="25" t="s">
        <v>51</v>
      </c>
      <c r="C197" s="25"/>
      <c r="D197" s="25"/>
      <c r="E197" s="25"/>
      <c r="F197" s="175" t="s">
        <v>77</v>
      </c>
      <c r="G197" s="43"/>
      <c r="H197" s="25"/>
      <c r="I197" s="25"/>
    </row>
    <row r="198" spans="2:11">
      <c r="B198" s="26" t="s">
        <v>33</v>
      </c>
      <c r="C198" s="26" t="s">
        <v>52</v>
      </c>
      <c r="D198" s="26"/>
      <c r="E198" s="26"/>
      <c r="F198" s="92" t="s">
        <v>78</v>
      </c>
      <c r="G198" s="44"/>
      <c r="H198" s="46" t="s">
        <v>81</v>
      </c>
      <c r="I198" s="46"/>
    </row>
    <row r="199" spans="2:11">
      <c r="B199" s="26" t="s">
        <v>34</v>
      </c>
      <c r="C199" s="26" t="s">
        <v>53</v>
      </c>
      <c r="D199" s="26"/>
      <c r="E199" s="26"/>
      <c r="F199" s="92" t="s">
        <v>79</v>
      </c>
      <c r="G199" s="44"/>
      <c r="H199" s="46" t="s">
        <v>82</v>
      </c>
      <c r="I199" s="46"/>
    </row>
    <row r="200" spans="2:11">
      <c r="B200" s="26" t="s">
        <v>4</v>
      </c>
      <c r="C200" s="26" t="s">
        <v>54</v>
      </c>
      <c r="D200" s="26"/>
      <c r="E200" s="26"/>
      <c r="F200" s="92" t="s">
        <v>80</v>
      </c>
      <c r="G200" s="44"/>
      <c r="H200" s="46" t="s">
        <v>83</v>
      </c>
      <c r="I200" s="46"/>
    </row>
    <row r="201" spans="2:11">
      <c r="B201" s="26" t="s">
        <v>5</v>
      </c>
      <c r="C201" s="26" t="s">
        <v>55</v>
      </c>
      <c r="D201" s="26"/>
      <c r="E201" s="26"/>
      <c r="F201" s="92" t="s">
        <v>87</v>
      </c>
      <c r="G201" s="44"/>
      <c r="H201" s="46" t="s">
        <v>84</v>
      </c>
      <c r="I201" s="46"/>
    </row>
    <row r="202" spans="2:11">
      <c r="B202" s="26" t="s">
        <v>56</v>
      </c>
      <c r="C202" s="26" t="s">
        <v>57</v>
      </c>
      <c r="D202" s="26"/>
      <c r="E202" s="26"/>
      <c r="F202" s="92" t="s">
        <v>88</v>
      </c>
      <c r="G202" s="44"/>
      <c r="H202" s="46" t="s">
        <v>85</v>
      </c>
      <c r="I202" s="46"/>
    </row>
    <row r="203" spans="2:11" ht="17.25" thickBot="1">
      <c r="B203" s="27" t="s">
        <v>58</v>
      </c>
      <c r="C203" s="27" t="s">
        <v>59</v>
      </c>
      <c r="D203" s="27"/>
      <c r="E203" s="27"/>
      <c r="F203" s="93" t="s">
        <v>89</v>
      </c>
      <c r="G203" s="45"/>
      <c r="H203" s="47" t="s">
        <v>86</v>
      </c>
      <c r="I203" s="47"/>
    </row>
    <row r="204" spans="2:11" ht="17.25" thickTop="1"/>
    <row r="205" spans="2:11" ht="6.75" customHeight="1"/>
  </sheetData>
  <mergeCells count="3">
    <mergeCell ref="O9:P9"/>
    <mergeCell ref="C4:D4"/>
    <mergeCell ref="C5:D5"/>
  </mergeCells>
  <phoneticPr fontId="3" type="noConversion"/>
  <conditionalFormatting sqref="B102:K182">
    <cfRule type="expression" dxfId="69" priority="24">
      <formula>$B102&lt;&gt;$B103</formula>
    </cfRule>
  </conditionalFormatting>
  <conditionalFormatting sqref="C65:K65">
    <cfRule type="containsText" dxfId="67" priority="30" operator="containsText" text="F">
      <formula>NOT(ISERROR(SEARCH("F",C65)))</formula>
    </cfRule>
    <cfRule type="containsText" dxfId="66" priority="31" operator="containsText" text="D">
      <formula>NOT(ISERROR(SEARCH("D",C65)))</formula>
    </cfRule>
    <cfRule type="containsText" dxfId="65" priority="32" operator="containsText" text="S">
      <formula>NOT(ISERROR(SEARCH("S",C65)))</formula>
    </cfRule>
    <cfRule type="containsText" dxfId="64" priority="33" operator="containsText" text="A">
      <formula>NOT(ISERROR(SEARCH("A",C65)))</formula>
    </cfRule>
  </conditionalFormatting>
  <conditionalFormatting sqref="C74:K74">
    <cfRule type="containsText" dxfId="63" priority="26" operator="containsText" text="F">
      <formula>NOT(ISERROR(SEARCH("F",C74)))</formula>
    </cfRule>
    <cfRule type="containsText" dxfId="62" priority="27" operator="containsText" text="D">
      <formula>NOT(ISERROR(SEARCH("D",C74)))</formula>
    </cfRule>
    <cfRule type="containsText" dxfId="61" priority="28" operator="containsText" text="S">
      <formula>NOT(ISERROR(SEARCH("S",C74)))</formula>
    </cfRule>
    <cfRule type="containsText" dxfId="60" priority="29" operator="containsText" text="A">
      <formula>NOT(ISERROR(SEARCH("A",C74)))</formula>
    </cfRule>
  </conditionalFormatting>
  <conditionalFormatting sqref="D52:K52 D54:K55 D56:D61 D62:K63 D72:K72 D81:K81 D183:K183 K184:K195">
    <cfRule type="containsText" dxfId="59" priority="88" operator="containsText" text="악화">
      <formula>NOT(ISERROR(SEARCH("악화",D52)))</formula>
    </cfRule>
  </conditionalFormatting>
  <conditionalFormatting sqref="D52:K52 D54:K55 D62:K63 D72:K72 D81:K81 D183:K183 K184:K195 D56:D61">
    <cfRule type="containsText" dxfId="58" priority="87" operator="containsText" text="개선">
      <formula>NOT(ISERROR(SEARCH("개선",D52)))</formula>
    </cfRule>
  </conditionalFormatting>
  <conditionalFormatting sqref="G4:G5">
    <cfRule type="containsText" dxfId="57" priority="38" operator="containsText" text="S">
      <formula>NOT(ISERROR(SEARCH("S",G4)))</formula>
    </cfRule>
    <cfRule type="containsText" dxfId="56" priority="39" operator="containsText" text="A">
      <formula>NOT(ISERROR(SEARCH("A",G4)))</formula>
    </cfRule>
  </conditionalFormatting>
  <conditionalFormatting sqref="G5">
    <cfRule type="containsText" dxfId="55" priority="34" operator="containsText" text="F">
      <formula>NOT(ISERROR(SEARCH("F",G5)))</formula>
    </cfRule>
    <cfRule type="containsText" dxfId="54" priority="35" operator="containsText" text="D">
      <formula>NOT(ISERROR(SEARCH("D",G5)))</formula>
    </cfRule>
  </conditionalFormatting>
  <conditionalFormatting sqref="K1:K20 J21">
    <cfRule type="containsText" dxfId="53" priority="7" operator="containsText" text="D">
      <formula>NOT(ISERROR(SEARCH("D",J1)))</formula>
    </cfRule>
    <cfRule type="containsText" dxfId="52" priority="8" operator="containsText" text="F">
      <formula>NOT(ISERROR(SEARCH("F",J1)))</formula>
    </cfRule>
    <cfRule type="containsText" dxfId="51" priority="9" operator="containsText" text="S">
      <formula>NOT(ISERROR(SEARCH("S",J1)))</formula>
    </cfRule>
    <cfRule type="containsText" dxfId="50" priority="10" operator="containsText" text="A">
      <formula>NOT(ISERROR(SEARCH("A",J1)))</formula>
    </cfRule>
  </conditionalFormatting>
  <conditionalFormatting sqref="K23:K27 K29:K64 K66:K72">
    <cfRule type="containsText" dxfId="49" priority="40" operator="containsText" text="D">
      <formula>NOT(ISERROR(SEARCH("D",K23)))</formula>
    </cfRule>
    <cfRule type="containsText" dxfId="48" priority="41" operator="containsText" text="F">
      <formula>NOT(ISERROR(SEARCH("F",K23)))</formula>
    </cfRule>
    <cfRule type="containsText" dxfId="47" priority="42" operator="containsText" text="S">
      <formula>NOT(ISERROR(SEARCH("S",K23)))</formula>
    </cfRule>
    <cfRule type="containsText" dxfId="46" priority="43" operator="containsText" text="A">
      <formula>NOT(ISERROR(SEARCH("A",K23)))</formula>
    </cfRule>
  </conditionalFormatting>
  <conditionalFormatting sqref="K75:K1048576">
    <cfRule type="containsText" dxfId="45" priority="3" operator="containsText" text="D">
      <formula>NOT(ISERROR(SEARCH("D",K75)))</formula>
    </cfRule>
    <cfRule type="containsText" dxfId="44" priority="4" operator="containsText" text="F">
      <formula>NOT(ISERROR(SEARCH("F",K75)))</formula>
    </cfRule>
    <cfRule type="containsText" dxfId="43" priority="5" operator="containsText" text="S">
      <formula>NOT(ISERROR(SEARCH("S",K75)))</formula>
    </cfRule>
    <cfRule type="containsText" dxfId="42" priority="6" operator="containsText" text="A">
      <formula>NOT(ISERROR(SEARCH("A",K75)))</formula>
    </cfRule>
  </conditionalFormatting>
  <conditionalFormatting sqref="B93:K101">
    <cfRule type="expression" dxfId="1" priority="2">
      <formula>$B93&lt;&gt;$B94</formula>
    </cfRule>
  </conditionalFormatting>
  <conditionalFormatting sqref="B84:K92">
    <cfRule type="expression" dxfId="0" priority="1">
      <formula>$B84&lt;&gt;$B85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4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12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D184:J193</xm:sqref>
        </x14:conditionalFormatting>
        <x14:conditionalFormatting xmlns:xm="http://schemas.microsoft.com/office/excel/2006/main">
          <x14:cfRule type="iconSet" priority="4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D194:J195</xm:sqref>
        </x14:conditionalFormatting>
        <x14:conditionalFormatting xmlns:xm="http://schemas.microsoft.com/office/excel/2006/main">
          <x14:cfRule type="iconSet" priority="11" id="{D5F39385-87A2-4C98-BCBB-8DA2EFEA913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4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209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164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150</v>
      </c>
      <c r="C4" s="139" t="s">
        <v>1</v>
      </c>
      <c r="D4" s="139" t="s">
        <v>10</v>
      </c>
      <c r="E4" s="140" t="s">
        <v>149</v>
      </c>
      <c r="F4" s="126" t="s">
        <v>45</v>
      </c>
      <c r="G4" s="150" t="s">
        <v>154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31" t="s">
        <v>6</v>
      </c>
      <c r="O4" s="231" t="s">
        <v>7</v>
      </c>
      <c r="P4" s="231" t="s">
        <v>26</v>
      </c>
      <c r="Q4" s="231" t="s">
        <v>14</v>
      </c>
      <c r="R4" s="23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132</v>
      </c>
      <c r="BB4" t="s">
        <v>140</v>
      </c>
      <c r="BC4" t="s">
        <v>141</v>
      </c>
      <c r="BD4" t="s">
        <v>114</v>
      </c>
      <c r="BE4" t="s">
        <v>142</v>
      </c>
      <c r="BF4" t="s">
        <v>143</v>
      </c>
      <c r="BG4" t="s">
        <v>90</v>
      </c>
      <c r="BH4" t="s">
        <v>142</v>
      </c>
      <c r="BI4" t="s">
        <v>143</v>
      </c>
      <c r="BJ4" t="s">
        <v>90</v>
      </c>
      <c r="BL4" t="s">
        <v>144</v>
      </c>
      <c r="BM4" t="s">
        <v>145</v>
      </c>
      <c r="BN4" t="s">
        <v>146</v>
      </c>
    </row>
    <row r="5" spans="1:66">
      <c r="A5" s="144" t="str">
        <f>W5</f>
        <v>해성운수</v>
      </c>
      <c r="B5" s="144" t="str">
        <f>X5</f>
        <v>24</v>
      </c>
      <c r="C5" s="145" t="str">
        <f>Y5</f>
        <v>70바3856</v>
      </c>
      <c r="D5" s="133" t="str">
        <f>Z5</f>
        <v>대형</v>
      </c>
      <c r="E5" s="129" t="str">
        <f>AZ5</f>
        <v>B</v>
      </c>
      <c r="F5" s="152">
        <f>G5/H5</f>
        <v>0.9</v>
      </c>
      <c r="G5" s="153">
        <f>AE5</f>
        <v>2.25</v>
      </c>
      <c r="H5" s="154">
        <f>AF5</f>
        <v>2.5</v>
      </c>
      <c r="I5" s="155">
        <f>AC5</f>
        <v>4250.6319999999996</v>
      </c>
      <c r="J5" s="156">
        <f>AI5/AH5</f>
        <v>2.160314142675359E-2</v>
      </c>
      <c r="K5" s="156">
        <f>AJ5/AH5</f>
        <v>0.45090041418618176</v>
      </c>
      <c r="L5" s="156">
        <f>AK5/AC5</f>
        <v>0.22937765489931852</v>
      </c>
      <c r="M5" s="157">
        <f>AG5</f>
        <v>14.885</v>
      </c>
      <c r="N5" s="158">
        <f>IF(AW5=0,AT5,"속도계이상")</f>
        <v>0.35299999999999998</v>
      </c>
      <c r="O5" s="158">
        <f>IF(AW5=0,AU5,"속도계이상")</f>
        <v>14.773999999999999</v>
      </c>
      <c r="P5" s="159">
        <f>AQ5/60</f>
        <v>0.02</v>
      </c>
      <c r="Q5" s="160">
        <f>AN5</f>
        <v>81</v>
      </c>
      <c r="R5" s="161">
        <f>AC5/(AH5-AI5-AJ5)</f>
        <v>25.254689541185286</v>
      </c>
      <c r="S5" s="146">
        <f>IF(AW5=0,AL5,"속도계이상")</f>
        <v>15</v>
      </c>
      <c r="T5" s="146">
        <f>IF(AW5=0,AM5,"속도계이상")</f>
        <v>628</v>
      </c>
      <c r="U5" t="s">
        <v>118</v>
      </c>
      <c r="V5" s="5" t="s">
        <v>119</v>
      </c>
      <c r="W5" t="s">
        <v>118</v>
      </c>
      <c r="X5" s="5" t="s">
        <v>119</v>
      </c>
      <c r="Y5" t="s">
        <v>212</v>
      </c>
      <c r="Z5" t="s">
        <v>147</v>
      </c>
      <c r="AA5" t="s">
        <v>48</v>
      </c>
      <c r="AB5">
        <v>534</v>
      </c>
      <c r="AC5" s="1">
        <v>4250.6319999999996</v>
      </c>
      <c r="AD5" s="1">
        <v>1888.886</v>
      </c>
      <c r="AE5" s="28">
        <v>2.25</v>
      </c>
      <c r="AF5">
        <v>2.5</v>
      </c>
      <c r="AG5">
        <v>14.885</v>
      </c>
      <c r="AH5">
        <v>319.07438200000001</v>
      </c>
      <c r="AI5">
        <v>6.8930090000000002</v>
      </c>
      <c r="AJ5">
        <v>143.87077099999999</v>
      </c>
      <c r="AK5">
        <v>975</v>
      </c>
      <c r="AL5">
        <v>15</v>
      </c>
      <c r="AM5">
        <v>628</v>
      </c>
      <c r="AN5">
        <v>81</v>
      </c>
      <c r="AO5">
        <v>13.321758000000001</v>
      </c>
      <c r="AP5">
        <v>1718.5</v>
      </c>
      <c r="AQ5">
        <v>1.2</v>
      </c>
      <c r="AR5">
        <v>137</v>
      </c>
      <c r="AS5">
        <v>88972</v>
      </c>
      <c r="AT5">
        <v>0.35299999999999998</v>
      </c>
      <c r="AU5">
        <v>14.773999999999999</v>
      </c>
      <c r="AV5">
        <v>38894</v>
      </c>
      <c r="AW5">
        <v>0</v>
      </c>
      <c r="AX5" s="29">
        <v>0.65</v>
      </c>
      <c r="AY5">
        <v>0.9</v>
      </c>
      <c r="AZ5" t="s">
        <v>68</v>
      </c>
      <c r="BA5" t="s">
        <v>213</v>
      </c>
      <c r="BB5">
        <v>6</v>
      </c>
      <c r="BC5" t="s">
        <v>623</v>
      </c>
      <c r="BD5">
        <v>6</v>
      </c>
      <c r="BE5">
        <v>101332</v>
      </c>
      <c r="BF5">
        <v>4.1947578257608649E-2</v>
      </c>
      <c r="BG5">
        <v>3.7752820431847786E-2</v>
      </c>
      <c r="BH5">
        <v>230687.74900000004</v>
      </c>
      <c r="BI5">
        <v>1.8425911295358813E-2</v>
      </c>
      <c r="BJ5">
        <v>1.6583320165822934E-2</v>
      </c>
      <c r="BK5">
        <v>1</v>
      </c>
      <c r="BL5" t="s">
        <v>68</v>
      </c>
      <c r="BM5">
        <v>0</v>
      </c>
      <c r="BN5" t="s">
        <v>527</v>
      </c>
    </row>
    <row r="6" spans="1:66">
      <c r="A6" s="141" t="str">
        <f t="shared" ref="A6:A7" si="0">W6</f>
        <v>해성운수</v>
      </c>
      <c r="B6" s="141" t="str">
        <f t="shared" ref="B6:B51" si="1">X6</f>
        <v>24</v>
      </c>
      <c r="C6" s="142" t="str">
        <f t="shared" ref="C6:C7" si="2">Y6</f>
        <v>70바3857</v>
      </c>
      <c r="D6" s="116" t="str">
        <f t="shared" ref="D6:D7" si="3">Z6</f>
        <v>대형</v>
      </c>
      <c r="E6" s="112" t="str">
        <f>AZ6</f>
        <v>B</v>
      </c>
      <c r="F6" s="162">
        <f>G6/H6</f>
        <v>0.93520000000000003</v>
      </c>
      <c r="G6" s="163">
        <f>AE6</f>
        <v>2.3380000000000001</v>
      </c>
      <c r="H6" s="164">
        <f>AF6</f>
        <v>2.5</v>
      </c>
      <c r="I6" s="165">
        <f t="shared" ref="I6:I7" si="4">AC6</f>
        <v>5729.6180000000004</v>
      </c>
      <c r="J6" s="166">
        <f t="shared" ref="J6:J7" si="5">AI6/AH6</f>
        <v>1.506722915553047E-2</v>
      </c>
      <c r="K6" s="166">
        <f t="shared" ref="K6:K7" si="6">AJ6/AH6</f>
        <v>0.38831838557446274</v>
      </c>
      <c r="L6" s="166">
        <f t="shared" ref="L6:L7" si="7">AK6/AC6</f>
        <v>0.18797064655968337</v>
      </c>
      <c r="M6" s="167">
        <f t="shared" ref="M6:M7" si="8">AG6</f>
        <v>15.478999999999999</v>
      </c>
      <c r="N6" s="168">
        <f t="shared" ref="N6:N7" si="9">IF(AW6=0,AT6,"속도계이상")</f>
        <v>0.40100000000000002</v>
      </c>
      <c r="O6" s="168">
        <f t="shared" ref="O6:O7" si="10">IF(AW6=0,AU6,"속도계이상")</f>
        <v>12.619</v>
      </c>
      <c r="P6" s="169">
        <f t="shared" ref="P6:P7" si="11">AQ6/60</f>
        <v>0.12333333333333334</v>
      </c>
      <c r="Q6" s="170">
        <f t="shared" ref="Q6:Q7" si="12">AN6</f>
        <v>85</v>
      </c>
      <c r="R6" s="171">
        <f t="shared" ref="R6:R7" si="13">AC6/(AH6-AI6-AJ6)</f>
        <v>25.391288785641237</v>
      </c>
      <c r="S6" s="143">
        <f t="shared" ref="S6:S7" si="14">IF(AW6=0,AL6,"속도계이상")</f>
        <v>23</v>
      </c>
      <c r="T6" s="143">
        <f t="shared" ref="T6:T7" si="15">IF(AW6=0,AM6,"속도계이상")</f>
        <v>723</v>
      </c>
      <c r="U6" t="s">
        <v>118</v>
      </c>
      <c r="V6" s="5" t="s">
        <v>119</v>
      </c>
      <c r="W6" t="s">
        <v>118</v>
      </c>
      <c r="X6" s="5" t="s">
        <v>119</v>
      </c>
      <c r="Y6" t="s">
        <v>214</v>
      </c>
      <c r="Z6" t="s">
        <v>147</v>
      </c>
      <c r="AA6" t="s">
        <v>48</v>
      </c>
      <c r="AB6">
        <v>534</v>
      </c>
      <c r="AC6" s="1">
        <v>5729.6180000000004</v>
      </c>
      <c r="AD6" s="1">
        <v>2450.8829999999998</v>
      </c>
      <c r="AE6" s="28">
        <v>2.3380000000000001</v>
      </c>
      <c r="AF6">
        <v>2.5</v>
      </c>
      <c r="AG6">
        <v>15.478999999999999</v>
      </c>
      <c r="AH6">
        <v>378.22236199999998</v>
      </c>
      <c r="AI6">
        <v>5.6987629999999996</v>
      </c>
      <c r="AJ6">
        <v>146.87069700000001</v>
      </c>
      <c r="AK6">
        <v>1077</v>
      </c>
      <c r="AL6">
        <v>23</v>
      </c>
      <c r="AM6">
        <v>723</v>
      </c>
      <c r="AN6">
        <v>85</v>
      </c>
      <c r="AO6">
        <v>15.148808000000001</v>
      </c>
      <c r="AP6">
        <v>517.70000000000005</v>
      </c>
      <c r="AQ6">
        <v>7.4</v>
      </c>
      <c r="AR6">
        <v>49</v>
      </c>
      <c r="AS6">
        <v>26942</v>
      </c>
      <c r="AT6">
        <v>0.40100000000000002</v>
      </c>
      <c r="AU6">
        <v>12.619</v>
      </c>
      <c r="AV6">
        <v>49132</v>
      </c>
      <c r="AW6">
        <v>0</v>
      </c>
      <c r="AX6" s="29">
        <v>0.69</v>
      </c>
      <c r="AY6">
        <v>0.93520000000000003</v>
      </c>
      <c r="AZ6" t="s">
        <v>68</v>
      </c>
      <c r="BA6" t="s">
        <v>213</v>
      </c>
      <c r="BB6">
        <v>2</v>
      </c>
      <c r="BC6" t="s">
        <v>227</v>
      </c>
      <c r="BD6">
        <v>13</v>
      </c>
      <c r="BE6">
        <v>101332</v>
      </c>
      <c r="BF6">
        <v>5.6543026881932662E-2</v>
      </c>
      <c r="BG6">
        <v>5.2879038739983425E-2</v>
      </c>
      <c r="BH6">
        <v>230687.74900000004</v>
      </c>
      <c r="BI6">
        <v>2.4837114345417622E-2</v>
      </c>
      <c r="BJ6">
        <v>2.3227669335834561E-2</v>
      </c>
      <c r="BK6">
        <v>1</v>
      </c>
      <c r="BL6" t="s">
        <v>68</v>
      </c>
      <c r="BM6">
        <v>0</v>
      </c>
      <c r="BN6" t="s">
        <v>527</v>
      </c>
    </row>
    <row r="7" spans="1:66">
      <c r="A7" s="144" t="str">
        <f t="shared" si="0"/>
        <v>해성운수</v>
      </c>
      <c r="B7" s="144" t="str">
        <f t="shared" si="1"/>
        <v>24</v>
      </c>
      <c r="C7" s="145" t="str">
        <f t="shared" si="2"/>
        <v>70바3859</v>
      </c>
      <c r="D7" s="133" t="str">
        <f t="shared" si="3"/>
        <v>대형</v>
      </c>
      <c r="E7" s="129" t="str">
        <f t="shared" ref="E7:E50" si="16">AZ7</f>
        <v>D</v>
      </c>
      <c r="F7" s="152">
        <f t="shared" ref="F7:F50" si="17">G7/H7</f>
        <v>0.8</v>
      </c>
      <c r="G7" s="153">
        <f t="shared" ref="G7:G50" si="18">AE7</f>
        <v>2</v>
      </c>
      <c r="H7" s="154">
        <f t="shared" ref="H7:H50" si="19">AF7</f>
        <v>2.5</v>
      </c>
      <c r="I7" s="155">
        <f t="shared" si="4"/>
        <v>5407.0129999999999</v>
      </c>
      <c r="J7" s="156">
        <f t="shared" si="5"/>
        <v>3.3224897168989867E-2</v>
      </c>
      <c r="K7" s="156">
        <f t="shared" si="6"/>
        <v>0.387453899748265</v>
      </c>
      <c r="L7" s="156">
        <f t="shared" si="7"/>
        <v>0.19067829132276914</v>
      </c>
      <c r="M7" s="157">
        <f t="shared" si="8"/>
        <v>18.053000000000001</v>
      </c>
      <c r="N7" s="158">
        <f t="shared" si="9"/>
        <v>0.38800000000000001</v>
      </c>
      <c r="O7" s="158">
        <f t="shared" si="10"/>
        <v>14.333</v>
      </c>
      <c r="P7" s="159">
        <f t="shared" si="11"/>
        <v>0.13166666666666668</v>
      </c>
      <c r="Q7" s="160">
        <f t="shared" si="12"/>
        <v>86</v>
      </c>
      <c r="R7" s="161">
        <f t="shared" si="13"/>
        <v>26.1004733447276</v>
      </c>
      <c r="S7" s="146">
        <f t="shared" si="14"/>
        <v>21</v>
      </c>
      <c r="T7" s="146">
        <f t="shared" si="15"/>
        <v>775</v>
      </c>
      <c r="U7" t="s">
        <v>118</v>
      </c>
      <c r="V7" t="s">
        <v>119</v>
      </c>
      <c r="W7" s="4" t="s">
        <v>118</v>
      </c>
      <c r="X7" t="s">
        <v>119</v>
      </c>
      <c r="Y7" s="4" t="s">
        <v>215</v>
      </c>
      <c r="Z7" s="4" t="s">
        <v>147</v>
      </c>
      <c r="AA7" s="4" t="s">
        <v>48</v>
      </c>
      <c r="AB7" s="4">
        <v>534</v>
      </c>
      <c r="AC7" s="4">
        <v>5407.0129999999999</v>
      </c>
      <c r="AD7" s="4">
        <v>2703.2489999999998</v>
      </c>
      <c r="AE7" s="4">
        <v>2</v>
      </c>
      <c r="AF7" s="4">
        <v>2.5</v>
      </c>
      <c r="AG7" s="4">
        <v>18.053000000000001</v>
      </c>
      <c r="AH7" s="4">
        <v>357.59349200000003</v>
      </c>
      <c r="AI7" s="4">
        <v>11.881007</v>
      </c>
      <c r="AJ7" s="4">
        <v>138.55099300000001</v>
      </c>
      <c r="AK7" s="4">
        <v>1031</v>
      </c>
      <c r="AL7" s="4">
        <v>21</v>
      </c>
      <c r="AM7" s="4">
        <v>775</v>
      </c>
      <c r="AN7" s="4">
        <v>86</v>
      </c>
      <c r="AO7" s="4">
        <v>15.120557</v>
      </c>
      <c r="AP7" s="4">
        <v>399</v>
      </c>
      <c r="AQ7" s="4">
        <v>7.9</v>
      </c>
      <c r="AR7" s="4">
        <v>62</v>
      </c>
      <c r="AS7" s="4">
        <v>33923</v>
      </c>
      <c r="AT7" s="4">
        <v>0.38800000000000001</v>
      </c>
      <c r="AU7" s="4">
        <v>14.333</v>
      </c>
      <c r="AV7" s="4">
        <v>42678</v>
      </c>
      <c r="AW7" s="4">
        <v>0</v>
      </c>
      <c r="AX7" s="30">
        <v>0.64</v>
      </c>
      <c r="AY7">
        <v>0.8</v>
      </c>
      <c r="AZ7" t="s">
        <v>67</v>
      </c>
      <c r="BA7" t="s">
        <v>213</v>
      </c>
      <c r="BB7">
        <v>5</v>
      </c>
      <c r="BC7" t="s">
        <v>551</v>
      </c>
      <c r="BD7">
        <v>21</v>
      </c>
      <c r="BE7">
        <v>101332</v>
      </c>
      <c r="BF7">
        <v>5.3359383018197606E-2</v>
      </c>
      <c r="BG7">
        <v>4.2687506414558089E-2</v>
      </c>
      <c r="BH7">
        <v>230687.74900000004</v>
      </c>
      <c r="BI7">
        <v>2.3438665570402695E-2</v>
      </c>
      <c r="BJ7">
        <v>1.8750932456322159E-2</v>
      </c>
      <c r="BK7">
        <v>1</v>
      </c>
      <c r="BL7" t="s">
        <v>67</v>
      </c>
      <c r="BM7">
        <v>0</v>
      </c>
      <c r="BN7" t="s">
        <v>527</v>
      </c>
    </row>
    <row r="8" spans="1:66">
      <c r="A8" s="141" t="str">
        <f t="shared" ref="A8:A50" si="20">W8</f>
        <v>해성운수</v>
      </c>
      <c r="B8" s="141" t="str">
        <f t="shared" si="1"/>
        <v>24</v>
      </c>
      <c r="C8" s="142" t="str">
        <f t="shared" ref="C8:C50" si="21">Y8</f>
        <v>70바3860</v>
      </c>
      <c r="D8" s="116" t="str">
        <f t="shared" ref="D8:D50" si="22">Z8</f>
        <v>대형</v>
      </c>
      <c r="E8" s="112" t="str">
        <f t="shared" si="16"/>
        <v>A</v>
      </c>
      <c r="F8" s="162">
        <f t="shared" si="17"/>
        <v>0.95913043478260873</v>
      </c>
      <c r="G8" s="163">
        <f t="shared" si="18"/>
        <v>2.206</v>
      </c>
      <c r="H8" s="164">
        <f t="shared" si="19"/>
        <v>2.2999999999999998</v>
      </c>
      <c r="I8" s="165">
        <f t="shared" ref="I8:I50" si="23">AC8</f>
        <v>5670.98</v>
      </c>
      <c r="J8" s="166">
        <f t="shared" ref="J8:J50" si="24">AI8/AH8</f>
        <v>1.3932478101296282E-2</v>
      </c>
      <c r="K8" s="166">
        <f t="shared" ref="K8:K50" si="25">AJ8/AH8</f>
        <v>0.36364787102769996</v>
      </c>
      <c r="L8" s="166">
        <f t="shared" ref="L8:L50" si="26">AK8/AC8</f>
        <v>0.15006224673689558</v>
      </c>
      <c r="M8" s="167">
        <f t="shared" ref="M8:M50" si="27">AG8</f>
        <v>13.32</v>
      </c>
      <c r="N8" s="168">
        <f t="shared" ref="N8:N50" si="28">IF(AW8=0,AT8,"속도계이상")</f>
        <v>0.40600000000000003</v>
      </c>
      <c r="O8" s="168">
        <f t="shared" ref="O8:O50" si="29">IF(AW8=0,AU8,"속도계이상")</f>
        <v>8.57</v>
      </c>
      <c r="P8" s="169">
        <f t="shared" ref="P8:P50" si="30">AQ8/60</f>
        <v>0.13166666666666668</v>
      </c>
      <c r="Q8" s="170">
        <f t="shared" ref="Q8:Q50" si="31">AN8</f>
        <v>85</v>
      </c>
      <c r="R8" s="171">
        <f t="shared" ref="R8:R50" si="32">AC8/(AH8-AI8-AJ8)</f>
        <v>24.899189648602437</v>
      </c>
      <c r="S8" s="143">
        <f t="shared" ref="S8:S50" si="33">IF(AW8=0,AL8,"속도계이상")</f>
        <v>23</v>
      </c>
      <c r="T8" s="143">
        <f t="shared" ref="T8:T50" si="34">IF(AW8=0,AM8,"속도계이상")</f>
        <v>486</v>
      </c>
      <c r="U8" t="s">
        <v>118</v>
      </c>
      <c r="V8" s="5" t="s">
        <v>119</v>
      </c>
      <c r="W8" t="s">
        <v>118</v>
      </c>
      <c r="X8" s="5" t="s">
        <v>119</v>
      </c>
      <c r="Y8" t="s">
        <v>216</v>
      </c>
      <c r="Z8" t="s">
        <v>147</v>
      </c>
      <c r="AA8" t="s">
        <v>48</v>
      </c>
      <c r="AB8">
        <v>534</v>
      </c>
      <c r="AC8" s="1">
        <v>5670.98</v>
      </c>
      <c r="AD8" s="1">
        <v>2570.7399999999998</v>
      </c>
      <c r="AE8" s="28">
        <v>2.206</v>
      </c>
      <c r="AF8">
        <v>2.2999999999999998</v>
      </c>
      <c r="AG8">
        <v>13.32</v>
      </c>
      <c r="AH8">
        <v>365.92291499999999</v>
      </c>
      <c r="AI8">
        <v>5.0982130000000003</v>
      </c>
      <c r="AJ8">
        <v>133.06708900000001</v>
      </c>
      <c r="AK8">
        <v>851</v>
      </c>
      <c r="AL8">
        <v>23</v>
      </c>
      <c r="AM8">
        <v>486</v>
      </c>
      <c r="AN8">
        <v>85</v>
      </c>
      <c r="AO8">
        <v>15.497744000000001</v>
      </c>
      <c r="AP8">
        <v>381.8</v>
      </c>
      <c r="AQ8">
        <v>7.9</v>
      </c>
      <c r="AR8">
        <v>28</v>
      </c>
      <c r="AS8">
        <v>8570</v>
      </c>
      <c r="AT8">
        <v>0.40600000000000003</v>
      </c>
      <c r="AU8">
        <v>8.57</v>
      </c>
      <c r="AV8">
        <v>45927</v>
      </c>
      <c r="AW8">
        <v>0</v>
      </c>
      <c r="AX8" s="29">
        <v>0.6</v>
      </c>
      <c r="AY8">
        <v>0.95913043478260873</v>
      </c>
      <c r="AZ8" t="s">
        <v>66</v>
      </c>
      <c r="BA8" t="s">
        <v>213</v>
      </c>
      <c r="BB8">
        <v>1</v>
      </c>
      <c r="BC8" t="s">
        <v>624</v>
      </c>
      <c r="BD8">
        <v>12</v>
      </c>
      <c r="BE8">
        <v>101332</v>
      </c>
      <c r="BF8">
        <v>5.5964354794142024E-2</v>
      </c>
      <c r="BG8">
        <v>5.367711594603361E-2</v>
      </c>
      <c r="BH8">
        <v>230687.74900000004</v>
      </c>
      <c r="BI8">
        <v>2.4582926594857876E-2</v>
      </c>
      <c r="BJ8">
        <v>2.357823307315499E-2</v>
      </c>
      <c r="BK8">
        <v>1</v>
      </c>
      <c r="BL8" t="s">
        <v>68</v>
      </c>
      <c r="BM8">
        <v>1</v>
      </c>
      <c r="BN8" t="s">
        <v>625</v>
      </c>
    </row>
    <row r="9" spans="1:66">
      <c r="A9" s="144" t="str">
        <f t="shared" si="20"/>
        <v>해성운수</v>
      </c>
      <c r="B9" s="144" t="str">
        <f t="shared" si="1"/>
        <v>24</v>
      </c>
      <c r="C9" s="145" t="str">
        <f t="shared" si="21"/>
        <v>70바3861</v>
      </c>
      <c r="D9" s="133" t="str">
        <f t="shared" si="22"/>
        <v>대형</v>
      </c>
      <c r="E9" s="129" t="str">
        <f t="shared" si="16"/>
        <v>C</v>
      </c>
      <c r="F9" s="152">
        <f t="shared" si="17"/>
        <v>0.87608695652173929</v>
      </c>
      <c r="G9" s="153">
        <f t="shared" si="18"/>
        <v>2.0150000000000001</v>
      </c>
      <c r="H9" s="154">
        <f t="shared" si="19"/>
        <v>2.2999999999999998</v>
      </c>
      <c r="I9" s="155">
        <f t="shared" si="23"/>
        <v>5770.2389999999996</v>
      </c>
      <c r="J9" s="156">
        <f t="shared" si="24"/>
        <v>1.6607542528523381E-2</v>
      </c>
      <c r="K9" s="156">
        <f t="shared" si="25"/>
        <v>0.40940301406029139</v>
      </c>
      <c r="L9" s="156">
        <f t="shared" si="26"/>
        <v>0.22373423353868013</v>
      </c>
      <c r="M9" s="157">
        <f t="shared" si="27"/>
        <v>15.983000000000001</v>
      </c>
      <c r="N9" s="158">
        <f t="shared" si="28"/>
        <v>0.45100000000000001</v>
      </c>
      <c r="O9" s="158">
        <f t="shared" si="29"/>
        <v>14.679</v>
      </c>
      <c r="P9" s="159">
        <f t="shared" si="30"/>
        <v>0</v>
      </c>
      <c r="Q9" s="160">
        <f t="shared" si="31"/>
        <v>83</v>
      </c>
      <c r="R9" s="161">
        <f t="shared" si="32"/>
        <v>25.72954381655914</v>
      </c>
      <c r="S9" s="146">
        <f t="shared" si="33"/>
        <v>26</v>
      </c>
      <c r="T9" s="146">
        <f t="shared" si="34"/>
        <v>847</v>
      </c>
      <c r="U9" t="s">
        <v>118</v>
      </c>
      <c r="V9" s="5" t="s">
        <v>119</v>
      </c>
      <c r="W9" t="s">
        <v>118</v>
      </c>
      <c r="X9" s="5" t="s">
        <v>119</v>
      </c>
      <c r="Y9" t="s">
        <v>218</v>
      </c>
      <c r="Z9" t="s">
        <v>147</v>
      </c>
      <c r="AA9" t="s">
        <v>48</v>
      </c>
      <c r="AB9">
        <v>534</v>
      </c>
      <c r="AC9" s="1">
        <v>5770.2389999999996</v>
      </c>
      <c r="AD9" s="1">
        <v>2863.53</v>
      </c>
      <c r="AE9" s="28">
        <v>2.0150000000000001</v>
      </c>
      <c r="AF9">
        <v>2.2999999999999998</v>
      </c>
      <c r="AG9">
        <v>15.983000000000001</v>
      </c>
      <c r="AH9">
        <v>390.71295400000002</v>
      </c>
      <c r="AI9">
        <v>6.4887819999999996</v>
      </c>
      <c r="AJ9">
        <v>159.95906099999999</v>
      </c>
      <c r="AK9">
        <v>1291</v>
      </c>
      <c r="AL9">
        <v>26</v>
      </c>
      <c r="AM9">
        <v>847</v>
      </c>
      <c r="AN9">
        <v>83</v>
      </c>
      <c r="AO9">
        <v>14.768485999999999</v>
      </c>
      <c r="AP9">
        <v>445.1</v>
      </c>
      <c r="AQ9">
        <v>0</v>
      </c>
      <c r="AR9">
        <v>88</v>
      </c>
      <c r="AS9">
        <v>46334</v>
      </c>
      <c r="AT9">
        <v>0.45100000000000001</v>
      </c>
      <c r="AU9">
        <v>14.679</v>
      </c>
      <c r="AV9">
        <v>51603</v>
      </c>
      <c r="AW9">
        <v>0</v>
      </c>
      <c r="AX9" s="29">
        <v>0.6</v>
      </c>
      <c r="AY9">
        <v>0.87608695652173929</v>
      </c>
      <c r="AZ9" t="s">
        <v>69</v>
      </c>
      <c r="BA9" t="s">
        <v>213</v>
      </c>
      <c r="BB9">
        <v>4</v>
      </c>
      <c r="BC9" t="s">
        <v>232</v>
      </c>
      <c r="BD9">
        <v>14</v>
      </c>
      <c r="BE9">
        <v>101332</v>
      </c>
      <c r="BF9">
        <v>5.6943897288122207E-2</v>
      </c>
      <c r="BG9">
        <v>4.9887805667637508E-2</v>
      </c>
      <c r="BH9">
        <v>230687.74900000004</v>
      </c>
      <c r="BI9">
        <v>2.5013200852724946E-2</v>
      </c>
      <c r="BJ9">
        <v>2.1913739007930772E-2</v>
      </c>
      <c r="BK9">
        <v>1</v>
      </c>
      <c r="BL9" t="s">
        <v>69</v>
      </c>
      <c r="BM9">
        <v>0</v>
      </c>
      <c r="BN9" t="s">
        <v>527</v>
      </c>
    </row>
    <row r="10" spans="1:66">
      <c r="A10" s="141" t="str">
        <f t="shared" si="20"/>
        <v>해성운수</v>
      </c>
      <c r="B10" s="141" t="str">
        <f t="shared" si="1"/>
        <v>24</v>
      </c>
      <c r="C10" s="142" t="str">
        <f t="shared" si="21"/>
        <v>70바3862</v>
      </c>
      <c r="D10" s="116" t="str">
        <f t="shared" si="22"/>
        <v>대형</v>
      </c>
      <c r="E10" s="112" t="str">
        <f t="shared" si="16"/>
        <v>D</v>
      </c>
      <c r="F10" s="162">
        <f t="shared" si="17"/>
        <v>0.84818181818181815</v>
      </c>
      <c r="G10" s="163">
        <f t="shared" si="18"/>
        <v>1.8660000000000001</v>
      </c>
      <c r="H10" s="164">
        <f t="shared" si="19"/>
        <v>2.2000000000000002</v>
      </c>
      <c r="I10" s="165">
        <f t="shared" si="23"/>
        <v>5177.4719999999998</v>
      </c>
      <c r="J10" s="166">
        <f t="shared" si="24"/>
        <v>1.4601968022513989E-2</v>
      </c>
      <c r="K10" s="166">
        <f t="shared" si="25"/>
        <v>0.39193123494640236</v>
      </c>
      <c r="L10" s="166">
        <f t="shared" si="26"/>
        <v>0.16900139682068779</v>
      </c>
      <c r="M10" s="167">
        <f t="shared" si="27"/>
        <v>15.548</v>
      </c>
      <c r="N10" s="168">
        <f t="shared" si="28"/>
        <v>0.65700000000000003</v>
      </c>
      <c r="O10" s="168">
        <f t="shared" si="29"/>
        <v>24.24</v>
      </c>
      <c r="P10" s="169">
        <f t="shared" si="30"/>
        <v>0</v>
      </c>
      <c r="Q10" s="170">
        <f t="shared" si="31"/>
        <v>79</v>
      </c>
      <c r="R10" s="171">
        <f t="shared" si="32"/>
        <v>24.186849489062826</v>
      </c>
      <c r="S10" s="143">
        <f t="shared" si="33"/>
        <v>34</v>
      </c>
      <c r="T10" s="143">
        <f t="shared" si="34"/>
        <v>1255</v>
      </c>
      <c r="U10" t="s">
        <v>118</v>
      </c>
      <c r="V10" t="s">
        <v>119</v>
      </c>
      <c r="W10" s="4" t="s">
        <v>118</v>
      </c>
      <c r="X10" t="s">
        <v>119</v>
      </c>
      <c r="Y10" s="4" t="s">
        <v>219</v>
      </c>
      <c r="Z10" s="4" t="s">
        <v>147</v>
      </c>
      <c r="AA10" s="4" t="s">
        <v>48</v>
      </c>
      <c r="AB10" s="4">
        <v>534</v>
      </c>
      <c r="AC10" s="4">
        <v>5177.4719999999998</v>
      </c>
      <c r="AD10" s="4">
        <v>2773.9430000000002</v>
      </c>
      <c r="AE10" s="4">
        <v>1.8660000000000001</v>
      </c>
      <c r="AF10" s="4">
        <v>2.2000000000000002</v>
      </c>
      <c r="AG10" s="4">
        <v>15.548</v>
      </c>
      <c r="AH10" s="4">
        <v>360.69658500000003</v>
      </c>
      <c r="AI10" s="4">
        <v>5.2668799999999996</v>
      </c>
      <c r="AJ10" s="4">
        <v>141.368258</v>
      </c>
      <c r="AK10" s="4">
        <v>875</v>
      </c>
      <c r="AL10" s="4">
        <v>34</v>
      </c>
      <c r="AM10" s="4">
        <v>1255</v>
      </c>
      <c r="AN10" s="4">
        <v>79</v>
      </c>
      <c r="AO10" s="4">
        <v>14.354092</v>
      </c>
      <c r="AP10" s="4">
        <v>472.9</v>
      </c>
      <c r="AQ10" s="4">
        <v>0</v>
      </c>
      <c r="AR10" s="4">
        <v>101</v>
      </c>
      <c r="AS10" s="4">
        <v>52561</v>
      </c>
      <c r="AT10" s="4">
        <v>0.65700000000000003</v>
      </c>
      <c r="AU10" s="4">
        <v>24.24</v>
      </c>
      <c r="AV10" s="4">
        <v>36927</v>
      </c>
      <c r="AW10" s="4">
        <v>0</v>
      </c>
      <c r="AX10" s="30">
        <v>0.57999999999999996</v>
      </c>
      <c r="AY10">
        <v>0.84818181818181815</v>
      </c>
      <c r="AZ10" t="s">
        <v>67</v>
      </c>
      <c r="BA10" t="s">
        <v>213</v>
      </c>
      <c r="BB10">
        <v>3</v>
      </c>
      <c r="BC10" t="s">
        <v>552</v>
      </c>
      <c r="BD10">
        <v>14</v>
      </c>
      <c r="BE10">
        <v>101332</v>
      </c>
      <c r="BF10">
        <v>5.1094145975604938E-2</v>
      </c>
      <c r="BG10">
        <v>4.3337125632035824E-2</v>
      </c>
      <c r="BH10">
        <v>230687.74900000004</v>
      </c>
      <c r="BI10">
        <v>2.2443636571268459E-2</v>
      </c>
      <c r="BJ10">
        <v>1.9036284473630427E-2</v>
      </c>
      <c r="BK10">
        <v>1</v>
      </c>
      <c r="BL10" t="s">
        <v>67</v>
      </c>
      <c r="BM10">
        <v>0</v>
      </c>
      <c r="BN10" t="s">
        <v>527</v>
      </c>
    </row>
    <row r="11" spans="1:66">
      <c r="A11" s="144" t="str">
        <f t="shared" si="20"/>
        <v>해성운수</v>
      </c>
      <c r="B11" s="144" t="str">
        <f t="shared" si="1"/>
        <v>24</v>
      </c>
      <c r="C11" s="145" t="str">
        <f t="shared" si="21"/>
        <v>70바3863</v>
      </c>
      <c r="D11" s="133" t="str">
        <f t="shared" si="22"/>
        <v>대형</v>
      </c>
      <c r="E11" s="129" t="str">
        <f t="shared" si="16"/>
        <v>C</v>
      </c>
      <c r="F11" s="152">
        <f t="shared" si="17"/>
        <v>0.87363636363636354</v>
      </c>
      <c r="G11" s="153">
        <f t="shared" si="18"/>
        <v>1.9219999999999999</v>
      </c>
      <c r="H11" s="154">
        <f t="shared" si="19"/>
        <v>2.2000000000000002</v>
      </c>
      <c r="I11" s="155">
        <f t="shared" si="23"/>
        <v>4999.625</v>
      </c>
      <c r="J11" s="156">
        <f t="shared" si="24"/>
        <v>1.6747288558707284E-2</v>
      </c>
      <c r="K11" s="156">
        <f t="shared" si="25"/>
        <v>0.4081250607100011</v>
      </c>
      <c r="L11" s="156">
        <f t="shared" si="26"/>
        <v>0.21161587119033928</v>
      </c>
      <c r="M11" s="157">
        <f t="shared" si="27"/>
        <v>18.768000000000001</v>
      </c>
      <c r="N11" s="158">
        <f t="shared" si="28"/>
        <v>0.36</v>
      </c>
      <c r="O11" s="158">
        <f t="shared" si="29"/>
        <v>14.441000000000001</v>
      </c>
      <c r="P11" s="159">
        <f t="shared" si="30"/>
        <v>0</v>
      </c>
      <c r="Q11" s="160">
        <f t="shared" si="31"/>
        <v>85</v>
      </c>
      <c r="R11" s="161">
        <f t="shared" si="32"/>
        <v>25.803210852802227</v>
      </c>
      <c r="S11" s="146">
        <f t="shared" si="33"/>
        <v>18</v>
      </c>
      <c r="T11" s="146">
        <f t="shared" si="34"/>
        <v>722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220</v>
      </c>
      <c r="Z11" t="s">
        <v>147</v>
      </c>
      <c r="AA11" t="s">
        <v>48</v>
      </c>
      <c r="AB11">
        <v>534</v>
      </c>
      <c r="AC11" s="1">
        <v>4999.625</v>
      </c>
      <c r="AD11" s="1">
        <v>2600.6979999999999</v>
      </c>
      <c r="AE11" s="28">
        <v>1.9219999999999999</v>
      </c>
      <c r="AF11">
        <v>2.2000000000000002</v>
      </c>
      <c r="AG11">
        <v>18.768000000000001</v>
      </c>
      <c r="AH11">
        <v>336.898775</v>
      </c>
      <c r="AI11">
        <v>5.6421409999999996</v>
      </c>
      <c r="AJ11">
        <v>137.49683300000001</v>
      </c>
      <c r="AK11">
        <v>1058</v>
      </c>
      <c r="AL11">
        <v>18</v>
      </c>
      <c r="AM11">
        <v>722</v>
      </c>
      <c r="AN11">
        <v>85</v>
      </c>
      <c r="AO11">
        <v>14.84014</v>
      </c>
      <c r="AP11">
        <v>395.1</v>
      </c>
      <c r="AQ11">
        <v>0</v>
      </c>
      <c r="AR11">
        <v>77</v>
      </c>
      <c r="AS11">
        <v>40161</v>
      </c>
      <c r="AT11">
        <v>0.36</v>
      </c>
      <c r="AU11">
        <v>14.441000000000001</v>
      </c>
      <c r="AV11">
        <v>46689</v>
      </c>
      <c r="AW11">
        <v>0</v>
      </c>
      <c r="AX11" s="29">
        <v>0.64</v>
      </c>
      <c r="AY11">
        <v>0.87363636363636354</v>
      </c>
      <c r="AZ11" t="s">
        <v>69</v>
      </c>
      <c r="BA11" t="s">
        <v>213</v>
      </c>
      <c r="BB11">
        <v>5</v>
      </c>
      <c r="BC11" t="s">
        <v>554</v>
      </c>
      <c r="BD11">
        <v>12</v>
      </c>
      <c r="BE11">
        <v>101332</v>
      </c>
      <c r="BF11">
        <v>4.9339053803339521E-2</v>
      </c>
      <c r="BG11">
        <v>4.3104391550008433E-2</v>
      </c>
      <c r="BH11">
        <v>230687.74900000004</v>
      </c>
      <c r="BI11">
        <v>2.1672694027631261E-2</v>
      </c>
      <c r="BJ11">
        <v>1.893405360050331E-2</v>
      </c>
      <c r="BK11">
        <v>1</v>
      </c>
      <c r="BL11" t="s">
        <v>69</v>
      </c>
      <c r="BM11">
        <v>0</v>
      </c>
      <c r="BN11" t="s">
        <v>527</v>
      </c>
    </row>
    <row r="12" spans="1:66" s="2" customFormat="1">
      <c r="A12" s="141" t="str">
        <f t="shared" si="20"/>
        <v>해성운수</v>
      </c>
      <c r="B12" s="141" t="str">
        <f t="shared" si="1"/>
        <v>24</v>
      </c>
      <c r="C12" s="142" t="str">
        <f t="shared" si="21"/>
        <v>70바3864</v>
      </c>
      <c r="D12" s="116" t="str">
        <f t="shared" si="22"/>
        <v>대형</v>
      </c>
      <c r="E12" s="112" t="str">
        <f t="shared" si="16"/>
        <v>C</v>
      </c>
      <c r="F12" s="162">
        <f t="shared" si="17"/>
        <v>0.8672727272727272</v>
      </c>
      <c r="G12" s="163">
        <f t="shared" si="18"/>
        <v>1.9079999999999999</v>
      </c>
      <c r="H12" s="164">
        <f t="shared" si="19"/>
        <v>2.2000000000000002</v>
      </c>
      <c r="I12" s="165">
        <f t="shared" si="23"/>
        <v>5367.1610000000001</v>
      </c>
      <c r="J12" s="166">
        <f t="shared" si="24"/>
        <v>1.925205506967469E-2</v>
      </c>
      <c r="K12" s="166">
        <f t="shared" si="25"/>
        <v>0.44215601738696897</v>
      </c>
      <c r="L12" s="166">
        <f t="shared" si="26"/>
        <v>0.15166304867694486</v>
      </c>
      <c r="M12" s="167">
        <f t="shared" si="27"/>
        <v>18.742999999999999</v>
      </c>
      <c r="N12" s="168">
        <f t="shared" si="28"/>
        <v>0.65200000000000002</v>
      </c>
      <c r="O12" s="168">
        <f t="shared" si="29"/>
        <v>27.706</v>
      </c>
      <c r="P12" s="169">
        <f t="shared" si="30"/>
        <v>0.41166666666666668</v>
      </c>
      <c r="Q12" s="170">
        <f t="shared" si="31"/>
        <v>84</v>
      </c>
      <c r="R12" s="171">
        <f t="shared" si="32"/>
        <v>26.404631624079858</v>
      </c>
      <c r="S12" s="143">
        <f t="shared" si="33"/>
        <v>35</v>
      </c>
      <c r="T12" s="143">
        <f t="shared" si="34"/>
        <v>1487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222</v>
      </c>
      <c r="Z12" t="s">
        <v>147</v>
      </c>
      <c r="AA12" t="s">
        <v>48</v>
      </c>
      <c r="AB12">
        <v>534</v>
      </c>
      <c r="AC12" s="1">
        <v>5367.1610000000001</v>
      </c>
      <c r="AD12" s="1">
        <v>2813.587</v>
      </c>
      <c r="AE12" s="28">
        <v>1.9079999999999999</v>
      </c>
      <c r="AF12">
        <v>2.2000000000000002</v>
      </c>
      <c r="AG12">
        <v>18.742999999999999</v>
      </c>
      <c r="AH12">
        <v>377.40241099999997</v>
      </c>
      <c r="AI12">
        <v>7.2657720000000001</v>
      </c>
      <c r="AJ12">
        <v>166.87074699999999</v>
      </c>
      <c r="AK12">
        <v>814</v>
      </c>
      <c r="AL12">
        <v>35</v>
      </c>
      <c r="AM12">
        <v>1487</v>
      </c>
      <c r="AN12">
        <v>84</v>
      </c>
      <c r="AO12">
        <v>14.221321</v>
      </c>
      <c r="AP12">
        <v>1139.0999999999999</v>
      </c>
      <c r="AQ12">
        <v>24.7</v>
      </c>
      <c r="AR12">
        <v>137</v>
      </c>
      <c r="AS12">
        <v>87030</v>
      </c>
      <c r="AT12">
        <v>0.65200000000000002</v>
      </c>
      <c r="AU12">
        <v>27.706</v>
      </c>
      <c r="AV12">
        <v>48592</v>
      </c>
      <c r="AW12">
        <v>0</v>
      </c>
      <c r="AX12" s="29">
        <v>0.62</v>
      </c>
      <c r="AY12" s="2">
        <v>0.8672727272727272</v>
      </c>
      <c r="AZ12" s="2" t="s">
        <v>69</v>
      </c>
      <c r="BA12" s="2" t="s">
        <v>213</v>
      </c>
      <c r="BB12" s="2">
        <v>6</v>
      </c>
      <c r="BC12" s="2" t="s">
        <v>555</v>
      </c>
      <c r="BD12" s="2">
        <v>16</v>
      </c>
      <c r="BE12" s="2">
        <v>101332</v>
      </c>
      <c r="BF12" s="2">
        <v>5.2966101527651681E-2</v>
      </c>
      <c r="BG12" s="2">
        <v>4.5936055324890639E-2</v>
      </c>
      <c r="BH12" s="2">
        <v>230687.74900000004</v>
      </c>
      <c r="BI12" s="2">
        <v>2.3265912573450093E-2</v>
      </c>
      <c r="BJ12" s="2">
        <v>2.0177891450064898E-2</v>
      </c>
      <c r="BK12" s="2">
        <v>1</v>
      </c>
      <c r="BL12" s="2" t="s">
        <v>67</v>
      </c>
      <c r="BM12" s="2">
        <v>1</v>
      </c>
      <c r="BN12" s="2" t="s">
        <v>625</v>
      </c>
    </row>
    <row r="13" spans="1:66">
      <c r="A13" s="144" t="str">
        <f t="shared" si="20"/>
        <v>해성운수</v>
      </c>
      <c r="B13" s="144" t="str">
        <f t="shared" si="1"/>
        <v>24</v>
      </c>
      <c r="C13" s="145" t="str">
        <f t="shared" si="21"/>
        <v>70바3866</v>
      </c>
      <c r="D13" s="133" t="str">
        <f t="shared" si="22"/>
        <v>대형</v>
      </c>
      <c r="E13" s="129" t="str">
        <f t="shared" si="16"/>
        <v>D</v>
      </c>
      <c r="F13" s="152">
        <f t="shared" si="17"/>
        <v>0.82954545454545447</v>
      </c>
      <c r="G13" s="153">
        <f t="shared" si="18"/>
        <v>1.825</v>
      </c>
      <c r="H13" s="154">
        <f t="shared" si="19"/>
        <v>2.2000000000000002</v>
      </c>
      <c r="I13" s="155">
        <f t="shared" si="23"/>
        <v>3936.7959999999998</v>
      </c>
      <c r="J13" s="156">
        <f t="shared" si="24"/>
        <v>1.8480468957772653E-2</v>
      </c>
      <c r="K13" s="156">
        <f t="shared" si="25"/>
        <v>0.38815776739440178</v>
      </c>
      <c r="L13" s="156">
        <f t="shared" si="26"/>
        <v>0.15926657108978978</v>
      </c>
      <c r="M13" s="157">
        <f t="shared" si="27"/>
        <v>14.022</v>
      </c>
      <c r="N13" s="158">
        <f t="shared" si="28"/>
        <v>0.53300000000000003</v>
      </c>
      <c r="O13" s="158">
        <f t="shared" si="29"/>
        <v>26.696999999999999</v>
      </c>
      <c r="P13" s="159">
        <f t="shared" si="30"/>
        <v>0.23166666666666666</v>
      </c>
      <c r="Q13" s="160">
        <f t="shared" si="31"/>
        <v>87</v>
      </c>
      <c r="R13" s="161">
        <f t="shared" si="32"/>
        <v>26.102073452746776</v>
      </c>
      <c r="S13" s="146">
        <f t="shared" si="33"/>
        <v>21</v>
      </c>
      <c r="T13" s="146">
        <f t="shared" si="34"/>
        <v>1051</v>
      </c>
      <c r="U13" t="s">
        <v>118</v>
      </c>
      <c r="V13" t="s">
        <v>119</v>
      </c>
      <c r="W13" s="4" t="s">
        <v>118</v>
      </c>
      <c r="X13" t="s">
        <v>119</v>
      </c>
      <c r="Y13" s="4" t="s">
        <v>223</v>
      </c>
      <c r="Z13" s="4" t="s">
        <v>147</v>
      </c>
      <c r="AA13" s="4" t="s">
        <v>48</v>
      </c>
      <c r="AB13" s="4">
        <v>534</v>
      </c>
      <c r="AC13" s="4">
        <v>3936.7959999999998</v>
      </c>
      <c r="AD13" s="4">
        <v>2157.1460000000002</v>
      </c>
      <c r="AE13" s="4">
        <v>1.825</v>
      </c>
      <c r="AF13" s="4">
        <v>2.2000000000000002</v>
      </c>
      <c r="AG13" s="4">
        <v>14.022</v>
      </c>
      <c r="AH13" s="4">
        <v>254.18407999999999</v>
      </c>
      <c r="AI13" s="4">
        <v>4.6974410000000004</v>
      </c>
      <c r="AJ13" s="4">
        <v>98.663525000000007</v>
      </c>
      <c r="AK13" s="4">
        <v>627</v>
      </c>
      <c r="AL13" s="4">
        <v>21</v>
      </c>
      <c r="AM13" s="4">
        <v>1051</v>
      </c>
      <c r="AN13" s="4">
        <v>87</v>
      </c>
      <c r="AO13" s="4">
        <v>15.487971999999999</v>
      </c>
      <c r="AP13" s="4">
        <v>503.5</v>
      </c>
      <c r="AQ13" s="4">
        <v>13.9</v>
      </c>
      <c r="AR13" s="4">
        <v>41</v>
      </c>
      <c r="AS13" s="4">
        <v>21390</v>
      </c>
      <c r="AT13" s="4">
        <v>0.53300000000000003</v>
      </c>
      <c r="AU13" s="4">
        <v>26.696999999999999</v>
      </c>
      <c r="AV13" s="4">
        <v>35714</v>
      </c>
      <c r="AW13" s="4">
        <v>0</v>
      </c>
      <c r="AX13" s="30">
        <v>0.49</v>
      </c>
      <c r="AY13">
        <v>0.82954545454545447</v>
      </c>
      <c r="AZ13" t="s">
        <v>67</v>
      </c>
      <c r="BA13" t="s">
        <v>213</v>
      </c>
      <c r="BB13">
        <v>4</v>
      </c>
      <c r="BC13" t="s">
        <v>548</v>
      </c>
      <c r="BD13">
        <v>10</v>
      </c>
      <c r="BE13">
        <v>101332</v>
      </c>
      <c r="BF13">
        <v>3.8850471716733115E-2</v>
      </c>
      <c r="BG13">
        <v>3.2228232219562697E-2</v>
      </c>
      <c r="BH13">
        <v>230687.74900000004</v>
      </c>
      <c r="BI13">
        <v>1.706547494206118E-2</v>
      </c>
      <c r="BJ13">
        <v>1.4156587167846204E-2</v>
      </c>
      <c r="BK13">
        <v>1</v>
      </c>
      <c r="BL13" t="s">
        <v>67</v>
      </c>
      <c r="BM13">
        <v>0</v>
      </c>
      <c r="BN13" t="s">
        <v>527</v>
      </c>
    </row>
    <row r="14" spans="1:66">
      <c r="A14" s="141" t="str">
        <f t="shared" si="20"/>
        <v>해성운수</v>
      </c>
      <c r="B14" s="141" t="str">
        <f t="shared" si="1"/>
        <v>24</v>
      </c>
      <c r="C14" s="142" t="str">
        <f t="shared" si="21"/>
        <v>70바3873</v>
      </c>
      <c r="D14" s="116" t="str">
        <f t="shared" si="22"/>
        <v>대형</v>
      </c>
      <c r="E14" s="112" t="str">
        <f t="shared" si="16"/>
        <v>B</v>
      </c>
      <c r="F14" s="162">
        <f t="shared" si="17"/>
        <v>0.90608695652173921</v>
      </c>
      <c r="G14" s="163">
        <f t="shared" si="18"/>
        <v>2.0840000000000001</v>
      </c>
      <c r="H14" s="164">
        <f t="shared" si="19"/>
        <v>2.2999999999999998</v>
      </c>
      <c r="I14" s="165">
        <f t="shared" si="23"/>
        <v>4975.9139999999998</v>
      </c>
      <c r="J14" s="166">
        <f t="shared" si="24"/>
        <v>1.882105484592491E-2</v>
      </c>
      <c r="K14" s="166">
        <f t="shared" si="25"/>
        <v>0.38478598403679004</v>
      </c>
      <c r="L14" s="166">
        <f t="shared" si="26"/>
        <v>0.18951292164615385</v>
      </c>
      <c r="M14" s="167">
        <f t="shared" si="27"/>
        <v>12.71</v>
      </c>
      <c r="N14" s="168">
        <f t="shared" si="28"/>
        <v>0.40200000000000002</v>
      </c>
      <c r="O14" s="168">
        <f t="shared" si="29"/>
        <v>9.3049999999999997</v>
      </c>
      <c r="P14" s="169">
        <f t="shared" si="30"/>
        <v>0</v>
      </c>
      <c r="Q14" s="170">
        <f t="shared" si="31"/>
        <v>79</v>
      </c>
      <c r="R14" s="171">
        <f t="shared" si="32"/>
        <v>25.833538375878316</v>
      </c>
      <c r="S14" s="143">
        <f t="shared" si="33"/>
        <v>20</v>
      </c>
      <c r="T14" s="143">
        <f t="shared" si="34"/>
        <v>463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224</v>
      </c>
      <c r="Z14" t="s">
        <v>147</v>
      </c>
      <c r="AA14" t="s">
        <v>48</v>
      </c>
      <c r="AB14">
        <v>534</v>
      </c>
      <c r="AC14" s="1">
        <v>4975.9139999999998</v>
      </c>
      <c r="AD14" s="1">
        <v>2387.518</v>
      </c>
      <c r="AE14" s="28">
        <v>2.0840000000000001</v>
      </c>
      <c r="AF14">
        <v>2.2999999999999998</v>
      </c>
      <c r="AG14">
        <v>12.71</v>
      </c>
      <c r="AH14">
        <v>322.96574500000003</v>
      </c>
      <c r="AI14">
        <v>6.0785559999999998</v>
      </c>
      <c r="AJ14">
        <v>124.27269200000001</v>
      </c>
      <c r="AK14">
        <v>943</v>
      </c>
      <c r="AL14">
        <v>20</v>
      </c>
      <c r="AM14">
        <v>463</v>
      </c>
      <c r="AN14">
        <v>79</v>
      </c>
      <c r="AO14">
        <v>15.406940000000001</v>
      </c>
      <c r="AP14">
        <v>195.3</v>
      </c>
      <c r="AQ14">
        <v>0</v>
      </c>
      <c r="AR14">
        <v>77</v>
      </c>
      <c r="AS14">
        <v>45254</v>
      </c>
      <c r="AT14">
        <v>0.40200000000000002</v>
      </c>
      <c r="AU14">
        <v>9.3049999999999997</v>
      </c>
      <c r="AV14">
        <v>43151</v>
      </c>
      <c r="AW14">
        <v>0</v>
      </c>
      <c r="AX14" s="29">
        <v>0.53</v>
      </c>
      <c r="AY14">
        <v>0.90608695652173921</v>
      </c>
      <c r="AZ14" t="s">
        <v>68</v>
      </c>
      <c r="BA14" t="s">
        <v>213</v>
      </c>
      <c r="BB14">
        <v>4</v>
      </c>
      <c r="BC14" t="s">
        <v>221</v>
      </c>
      <c r="BD14">
        <v>10</v>
      </c>
      <c r="BE14">
        <v>101332</v>
      </c>
      <c r="BF14">
        <v>4.9105060592902539E-2</v>
      </c>
      <c r="BG14">
        <v>4.4493454902438653E-2</v>
      </c>
      <c r="BH14">
        <v>230687.74900000004</v>
      </c>
      <c r="BI14">
        <v>2.1569910069216543E-2</v>
      </c>
      <c r="BJ14">
        <v>1.9544214167064033E-2</v>
      </c>
      <c r="BK14">
        <v>1</v>
      </c>
      <c r="BL14" t="s">
        <v>67</v>
      </c>
      <c r="BM14">
        <v>2</v>
      </c>
      <c r="BN14" t="s">
        <v>625</v>
      </c>
    </row>
    <row r="15" spans="1:66">
      <c r="A15" s="144" t="str">
        <f t="shared" si="20"/>
        <v>해성운수</v>
      </c>
      <c r="B15" s="144" t="str">
        <f t="shared" si="1"/>
        <v>24</v>
      </c>
      <c r="C15" s="145" t="str">
        <f t="shared" si="21"/>
        <v>70바3874</v>
      </c>
      <c r="D15" s="133" t="str">
        <f t="shared" si="22"/>
        <v>대형</v>
      </c>
      <c r="E15" s="129" t="str">
        <f t="shared" si="16"/>
        <v>C</v>
      </c>
      <c r="F15" s="152">
        <f t="shared" si="17"/>
        <v>0.8600000000000001</v>
      </c>
      <c r="G15" s="153">
        <f t="shared" si="18"/>
        <v>1.978</v>
      </c>
      <c r="H15" s="154">
        <f t="shared" si="19"/>
        <v>2.2999999999999998</v>
      </c>
      <c r="I15" s="155">
        <f t="shared" si="23"/>
        <v>4089.2139999999999</v>
      </c>
      <c r="J15" s="156">
        <f t="shared" si="24"/>
        <v>2.2008960046416542E-2</v>
      </c>
      <c r="K15" s="156">
        <f t="shared" si="25"/>
        <v>0.36005703766814295</v>
      </c>
      <c r="L15" s="156">
        <f t="shared" si="26"/>
        <v>0.14428200627308818</v>
      </c>
      <c r="M15" s="157">
        <f t="shared" si="27"/>
        <v>13.132</v>
      </c>
      <c r="N15" s="158">
        <f t="shared" si="28"/>
        <v>0.245</v>
      </c>
      <c r="O15" s="158">
        <f t="shared" si="29"/>
        <v>9.8059999999999992</v>
      </c>
      <c r="P15" s="159">
        <f t="shared" si="30"/>
        <v>0</v>
      </c>
      <c r="Q15" s="160">
        <f t="shared" si="31"/>
        <v>82</v>
      </c>
      <c r="R15" s="161">
        <f t="shared" si="32"/>
        <v>24.577220307628671</v>
      </c>
      <c r="S15" s="146">
        <f t="shared" si="33"/>
        <v>10</v>
      </c>
      <c r="T15" s="146">
        <f t="shared" si="34"/>
        <v>401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225</v>
      </c>
      <c r="Z15" t="s">
        <v>147</v>
      </c>
      <c r="AA15" t="s">
        <v>226</v>
      </c>
      <c r="AB15">
        <v>534</v>
      </c>
      <c r="AC15" s="1">
        <v>4089.2139999999999</v>
      </c>
      <c r="AD15" s="1">
        <v>2067.6970000000001</v>
      </c>
      <c r="AE15" s="28">
        <v>1.978</v>
      </c>
      <c r="AF15">
        <v>2.2999999999999998</v>
      </c>
      <c r="AG15">
        <v>13.132</v>
      </c>
      <c r="AH15">
        <v>269.25574799999998</v>
      </c>
      <c r="AI15">
        <v>5.9260390000000003</v>
      </c>
      <c r="AJ15">
        <v>96.947427000000005</v>
      </c>
      <c r="AK15">
        <v>590</v>
      </c>
      <c r="AL15">
        <v>10</v>
      </c>
      <c r="AM15">
        <v>401</v>
      </c>
      <c r="AN15">
        <v>82</v>
      </c>
      <c r="AO15">
        <v>15.187099999999999</v>
      </c>
      <c r="AP15">
        <v>715.6</v>
      </c>
      <c r="AQ15">
        <v>0</v>
      </c>
      <c r="AR15">
        <v>27</v>
      </c>
      <c r="AS15">
        <v>6593</v>
      </c>
      <c r="AT15">
        <v>0.245</v>
      </c>
      <c r="AU15">
        <v>9.8059999999999992</v>
      </c>
      <c r="AV15">
        <v>31957</v>
      </c>
      <c r="AW15">
        <v>0</v>
      </c>
      <c r="AX15" s="29">
        <v>0.54</v>
      </c>
      <c r="AY15">
        <v>0.8600000000000001</v>
      </c>
      <c r="AZ15" t="s">
        <v>69</v>
      </c>
      <c r="BA15" t="s">
        <v>213</v>
      </c>
      <c r="BB15">
        <v>7</v>
      </c>
      <c r="BC15" t="s">
        <v>550</v>
      </c>
      <c r="BD15">
        <v>9</v>
      </c>
      <c r="BE15">
        <v>101332</v>
      </c>
      <c r="BF15">
        <v>4.0354616508111951E-2</v>
      </c>
      <c r="BG15">
        <v>3.4704970196976284E-2</v>
      </c>
      <c r="BH15">
        <v>230687.74900000004</v>
      </c>
      <c r="BI15">
        <v>1.7726186231068558E-2</v>
      </c>
      <c r="BJ15">
        <v>1.5244520158718961E-2</v>
      </c>
      <c r="BK15">
        <v>1</v>
      </c>
      <c r="BL15" t="s">
        <v>69</v>
      </c>
      <c r="BM15">
        <v>0</v>
      </c>
      <c r="BN15" t="s">
        <v>527</v>
      </c>
    </row>
    <row r="16" spans="1:66">
      <c r="A16" s="141" t="str">
        <f t="shared" si="20"/>
        <v>해성운수</v>
      </c>
      <c r="B16" s="141" t="str">
        <f t="shared" si="1"/>
        <v>24</v>
      </c>
      <c r="C16" s="142" t="str">
        <f t="shared" si="21"/>
        <v>70바3875</v>
      </c>
      <c r="D16" s="116" t="str">
        <f t="shared" si="22"/>
        <v>대형</v>
      </c>
      <c r="E16" s="112" t="str">
        <f t="shared" si="16"/>
        <v>D</v>
      </c>
      <c r="F16" s="162">
        <f t="shared" si="17"/>
        <v>0.84913043478260875</v>
      </c>
      <c r="G16" s="163">
        <f t="shared" si="18"/>
        <v>1.9530000000000001</v>
      </c>
      <c r="H16" s="164">
        <f t="shared" si="19"/>
        <v>2.2999999999999998</v>
      </c>
      <c r="I16" s="165">
        <f t="shared" si="23"/>
        <v>4843.7030000000004</v>
      </c>
      <c r="J16" s="166">
        <f t="shared" si="24"/>
        <v>1.3002403961487243E-2</v>
      </c>
      <c r="K16" s="166">
        <f t="shared" si="25"/>
        <v>0.41499178706283646</v>
      </c>
      <c r="L16" s="166">
        <f t="shared" si="26"/>
        <v>0.13006577818664769</v>
      </c>
      <c r="M16" s="167">
        <f t="shared" si="27"/>
        <v>14.958</v>
      </c>
      <c r="N16" s="168">
        <f t="shared" si="28"/>
        <v>0.66100000000000003</v>
      </c>
      <c r="O16" s="168">
        <f t="shared" si="29"/>
        <v>9.5180000000000007</v>
      </c>
      <c r="P16" s="169">
        <f t="shared" si="30"/>
        <v>0.18000000000000002</v>
      </c>
      <c r="Q16" s="170">
        <f t="shared" si="31"/>
        <v>82</v>
      </c>
      <c r="R16" s="171">
        <f t="shared" si="32"/>
        <v>25.986953985259515</v>
      </c>
      <c r="S16" s="143">
        <f t="shared" si="33"/>
        <v>32</v>
      </c>
      <c r="T16" s="143">
        <f t="shared" si="34"/>
        <v>461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228</v>
      </c>
      <c r="Z16" s="4" t="s">
        <v>147</v>
      </c>
      <c r="AA16" s="4" t="s">
        <v>226</v>
      </c>
      <c r="AB16" s="4">
        <v>534</v>
      </c>
      <c r="AC16" s="4">
        <v>4843.7030000000004</v>
      </c>
      <c r="AD16" s="4">
        <v>2480.2449999999999</v>
      </c>
      <c r="AE16" s="4">
        <v>1.9530000000000001</v>
      </c>
      <c r="AF16" s="4">
        <v>2.2999999999999998</v>
      </c>
      <c r="AG16" s="4">
        <v>14.958</v>
      </c>
      <c r="AH16" s="4">
        <v>325.85297400000002</v>
      </c>
      <c r="AI16" s="4">
        <v>4.236872</v>
      </c>
      <c r="AJ16" s="4">
        <v>135.22630799999999</v>
      </c>
      <c r="AK16" s="4">
        <v>630</v>
      </c>
      <c r="AL16" s="4">
        <v>32</v>
      </c>
      <c r="AM16" s="4">
        <v>461</v>
      </c>
      <c r="AN16" s="4">
        <v>82</v>
      </c>
      <c r="AO16" s="4">
        <v>14.864687999999999</v>
      </c>
      <c r="AP16" s="4">
        <v>1955.1</v>
      </c>
      <c r="AQ16" s="4">
        <v>10.8</v>
      </c>
      <c r="AR16" s="4">
        <v>99</v>
      </c>
      <c r="AS16" s="4">
        <v>78447</v>
      </c>
      <c r="AT16" s="4">
        <v>0.66100000000000003</v>
      </c>
      <c r="AU16" s="4">
        <v>9.5180000000000007</v>
      </c>
      <c r="AV16" s="4">
        <v>41947</v>
      </c>
      <c r="AW16" s="4">
        <v>0</v>
      </c>
      <c r="AX16" s="30">
        <v>0.55000000000000004</v>
      </c>
      <c r="AY16">
        <v>0.84913043478260875</v>
      </c>
      <c r="AZ16" t="s">
        <v>67</v>
      </c>
      <c r="BA16" t="s">
        <v>213</v>
      </c>
      <c r="BB16">
        <v>2</v>
      </c>
      <c r="BC16" t="s">
        <v>547</v>
      </c>
      <c r="BD16">
        <v>13</v>
      </c>
      <c r="BE16">
        <v>101332</v>
      </c>
      <c r="BF16">
        <v>4.780032960960013E-2</v>
      </c>
      <c r="BG16">
        <v>4.0588714664151766E-2</v>
      </c>
      <c r="BH16">
        <v>230687.74900000004</v>
      </c>
      <c r="BI16">
        <v>2.0996793375447083E-2</v>
      </c>
      <c r="BJ16">
        <v>1.7829016287933982E-2</v>
      </c>
      <c r="BK16">
        <v>1</v>
      </c>
      <c r="BL16" t="s">
        <v>69</v>
      </c>
      <c r="BM16">
        <v>-1</v>
      </c>
      <c r="BN16" t="s">
        <v>526</v>
      </c>
    </row>
    <row r="17" spans="1:66">
      <c r="A17" s="144" t="str">
        <f t="shared" si="20"/>
        <v>해성운수</v>
      </c>
      <c r="B17" s="144" t="str">
        <f t="shared" si="1"/>
        <v>24</v>
      </c>
      <c r="C17" s="145" t="str">
        <f t="shared" si="21"/>
        <v>70바3876</v>
      </c>
      <c r="D17" s="133" t="str">
        <f t="shared" si="22"/>
        <v>대형</v>
      </c>
      <c r="E17" s="129" t="str">
        <f t="shared" si="16"/>
        <v>C</v>
      </c>
      <c r="F17" s="152">
        <f t="shared" si="17"/>
        <v>0.89409090909090905</v>
      </c>
      <c r="G17" s="153">
        <f t="shared" si="18"/>
        <v>1.9670000000000001</v>
      </c>
      <c r="H17" s="154">
        <f t="shared" si="19"/>
        <v>2.2000000000000002</v>
      </c>
      <c r="I17" s="155">
        <f t="shared" si="23"/>
        <v>4071.8710000000001</v>
      </c>
      <c r="J17" s="156">
        <f t="shared" si="24"/>
        <v>1.1443289929941345E-2</v>
      </c>
      <c r="K17" s="156">
        <f t="shared" si="25"/>
        <v>0.38591959275071996</v>
      </c>
      <c r="L17" s="156">
        <f t="shared" si="26"/>
        <v>0.12254808661669292</v>
      </c>
      <c r="M17" s="157">
        <f t="shared" si="27"/>
        <v>14.205</v>
      </c>
      <c r="N17" s="158">
        <f t="shared" si="28"/>
        <v>0.71199999999999997</v>
      </c>
      <c r="O17" s="158">
        <f t="shared" si="29"/>
        <v>19.77</v>
      </c>
      <c r="P17" s="159">
        <f t="shared" si="30"/>
        <v>9.166666666666666E-2</v>
      </c>
      <c r="Q17" s="160">
        <f t="shared" si="31"/>
        <v>90</v>
      </c>
      <c r="R17" s="161">
        <f t="shared" si="32"/>
        <v>26.225290575377915</v>
      </c>
      <c r="S17" s="146">
        <f t="shared" si="33"/>
        <v>29</v>
      </c>
      <c r="T17" s="146">
        <f t="shared" si="34"/>
        <v>805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229</v>
      </c>
      <c r="Z17" t="s">
        <v>147</v>
      </c>
      <c r="AA17" t="s">
        <v>226</v>
      </c>
      <c r="AB17">
        <v>534</v>
      </c>
      <c r="AC17" s="1">
        <v>4071.8710000000001</v>
      </c>
      <c r="AD17" s="1">
        <v>2070.4319999999998</v>
      </c>
      <c r="AE17" s="28">
        <v>1.9670000000000001</v>
      </c>
      <c r="AF17">
        <v>2.2000000000000002</v>
      </c>
      <c r="AG17">
        <v>14.205</v>
      </c>
      <c r="AH17">
        <v>257.64269000000002</v>
      </c>
      <c r="AI17">
        <v>2.94828</v>
      </c>
      <c r="AJ17">
        <v>99.429361999999998</v>
      </c>
      <c r="AK17">
        <v>499</v>
      </c>
      <c r="AL17">
        <v>29</v>
      </c>
      <c r="AM17">
        <v>805</v>
      </c>
      <c r="AN17">
        <v>90</v>
      </c>
      <c r="AO17">
        <v>15.804333</v>
      </c>
      <c r="AP17">
        <v>1494.9</v>
      </c>
      <c r="AQ17">
        <v>5.5</v>
      </c>
      <c r="AR17">
        <v>50</v>
      </c>
      <c r="AS17">
        <v>17946</v>
      </c>
      <c r="AT17">
        <v>0.71199999999999997</v>
      </c>
      <c r="AU17">
        <v>19.77</v>
      </c>
      <c r="AV17">
        <v>37027</v>
      </c>
      <c r="AW17">
        <v>0</v>
      </c>
      <c r="AX17" s="29">
        <v>0.53</v>
      </c>
      <c r="AY17">
        <v>0.89409090909090905</v>
      </c>
      <c r="AZ17" t="s">
        <v>69</v>
      </c>
      <c r="BA17" t="s">
        <v>213</v>
      </c>
      <c r="BB17">
        <v>1</v>
      </c>
      <c r="BC17" t="s">
        <v>239</v>
      </c>
      <c r="BD17">
        <v>11</v>
      </c>
      <c r="BE17">
        <v>101332</v>
      </c>
      <c r="BF17">
        <v>4.0183466229818818E-2</v>
      </c>
      <c r="BG17">
        <v>3.5927671851842549E-2</v>
      </c>
      <c r="BH17">
        <v>230687.74900000004</v>
      </c>
      <c r="BI17">
        <v>1.7651006686098442E-2</v>
      </c>
      <c r="BJ17">
        <v>1.578160461434347E-2</v>
      </c>
      <c r="BK17">
        <v>1</v>
      </c>
      <c r="BL17" t="s">
        <v>69</v>
      </c>
      <c r="BM17">
        <v>0</v>
      </c>
      <c r="BN17" t="s">
        <v>527</v>
      </c>
    </row>
    <row r="18" spans="1:66">
      <c r="A18" s="141" t="str">
        <f t="shared" si="20"/>
        <v>해성운수</v>
      </c>
      <c r="B18" s="141" t="str">
        <f t="shared" si="1"/>
        <v>24</v>
      </c>
      <c r="C18" s="142" t="str">
        <f t="shared" si="21"/>
        <v>70바3878</v>
      </c>
      <c r="D18" s="116" t="str">
        <f t="shared" si="22"/>
        <v>대형</v>
      </c>
      <c r="E18" s="112" t="str">
        <f t="shared" si="16"/>
        <v>D</v>
      </c>
      <c r="F18" s="162">
        <f t="shared" si="17"/>
        <v>0.84956521739130442</v>
      </c>
      <c r="G18" s="163">
        <f t="shared" si="18"/>
        <v>1.954</v>
      </c>
      <c r="H18" s="164">
        <f t="shared" si="19"/>
        <v>2.2999999999999998</v>
      </c>
      <c r="I18" s="165">
        <f t="shared" si="23"/>
        <v>4754.527</v>
      </c>
      <c r="J18" s="166">
        <f t="shared" si="24"/>
        <v>1.2740471322493355E-2</v>
      </c>
      <c r="K18" s="166">
        <f t="shared" si="25"/>
        <v>0.39833132428450369</v>
      </c>
      <c r="L18" s="166">
        <f t="shared" si="26"/>
        <v>0.14912103769733562</v>
      </c>
      <c r="M18" s="167">
        <f t="shared" si="27"/>
        <v>15.635</v>
      </c>
      <c r="N18" s="168">
        <f t="shared" si="28"/>
        <v>0.379</v>
      </c>
      <c r="O18" s="168">
        <f t="shared" si="29"/>
        <v>14.029</v>
      </c>
      <c r="P18" s="169">
        <f t="shared" si="30"/>
        <v>0</v>
      </c>
      <c r="Q18" s="170">
        <f t="shared" si="31"/>
        <v>84</v>
      </c>
      <c r="R18" s="171">
        <f t="shared" si="32"/>
        <v>25.417980395992078</v>
      </c>
      <c r="S18" s="143">
        <f t="shared" si="33"/>
        <v>18</v>
      </c>
      <c r="T18" s="143">
        <f t="shared" si="34"/>
        <v>667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231</v>
      </c>
      <c r="Z18" t="s">
        <v>147</v>
      </c>
      <c r="AA18" t="s">
        <v>48</v>
      </c>
      <c r="AB18">
        <v>534</v>
      </c>
      <c r="AC18" s="1">
        <v>4754.527</v>
      </c>
      <c r="AD18" s="1">
        <v>2433.3409999999999</v>
      </c>
      <c r="AE18" s="28">
        <v>1.954</v>
      </c>
      <c r="AF18">
        <v>2.2999999999999998</v>
      </c>
      <c r="AG18">
        <v>15.635</v>
      </c>
      <c r="AH18">
        <v>317.61713500000002</v>
      </c>
      <c r="AI18">
        <v>4.0465920000000004</v>
      </c>
      <c r="AJ18">
        <v>126.516854</v>
      </c>
      <c r="AK18">
        <v>709</v>
      </c>
      <c r="AL18">
        <v>18</v>
      </c>
      <c r="AM18">
        <v>667</v>
      </c>
      <c r="AN18">
        <v>84</v>
      </c>
      <c r="AO18">
        <v>14.969365</v>
      </c>
      <c r="AP18">
        <v>685.7</v>
      </c>
      <c r="AQ18">
        <v>0</v>
      </c>
      <c r="AR18">
        <v>54</v>
      </c>
      <c r="AS18">
        <v>22861</v>
      </c>
      <c r="AT18">
        <v>0.379</v>
      </c>
      <c r="AU18">
        <v>14.029</v>
      </c>
      <c r="AV18">
        <v>43052</v>
      </c>
      <c r="AW18">
        <v>0</v>
      </c>
      <c r="AX18" s="29">
        <v>0.57999999999999996</v>
      </c>
      <c r="AY18">
        <v>0.84956521739130442</v>
      </c>
      <c r="AZ18" t="s">
        <v>67</v>
      </c>
      <c r="BA18" t="s">
        <v>213</v>
      </c>
      <c r="BB18">
        <v>1</v>
      </c>
      <c r="BC18" t="s">
        <v>549</v>
      </c>
      <c r="BD18">
        <v>13</v>
      </c>
      <c r="BE18">
        <v>101332</v>
      </c>
      <c r="BF18">
        <v>4.6920291714364661E-2</v>
      </c>
      <c r="BG18">
        <v>3.9861847830377634E-2</v>
      </c>
      <c r="BH18">
        <v>230687.74900000004</v>
      </c>
      <c r="BI18">
        <v>2.0610227550488601E-2</v>
      </c>
      <c r="BJ18">
        <v>1.7509732449415099E-2</v>
      </c>
      <c r="BK18">
        <v>1</v>
      </c>
      <c r="BL18" t="s">
        <v>67</v>
      </c>
      <c r="BM18">
        <v>0</v>
      </c>
      <c r="BN18" t="s">
        <v>527</v>
      </c>
    </row>
    <row r="19" spans="1:66">
      <c r="A19" s="144" t="str">
        <f t="shared" si="20"/>
        <v>해성운수</v>
      </c>
      <c r="B19" s="144" t="str">
        <f t="shared" si="1"/>
        <v>24</v>
      </c>
      <c r="C19" s="145" t="str">
        <f t="shared" si="21"/>
        <v>70바3879</v>
      </c>
      <c r="D19" s="133" t="str">
        <f t="shared" si="22"/>
        <v>대형</v>
      </c>
      <c r="E19" s="129" t="str">
        <f t="shared" si="16"/>
        <v>C</v>
      </c>
      <c r="F19" s="152">
        <f t="shared" si="17"/>
        <v>0.87956521739130444</v>
      </c>
      <c r="G19" s="153">
        <f t="shared" si="18"/>
        <v>2.0230000000000001</v>
      </c>
      <c r="H19" s="154">
        <f t="shared" si="19"/>
        <v>2.2999999999999998</v>
      </c>
      <c r="I19" s="155">
        <f t="shared" si="23"/>
        <v>5395.2110000000002</v>
      </c>
      <c r="J19" s="156">
        <f t="shared" si="24"/>
        <v>2.3863116340899795E-2</v>
      </c>
      <c r="K19" s="156">
        <f t="shared" si="25"/>
        <v>0.38270952902689731</v>
      </c>
      <c r="L19" s="156">
        <f t="shared" si="26"/>
        <v>0.19925077999729759</v>
      </c>
      <c r="M19" s="157">
        <f t="shared" si="27"/>
        <v>15.333</v>
      </c>
      <c r="N19" s="158">
        <f t="shared" si="28"/>
        <v>0.44500000000000001</v>
      </c>
      <c r="O19" s="158">
        <f t="shared" si="29"/>
        <v>10.991</v>
      </c>
      <c r="P19" s="159">
        <f t="shared" si="30"/>
        <v>0</v>
      </c>
      <c r="Q19" s="160">
        <f t="shared" si="31"/>
        <v>76</v>
      </c>
      <c r="R19" s="161">
        <f t="shared" si="32"/>
        <v>25.102590554426051</v>
      </c>
      <c r="S19" s="146">
        <f t="shared" si="33"/>
        <v>24</v>
      </c>
      <c r="T19" s="146">
        <f t="shared" si="34"/>
        <v>593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233</v>
      </c>
      <c r="Z19" s="4" t="s">
        <v>147</v>
      </c>
      <c r="AA19" s="4" t="s">
        <v>48</v>
      </c>
      <c r="AB19" s="4">
        <v>534</v>
      </c>
      <c r="AC19" s="4">
        <v>5395.2110000000002</v>
      </c>
      <c r="AD19" s="4">
        <v>2666.7330000000002</v>
      </c>
      <c r="AE19" s="4">
        <v>2.0230000000000001</v>
      </c>
      <c r="AF19" s="4">
        <v>2.2999999999999998</v>
      </c>
      <c r="AG19" s="4">
        <v>15.333</v>
      </c>
      <c r="AH19" s="4">
        <v>362.17822000000001</v>
      </c>
      <c r="AI19" s="4">
        <v>8.6427010000000006</v>
      </c>
      <c r="AJ19" s="4">
        <v>138.60905600000001</v>
      </c>
      <c r="AK19" s="4">
        <v>1075</v>
      </c>
      <c r="AL19" s="4">
        <v>24</v>
      </c>
      <c r="AM19" s="4">
        <v>593</v>
      </c>
      <c r="AN19" s="4">
        <v>76</v>
      </c>
      <c r="AO19" s="4">
        <v>14.896563</v>
      </c>
      <c r="AP19" s="4">
        <v>188</v>
      </c>
      <c r="AQ19" s="4">
        <v>0</v>
      </c>
      <c r="AR19" s="4">
        <v>56</v>
      </c>
      <c r="AS19" s="4">
        <v>31824</v>
      </c>
      <c r="AT19" s="4">
        <v>0.44500000000000001</v>
      </c>
      <c r="AU19" s="4">
        <v>10.991</v>
      </c>
      <c r="AV19" s="4">
        <v>45932</v>
      </c>
      <c r="AW19" s="4">
        <v>0</v>
      </c>
      <c r="AX19" s="30">
        <v>0.6</v>
      </c>
      <c r="AY19">
        <v>0.87956521739130444</v>
      </c>
      <c r="AZ19" t="s">
        <v>69</v>
      </c>
      <c r="BA19" t="s">
        <v>213</v>
      </c>
      <c r="BB19">
        <v>3</v>
      </c>
      <c r="BC19" t="s">
        <v>230</v>
      </c>
      <c r="BD19">
        <v>17</v>
      </c>
      <c r="BE19">
        <v>101332</v>
      </c>
      <c r="BF19">
        <v>5.3242914380452373E-2</v>
      </c>
      <c r="BG19">
        <v>4.6830615561589198E-2</v>
      </c>
      <c r="BH19">
        <v>230687.74900000004</v>
      </c>
      <c r="BI19">
        <v>2.3387505506415076E-2</v>
      </c>
      <c r="BJ19">
        <v>2.0570836364990307E-2</v>
      </c>
      <c r="BK19">
        <v>1</v>
      </c>
      <c r="BL19" t="s">
        <v>67</v>
      </c>
      <c r="BM19">
        <v>1</v>
      </c>
      <c r="BN19" t="s">
        <v>625</v>
      </c>
    </row>
    <row r="20" spans="1:66">
      <c r="A20" s="141" t="str">
        <f t="shared" si="20"/>
        <v>해성운수</v>
      </c>
      <c r="B20" s="141" t="str">
        <f t="shared" si="1"/>
        <v>24</v>
      </c>
      <c r="C20" s="142" t="str">
        <f t="shared" si="21"/>
        <v>70바3880</v>
      </c>
      <c r="D20" s="116" t="str">
        <f t="shared" si="22"/>
        <v>대형</v>
      </c>
      <c r="E20" s="112" t="str">
        <f t="shared" si="16"/>
        <v>B</v>
      </c>
      <c r="F20" s="162">
        <f t="shared" si="17"/>
        <v>0.92173913043478273</v>
      </c>
      <c r="G20" s="163">
        <f t="shared" si="18"/>
        <v>2.12</v>
      </c>
      <c r="H20" s="164">
        <f t="shared" si="19"/>
        <v>2.2999999999999998</v>
      </c>
      <c r="I20" s="165">
        <f t="shared" si="23"/>
        <v>5823.4290000000001</v>
      </c>
      <c r="J20" s="166">
        <f t="shared" si="24"/>
        <v>1.1223227899263949E-2</v>
      </c>
      <c r="K20" s="166">
        <f t="shared" si="25"/>
        <v>0.37360352948602077</v>
      </c>
      <c r="L20" s="166">
        <f t="shared" si="26"/>
        <v>0.18185162041127315</v>
      </c>
      <c r="M20" s="167">
        <f t="shared" si="27"/>
        <v>15.115</v>
      </c>
      <c r="N20" s="168">
        <f t="shared" si="28"/>
        <v>0.48099999999999998</v>
      </c>
      <c r="O20" s="168">
        <f t="shared" si="29"/>
        <v>15.403</v>
      </c>
      <c r="P20" s="169">
        <f t="shared" si="30"/>
        <v>0</v>
      </c>
      <c r="Q20" s="170">
        <f t="shared" si="31"/>
        <v>83</v>
      </c>
      <c r="R20" s="171">
        <f t="shared" si="32"/>
        <v>24.807662021727648</v>
      </c>
      <c r="S20" s="143">
        <f t="shared" si="33"/>
        <v>28</v>
      </c>
      <c r="T20" s="143">
        <f t="shared" si="34"/>
        <v>897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234</v>
      </c>
      <c r="Z20" t="s">
        <v>147</v>
      </c>
      <c r="AA20" t="s">
        <v>48</v>
      </c>
      <c r="AB20">
        <v>534</v>
      </c>
      <c r="AC20" s="1">
        <v>5823.4290000000001</v>
      </c>
      <c r="AD20" s="1">
        <v>2746.6669999999999</v>
      </c>
      <c r="AE20" s="28">
        <v>2.12</v>
      </c>
      <c r="AF20">
        <v>2.2999999999999998</v>
      </c>
      <c r="AG20">
        <v>15.115</v>
      </c>
      <c r="AH20">
        <v>381.588705</v>
      </c>
      <c r="AI20">
        <v>4.2826570000000004</v>
      </c>
      <c r="AJ20">
        <v>142.56288699999999</v>
      </c>
      <c r="AK20">
        <v>1059</v>
      </c>
      <c r="AL20">
        <v>28</v>
      </c>
      <c r="AM20">
        <v>897</v>
      </c>
      <c r="AN20">
        <v>83</v>
      </c>
      <c r="AO20">
        <v>15.261009</v>
      </c>
      <c r="AP20">
        <v>370.1</v>
      </c>
      <c r="AQ20">
        <v>0</v>
      </c>
      <c r="AR20">
        <v>24</v>
      </c>
      <c r="AS20">
        <v>13744</v>
      </c>
      <c r="AT20">
        <v>0.48099999999999998</v>
      </c>
      <c r="AU20">
        <v>15.403</v>
      </c>
      <c r="AV20">
        <v>47568</v>
      </c>
      <c r="AW20">
        <v>0</v>
      </c>
      <c r="AX20" s="29">
        <v>0.63</v>
      </c>
      <c r="AY20">
        <v>0.92173913043478273</v>
      </c>
      <c r="AZ20" t="s">
        <v>68</v>
      </c>
      <c r="BA20" t="s">
        <v>213</v>
      </c>
      <c r="BB20">
        <v>3</v>
      </c>
      <c r="BC20" t="s">
        <v>545</v>
      </c>
      <c r="BD20">
        <v>15</v>
      </c>
      <c r="BE20">
        <v>101332</v>
      </c>
      <c r="BF20">
        <v>5.7468805510598825E-2</v>
      </c>
      <c r="BG20">
        <v>5.2971246818465011E-2</v>
      </c>
      <c r="BH20">
        <v>230687.74900000004</v>
      </c>
      <c r="BI20">
        <v>2.5243772264646785E-2</v>
      </c>
      <c r="BJ20">
        <v>2.3268172696109212E-2</v>
      </c>
      <c r="BK20">
        <v>1</v>
      </c>
      <c r="BL20" t="s">
        <v>69</v>
      </c>
      <c r="BM20">
        <v>1</v>
      </c>
      <c r="BN20" t="s">
        <v>625</v>
      </c>
    </row>
    <row r="21" spans="1:66">
      <c r="A21" s="144" t="str">
        <f t="shared" si="20"/>
        <v>해성운수</v>
      </c>
      <c r="B21" s="144" t="str">
        <f t="shared" si="1"/>
        <v>24</v>
      </c>
      <c r="C21" s="145" t="str">
        <f t="shared" si="21"/>
        <v>70바3881</v>
      </c>
      <c r="D21" s="133" t="str">
        <f t="shared" si="22"/>
        <v>대형</v>
      </c>
      <c r="E21" s="129" t="str">
        <f t="shared" si="16"/>
        <v>C</v>
      </c>
      <c r="F21" s="152">
        <f t="shared" si="17"/>
        <v>0.89260869565217393</v>
      </c>
      <c r="G21" s="153">
        <f t="shared" si="18"/>
        <v>2.0529999999999999</v>
      </c>
      <c r="H21" s="154">
        <f t="shared" si="19"/>
        <v>2.2999999999999998</v>
      </c>
      <c r="I21" s="155">
        <f t="shared" si="23"/>
        <v>5835.3019999999997</v>
      </c>
      <c r="J21" s="156">
        <f t="shared" si="24"/>
        <v>1.2085058525920045E-2</v>
      </c>
      <c r="K21" s="156">
        <f t="shared" si="25"/>
        <v>0.40587894620685411</v>
      </c>
      <c r="L21" s="156">
        <f t="shared" si="26"/>
        <v>0.19382030270241371</v>
      </c>
      <c r="M21" s="157">
        <f t="shared" si="27"/>
        <v>16.414000000000001</v>
      </c>
      <c r="N21" s="158">
        <f t="shared" si="28"/>
        <v>0.44600000000000001</v>
      </c>
      <c r="O21" s="158">
        <f t="shared" si="29"/>
        <v>17.547999999999998</v>
      </c>
      <c r="P21" s="159">
        <f t="shared" si="30"/>
        <v>0.14666666666666667</v>
      </c>
      <c r="Q21" s="160">
        <f t="shared" si="31"/>
        <v>89</v>
      </c>
      <c r="R21" s="161">
        <f t="shared" si="32"/>
        <v>26.26531761533629</v>
      </c>
      <c r="S21" s="146">
        <f t="shared" si="33"/>
        <v>26</v>
      </c>
      <c r="T21" s="146">
        <f t="shared" si="34"/>
        <v>1024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235</v>
      </c>
      <c r="Z21" t="s">
        <v>147</v>
      </c>
      <c r="AA21" t="s">
        <v>48</v>
      </c>
      <c r="AB21">
        <v>534</v>
      </c>
      <c r="AC21" s="1">
        <v>5835.3019999999997</v>
      </c>
      <c r="AD21" s="1">
        <v>2842.1709999999998</v>
      </c>
      <c r="AE21" s="28">
        <v>2.0529999999999999</v>
      </c>
      <c r="AF21">
        <v>2.2999999999999998</v>
      </c>
      <c r="AG21">
        <v>16.414000000000001</v>
      </c>
      <c r="AH21">
        <v>381.707626</v>
      </c>
      <c r="AI21">
        <v>4.612959</v>
      </c>
      <c r="AJ21">
        <v>154.927089</v>
      </c>
      <c r="AK21">
        <v>1131</v>
      </c>
      <c r="AL21">
        <v>26</v>
      </c>
      <c r="AM21">
        <v>1024</v>
      </c>
      <c r="AN21">
        <v>89</v>
      </c>
      <c r="AO21">
        <v>15.28736</v>
      </c>
      <c r="AP21">
        <v>3261.3</v>
      </c>
      <c r="AQ21">
        <v>8.8000000000000007</v>
      </c>
      <c r="AR21">
        <v>70</v>
      </c>
      <c r="AS21">
        <v>36972</v>
      </c>
      <c r="AT21">
        <v>0.44600000000000001</v>
      </c>
      <c r="AU21">
        <v>17.547999999999998</v>
      </c>
      <c r="AV21">
        <v>53164</v>
      </c>
      <c r="AW21">
        <v>0</v>
      </c>
      <c r="AX21" s="29">
        <v>0.61</v>
      </c>
      <c r="AY21">
        <v>0.89260869565217393</v>
      </c>
      <c r="AZ21" t="s">
        <v>69</v>
      </c>
      <c r="BA21" t="s">
        <v>213</v>
      </c>
      <c r="BB21">
        <v>2</v>
      </c>
      <c r="BC21" t="s">
        <v>553</v>
      </c>
      <c r="BD21">
        <v>16</v>
      </c>
      <c r="BE21">
        <v>101332</v>
      </c>
      <c r="BF21">
        <v>5.7585974815458095E-2</v>
      </c>
      <c r="BG21">
        <v>5.1401741867884987E-2</v>
      </c>
      <c r="BH21">
        <v>230687.74900000004</v>
      </c>
      <c r="BI21">
        <v>2.5295240103972747E-2</v>
      </c>
      <c r="BJ21">
        <v>2.2578751275415674E-2</v>
      </c>
      <c r="BK21">
        <v>1</v>
      </c>
      <c r="BL21" t="s">
        <v>69</v>
      </c>
      <c r="BM21">
        <v>0</v>
      </c>
      <c r="BN21" t="s">
        <v>527</v>
      </c>
    </row>
    <row r="22" spans="1:66">
      <c r="A22" s="141" t="str">
        <f t="shared" si="20"/>
        <v>해성운수</v>
      </c>
      <c r="B22" s="141" t="str">
        <f t="shared" si="1"/>
        <v>24</v>
      </c>
      <c r="C22" s="142" t="str">
        <f t="shared" si="21"/>
        <v>70바3889</v>
      </c>
      <c r="D22" s="116" t="str">
        <f t="shared" si="22"/>
        <v>대형</v>
      </c>
      <c r="E22" s="112" t="str">
        <f t="shared" si="16"/>
        <v>A</v>
      </c>
      <c r="F22" s="162">
        <f t="shared" si="17"/>
        <v>0.9582608695652175</v>
      </c>
      <c r="G22" s="163">
        <f t="shared" si="18"/>
        <v>2.2040000000000002</v>
      </c>
      <c r="H22" s="164">
        <f t="shared" si="19"/>
        <v>2.2999999999999998</v>
      </c>
      <c r="I22" s="165">
        <f t="shared" si="23"/>
        <v>5760.37</v>
      </c>
      <c r="J22" s="166">
        <f t="shared" si="24"/>
        <v>2.1265327328908623E-2</v>
      </c>
      <c r="K22" s="166">
        <f t="shared" si="25"/>
        <v>0.39464443858975456</v>
      </c>
      <c r="L22" s="166">
        <f t="shared" si="26"/>
        <v>0.19634155444875936</v>
      </c>
      <c r="M22" s="167">
        <f t="shared" si="27"/>
        <v>13.412000000000001</v>
      </c>
      <c r="N22" s="168">
        <f t="shared" si="28"/>
        <v>0.434</v>
      </c>
      <c r="O22" s="168">
        <f t="shared" si="29"/>
        <v>13.836</v>
      </c>
      <c r="P22" s="169">
        <f t="shared" si="30"/>
        <v>0</v>
      </c>
      <c r="Q22" s="170">
        <f t="shared" si="31"/>
        <v>84</v>
      </c>
      <c r="R22" s="171">
        <f t="shared" si="32"/>
        <v>25.41930734683234</v>
      </c>
      <c r="S22" s="143">
        <f t="shared" si="33"/>
        <v>25</v>
      </c>
      <c r="T22" s="143">
        <f t="shared" si="34"/>
        <v>797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236</v>
      </c>
      <c r="Z22" s="4" t="s">
        <v>147</v>
      </c>
      <c r="AA22" s="4" t="s">
        <v>48</v>
      </c>
      <c r="AB22" s="4">
        <v>534</v>
      </c>
      <c r="AC22" s="4">
        <v>5760.37</v>
      </c>
      <c r="AD22" s="4">
        <v>2613.7890000000002</v>
      </c>
      <c r="AE22" s="4">
        <v>2.2040000000000002</v>
      </c>
      <c r="AF22" s="4">
        <v>2.2999999999999998</v>
      </c>
      <c r="AG22" s="4">
        <v>13.412000000000001</v>
      </c>
      <c r="AH22" s="4">
        <v>387.97766300000001</v>
      </c>
      <c r="AI22" s="4">
        <v>8.2504720000000002</v>
      </c>
      <c r="AJ22" s="4">
        <v>153.11322699999999</v>
      </c>
      <c r="AK22" s="4">
        <v>1131</v>
      </c>
      <c r="AL22" s="4">
        <v>25</v>
      </c>
      <c r="AM22" s="4">
        <v>797</v>
      </c>
      <c r="AN22" s="4">
        <v>84</v>
      </c>
      <c r="AO22" s="4">
        <v>14.847168999999999</v>
      </c>
      <c r="AP22" s="4">
        <v>3715.3</v>
      </c>
      <c r="AQ22" s="4">
        <v>0</v>
      </c>
      <c r="AR22" s="4">
        <v>100</v>
      </c>
      <c r="AS22" s="4">
        <v>38396</v>
      </c>
      <c r="AT22" s="4">
        <v>0.434</v>
      </c>
      <c r="AU22" s="4">
        <v>13.836</v>
      </c>
      <c r="AV22" s="4">
        <v>50330</v>
      </c>
      <c r="AW22" s="4">
        <v>0</v>
      </c>
      <c r="AX22" s="30">
        <v>0.59</v>
      </c>
      <c r="AY22">
        <v>0.9582608695652175</v>
      </c>
      <c r="AZ22" t="s">
        <v>66</v>
      </c>
      <c r="BA22" t="s">
        <v>213</v>
      </c>
      <c r="BB22">
        <v>2</v>
      </c>
      <c r="BC22" t="s">
        <v>626</v>
      </c>
      <c r="BD22">
        <v>17</v>
      </c>
      <c r="BE22">
        <v>101332</v>
      </c>
      <c r="BF22">
        <v>5.6846504559270518E-2</v>
      </c>
      <c r="BG22">
        <v>5.4473780890709665E-2</v>
      </c>
      <c r="BH22">
        <v>230687.74900000004</v>
      </c>
      <c r="BI22">
        <v>2.4970420080695308E-2</v>
      </c>
      <c r="BJ22">
        <v>2.3928176459935856E-2</v>
      </c>
      <c r="BK22">
        <v>1</v>
      </c>
      <c r="BL22" t="s">
        <v>68</v>
      </c>
      <c r="BM22">
        <v>1</v>
      </c>
      <c r="BN22" t="s">
        <v>625</v>
      </c>
    </row>
    <row r="23" spans="1:66">
      <c r="A23" s="144" t="str">
        <f t="shared" si="20"/>
        <v>해성운수</v>
      </c>
      <c r="B23" s="144" t="str">
        <f t="shared" si="1"/>
        <v>24</v>
      </c>
      <c r="C23" s="145" t="str">
        <f t="shared" si="21"/>
        <v>70바3893</v>
      </c>
      <c r="D23" s="133" t="str">
        <f t="shared" si="22"/>
        <v>대형</v>
      </c>
      <c r="E23" s="129" t="str">
        <f t="shared" si="16"/>
        <v>B</v>
      </c>
      <c r="F23" s="152">
        <f t="shared" si="17"/>
        <v>0.94818181818181801</v>
      </c>
      <c r="G23" s="153">
        <f t="shared" si="18"/>
        <v>2.0859999999999999</v>
      </c>
      <c r="H23" s="154">
        <f t="shared" si="19"/>
        <v>2.2000000000000002</v>
      </c>
      <c r="I23" s="155">
        <f t="shared" si="23"/>
        <v>5346.3950000000004</v>
      </c>
      <c r="J23" s="156">
        <f t="shared" si="24"/>
        <v>1.5625625544425158E-2</v>
      </c>
      <c r="K23" s="156">
        <f t="shared" si="25"/>
        <v>0.40366992836654991</v>
      </c>
      <c r="L23" s="156">
        <f t="shared" si="26"/>
        <v>0.17170448498474203</v>
      </c>
      <c r="M23" s="157">
        <f t="shared" si="27"/>
        <v>12.962</v>
      </c>
      <c r="N23" s="158">
        <f t="shared" si="28"/>
        <v>0.374</v>
      </c>
      <c r="O23" s="158">
        <f t="shared" si="29"/>
        <v>18.648</v>
      </c>
      <c r="P23" s="159">
        <f t="shared" si="30"/>
        <v>0</v>
      </c>
      <c r="Q23" s="160">
        <f t="shared" si="31"/>
        <v>82</v>
      </c>
      <c r="R23" s="161">
        <f t="shared" si="32"/>
        <v>25.700069905178456</v>
      </c>
      <c r="S23" s="146">
        <f t="shared" si="33"/>
        <v>20</v>
      </c>
      <c r="T23" s="146">
        <f t="shared" si="34"/>
        <v>997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237</v>
      </c>
      <c r="Z23" t="s">
        <v>147</v>
      </c>
      <c r="AA23" t="s">
        <v>48</v>
      </c>
      <c r="AB23">
        <v>534</v>
      </c>
      <c r="AC23" s="1">
        <v>5346.3950000000004</v>
      </c>
      <c r="AD23" s="1">
        <v>2563.2280000000001</v>
      </c>
      <c r="AE23" s="28">
        <v>2.0859999999999999</v>
      </c>
      <c r="AF23">
        <v>2.2000000000000002</v>
      </c>
      <c r="AG23">
        <v>12.962</v>
      </c>
      <c r="AH23">
        <v>358.23794600000002</v>
      </c>
      <c r="AI23">
        <v>5.5976920000000003</v>
      </c>
      <c r="AJ23">
        <v>144.60988599999999</v>
      </c>
      <c r="AK23">
        <v>918</v>
      </c>
      <c r="AL23">
        <v>20</v>
      </c>
      <c r="AM23">
        <v>997</v>
      </c>
      <c r="AN23">
        <v>82</v>
      </c>
      <c r="AO23">
        <v>14.924144</v>
      </c>
      <c r="AP23">
        <v>579.6</v>
      </c>
      <c r="AQ23">
        <v>0</v>
      </c>
      <c r="AR23">
        <v>73</v>
      </c>
      <c r="AS23">
        <v>57960</v>
      </c>
      <c r="AT23">
        <v>0.374</v>
      </c>
      <c r="AU23">
        <v>18.648</v>
      </c>
      <c r="AV23">
        <v>45174</v>
      </c>
      <c r="AW23">
        <v>0</v>
      </c>
      <c r="AX23" s="29">
        <v>0.54</v>
      </c>
      <c r="AY23">
        <v>0.94818181818181801</v>
      </c>
      <c r="AZ23" t="s">
        <v>68</v>
      </c>
      <c r="BA23" t="s">
        <v>213</v>
      </c>
      <c r="BB23">
        <v>1</v>
      </c>
      <c r="BC23" t="s">
        <v>546</v>
      </c>
      <c r="BD23">
        <v>11</v>
      </c>
      <c r="BE23">
        <v>101332</v>
      </c>
      <c r="BF23">
        <v>5.2761171199621051E-2</v>
      </c>
      <c r="BG23">
        <v>5.0027183237458861E-2</v>
      </c>
      <c r="BH23">
        <v>230687.74900000004</v>
      </c>
      <c r="BI23">
        <v>2.3175894789280723E-2</v>
      </c>
      <c r="BJ23">
        <v>2.1974962059290719E-2</v>
      </c>
      <c r="BK23">
        <v>1</v>
      </c>
      <c r="BL23" t="s">
        <v>68</v>
      </c>
      <c r="BM23">
        <v>0</v>
      </c>
      <c r="BN23" t="s">
        <v>527</v>
      </c>
    </row>
    <row r="24" spans="1:66">
      <c r="A24" s="141" t="str">
        <f t="shared" si="20"/>
        <v>해성운수</v>
      </c>
      <c r="B24" s="141" t="str">
        <f t="shared" si="1"/>
        <v>24</v>
      </c>
      <c r="C24" s="142" t="str">
        <f t="shared" si="21"/>
        <v>71바5764</v>
      </c>
      <c r="D24" s="116" t="str">
        <f t="shared" si="22"/>
        <v>중형</v>
      </c>
      <c r="E24" s="112" t="str">
        <f t="shared" si="16"/>
        <v>B</v>
      </c>
      <c r="F24" s="162">
        <f t="shared" si="17"/>
        <v>0.90199999999999991</v>
      </c>
      <c r="G24" s="163">
        <f t="shared" si="18"/>
        <v>2.2549999999999999</v>
      </c>
      <c r="H24" s="164">
        <f t="shared" si="19"/>
        <v>2.5</v>
      </c>
      <c r="I24" s="165">
        <f t="shared" si="23"/>
        <v>4126.5280000000002</v>
      </c>
      <c r="J24" s="166">
        <f t="shared" si="24"/>
        <v>1.9443964584765102E-2</v>
      </c>
      <c r="K24" s="166">
        <f t="shared" si="25"/>
        <v>0.38345165609605214</v>
      </c>
      <c r="L24" s="166">
        <f t="shared" si="26"/>
        <v>0.21180033190129813</v>
      </c>
      <c r="M24" s="167">
        <f t="shared" si="27"/>
        <v>14.173999999999999</v>
      </c>
      <c r="N24" s="168">
        <f t="shared" si="28"/>
        <v>0.315</v>
      </c>
      <c r="O24" s="168">
        <f t="shared" si="29"/>
        <v>6.6879999999999997</v>
      </c>
      <c r="P24" s="169">
        <f t="shared" si="30"/>
        <v>0.17166666666666669</v>
      </c>
      <c r="Q24" s="170">
        <f t="shared" si="31"/>
        <v>88</v>
      </c>
      <c r="R24" s="171">
        <f t="shared" si="32"/>
        <v>25.269430063553116</v>
      </c>
      <c r="S24" s="143">
        <f t="shared" si="33"/>
        <v>13</v>
      </c>
      <c r="T24" s="143">
        <f t="shared" si="34"/>
        <v>276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238</v>
      </c>
      <c r="Z24" t="s">
        <v>204</v>
      </c>
      <c r="AA24" t="s">
        <v>48</v>
      </c>
      <c r="AB24">
        <v>534</v>
      </c>
      <c r="AC24" s="1">
        <v>4126.5280000000002</v>
      </c>
      <c r="AD24" s="1">
        <v>1829.6120000000001</v>
      </c>
      <c r="AE24" s="28">
        <v>2.2549999999999999</v>
      </c>
      <c r="AF24">
        <v>2.5</v>
      </c>
      <c r="AG24">
        <v>14.173999999999999</v>
      </c>
      <c r="AH24">
        <v>273.48851500000001</v>
      </c>
      <c r="AI24">
        <v>5.3177009999999996</v>
      </c>
      <c r="AJ24">
        <v>104.869624</v>
      </c>
      <c r="AK24">
        <v>874</v>
      </c>
      <c r="AL24">
        <v>13</v>
      </c>
      <c r="AM24">
        <v>276</v>
      </c>
      <c r="AN24">
        <v>88</v>
      </c>
      <c r="AO24">
        <v>15.088487000000001</v>
      </c>
      <c r="AP24">
        <v>1150.3</v>
      </c>
      <c r="AQ24">
        <v>10.3</v>
      </c>
      <c r="AR24">
        <v>17</v>
      </c>
      <c r="AS24">
        <v>4678</v>
      </c>
      <c r="AT24">
        <v>0.315</v>
      </c>
      <c r="AU24">
        <v>6.6879999999999997</v>
      </c>
      <c r="AV24">
        <v>36156</v>
      </c>
      <c r="AW24">
        <v>0</v>
      </c>
      <c r="AX24" s="29">
        <v>0.63</v>
      </c>
      <c r="AY24">
        <v>0.90199999999999991</v>
      </c>
      <c r="AZ24" t="s">
        <v>68</v>
      </c>
      <c r="BA24" t="s">
        <v>213</v>
      </c>
      <c r="BB24">
        <v>5</v>
      </c>
      <c r="BC24" t="s">
        <v>217</v>
      </c>
      <c r="BD24">
        <v>11</v>
      </c>
      <c r="BE24">
        <v>101332</v>
      </c>
      <c r="BF24">
        <v>4.0722851616468637E-2</v>
      </c>
      <c r="BG24">
        <v>3.673201215805471E-2</v>
      </c>
      <c r="BH24">
        <v>230687.74900000004</v>
      </c>
      <c r="BI24">
        <v>1.7887937343391388E-2</v>
      </c>
      <c r="BJ24">
        <v>1.6134919483739029E-2</v>
      </c>
      <c r="BK24">
        <v>1</v>
      </c>
      <c r="BL24" t="s">
        <v>69</v>
      </c>
      <c r="BM24">
        <v>1</v>
      </c>
      <c r="BN24" t="s">
        <v>625</v>
      </c>
    </row>
    <row r="25" spans="1:66">
      <c r="A25" s="144" t="str">
        <f t="shared" si="20"/>
        <v>해성운수</v>
      </c>
      <c r="B25" s="144" t="str">
        <f t="shared" si="1"/>
        <v>514-1</v>
      </c>
      <c r="C25" s="145" t="str">
        <f t="shared" si="21"/>
        <v>71바5751</v>
      </c>
      <c r="D25" s="133" t="str">
        <f t="shared" si="22"/>
        <v>중형</v>
      </c>
      <c r="E25" s="129" t="str">
        <f t="shared" si="16"/>
        <v>D</v>
      </c>
      <c r="F25" s="152">
        <f t="shared" si="17"/>
        <v>0.80321428571428577</v>
      </c>
      <c r="G25" s="153">
        <f t="shared" si="18"/>
        <v>2.2490000000000001</v>
      </c>
      <c r="H25" s="154">
        <f t="shared" si="19"/>
        <v>2.8</v>
      </c>
      <c r="I25" s="155">
        <f t="shared" si="23"/>
        <v>2784.1979999999999</v>
      </c>
      <c r="J25" s="156">
        <f t="shared" si="24"/>
        <v>1.7357426477179087E-2</v>
      </c>
      <c r="K25" s="156">
        <f t="shared" si="25"/>
        <v>0.39255912940825355</v>
      </c>
      <c r="L25" s="156">
        <f t="shared" si="26"/>
        <v>0.17599323036651848</v>
      </c>
      <c r="M25" s="157">
        <f t="shared" si="27"/>
        <v>9.4710000000000001</v>
      </c>
      <c r="N25" s="158">
        <f t="shared" si="28"/>
        <v>0</v>
      </c>
      <c r="O25" s="158">
        <f t="shared" si="29"/>
        <v>4.7409999999999997</v>
      </c>
      <c r="P25" s="159">
        <f t="shared" si="30"/>
        <v>0</v>
      </c>
      <c r="Q25" s="160">
        <f t="shared" si="31"/>
        <v>68</v>
      </c>
      <c r="R25" s="161">
        <f t="shared" si="32"/>
        <v>20.576463162402753</v>
      </c>
      <c r="S25" s="146">
        <f t="shared" si="33"/>
        <v>0</v>
      </c>
      <c r="T25" s="146">
        <f t="shared" si="34"/>
        <v>132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240</v>
      </c>
      <c r="Z25" s="4" t="s">
        <v>204</v>
      </c>
      <c r="AA25" s="4" t="s">
        <v>48</v>
      </c>
      <c r="AB25" s="4">
        <v>534</v>
      </c>
      <c r="AC25" s="4">
        <v>2784.1979999999999</v>
      </c>
      <c r="AD25" s="4">
        <v>1238.231</v>
      </c>
      <c r="AE25" s="4">
        <v>2.2490000000000001</v>
      </c>
      <c r="AF25" s="4">
        <v>2.8</v>
      </c>
      <c r="AG25" s="4">
        <v>9.4710000000000001</v>
      </c>
      <c r="AH25" s="4">
        <v>229.306286</v>
      </c>
      <c r="AI25" s="4">
        <v>3.9801669999999998</v>
      </c>
      <c r="AJ25" s="4">
        <v>90.016276000000005</v>
      </c>
      <c r="AK25" s="4">
        <v>490</v>
      </c>
      <c r="AL25" s="4">
        <v>0</v>
      </c>
      <c r="AM25" s="4">
        <v>132</v>
      </c>
      <c r="AN25" s="4">
        <v>68</v>
      </c>
      <c r="AO25" s="4">
        <v>12.141830000000001</v>
      </c>
      <c r="AP25" s="4">
        <v>82.4</v>
      </c>
      <c r="AQ25" s="4">
        <v>0</v>
      </c>
      <c r="AR25" s="4">
        <v>29</v>
      </c>
      <c r="AS25" s="4">
        <v>8607</v>
      </c>
      <c r="AT25" s="4">
        <v>0</v>
      </c>
      <c r="AU25" s="4">
        <v>4.7409999999999997</v>
      </c>
      <c r="AV25" s="4">
        <v>24247</v>
      </c>
      <c r="AW25" s="4">
        <v>0</v>
      </c>
      <c r="AX25" s="30">
        <v>0.6</v>
      </c>
      <c r="AY25">
        <v>0.80321428571428577</v>
      </c>
      <c r="AZ25" t="s">
        <v>67</v>
      </c>
      <c r="BA25" t="s">
        <v>556</v>
      </c>
      <c r="BB25">
        <v>4</v>
      </c>
      <c r="BC25" t="s">
        <v>627</v>
      </c>
      <c r="BD25">
        <v>12</v>
      </c>
      <c r="BE25">
        <v>30036.736999999997</v>
      </c>
      <c r="BF25">
        <v>9.2693091130371455E-2</v>
      </c>
      <c r="BG25">
        <v>7.4452414982930509E-2</v>
      </c>
      <c r="BH25">
        <v>230687.74900000004</v>
      </c>
      <c r="BI25">
        <v>1.2069119457227872E-2</v>
      </c>
      <c r="BJ25">
        <v>9.6940891640376736E-3</v>
      </c>
      <c r="BK25">
        <v>1</v>
      </c>
      <c r="BL25" t="s">
        <v>70</v>
      </c>
      <c r="BM25">
        <v>1</v>
      </c>
      <c r="BN25" t="s">
        <v>625</v>
      </c>
    </row>
    <row r="26" spans="1:66">
      <c r="A26" s="141" t="str">
        <f t="shared" si="20"/>
        <v>해성운수</v>
      </c>
      <c r="B26" s="141" t="str">
        <f t="shared" si="1"/>
        <v>514-1</v>
      </c>
      <c r="C26" s="142" t="str">
        <f t="shared" si="21"/>
        <v>71바5753</v>
      </c>
      <c r="D26" s="116" t="str">
        <f t="shared" si="22"/>
        <v>중형</v>
      </c>
      <c r="E26" s="112" t="str">
        <f t="shared" si="16"/>
        <v>F</v>
      </c>
      <c r="F26" s="162">
        <f t="shared" si="17"/>
        <v>0.74592592592592577</v>
      </c>
      <c r="G26" s="163">
        <f t="shared" si="18"/>
        <v>2.0139999999999998</v>
      </c>
      <c r="H26" s="164">
        <f t="shared" si="19"/>
        <v>2.7</v>
      </c>
      <c r="I26" s="165">
        <f t="shared" si="23"/>
        <v>1234.127</v>
      </c>
      <c r="J26" s="166">
        <f t="shared" si="24"/>
        <v>2.9590174145575594E-2</v>
      </c>
      <c r="K26" s="166">
        <f t="shared" si="25"/>
        <v>0.3609308886597371</v>
      </c>
      <c r="L26" s="166">
        <f t="shared" si="26"/>
        <v>0.10128617233072447</v>
      </c>
      <c r="M26" s="167">
        <f t="shared" si="27"/>
        <v>7.9160000000000004</v>
      </c>
      <c r="N26" s="168">
        <f t="shared" si="28"/>
        <v>0</v>
      </c>
      <c r="O26" s="168">
        <f t="shared" si="29"/>
        <v>5.7530000000000001</v>
      </c>
      <c r="P26" s="169">
        <f t="shared" si="30"/>
        <v>0</v>
      </c>
      <c r="Q26" s="170">
        <f t="shared" si="31"/>
        <v>76</v>
      </c>
      <c r="R26" s="171">
        <f t="shared" si="32"/>
        <v>20.861112889738958</v>
      </c>
      <c r="S26" s="143">
        <f t="shared" si="33"/>
        <v>0</v>
      </c>
      <c r="T26" s="143">
        <f t="shared" si="34"/>
        <v>71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241</v>
      </c>
      <c r="Z26" t="s">
        <v>204</v>
      </c>
      <c r="AA26" t="s">
        <v>226</v>
      </c>
      <c r="AB26">
        <v>534</v>
      </c>
      <c r="AC26" s="1">
        <v>1234.127</v>
      </c>
      <c r="AD26" s="1">
        <v>612.73</v>
      </c>
      <c r="AE26" s="28">
        <v>2.0139999999999998</v>
      </c>
      <c r="AF26">
        <v>2.7</v>
      </c>
      <c r="AG26">
        <v>7.9160000000000004</v>
      </c>
      <c r="AH26">
        <v>97.065228000000005</v>
      </c>
      <c r="AI26">
        <v>2.8721770000000002</v>
      </c>
      <c r="AJ26">
        <v>35.033839</v>
      </c>
      <c r="AK26">
        <v>125</v>
      </c>
      <c r="AL26">
        <v>0</v>
      </c>
      <c r="AM26">
        <v>71</v>
      </c>
      <c r="AN26">
        <v>76</v>
      </c>
      <c r="AO26">
        <v>12.714408000000001</v>
      </c>
      <c r="AP26">
        <v>100.5</v>
      </c>
      <c r="AQ26">
        <v>0</v>
      </c>
      <c r="AR26">
        <v>5</v>
      </c>
      <c r="AS26">
        <v>1118</v>
      </c>
      <c r="AT26">
        <v>0</v>
      </c>
      <c r="AU26">
        <v>5.7530000000000001</v>
      </c>
      <c r="AV26">
        <v>9577</v>
      </c>
      <c r="AW26">
        <v>0</v>
      </c>
      <c r="AX26" s="29">
        <v>0.48</v>
      </c>
      <c r="AY26">
        <v>0.74592592592592577</v>
      </c>
      <c r="AZ26" t="s">
        <v>70</v>
      </c>
      <c r="BA26" t="s">
        <v>556</v>
      </c>
      <c r="BB26">
        <v>4</v>
      </c>
      <c r="BC26" t="s">
        <v>564</v>
      </c>
      <c r="BD26">
        <v>4</v>
      </c>
      <c r="BE26">
        <v>30036.736999999997</v>
      </c>
      <c r="BF26">
        <v>4.1087252586724056E-2</v>
      </c>
      <c r="BG26">
        <v>3.0648046929504531E-2</v>
      </c>
      <c r="BH26">
        <v>230687.74900000004</v>
      </c>
      <c r="BI26">
        <v>5.3497726053931011E-3</v>
      </c>
      <c r="BJ26">
        <v>3.9905340841710013E-3</v>
      </c>
      <c r="BK26">
        <v>1</v>
      </c>
      <c r="BL26" t="s">
        <v>70</v>
      </c>
      <c r="BM26">
        <v>0</v>
      </c>
      <c r="BN26" t="s">
        <v>527</v>
      </c>
    </row>
    <row r="27" spans="1:66">
      <c r="A27" s="144" t="str">
        <f t="shared" si="20"/>
        <v>해성운수</v>
      </c>
      <c r="B27" s="144" t="str">
        <f t="shared" si="1"/>
        <v>514-1</v>
      </c>
      <c r="C27" s="145" t="str">
        <f t="shared" si="21"/>
        <v>71바5754</v>
      </c>
      <c r="D27" s="133" t="str">
        <f t="shared" si="22"/>
        <v>중형</v>
      </c>
      <c r="E27" s="129" t="str">
        <f t="shared" si="16"/>
        <v>F</v>
      </c>
      <c r="F27" s="152">
        <f t="shared" si="17"/>
        <v>0.69555555555555548</v>
      </c>
      <c r="G27" s="153">
        <f t="shared" si="18"/>
        <v>1.8779999999999999</v>
      </c>
      <c r="H27" s="154">
        <f t="shared" si="19"/>
        <v>2.7</v>
      </c>
      <c r="I27" s="155">
        <f t="shared" si="23"/>
        <v>1392.377</v>
      </c>
      <c r="J27" s="156">
        <f t="shared" si="24"/>
        <v>1.8061024476859127E-2</v>
      </c>
      <c r="K27" s="156">
        <f t="shared" si="25"/>
        <v>0.35961636935951319</v>
      </c>
      <c r="L27" s="156">
        <f t="shared" si="26"/>
        <v>9.3365518103214862E-2</v>
      </c>
      <c r="M27" s="157">
        <f t="shared" si="27"/>
        <v>8.4990000000000006</v>
      </c>
      <c r="N27" s="158">
        <f t="shared" si="28"/>
        <v>0</v>
      </c>
      <c r="O27" s="158">
        <f t="shared" si="29"/>
        <v>2.7290000000000001</v>
      </c>
      <c r="P27" s="159">
        <f t="shared" si="30"/>
        <v>0</v>
      </c>
      <c r="Q27" s="160">
        <f t="shared" si="31"/>
        <v>65</v>
      </c>
      <c r="R27" s="161">
        <f t="shared" si="32"/>
        <v>20.649802353182029</v>
      </c>
      <c r="S27" s="146">
        <f t="shared" si="33"/>
        <v>0</v>
      </c>
      <c r="T27" s="146">
        <f t="shared" si="34"/>
        <v>38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242</v>
      </c>
      <c r="Z27" s="4" t="s">
        <v>204</v>
      </c>
      <c r="AA27" s="4" t="s">
        <v>226</v>
      </c>
      <c r="AB27" s="4">
        <v>534</v>
      </c>
      <c r="AC27" s="4">
        <v>1392.377</v>
      </c>
      <c r="AD27" s="4">
        <v>741.23699999999997</v>
      </c>
      <c r="AE27" s="4">
        <v>1.8779999999999999</v>
      </c>
      <c r="AF27" s="4">
        <v>2.7</v>
      </c>
      <c r="AG27" s="4">
        <v>8.4990000000000006</v>
      </c>
      <c r="AH27" s="4">
        <v>108.349114</v>
      </c>
      <c r="AI27" s="4">
        <v>1.956896</v>
      </c>
      <c r="AJ27" s="4">
        <v>38.964115</v>
      </c>
      <c r="AK27" s="4">
        <v>130</v>
      </c>
      <c r="AL27" s="4">
        <v>0</v>
      </c>
      <c r="AM27" s="4">
        <v>38</v>
      </c>
      <c r="AN27" s="4">
        <v>65</v>
      </c>
      <c r="AO27" s="4">
        <v>12.850838</v>
      </c>
      <c r="AP27" s="4">
        <v>10</v>
      </c>
      <c r="AQ27" s="4">
        <v>0</v>
      </c>
      <c r="AR27" s="4">
        <v>10</v>
      </c>
      <c r="AS27" s="4">
        <v>2270</v>
      </c>
      <c r="AT27" s="4">
        <v>0</v>
      </c>
      <c r="AU27" s="4">
        <v>2.7290000000000001</v>
      </c>
      <c r="AV27" s="4">
        <v>10587</v>
      </c>
      <c r="AW27" s="4">
        <v>0</v>
      </c>
      <c r="AX27" s="30">
        <v>0.47</v>
      </c>
      <c r="AY27">
        <v>0.69555555555555548</v>
      </c>
      <c r="AZ27" t="s">
        <v>70</v>
      </c>
      <c r="BA27" t="s">
        <v>556</v>
      </c>
      <c r="BB27">
        <v>6</v>
      </c>
      <c r="BC27" t="s">
        <v>559</v>
      </c>
      <c r="BD27">
        <v>5</v>
      </c>
      <c r="BE27">
        <v>30036.736999999997</v>
      </c>
      <c r="BF27">
        <v>4.6355800898080245E-2</v>
      </c>
      <c r="BG27">
        <v>3.2243034846886925E-2</v>
      </c>
      <c r="BH27">
        <v>230687.74900000004</v>
      </c>
      <c r="BI27">
        <v>6.0357648207837846E-3</v>
      </c>
      <c r="BJ27">
        <v>4.198209753122943E-3</v>
      </c>
      <c r="BK27">
        <v>1</v>
      </c>
      <c r="BL27" t="s">
        <v>70</v>
      </c>
      <c r="BM27">
        <v>0</v>
      </c>
      <c r="BN27" t="s">
        <v>527</v>
      </c>
    </row>
    <row r="28" spans="1:66">
      <c r="A28" s="141" t="str">
        <f t="shared" si="20"/>
        <v>해성운수</v>
      </c>
      <c r="B28" s="141" t="str">
        <f t="shared" si="1"/>
        <v>514-1</v>
      </c>
      <c r="C28" s="142" t="str">
        <f t="shared" si="21"/>
        <v>71바5760</v>
      </c>
      <c r="D28" s="116" t="str">
        <f t="shared" si="22"/>
        <v>중형</v>
      </c>
      <c r="E28" s="112" t="str">
        <f t="shared" si="16"/>
        <v>D</v>
      </c>
      <c r="F28" s="162">
        <f t="shared" si="17"/>
        <v>0.84153846153846157</v>
      </c>
      <c r="G28" s="163">
        <f t="shared" si="18"/>
        <v>2.1880000000000002</v>
      </c>
      <c r="H28" s="164">
        <f t="shared" si="19"/>
        <v>2.6</v>
      </c>
      <c r="I28" s="165">
        <f t="shared" si="23"/>
        <v>4562.5810000000001</v>
      </c>
      <c r="J28" s="166">
        <f t="shared" si="24"/>
        <v>1.3844702689712414E-2</v>
      </c>
      <c r="K28" s="166">
        <f t="shared" si="25"/>
        <v>0.38172142407777854</v>
      </c>
      <c r="L28" s="166">
        <f t="shared" si="26"/>
        <v>0.12931277274858244</v>
      </c>
      <c r="M28" s="167">
        <f t="shared" si="27"/>
        <v>11.632999999999999</v>
      </c>
      <c r="N28" s="168">
        <f t="shared" si="28"/>
        <v>0</v>
      </c>
      <c r="O28" s="168">
        <f t="shared" si="29"/>
        <v>4.0110000000000001</v>
      </c>
      <c r="P28" s="169">
        <f t="shared" si="30"/>
        <v>0.15333333333333332</v>
      </c>
      <c r="Q28" s="170">
        <f t="shared" si="31"/>
        <v>85</v>
      </c>
      <c r="R28" s="171">
        <f t="shared" si="32"/>
        <v>21.228779704677251</v>
      </c>
      <c r="S28" s="143">
        <f t="shared" si="33"/>
        <v>0</v>
      </c>
      <c r="T28" s="143">
        <f t="shared" si="34"/>
        <v>183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243</v>
      </c>
      <c r="Z28" s="4" t="s">
        <v>204</v>
      </c>
      <c r="AA28" s="4" t="s">
        <v>48</v>
      </c>
      <c r="AB28" s="4">
        <v>534</v>
      </c>
      <c r="AC28" s="4">
        <v>4562.5810000000001</v>
      </c>
      <c r="AD28" s="4">
        <v>2085.5630000000001</v>
      </c>
      <c r="AE28" s="4">
        <v>2.1880000000000002</v>
      </c>
      <c r="AF28" s="4">
        <v>2.6</v>
      </c>
      <c r="AG28" s="4">
        <v>11.632999999999999</v>
      </c>
      <c r="AH28" s="4">
        <v>355.57953900000001</v>
      </c>
      <c r="AI28" s="4">
        <v>4.9228930000000002</v>
      </c>
      <c r="AJ28" s="4">
        <v>135.732328</v>
      </c>
      <c r="AK28" s="4">
        <v>590</v>
      </c>
      <c r="AL28" s="4">
        <v>0</v>
      </c>
      <c r="AM28" s="4">
        <v>183</v>
      </c>
      <c r="AN28" s="4">
        <v>85</v>
      </c>
      <c r="AO28" s="4">
        <v>12.831393</v>
      </c>
      <c r="AP28" s="4">
        <v>453.3</v>
      </c>
      <c r="AQ28" s="4">
        <v>9.1999999999999993</v>
      </c>
      <c r="AR28" s="4">
        <v>26</v>
      </c>
      <c r="AS28" s="4">
        <v>2721</v>
      </c>
      <c r="AT28" s="4">
        <v>0</v>
      </c>
      <c r="AU28" s="4">
        <v>4.0110000000000001</v>
      </c>
      <c r="AV28" s="4">
        <v>40186</v>
      </c>
      <c r="AW28" s="4">
        <v>0</v>
      </c>
      <c r="AX28" s="30">
        <v>0.64</v>
      </c>
      <c r="AY28">
        <v>0.84153846153846157</v>
      </c>
      <c r="AZ28" t="s">
        <v>67</v>
      </c>
      <c r="BA28" t="s">
        <v>556</v>
      </c>
      <c r="BB28">
        <v>1</v>
      </c>
      <c r="BC28" t="s">
        <v>560</v>
      </c>
      <c r="BD28">
        <v>5</v>
      </c>
      <c r="BE28">
        <v>30036.736999999997</v>
      </c>
      <c r="BF28">
        <v>0.1519000216301791</v>
      </c>
      <c r="BG28">
        <v>0.12782971051031997</v>
      </c>
      <c r="BH28">
        <v>230687.74900000004</v>
      </c>
      <c r="BI28">
        <v>1.9778167760438805E-2</v>
      </c>
      <c r="BJ28">
        <v>1.6644088869169273E-2</v>
      </c>
      <c r="BK28">
        <v>1</v>
      </c>
      <c r="BL28" t="s">
        <v>67</v>
      </c>
      <c r="BM28">
        <v>0</v>
      </c>
      <c r="BN28" t="s">
        <v>527</v>
      </c>
    </row>
    <row r="29" spans="1:66">
      <c r="A29" s="144" t="str">
        <f t="shared" si="20"/>
        <v>해성운수</v>
      </c>
      <c r="B29" s="144" t="str">
        <f t="shared" si="1"/>
        <v>514-1</v>
      </c>
      <c r="C29" s="145" t="str">
        <f t="shared" si="21"/>
        <v>71바5763</v>
      </c>
      <c r="D29" s="133" t="str">
        <f t="shared" si="22"/>
        <v>중형</v>
      </c>
      <c r="E29" s="129" t="str">
        <f t="shared" si="16"/>
        <v>F</v>
      </c>
      <c r="F29" s="152">
        <f t="shared" si="17"/>
        <v>0.75423076923076926</v>
      </c>
      <c r="G29" s="153">
        <f t="shared" si="18"/>
        <v>1.9610000000000001</v>
      </c>
      <c r="H29" s="154">
        <f t="shared" si="19"/>
        <v>2.6</v>
      </c>
      <c r="I29" s="155">
        <f t="shared" si="23"/>
        <v>1987.0060000000001</v>
      </c>
      <c r="J29" s="156">
        <f t="shared" si="24"/>
        <v>2.2317619531953804E-2</v>
      </c>
      <c r="K29" s="156">
        <f t="shared" si="25"/>
        <v>0.38457146282003979</v>
      </c>
      <c r="L29" s="156">
        <f t="shared" si="26"/>
        <v>7.6497001015598337E-2</v>
      </c>
      <c r="M29" s="157">
        <f t="shared" si="27"/>
        <v>11.502000000000001</v>
      </c>
      <c r="N29" s="158">
        <f t="shared" si="28"/>
        <v>0</v>
      </c>
      <c r="O29" s="158">
        <f t="shared" si="29"/>
        <v>2.6669999999999998</v>
      </c>
      <c r="P29" s="159">
        <f t="shared" si="30"/>
        <v>0</v>
      </c>
      <c r="Q29" s="160">
        <f t="shared" si="31"/>
        <v>64</v>
      </c>
      <c r="R29" s="161">
        <f t="shared" si="32"/>
        <v>20.859236929845796</v>
      </c>
      <c r="S29" s="146">
        <f t="shared" si="33"/>
        <v>0</v>
      </c>
      <c r="T29" s="146">
        <f t="shared" si="34"/>
        <v>53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244</v>
      </c>
      <c r="Z29" t="s">
        <v>204</v>
      </c>
      <c r="AA29" t="s">
        <v>48</v>
      </c>
      <c r="AB29">
        <v>534</v>
      </c>
      <c r="AC29" s="1">
        <v>1987.0060000000001</v>
      </c>
      <c r="AD29" s="1">
        <v>1013.009</v>
      </c>
      <c r="AE29" s="28">
        <v>1.9610000000000001</v>
      </c>
      <c r="AF29">
        <v>2.6</v>
      </c>
      <c r="AG29">
        <v>11.502000000000001</v>
      </c>
      <c r="AH29">
        <v>160.60713799999999</v>
      </c>
      <c r="AI29">
        <v>3.5843690000000001</v>
      </c>
      <c r="AJ29">
        <v>61.764921999999999</v>
      </c>
      <c r="AK29">
        <v>152</v>
      </c>
      <c r="AL29">
        <v>0</v>
      </c>
      <c r="AM29">
        <v>53</v>
      </c>
      <c r="AN29">
        <v>64</v>
      </c>
      <c r="AO29">
        <v>12.371841</v>
      </c>
      <c r="AP29">
        <v>0</v>
      </c>
      <c r="AQ29">
        <v>0</v>
      </c>
      <c r="AR29">
        <v>17</v>
      </c>
      <c r="AS29">
        <v>4295</v>
      </c>
      <c r="AT29">
        <v>0</v>
      </c>
      <c r="AU29">
        <v>2.6669999999999998</v>
      </c>
      <c r="AV29">
        <v>15060</v>
      </c>
      <c r="AW29">
        <v>0</v>
      </c>
      <c r="AX29" s="29">
        <v>0.57999999999999996</v>
      </c>
      <c r="AY29">
        <v>0.75423076923076926</v>
      </c>
      <c r="AZ29" t="s">
        <v>70</v>
      </c>
      <c r="BA29" t="s">
        <v>556</v>
      </c>
      <c r="BB29">
        <v>2</v>
      </c>
      <c r="BC29" t="s">
        <v>561</v>
      </c>
      <c r="BD29">
        <v>4</v>
      </c>
      <c r="BE29">
        <v>30036.736999999997</v>
      </c>
      <c r="BF29">
        <v>6.6152525156111336E-2</v>
      </c>
      <c r="BG29">
        <v>4.9894269935051666E-2</v>
      </c>
      <c r="BH29">
        <v>230687.74900000004</v>
      </c>
      <c r="BI29">
        <v>8.6134006188599115E-3</v>
      </c>
      <c r="BJ29">
        <v>6.4964917744554946E-3</v>
      </c>
      <c r="BK29">
        <v>1</v>
      </c>
      <c r="BL29" t="s">
        <v>70</v>
      </c>
      <c r="BM29">
        <v>0</v>
      </c>
      <c r="BN29" t="s">
        <v>527</v>
      </c>
    </row>
    <row r="30" spans="1:66">
      <c r="A30" s="141" t="str">
        <f t="shared" si="20"/>
        <v>해성운수</v>
      </c>
      <c r="B30" s="141" t="str">
        <f t="shared" si="1"/>
        <v>514-1</v>
      </c>
      <c r="C30" s="142" t="str">
        <f t="shared" si="21"/>
        <v>71바5765</v>
      </c>
      <c r="D30" s="116" t="str">
        <f t="shared" si="22"/>
        <v>중형</v>
      </c>
      <c r="E30" s="112" t="str">
        <f t="shared" si="16"/>
        <v>D</v>
      </c>
      <c r="F30" s="162">
        <f t="shared" si="17"/>
        <v>0.83148148148148149</v>
      </c>
      <c r="G30" s="163">
        <f t="shared" si="18"/>
        <v>2.2450000000000001</v>
      </c>
      <c r="H30" s="164">
        <f t="shared" si="19"/>
        <v>2.7</v>
      </c>
      <c r="I30" s="165">
        <f t="shared" si="23"/>
        <v>3346.0230000000001</v>
      </c>
      <c r="J30" s="166">
        <f t="shared" si="24"/>
        <v>1.9894561639789202E-2</v>
      </c>
      <c r="K30" s="166">
        <f t="shared" si="25"/>
        <v>0.34999623993455004</v>
      </c>
      <c r="L30" s="166">
        <f t="shared" si="26"/>
        <v>0.12133807807059306</v>
      </c>
      <c r="M30" s="167">
        <f t="shared" si="27"/>
        <v>13.813000000000001</v>
      </c>
      <c r="N30" s="168">
        <f t="shared" si="28"/>
        <v>0</v>
      </c>
      <c r="O30" s="168">
        <f t="shared" si="29"/>
        <v>4.1840000000000002</v>
      </c>
      <c r="P30" s="169">
        <f t="shared" si="30"/>
        <v>0</v>
      </c>
      <c r="Q30" s="170">
        <f t="shared" si="31"/>
        <v>76</v>
      </c>
      <c r="R30" s="171">
        <f t="shared" si="32"/>
        <v>20.769544702431947</v>
      </c>
      <c r="S30" s="143">
        <f t="shared" si="33"/>
        <v>0</v>
      </c>
      <c r="T30" s="143">
        <f t="shared" si="34"/>
        <v>140</v>
      </c>
      <c r="U30" t="s">
        <v>118</v>
      </c>
      <c r="V30" t="s">
        <v>120</v>
      </c>
      <c r="W30" t="s">
        <v>118</v>
      </c>
      <c r="X30" s="4" t="s">
        <v>120</v>
      </c>
      <c r="Y30" s="4" t="s">
        <v>628</v>
      </c>
      <c r="Z30" s="4" t="s">
        <v>204</v>
      </c>
      <c r="AA30" s="4" t="s">
        <v>48</v>
      </c>
      <c r="AB30" s="4">
        <v>534</v>
      </c>
      <c r="AC30" s="4">
        <v>3346.0230000000001</v>
      </c>
      <c r="AD30" s="4">
        <v>1490.223</v>
      </c>
      <c r="AE30" s="4">
        <v>2.2450000000000001</v>
      </c>
      <c r="AF30" s="4">
        <v>2.7</v>
      </c>
      <c r="AG30" s="4">
        <v>13.813000000000001</v>
      </c>
      <c r="AH30" s="4">
        <v>255.67374100000001</v>
      </c>
      <c r="AI30" s="4">
        <v>5.0865169999999997</v>
      </c>
      <c r="AJ30" s="4">
        <v>89.484848</v>
      </c>
      <c r="AK30" s="4">
        <v>406</v>
      </c>
      <c r="AL30" s="4">
        <v>0</v>
      </c>
      <c r="AM30" s="4">
        <v>140</v>
      </c>
      <c r="AN30" s="4">
        <v>76</v>
      </c>
      <c r="AO30" s="4">
        <v>13.087081</v>
      </c>
      <c r="AP30" s="4">
        <v>73.8</v>
      </c>
      <c r="AQ30" s="4">
        <v>0</v>
      </c>
      <c r="AR30" s="4">
        <v>6</v>
      </c>
      <c r="AS30" s="4">
        <v>545</v>
      </c>
      <c r="AT30" s="4">
        <v>0</v>
      </c>
      <c r="AU30" s="4">
        <v>4.1840000000000002</v>
      </c>
      <c r="AV30" s="4">
        <v>27060</v>
      </c>
      <c r="AW30" s="4">
        <v>0</v>
      </c>
      <c r="AX30" s="30">
        <v>0.75</v>
      </c>
      <c r="AY30">
        <v>0.83148148148148149</v>
      </c>
      <c r="AZ30" t="s">
        <v>67</v>
      </c>
      <c r="BA30" t="s">
        <v>556</v>
      </c>
      <c r="BB30">
        <v>2</v>
      </c>
      <c r="BC30" t="s">
        <v>562</v>
      </c>
      <c r="BD30">
        <v>10</v>
      </c>
      <c r="BE30">
        <v>30036.736999999997</v>
      </c>
      <c r="BF30">
        <v>0.11139768610684977</v>
      </c>
      <c r="BG30">
        <v>9.2625113077732496E-2</v>
      </c>
      <c r="BH30">
        <v>230687.74900000004</v>
      </c>
      <c r="BI30">
        <v>1.4504554379261812E-2</v>
      </c>
      <c r="BJ30">
        <v>1.2060268363497322E-2</v>
      </c>
      <c r="BK30">
        <v>1</v>
      </c>
      <c r="BL30" t="s">
        <v>67</v>
      </c>
      <c r="BM30">
        <v>0</v>
      </c>
      <c r="BN30" t="s">
        <v>527</v>
      </c>
    </row>
    <row r="31" spans="1:66">
      <c r="A31" s="144" t="str">
        <f t="shared" si="20"/>
        <v>해성운수</v>
      </c>
      <c r="B31" s="144" t="str">
        <f t="shared" si="1"/>
        <v>514-1</v>
      </c>
      <c r="C31" s="145" t="str">
        <f t="shared" si="21"/>
        <v>71바5768</v>
      </c>
      <c r="D31" s="133" t="str">
        <f t="shared" si="22"/>
        <v>중형</v>
      </c>
      <c r="E31" s="129" t="str">
        <f t="shared" si="16"/>
        <v>D</v>
      </c>
      <c r="F31" s="152">
        <f t="shared" si="17"/>
        <v>0.82407407407407407</v>
      </c>
      <c r="G31" s="153">
        <f t="shared" si="18"/>
        <v>2.2250000000000001</v>
      </c>
      <c r="H31" s="154">
        <f t="shared" si="19"/>
        <v>2.7</v>
      </c>
      <c r="I31" s="155">
        <f t="shared" si="23"/>
        <v>4053.0129999999999</v>
      </c>
      <c r="J31" s="156">
        <f t="shared" si="24"/>
        <v>1.2524055654216571E-2</v>
      </c>
      <c r="K31" s="156">
        <f t="shared" si="25"/>
        <v>0.36921305135133797</v>
      </c>
      <c r="L31" s="156">
        <f t="shared" si="26"/>
        <v>0.23414679400238786</v>
      </c>
      <c r="M31" s="157">
        <f t="shared" si="27"/>
        <v>11.369</v>
      </c>
      <c r="N31" s="158">
        <f t="shared" si="28"/>
        <v>0</v>
      </c>
      <c r="O31" s="158">
        <f t="shared" si="29"/>
        <v>2.0230000000000001</v>
      </c>
      <c r="P31" s="159">
        <f t="shared" si="30"/>
        <v>0</v>
      </c>
      <c r="Q31" s="160">
        <f t="shared" si="31"/>
        <v>78</v>
      </c>
      <c r="R31" s="161">
        <f t="shared" si="32"/>
        <v>20.63927907112318</v>
      </c>
      <c r="S31" s="146">
        <f t="shared" si="33"/>
        <v>0</v>
      </c>
      <c r="T31" s="146">
        <f t="shared" si="34"/>
        <v>82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245</v>
      </c>
      <c r="Z31" s="4" t="s">
        <v>204</v>
      </c>
      <c r="AA31" s="4" t="s">
        <v>48</v>
      </c>
      <c r="AB31" s="4">
        <v>534</v>
      </c>
      <c r="AC31" s="4">
        <v>4053.0129999999999</v>
      </c>
      <c r="AD31" s="4">
        <v>1821.787</v>
      </c>
      <c r="AE31" s="4">
        <v>2.2250000000000001</v>
      </c>
      <c r="AF31" s="4">
        <v>2.7</v>
      </c>
      <c r="AG31" s="4">
        <v>11.369</v>
      </c>
      <c r="AH31" s="4">
        <v>317.62179200000003</v>
      </c>
      <c r="AI31" s="4">
        <v>3.977913</v>
      </c>
      <c r="AJ31" s="4">
        <v>117.270111</v>
      </c>
      <c r="AK31" s="4">
        <v>949</v>
      </c>
      <c r="AL31" s="4">
        <v>0</v>
      </c>
      <c r="AM31" s="4">
        <v>82</v>
      </c>
      <c r="AN31" s="4">
        <v>78</v>
      </c>
      <c r="AO31" s="4">
        <v>12.7605</v>
      </c>
      <c r="AP31" s="4">
        <v>32.4</v>
      </c>
      <c r="AQ31" s="4">
        <v>0</v>
      </c>
      <c r="AR31" s="4">
        <v>27</v>
      </c>
      <c r="AS31" s="4">
        <v>3849</v>
      </c>
      <c r="AT31" s="4">
        <v>0</v>
      </c>
      <c r="AU31" s="4">
        <v>2.0230000000000001</v>
      </c>
      <c r="AV31" s="4">
        <v>32058</v>
      </c>
      <c r="AW31" s="4">
        <v>0</v>
      </c>
      <c r="AX31" s="4">
        <v>0.66</v>
      </c>
      <c r="AY31">
        <v>0.82407407407407407</v>
      </c>
      <c r="AZ31" t="s">
        <v>67</v>
      </c>
      <c r="BA31" t="s">
        <v>556</v>
      </c>
      <c r="BB31">
        <v>3</v>
      </c>
      <c r="BC31" t="s">
        <v>629</v>
      </c>
      <c r="BD31">
        <v>3</v>
      </c>
      <c r="BE31">
        <v>30036.736999999997</v>
      </c>
      <c r="BF31">
        <v>0.13493519618991903</v>
      </c>
      <c r="BG31">
        <v>0.11119659686021105</v>
      </c>
      <c r="BH31">
        <v>230687.74900000004</v>
      </c>
      <c r="BI31">
        <v>1.7569259822289043E-2</v>
      </c>
      <c r="BJ31">
        <v>1.4478371520219673E-2</v>
      </c>
      <c r="BK31">
        <v>1</v>
      </c>
      <c r="BL31" t="s">
        <v>67</v>
      </c>
      <c r="BM31">
        <v>0</v>
      </c>
      <c r="BN31" t="s">
        <v>527</v>
      </c>
    </row>
    <row r="32" spans="1:66">
      <c r="A32" s="141" t="str">
        <f t="shared" si="20"/>
        <v>해성운수</v>
      </c>
      <c r="B32" s="141" t="str">
        <f t="shared" si="1"/>
        <v>514-1</v>
      </c>
      <c r="C32" s="142" t="str">
        <f t="shared" si="21"/>
        <v>71바5780</v>
      </c>
      <c r="D32" s="116" t="str">
        <f t="shared" si="22"/>
        <v>중형</v>
      </c>
      <c r="E32" s="112" t="str">
        <f t="shared" si="16"/>
        <v>F</v>
      </c>
      <c r="F32" s="162">
        <f t="shared" si="17"/>
        <v>0.75259259259259259</v>
      </c>
      <c r="G32" s="163">
        <f t="shared" si="18"/>
        <v>2.032</v>
      </c>
      <c r="H32" s="164">
        <f t="shared" si="19"/>
        <v>2.7</v>
      </c>
      <c r="I32" s="165">
        <f t="shared" si="23"/>
        <v>4404.0810000000001</v>
      </c>
      <c r="J32" s="166">
        <f t="shared" si="24"/>
        <v>2.9135950613883355E-3</v>
      </c>
      <c r="K32" s="166">
        <f t="shared" si="25"/>
        <v>0.36021341065481871</v>
      </c>
      <c r="L32" s="166">
        <f t="shared" si="26"/>
        <v>0.11580168484639587</v>
      </c>
      <c r="M32" s="167">
        <f t="shared" si="27"/>
        <v>10.292999999999999</v>
      </c>
      <c r="N32" s="168">
        <f t="shared" si="28"/>
        <v>0</v>
      </c>
      <c r="O32" s="168">
        <f t="shared" si="29"/>
        <v>0.68100000000000005</v>
      </c>
      <c r="P32" s="169">
        <f t="shared" si="30"/>
        <v>0</v>
      </c>
      <c r="Q32" s="170">
        <f t="shared" si="31"/>
        <v>60</v>
      </c>
      <c r="R32" s="171">
        <f t="shared" si="32"/>
        <v>20.196478496898955</v>
      </c>
      <c r="S32" s="143">
        <f t="shared" si="33"/>
        <v>0</v>
      </c>
      <c r="T32" s="143">
        <f t="shared" si="34"/>
        <v>30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246</v>
      </c>
      <c r="Z32" t="s">
        <v>204</v>
      </c>
      <c r="AA32" t="s">
        <v>48</v>
      </c>
      <c r="AB32">
        <v>534</v>
      </c>
      <c r="AC32" s="1">
        <v>4404.0810000000001</v>
      </c>
      <c r="AD32" s="1">
        <v>2166.915</v>
      </c>
      <c r="AE32" s="28">
        <v>2.032</v>
      </c>
      <c r="AF32">
        <v>2.7</v>
      </c>
      <c r="AG32">
        <v>10.292999999999999</v>
      </c>
      <c r="AH32">
        <v>342.39452599999998</v>
      </c>
      <c r="AI32">
        <v>0.99759900000000001</v>
      </c>
      <c r="AJ32">
        <v>123.3351</v>
      </c>
      <c r="AK32">
        <v>510</v>
      </c>
      <c r="AL32">
        <v>0</v>
      </c>
      <c r="AM32">
        <v>30</v>
      </c>
      <c r="AN32">
        <v>60</v>
      </c>
      <c r="AO32">
        <v>12.862591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0.68100000000000005</v>
      </c>
      <c r="AV32">
        <v>34034</v>
      </c>
      <c r="AW32">
        <v>0</v>
      </c>
      <c r="AX32">
        <v>0.57999999999999996</v>
      </c>
      <c r="AY32">
        <v>0.75259259259259259</v>
      </c>
      <c r="AZ32" t="s">
        <v>70</v>
      </c>
      <c r="BA32" t="s">
        <v>556</v>
      </c>
      <c r="BB32">
        <v>3</v>
      </c>
      <c r="BC32" t="s">
        <v>558</v>
      </c>
      <c r="BD32">
        <v>3</v>
      </c>
      <c r="BE32">
        <v>30036.736999999997</v>
      </c>
      <c r="BF32">
        <v>0.1466231501777307</v>
      </c>
      <c r="BG32">
        <v>0.1103474967263514</v>
      </c>
      <c r="BH32">
        <v>230687.74900000004</v>
      </c>
      <c r="BI32">
        <v>1.9091091829068041E-2</v>
      </c>
      <c r="BJ32">
        <v>1.4367814295061577E-2</v>
      </c>
      <c r="BK32">
        <v>1</v>
      </c>
      <c r="BL32" t="s">
        <v>70</v>
      </c>
      <c r="BM32">
        <v>0</v>
      </c>
      <c r="BN32" t="s">
        <v>527</v>
      </c>
    </row>
    <row r="33" spans="1:66">
      <c r="A33" s="144" t="str">
        <f t="shared" si="20"/>
        <v>해성운수</v>
      </c>
      <c r="B33" s="144" t="str">
        <f t="shared" si="1"/>
        <v>514-1</v>
      </c>
      <c r="C33" s="145" t="str">
        <f t="shared" si="21"/>
        <v>71바5788</v>
      </c>
      <c r="D33" s="133" t="str">
        <f t="shared" si="22"/>
        <v>중형</v>
      </c>
      <c r="E33" s="129" t="str">
        <f t="shared" si="16"/>
        <v>F</v>
      </c>
      <c r="F33" s="152">
        <f t="shared" si="17"/>
        <v>0.70178571428571435</v>
      </c>
      <c r="G33" s="153">
        <f t="shared" si="18"/>
        <v>1.9650000000000001</v>
      </c>
      <c r="H33" s="154">
        <f t="shared" si="19"/>
        <v>2.8</v>
      </c>
      <c r="I33" s="155">
        <f t="shared" si="23"/>
        <v>634.18499999999995</v>
      </c>
      <c r="J33" s="156">
        <f t="shared" si="24"/>
        <v>2.6875689950553932E-2</v>
      </c>
      <c r="K33" s="156">
        <f t="shared" si="25"/>
        <v>0.38472975011900984</v>
      </c>
      <c r="L33" s="156">
        <f t="shared" si="26"/>
        <v>0.18448875328177111</v>
      </c>
      <c r="M33" s="157">
        <f t="shared" si="27"/>
        <v>12.452999999999999</v>
      </c>
      <c r="N33" s="158">
        <f t="shared" si="28"/>
        <v>0</v>
      </c>
      <c r="O33" s="158">
        <f t="shared" si="29"/>
        <v>6.3070000000000004</v>
      </c>
      <c r="P33" s="159">
        <f t="shared" si="30"/>
        <v>0</v>
      </c>
      <c r="Q33" s="160">
        <f t="shared" si="31"/>
        <v>69</v>
      </c>
      <c r="R33" s="161">
        <f t="shared" si="32"/>
        <v>21.590893615862296</v>
      </c>
      <c r="S33" s="146">
        <f t="shared" si="33"/>
        <v>0</v>
      </c>
      <c r="T33" s="146">
        <f t="shared" si="34"/>
        <v>40</v>
      </c>
      <c r="U33" t="s">
        <v>118</v>
      </c>
      <c r="V33" t="s">
        <v>120</v>
      </c>
      <c r="W33" t="s">
        <v>118</v>
      </c>
      <c r="X33" s="4" t="s">
        <v>120</v>
      </c>
      <c r="Y33" s="4" t="s">
        <v>529</v>
      </c>
      <c r="Z33" s="4" t="s">
        <v>204</v>
      </c>
      <c r="AA33" s="4" t="s">
        <v>48</v>
      </c>
      <c r="AB33" s="4">
        <v>534</v>
      </c>
      <c r="AC33" s="4">
        <v>634.18499999999995</v>
      </c>
      <c r="AD33" s="4">
        <v>322.80799999999999</v>
      </c>
      <c r="AE33" s="4">
        <v>1.9650000000000001</v>
      </c>
      <c r="AF33" s="4">
        <v>2.8</v>
      </c>
      <c r="AG33" s="4">
        <v>12.452999999999999</v>
      </c>
      <c r="AH33" s="4">
        <v>49.920243999999997</v>
      </c>
      <c r="AI33" s="4">
        <v>1.3416410000000001</v>
      </c>
      <c r="AJ33" s="4">
        <v>19.205803</v>
      </c>
      <c r="AK33" s="4">
        <v>117</v>
      </c>
      <c r="AL33" s="4">
        <v>0</v>
      </c>
      <c r="AM33" s="4">
        <v>40</v>
      </c>
      <c r="AN33" s="4">
        <v>69</v>
      </c>
      <c r="AO33" s="4">
        <v>12.703963999999999</v>
      </c>
      <c r="AP33" s="4">
        <v>27.7</v>
      </c>
      <c r="AQ33" s="4">
        <v>0</v>
      </c>
      <c r="AR33" s="4">
        <v>2</v>
      </c>
      <c r="AS33" s="4">
        <v>1636</v>
      </c>
      <c r="AT33" s="4">
        <v>0</v>
      </c>
      <c r="AU33" s="4">
        <v>6.3070000000000004</v>
      </c>
      <c r="AV33" s="4">
        <v>5179</v>
      </c>
      <c r="AW33" s="4">
        <v>0</v>
      </c>
      <c r="AX33" s="4">
        <v>0.59</v>
      </c>
      <c r="AY33">
        <v>0.70178571428571435</v>
      </c>
      <c r="AZ33" t="s">
        <v>70</v>
      </c>
      <c r="BA33" t="s">
        <v>556</v>
      </c>
      <c r="BB33">
        <v>5</v>
      </c>
      <c r="BC33" t="s">
        <v>563</v>
      </c>
      <c r="BD33">
        <v>5</v>
      </c>
      <c r="BE33">
        <v>30036.736999999997</v>
      </c>
      <c r="BF33">
        <v>2.1113644934201741E-2</v>
      </c>
      <c r="BG33">
        <v>1.4817254391323724E-2</v>
      </c>
      <c r="BH33">
        <v>230687.74900000004</v>
      </c>
      <c r="BI33">
        <v>2.749105675308314E-3</v>
      </c>
      <c r="BJ33">
        <v>1.9292830899931563E-3</v>
      </c>
      <c r="BK33">
        <v>1</v>
      </c>
      <c r="BL33" t="s">
        <v>70</v>
      </c>
      <c r="BM33">
        <v>0</v>
      </c>
      <c r="BN33" t="s">
        <v>527</v>
      </c>
    </row>
    <row r="34" spans="1:66">
      <c r="A34" s="141" t="str">
        <f t="shared" si="20"/>
        <v>해성운수</v>
      </c>
      <c r="B34" s="141" t="str">
        <f t="shared" si="1"/>
        <v>514-1</v>
      </c>
      <c r="C34" s="142" t="str">
        <f t="shared" si="21"/>
        <v>71바5819</v>
      </c>
      <c r="D34" s="116" t="str">
        <f t="shared" si="22"/>
        <v>중형</v>
      </c>
      <c r="E34" s="112" t="str">
        <f t="shared" si="16"/>
        <v>F</v>
      </c>
      <c r="F34" s="162">
        <f t="shared" si="17"/>
        <v>0.78111111111111109</v>
      </c>
      <c r="G34" s="163">
        <f t="shared" si="18"/>
        <v>2.109</v>
      </c>
      <c r="H34" s="164">
        <f t="shared" si="19"/>
        <v>2.7</v>
      </c>
      <c r="I34" s="165">
        <f t="shared" si="23"/>
        <v>2092.3919999999998</v>
      </c>
      <c r="J34" s="166">
        <f t="shared" si="24"/>
        <v>1.9718281754116614E-2</v>
      </c>
      <c r="K34" s="166">
        <f t="shared" si="25"/>
        <v>0.37778703382455248</v>
      </c>
      <c r="L34" s="166">
        <f t="shared" si="26"/>
        <v>0.11756879208102498</v>
      </c>
      <c r="M34" s="167">
        <f t="shared" si="27"/>
        <v>11.192</v>
      </c>
      <c r="N34" s="168">
        <f t="shared" si="28"/>
        <v>0</v>
      </c>
      <c r="O34" s="168">
        <f t="shared" si="29"/>
        <v>5.2089999999999996</v>
      </c>
      <c r="P34" s="169">
        <f t="shared" si="30"/>
        <v>0.04</v>
      </c>
      <c r="Q34" s="170">
        <f t="shared" si="31"/>
        <v>85</v>
      </c>
      <c r="R34" s="171">
        <f t="shared" si="32"/>
        <v>20.624958544650678</v>
      </c>
      <c r="S34" s="143">
        <f t="shared" si="33"/>
        <v>0</v>
      </c>
      <c r="T34" s="143">
        <f t="shared" si="34"/>
        <v>109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630</v>
      </c>
      <c r="Z34" s="4" t="s">
        <v>204</v>
      </c>
      <c r="AA34" s="4" t="s">
        <v>48</v>
      </c>
      <c r="AB34" s="4">
        <v>534</v>
      </c>
      <c r="AC34" s="4">
        <v>2092.3919999999998</v>
      </c>
      <c r="AD34" s="4">
        <v>992.26199999999994</v>
      </c>
      <c r="AE34" s="4">
        <v>2.109</v>
      </c>
      <c r="AF34" s="4">
        <v>2.7</v>
      </c>
      <c r="AG34" s="4">
        <v>11.192</v>
      </c>
      <c r="AH34" s="4">
        <v>168.38242</v>
      </c>
      <c r="AI34" s="4">
        <v>3.3202120000000002</v>
      </c>
      <c r="AJ34" s="4">
        <v>63.612695000000002</v>
      </c>
      <c r="AK34" s="4">
        <v>246</v>
      </c>
      <c r="AL34" s="4">
        <v>0</v>
      </c>
      <c r="AM34" s="4">
        <v>109</v>
      </c>
      <c r="AN34" s="4">
        <v>85</v>
      </c>
      <c r="AO34" s="4">
        <v>12.426427</v>
      </c>
      <c r="AP34" s="4">
        <v>159.80000000000001</v>
      </c>
      <c r="AQ34" s="4">
        <v>2.4</v>
      </c>
      <c r="AR34" s="4">
        <v>15</v>
      </c>
      <c r="AS34" s="4">
        <v>8081</v>
      </c>
      <c r="AT34" s="4">
        <v>0</v>
      </c>
      <c r="AU34" s="4">
        <v>5.2089999999999996</v>
      </c>
      <c r="AV34" s="4">
        <v>16943</v>
      </c>
      <c r="AW34" s="4">
        <v>0</v>
      </c>
      <c r="AX34" s="4">
        <v>0.62</v>
      </c>
      <c r="AY34">
        <v>0.78111111111111109</v>
      </c>
      <c r="AZ34" t="s">
        <v>70</v>
      </c>
      <c r="BA34" t="s">
        <v>556</v>
      </c>
      <c r="BB34">
        <v>1</v>
      </c>
      <c r="BC34" t="s">
        <v>557</v>
      </c>
      <c r="BD34">
        <v>4</v>
      </c>
      <c r="BE34">
        <v>30036.736999999997</v>
      </c>
      <c r="BF34">
        <v>6.9661095344677418E-2</v>
      </c>
      <c r="BG34">
        <v>5.4413055585898026E-2</v>
      </c>
      <c r="BH34">
        <v>230687.74900000004</v>
      </c>
      <c r="BI34">
        <v>9.0702345879667828E-3</v>
      </c>
      <c r="BJ34">
        <v>7.0848610170451643E-3</v>
      </c>
      <c r="BK34">
        <v>1</v>
      </c>
      <c r="BL34" t="s">
        <v>210</v>
      </c>
      <c r="BM34" t="s">
        <v>211</v>
      </c>
      <c r="BN34" t="s">
        <v>210</v>
      </c>
    </row>
    <row r="35" spans="1:66">
      <c r="A35" s="144" t="str">
        <f t="shared" si="20"/>
        <v>해성운수</v>
      </c>
      <c r="B35" s="144" t="str">
        <f t="shared" si="1"/>
        <v>514-1</v>
      </c>
      <c r="C35" s="145" t="str">
        <f t="shared" si="21"/>
        <v>74사1071</v>
      </c>
      <c r="D35" s="133" t="str">
        <f t="shared" si="22"/>
        <v>중형</v>
      </c>
      <c r="E35" s="129" t="str">
        <f t="shared" si="16"/>
        <v>B</v>
      </c>
      <c r="F35" s="152">
        <f t="shared" si="17"/>
        <v>0.92703703703703699</v>
      </c>
      <c r="G35" s="153">
        <f t="shared" si="18"/>
        <v>2.5030000000000001</v>
      </c>
      <c r="H35" s="154">
        <f t="shared" si="19"/>
        <v>2.7</v>
      </c>
      <c r="I35" s="155">
        <f t="shared" si="23"/>
        <v>3546.7539999999999</v>
      </c>
      <c r="J35" s="156">
        <f t="shared" si="24"/>
        <v>1.5320214058672385E-2</v>
      </c>
      <c r="K35" s="156">
        <f t="shared" si="25"/>
        <v>0.37887725410012346</v>
      </c>
      <c r="L35" s="156">
        <f t="shared" si="26"/>
        <v>0.14407539964711397</v>
      </c>
      <c r="M35" s="157">
        <f t="shared" si="27"/>
        <v>11.77</v>
      </c>
      <c r="N35" s="158">
        <f t="shared" si="28"/>
        <v>0</v>
      </c>
      <c r="O35" s="158">
        <f t="shared" si="29"/>
        <v>1.748</v>
      </c>
      <c r="P35" s="159">
        <f t="shared" si="30"/>
        <v>0</v>
      </c>
      <c r="Q35" s="160">
        <f t="shared" si="31"/>
        <v>85</v>
      </c>
      <c r="R35" s="161">
        <f t="shared" si="32"/>
        <v>20.871972012410449</v>
      </c>
      <c r="S35" s="146">
        <f t="shared" si="33"/>
        <v>0</v>
      </c>
      <c r="T35" s="146">
        <f t="shared" si="34"/>
        <v>62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247</v>
      </c>
      <c r="Z35" s="4" t="s">
        <v>204</v>
      </c>
      <c r="AA35" s="4" t="s">
        <v>48</v>
      </c>
      <c r="AB35" s="4">
        <v>534</v>
      </c>
      <c r="AC35" s="4">
        <v>3546.7539999999999</v>
      </c>
      <c r="AD35" s="4">
        <v>1417.258</v>
      </c>
      <c r="AE35" s="4">
        <v>2.5030000000000001</v>
      </c>
      <c r="AF35" s="4">
        <v>2.7</v>
      </c>
      <c r="AG35" s="4">
        <v>11.77</v>
      </c>
      <c r="AH35" s="4">
        <v>280.50234699999999</v>
      </c>
      <c r="AI35" s="4">
        <v>4.2973559999999997</v>
      </c>
      <c r="AJ35" s="4">
        <v>106.275959</v>
      </c>
      <c r="AK35" s="4">
        <v>511</v>
      </c>
      <c r="AL35" s="4">
        <v>0</v>
      </c>
      <c r="AM35" s="4">
        <v>62</v>
      </c>
      <c r="AN35" s="4">
        <v>85</v>
      </c>
      <c r="AO35" s="4">
        <v>12.644292999999999</v>
      </c>
      <c r="AP35" s="4">
        <v>129.30000000000001</v>
      </c>
      <c r="AQ35" s="4">
        <v>0</v>
      </c>
      <c r="AR35" s="4">
        <v>20</v>
      </c>
      <c r="AS35" s="4">
        <v>2302</v>
      </c>
      <c r="AT35" s="4">
        <v>0</v>
      </c>
      <c r="AU35" s="4">
        <v>1.748</v>
      </c>
      <c r="AV35" s="4">
        <v>25878</v>
      </c>
      <c r="AW35" s="4">
        <v>0</v>
      </c>
      <c r="AX35" s="4">
        <v>0.75</v>
      </c>
      <c r="AY35">
        <v>0.92703703703703699</v>
      </c>
      <c r="AZ35" t="s">
        <v>68</v>
      </c>
      <c r="BA35" t="s">
        <v>556</v>
      </c>
      <c r="BB35">
        <v>1</v>
      </c>
      <c r="BC35" t="s">
        <v>631</v>
      </c>
      <c r="BD35">
        <v>6</v>
      </c>
      <c r="BE35">
        <v>30036.736999999997</v>
      </c>
      <c r="BF35">
        <v>0.11808053584515522</v>
      </c>
      <c r="BG35">
        <v>0.10946503008163834</v>
      </c>
      <c r="BH35">
        <v>230687.74900000004</v>
      </c>
      <c r="BI35">
        <v>1.537469594885162E-2</v>
      </c>
      <c r="BJ35">
        <v>1.4252912577768742E-2</v>
      </c>
      <c r="BK35">
        <v>1</v>
      </c>
      <c r="BL35" t="s">
        <v>69</v>
      </c>
      <c r="BM35">
        <v>1</v>
      </c>
      <c r="BN35" t="s">
        <v>625</v>
      </c>
    </row>
    <row r="36" spans="1:66">
      <c r="A36" s="141" t="str">
        <f t="shared" si="20"/>
        <v>해성운수</v>
      </c>
      <c r="B36" s="141" t="str">
        <f t="shared" si="1"/>
        <v>530</v>
      </c>
      <c r="C36" s="142" t="str">
        <f t="shared" si="21"/>
        <v>71바7074</v>
      </c>
      <c r="D36" s="116" t="str">
        <f t="shared" si="22"/>
        <v>중형</v>
      </c>
      <c r="E36" s="112" t="str">
        <f t="shared" si="16"/>
        <v>F</v>
      </c>
      <c r="F36" s="162">
        <f t="shared" si="17"/>
        <v>0.72925925925925927</v>
      </c>
      <c r="G36" s="163">
        <f t="shared" si="18"/>
        <v>1.9690000000000001</v>
      </c>
      <c r="H36" s="164">
        <f t="shared" si="19"/>
        <v>2.7</v>
      </c>
      <c r="I36" s="165">
        <f t="shared" si="23"/>
        <v>2301.39</v>
      </c>
      <c r="J36" s="166">
        <f t="shared" si="24"/>
        <v>6.7578071295317649E-2</v>
      </c>
      <c r="K36" s="166">
        <f t="shared" si="25"/>
        <v>0.47974339642535446</v>
      </c>
      <c r="L36" s="166">
        <f t="shared" si="26"/>
        <v>0.21986712378171455</v>
      </c>
      <c r="M36" s="167">
        <f t="shared" si="27"/>
        <v>12.823</v>
      </c>
      <c r="N36" s="168">
        <f t="shared" si="28"/>
        <v>0.26100000000000001</v>
      </c>
      <c r="O36" s="168">
        <f t="shared" si="29"/>
        <v>3.7370000000000001</v>
      </c>
      <c r="P36" s="169">
        <f t="shared" si="30"/>
        <v>0</v>
      </c>
      <c r="Q36" s="170">
        <f t="shared" si="31"/>
        <v>74</v>
      </c>
      <c r="R36" s="171">
        <f t="shared" si="32"/>
        <v>19.41610013911923</v>
      </c>
      <c r="S36" s="143">
        <f t="shared" si="33"/>
        <v>6</v>
      </c>
      <c r="T36" s="143">
        <f t="shared" si="34"/>
        <v>86</v>
      </c>
      <c r="U36" t="s">
        <v>118</v>
      </c>
      <c r="V36" s="5" t="s">
        <v>121</v>
      </c>
      <c r="W36" t="s">
        <v>118</v>
      </c>
      <c r="X36" s="5" t="s">
        <v>121</v>
      </c>
      <c r="Y36" t="s">
        <v>248</v>
      </c>
      <c r="Z36" t="s">
        <v>204</v>
      </c>
      <c r="AA36" t="s">
        <v>48</v>
      </c>
      <c r="AB36">
        <v>534</v>
      </c>
      <c r="AC36" s="1">
        <v>2301.39</v>
      </c>
      <c r="AD36" s="1">
        <v>1168.808</v>
      </c>
      <c r="AE36" s="28">
        <v>1.9690000000000001</v>
      </c>
      <c r="AF36">
        <v>2.7</v>
      </c>
      <c r="AG36">
        <v>12.823</v>
      </c>
      <c r="AH36">
        <v>261.84140300000001</v>
      </c>
      <c r="AI36">
        <v>17.694737</v>
      </c>
      <c r="AJ36">
        <v>125.61668400000001</v>
      </c>
      <c r="AK36">
        <v>506</v>
      </c>
      <c r="AL36">
        <v>6</v>
      </c>
      <c r="AM36">
        <v>86</v>
      </c>
      <c r="AN36">
        <v>74</v>
      </c>
      <c r="AO36">
        <v>8.7892510000000001</v>
      </c>
      <c r="AP36">
        <v>96.1</v>
      </c>
      <c r="AQ36">
        <v>0</v>
      </c>
      <c r="AR36">
        <v>167</v>
      </c>
      <c r="AS36">
        <v>36916</v>
      </c>
      <c r="AT36">
        <v>0.26100000000000001</v>
      </c>
      <c r="AU36">
        <v>3.7370000000000001</v>
      </c>
      <c r="AV36">
        <v>0</v>
      </c>
      <c r="AW36">
        <v>0</v>
      </c>
      <c r="AX36">
        <v>0.67</v>
      </c>
      <c r="AY36">
        <v>0.72925925925925927</v>
      </c>
      <c r="AZ36" t="s">
        <v>70</v>
      </c>
      <c r="BA36" t="s">
        <v>565</v>
      </c>
      <c r="BB36">
        <v>1</v>
      </c>
      <c r="BC36" t="s">
        <v>566</v>
      </c>
      <c r="BD36">
        <v>1</v>
      </c>
      <c r="BE36">
        <v>2301.39</v>
      </c>
      <c r="BF36">
        <v>1</v>
      </c>
      <c r="BG36">
        <v>0.72925925925925927</v>
      </c>
      <c r="BH36">
        <v>230687.74900000004</v>
      </c>
      <c r="BI36">
        <v>9.9762124775858788E-3</v>
      </c>
      <c r="BJ36">
        <v>7.2752453216172576E-3</v>
      </c>
      <c r="BK36">
        <v>1</v>
      </c>
      <c r="BL36" t="s">
        <v>70</v>
      </c>
      <c r="BM36">
        <v>0</v>
      </c>
      <c r="BN36" t="s">
        <v>527</v>
      </c>
    </row>
    <row r="37" spans="1:66">
      <c r="A37" s="144" t="str">
        <f t="shared" si="20"/>
        <v>해성운수</v>
      </c>
      <c r="B37" s="144" t="str">
        <f t="shared" si="1"/>
        <v>557</v>
      </c>
      <c r="C37" s="145" t="str">
        <f t="shared" si="21"/>
        <v>70바3887</v>
      </c>
      <c r="D37" s="133" t="str">
        <f t="shared" si="22"/>
        <v>소형</v>
      </c>
      <c r="E37" s="129" t="str">
        <f t="shared" si="16"/>
        <v>F</v>
      </c>
      <c r="F37" s="152">
        <f t="shared" si="17"/>
        <v>0.74875000000000003</v>
      </c>
      <c r="G37" s="153">
        <f t="shared" si="18"/>
        <v>2.9950000000000001</v>
      </c>
      <c r="H37" s="154">
        <f t="shared" si="19"/>
        <v>4</v>
      </c>
      <c r="I37" s="155">
        <f t="shared" si="23"/>
        <v>3585.6529999999998</v>
      </c>
      <c r="J37" s="156">
        <f t="shared" si="24"/>
        <v>1.7704806431226745E-2</v>
      </c>
      <c r="K37" s="156">
        <f t="shared" si="25"/>
        <v>0.54987650602909388</v>
      </c>
      <c r="L37" s="156">
        <f t="shared" si="26"/>
        <v>0.24096029370382469</v>
      </c>
      <c r="M37" s="157">
        <f t="shared" si="27"/>
        <v>13.16</v>
      </c>
      <c r="N37" s="158">
        <f t="shared" si="28"/>
        <v>0.97599999999999998</v>
      </c>
      <c r="O37" s="158">
        <f t="shared" si="29"/>
        <v>1.7010000000000001</v>
      </c>
      <c r="P37" s="159">
        <f t="shared" si="30"/>
        <v>0</v>
      </c>
      <c r="Q37" s="160">
        <f t="shared" si="31"/>
        <v>75</v>
      </c>
      <c r="R37" s="161">
        <f t="shared" si="32"/>
        <v>18.270735316927549</v>
      </c>
      <c r="S37" s="146">
        <f t="shared" si="33"/>
        <v>35</v>
      </c>
      <c r="T37" s="146">
        <f t="shared" si="34"/>
        <v>61</v>
      </c>
      <c r="U37" t="s">
        <v>118</v>
      </c>
      <c r="V37" t="s">
        <v>122</v>
      </c>
      <c r="W37" s="4" t="s">
        <v>118</v>
      </c>
      <c r="X37" s="4" t="s">
        <v>122</v>
      </c>
      <c r="Y37" s="4" t="s">
        <v>249</v>
      </c>
      <c r="Z37" s="4" t="s">
        <v>202</v>
      </c>
      <c r="AA37" s="4" t="s">
        <v>203</v>
      </c>
      <c r="AB37" s="4">
        <v>534</v>
      </c>
      <c r="AC37" s="4">
        <v>3585.6529999999998</v>
      </c>
      <c r="AD37" s="4">
        <v>1197.309</v>
      </c>
      <c r="AE37" s="4">
        <v>2.9950000000000001</v>
      </c>
      <c r="AF37" s="4">
        <v>4</v>
      </c>
      <c r="AG37" s="4">
        <v>13.16</v>
      </c>
      <c r="AH37" s="4">
        <v>453.84523300000001</v>
      </c>
      <c r="AI37" s="4">
        <v>8.0352420000000002</v>
      </c>
      <c r="AJ37" s="4">
        <v>249.558831</v>
      </c>
      <c r="AK37" s="4">
        <v>864</v>
      </c>
      <c r="AL37" s="4">
        <v>35</v>
      </c>
      <c r="AM37" s="4">
        <v>61</v>
      </c>
      <c r="AN37" s="4">
        <v>75</v>
      </c>
      <c r="AO37" s="4">
        <v>7.9006069999999999</v>
      </c>
      <c r="AP37" s="4">
        <v>284.39999999999998</v>
      </c>
      <c r="AQ37" s="4">
        <v>0</v>
      </c>
      <c r="AR37" s="4">
        <v>633</v>
      </c>
      <c r="AS37" s="4">
        <v>231914</v>
      </c>
      <c r="AT37" s="4">
        <v>0.97599999999999998</v>
      </c>
      <c r="AU37" s="4">
        <v>1.7010000000000001</v>
      </c>
      <c r="AV37" s="4">
        <v>31074</v>
      </c>
      <c r="AW37" s="4">
        <v>0</v>
      </c>
      <c r="AX37" s="4">
        <v>1.1000000000000001</v>
      </c>
      <c r="AY37">
        <v>0.74875000000000003</v>
      </c>
      <c r="AZ37" t="s">
        <v>70</v>
      </c>
      <c r="BA37" t="s">
        <v>567</v>
      </c>
      <c r="BB37">
        <v>4</v>
      </c>
      <c r="BC37" t="s">
        <v>568</v>
      </c>
      <c r="BD37">
        <v>7</v>
      </c>
      <c r="BE37">
        <v>14379.01</v>
      </c>
      <c r="BF37">
        <v>0.24936716783700685</v>
      </c>
      <c r="BG37">
        <v>0.18671366691795888</v>
      </c>
      <c r="BH37">
        <v>230687.74900000004</v>
      </c>
      <c r="BI37">
        <v>1.5543317820488158E-2</v>
      </c>
      <c r="BJ37">
        <v>1.1638059218090508E-2</v>
      </c>
      <c r="BK37">
        <v>1</v>
      </c>
      <c r="BL37" t="s">
        <v>70</v>
      </c>
      <c r="BM37">
        <v>0</v>
      </c>
      <c r="BN37" t="s">
        <v>527</v>
      </c>
    </row>
    <row r="38" spans="1:66">
      <c r="A38" s="141" t="str">
        <f t="shared" si="20"/>
        <v>해성운수</v>
      </c>
      <c r="B38" s="141" t="str">
        <f t="shared" si="1"/>
        <v>557</v>
      </c>
      <c r="C38" s="142" t="str">
        <f t="shared" si="21"/>
        <v>70바3888</v>
      </c>
      <c r="D38" s="116" t="str">
        <f t="shared" si="22"/>
        <v>소형</v>
      </c>
      <c r="E38" s="112" t="str">
        <f t="shared" si="16"/>
        <v>F</v>
      </c>
      <c r="F38" s="162">
        <f t="shared" si="17"/>
        <v>0.75600000000000001</v>
      </c>
      <c r="G38" s="163">
        <f t="shared" si="18"/>
        <v>3.024</v>
      </c>
      <c r="H38" s="164">
        <f t="shared" si="19"/>
        <v>4</v>
      </c>
      <c r="I38" s="165">
        <f t="shared" si="23"/>
        <v>3612.3150000000001</v>
      </c>
      <c r="J38" s="166">
        <f t="shared" si="24"/>
        <v>1.6137302071138771E-2</v>
      </c>
      <c r="K38" s="166">
        <f t="shared" si="25"/>
        <v>0.54967969181622744</v>
      </c>
      <c r="L38" s="166">
        <f t="shared" si="26"/>
        <v>0.24637939936024406</v>
      </c>
      <c r="M38" s="167">
        <f t="shared" si="27"/>
        <v>13.015000000000001</v>
      </c>
      <c r="N38" s="168">
        <f t="shared" si="28"/>
        <v>0.91400000000000003</v>
      </c>
      <c r="O38" s="168">
        <f t="shared" si="29"/>
        <v>2.1869999999999998</v>
      </c>
      <c r="P38" s="169">
        <f t="shared" si="30"/>
        <v>0</v>
      </c>
      <c r="Q38" s="170">
        <f t="shared" si="31"/>
        <v>78</v>
      </c>
      <c r="R38" s="171">
        <f t="shared" si="32"/>
        <v>18.297068796221936</v>
      </c>
      <c r="S38" s="143">
        <f t="shared" si="33"/>
        <v>33</v>
      </c>
      <c r="T38" s="143">
        <f t="shared" si="34"/>
        <v>79</v>
      </c>
      <c r="U38" t="s">
        <v>118</v>
      </c>
      <c r="V38" t="s">
        <v>122</v>
      </c>
      <c r="W38" t="s">
        <v>118</v>
      </c>
      <c r="X38" s="4" t="s">
        <v>122</v>
      </c>
      <c r="Y38" s="4" t="s">
        <v>250</v>
      </c>
      <c r="Z38" s="4" t="s">
        <v>202</v>
      </c>
      <c r="AA38" s="4" t="s">
        <v>203</v>
      </c>
      <c r="AB38" s="4">
        <v>534</v>
      </c>
      <c r="AC38" s="4">
        <v>3612.3150000000001</v>
      </c>
      <c r="AD38" s="4">
        <v>1194.617</v>
      </c>
      <c r="AE38" s="4">
        <v>3.024</v>
      </c>
      <c r="AF38" s="4">
        <v>4</v>
      </c>
      <c r="AG38" s="4">
        <v>13.015000000000001</v>
      </c>
      <c r="AH38" s="4">
        <v>454.706615</v>
      </c>
      <c r="AI38" s="4">
        <v>7.3377379999999999</v>
      </c>
      <c r="AJ38" s="4">
        <v>249.942992</v>
      </c>
      <c r="AK38" s="4">
        <v>890</v>
      </c>
      <c r="AL38" s="4">
        <v>33</v>
      </c>
      <c r="AM38" s="4">
        <v>79</v>
      </c>
      <c r="AN38" s="4">
        <v>78</v>
      </c>
      <c r="AO38" s="4">
        <v>7.9442760000000003</v>
      </c>
      <c r="AP38" s="4">
        <v>294.8</v>
      </c>
      <c r="AQ38" s="4">
        <v>0</v>
      </c>
      <c r="AR38" s="4">
        <v>666</v>
      </c>
      <c r="AS38" s="4">
        <v>228403</v>
      </c>
      <c r="AT38" s="4">
        <v>0.91400000000000003</v>
      </c>
      <c r="AU38" s="4">
        <v>2.1869999999999998</v>
      </c>
      <c r="AV38" s="4">
        <v>30160</v>
      </c>
      <c r="AW38" s="4">
        <v>0</v>
      </c>
      <c r="AX38" s="4">
        <v>1.1000000000000001</v>
      </c>
      <c r="AY38">
        <v>0.75600000000000001</v>
      </c>
      <c r="AZ38" t="s">
        <v>70</v>
      </c>
      <c r="BA38" t="s">
        <v>567</v>
      </c>
      <c r="BB38">
        <v>3</v>
      </c>
      <c r="BC38" t="s">
        <v>569</v>
      </c>
      <c r="BD38">
        <v>7</v>
      </c>
      <c r="BE38">
        <v>14379.01</v>
      </c>
      <c r="BF38">
        <v>0.2512213984133817</v>
      </c>
      <c r="BG38">
        <v>0.18992337720051658</v>
      </c>
      <c r="BH38">
        <v>230687.74900000004</v>
      </c>
      <c r="BI38">
        <v>1.5658893962331739E-2</v>
      </c>
      <c r="BJ38">
        <v>1.1838123835522794E-2</v>
      </c>
      <c r="BK38">
        <v>1</v>
      </c>
      <c r="BL38" t="s">
        <v>70</v>
      </c>
      <c r="BM38">
        <v>0</v>
      </c>
      <c r="BN38" t="s">
        <v>527</v>
      </c>
    </row>
    <row r="39" spans="1:66">
      <c r="A39" s="144" t="str">
        <f t="shared" si="20"/>
        <v>해성운수</v>
      </c>
      <c r="B39" s="144" t="str">
        <f t="shared" si="1"/>
        <v>557</v>
      </c>
      <c r="C39" s="145" t="str">
        <f t="shared" si="21"/>
        <v>70바3890</v>
      </c>
      <c r="D39" s="133" t="str">
        <f t="shared" si="22"/>
        <v>소형</v>
      </c>
      <c r="E39" s="129" t="str">
        <f t="shared" si="16"/>
        <v>F</v>
      </c>
      <c r="F39" s="152">
        <f t="shared" si="17"/>
        <v>0.78349999999999997</v>
      </c>
      <c r="G39" s="153">
        <f t="shared" si="18"/>
        <v>3.1339999999999999</v>
      </c>
      <c r="H39" s="154">
        <f t="shared" si="19"/>
        <v>4</v>
      </c>
      <c r="I39" s="155">
        <f t="shared" si="23"/>
        <v>2795.5529999999999</v>
      </c>
      <c r="J39" s="156">
        <f t="shared" si="24"/>
        <v>2.3469181443888241E-2</v>
      </c>
      <c r="K39" s="156">
        <f t="shared" si="25"/>
        <v>0.54806427398051294</v>
      </c>
      <c r="L39" s="156">
        <f t="shared" si="26"/>
        <v>0.24574744245592911</v>
      </c>
      <c r="M39" s="157">
        <f t="shared" si="27"/>
        <v>14.010999999999999</v>
      </c>
      <c r="N39" s="158">
        <f t="shared" si="28"/>
        <v>1.145</v>
      </c>
      <c r="O39" s="158">
        <f t="shared" si="29"/>
        <v>1.8240000000000001</v>
      </c>
      <c r="P39" s="159">
        <f t="shared" si="30"/>
        <v>0.34666666666666668</v>
      </c>
      <c r="Q39" s="160">
        <f t="shared" si="31"/>
        <v>92</v>
      </c>
      <c r="R39" s="161">
        <f t="shared" si="32"/>
        <v>18.530226598070001</v>
      </c>
      <c r="S39" s="146">
        <f t="shared" si="33"/>
        <v>32</v>
      </c>
      <c r="T39" s="146">
        <f t="shared" si="34"/>
        <v>51</v>
      </c>
      <c r="U39" t="s">
        <v>118</v>
      </c>
      <c r="V39" s="5" t="s">
        <v>122</v>
      </c>
      <c r="W39" t="s">
        <v>118</v>
      </c>
      <c r="X39" s="5" t="s">
        <v>122</v>
      </c>
      <c r="Y39" t="s">
        <v>251</v>
      </c>
      <c r="Z39" t="s">
        <v>202</v>
      </c>
      <c r="AA39" t="s">
        <v>203</v>
      </c>
      <c r="AB39">
        <v>534</v>
      </c>
      <c r="AC39" s="1">
        <v>2795.5529999999999</v>
      </c>
      <c r="AD39" s="1">
        <v>891.88300000000004</v>
      </c>
      <c r="AE39" s="28">
        <v>3.1339999999999999</v>
      </c>
      <c r="AF39">
        <v>4</v>
      </c>
      <c r="AG39">
        <v>14.010999999999999</v>
      </c>
      <c r="AH39">
        <v>352.10329000000002</v>
      </c>
      <c r="AI39">
        <v>8.2635760000000005</v>
      </c>
      <c r="AJ39">
        <v>192.975234</v>
      </c>
      <c r="AK39">
        <v>687</v>
      </c>
      <c r="AL39">
        <v>32</v>
      </c>
      <c r="AM39">
        <v>51</v>
      </c>
      <c r="AN39">
        <v>92</v>
      </c>
      <c r="AO39">
        <v>7.9395819999999997</v>
      </c>
      <c r="AP39">
        <v>505.5</v>
      </c>
      <c r="AQ39">
        <v>20.8</v>
      </c>
      <c r="AR39">
        <v>518</v>
      </c>
      <c r="AS39">
        <v>177083</v>
      </c>
      <c r="AT39">
        <v>1.145</v>
      </c>
      <c r="AU39">
        <v>1.8240000000000001</v>
      </c>
      <c r="AV39">
        <v>25131</v>
      </c>
      <c r="AW39">
        <v>0</v>
      </c>
      <c r="AX39">
        <v>1.18</v>
      </c>
      <c r="AY39">
        <v>0.78349999999999997</v>
      </c>
      <c r="AZ39" t="s">
        <v>70</v>
      </c>
      <c r="BA39" t="s">
        <v>567</v>
      </c>
      <c r="BB39">
        <v>2</v>
      </c>
      <c r="BC39" t="s">
        <v>571</v>
      </c>
      <c r="BD39">
        <v>6</v>
      </c>
      <c r="BE39">
        <v>14379.01</v>
      </c>
      <c r="BF39">
        <v>0.19441901772096964</v>
      </c>
      <c r="BG39">
        <v>0.15232730038437972</v>
      </c>
      <c r="BH39">
        <v>230687.74900000004</v>
      </c>
      <c r="BI39">
        <v>1.2118341837043108E-2</v>
      </c>
      <c r="BJ39">
        <v>9.4947208293232749E-3</v>
      </c>
      <c r="BK39">
        <v>1</v>
      </c>
      <c r="BL39" t="s">
        <v>70</v>
      </c>
      <c r="BM39">
        <v>0</v>
      </c>
      <c r="BN39" t="s">
        <v>527</v>
      </c>
    </row>
    <row r="40" spans="1:66">
      <c r="A40" s="141" t="str">
        <f t="shared" si="20"/>
        <v>해성운수</v>
      </c>
      <c r="B40" s="141" t="str">
        <f t="shared" si="1"/>
        <v>557</v>
      </c>
      <c r="C40" s="142" t="str">
        <f t="shared" si="21"/>
        <v>70바3891</v>
      </c>
      <c r="D40" s="116" t="str">
        <f t="shared" si="22"/>
        <v>소형</v>
      </c>
      <c r="E40" s="112" t="str">
        <f t="shared" si="16"/>
        <v>F</v>
      </c>
      <c r="F40" s="162">
        <f t="shared" si="17"/>
        <v>0.78700000000000003</v>
      </c>
      <c r="G40" s="163">
        <f t="shared" si="18"/>
        <v>3.1480000000000001</v>
      </c>
      <c r="H40" s="164">
        <f t="shared" si="19"/>
        <v>4</v>
      </c>
      <c r="I40" s="165">
        <f t="shared" si="23"/>
        <v>1907.2819999999999</v>
      </c>
      <c r="J40" s="166">
        <f t="shared" si="24"/>
        <v>2.0486533243871157E-2</v>
      </c>
      <c r="K40" s="166">
        <f t="shared" si="25"/>
        <v>0.54752592207377215</v>
      </c>
      <c r="L40" s="166">
        <f t="shared" si="26"/>
        <v>0.23541353612103508</v>
      </c>
      <c r="M40" s="167">
        <f t="shared" si="27"/>
        <v>13.587</v>
      </c>
      <c r="N40" s="168">
        <f t="shared" si="28"/>
        <v>0.68200000000000005</v>
      </c>
      <c r="O40" s="168">
        <f t="shared" si="29"/>
        <v>1.258</v>
      </c>
      <c r="P40" s="169">
        <f t="shared" si="30"/>
        <v>0.18000000000000002</v>
      </c>
      <c r="Q40" s="170">
        <f t="shared" si="31"/>
        <v>88</v>
      </c>
      <c r="R40" s="171">
        <f t="shared" si="32"/>
        <v>18.907478074806214</v>
      </c>
      <c r="S40" s="143">
        <f t="shared" si="33"/>
        <v>13</v>
      </c>
      <c r="T40" s="143">
        <f t="shared" si="34"/>
        <v>24</v>
      </c>
      <c r="U40" t="s">
        <v>118</v>
      </c>
      <c r="V40" t="s">
        <v>122</v>
      </c>
      <c r="W40" s="4" t="s">
        <v>118</v>
      </c>
      <c r="X40" s="4" t="s">
        <v>122</v>
      </c>
      <c r="Y40" s="4" t="s">
        <v>252</v>
      </c>
      <c r="Z40" s="4" t="s">
        <v>202</v>
      </c>
      <c r="AA40" s="4" t="s">
        <v>203</v>
      </c>
      <c r="AB40" s="4">
        <v>534</v>
      </c>
      <c r="AC40" s="4">
        <v>1907.2819999999999</v>
      </c>
      <c r="AD40" s="4">
        <v>605.79200000000003</v>
      </c>
      <c r="AE40" s="4">
        <v>3.1480000000000001</v>
      </c>
      <c r="AF40" s="4">
        <v>4</v>
      </c>
      <c r="AG40" s="4">
        <v>13.587</v>
      </c>
      <c r="AH40" s="4">
        <v>233.51247100000001</v>
      </c>
      <c r="AI40" s="4">
        <v>4.7838609999999999</v>
      </c>
      <c r="AJ40" s="4">
        <v>127.854131</v>
      </c>
      <c r="AK40" s="4">
        <v>449</v>
      </c>
      <c r="AL40" s="4">
        <v>13</v>
      </c>
      <c r="AM40" s="4">
        <v>24</v>
      </c>
      <c r="AN40" s="4">
        <v>88</v>
      </c>
      <c r="AO40" s="4">
        <v>8.1677949999999999</v>
      </c>
      <c r="AP40" s="4">
        <v>142.5</v>
      </c>
      <c r="AQ40" s="4">
        <v>10.8</v>
      </c>
      <c r="AR40" s="4">
        <v>334</v>
      </c>
      <c r="AS40" s="4">
        <v>124305</v>
      </c>
      <c r="AT40" s="4">
        <v>0.68200000000000005</v>
      </c>
      <c r="AU40" s="4">
        <v>1.258</v>
      </c>
      <c r="AV40" s="4">
        <v>16416</v>
      </c>
      <c r="AW40" s="4">
        <v>0</v>
      </c>
      <c r="AX40" s="4">
        <v>1.1399999999999999</v>
      </c>
      <c r="AY40">
        <v>0.78700000000000003</v>
      </c>
      <c r="AZ40" t="s">
        <v>70</v>
      </c>
      <c r="BA40" t="s">
        <v>567</v>
      </c>
      <c r="BB40">
        <v>1</v>
      </c>
      <c r="BC40" t="s">
        <v>570</v>
      </c>
      <c r="BD40">
        <v>4</v>
      </c>
      <c r="BE40">
        <v>14379.01</v>
      </c>
      <c r="BF40">
        <v>0.13264348519126143</v>
      </c>
      <c r="BG40">
        <v>0.10439042284552275</v>
      </c>
      <c r="BH40">
        <v>230687.74900000004</v>
      </c>
      <c r="BI40">
        <v>8.2678079276762972E-3</v>
      </c>
      <c r="BJ40">
        <v>6.5067648390812463E-3</v>
      </c>
      <c r="BK40">
        <v>1</v>
      </c>
      <c r="BL40" t="s">
        <v>70</v>
      </c>
      <c r="BM40">
        <v>0</v>
      </c>
      <c r="BN40" t="s">
        <v>527</v>
      </c>
    </row>
    <row r="41" spans="1:66">
      <c r="A41" s="144" t="str">
        <f t="shared" si="20"/>
        <v>해성운수</v>
      </c>
      <c r="B41" s="144" t="str">
        <f t="shared" si="1"/>
        <v>557</v>
      </c>
      <c r="C41" s="145" t="str">
        <f t="shared" si="21"/>
        <v>70바3892</v>
      </c>
      <c r="D41" s="133" t="str">
        <f t="shared" si="22"/>
        <v>소형</v>
      </c>
      <c r="E41" s="129" t="str">
        <f t="shared" si="16"/>
        <v>F</v>
      </c>
      <c r="F41" s="152">
        <f t="shared" si="17"/>
        <v>0.72</v>
      </c>
      <c r="G41" s="153">
        <f t="shared" si="18"/>
        <v>2.88</v>
      </c>
      <c r="H41" s="154">
        <f t="shared" si="19"/>
        <v>4</v>
      </c>
      <c r="I41" s="155">
        <f t="shared" si="23"/>
        <v>2478.2069999999999</v>
      </c>
      <c r="J41" s="156">
        <f t="shared" si="24"/>
        <v>1.8200236074134995E-2</v>
      </c>
      <c r="K41" s="156">
        <f t="shared" si="25"/>
        <v>0.55420634424672932</v>
      </c>
      <c r="L41" s="156">
        <f t="shared" si="26"/>
        <v>0.23202258729799408</v>
      </c>
      <c r="M41" s="157">
        <f t="shared" si="27"/>
        <v>14.273999999999999</v>
      </c>
      <c r="N41" s="158">
        <f t="shared" si="28"/>
        <v>1.3720000000000001</v>
      </c>
      <c r="O41" s="158">
        <f t="shared" si="29"/>
        <v>1.2110000000000001</v>
      </c>
      <c r="P41" s="159">
        <f t="shared" si="30"/>
        <v>0</v>
      </c>
      <c r="Q41" s="160">
        <f t="shared" si="31"/>
        <v>81</v>
      </c>
      <c r="R41" s="161">
        <f t="shared" si="32"/>
        <v>18.543897502446665</v>
      </c>
      <c r="S41" s="146">
        <f t="shared" si="33"/>
        <v>34</v>
      </c>
      <c r="T41" s="146">
        <f t="shared" si="34"/>
        <v>30</v>
      </c>
      <c r="U41" t="s">
        <v>118</v>
      </c>
      <c r="V41" t="s">
        <v>122</v>
      </c>
      <c r="W41" t="s">
        <v>118</v>
      </c>
      <c r="X41" s="4" t="s">
        <v>122</v>
      </c>
      <c r="Y41" s="4" t="s">
        <v>253</v>
      </c>
      <c r="Z41" s="4" t="s">
        <v>202</v>
      </c>
      <c r="AA41" s="4" t="s">
        <v>203</v>
      </c>
      <c r="AB41" s="4">
        <v>534</v>
      </c>
      <c r="AC41" s="4">
        <v>2478.2069999999999</v>
      </c>
      <c r="AD41" s="4">
        <v>860.41600000000005</v>
      </c>
      <c r="AE41" s="4">
        <v>2.88</v>
      </c>
      <c r="AF41" s="4">
        <v>4</v>
      </c>
      <c r="AG41" s="4">
        <v>14.273999999999999</v>
      </c>
      <c r="AH41" s="4">
        <v>312.53995700000002</v>
      </c>
      <c r="AI41" s="4">
        <v>5.6883010000000001</v>
      </c>
      <c r="AJ41" s="4">
        <v>173.21162699999999</v>
      </c>
      <c r="AK41" s="4">
        <v>575</v>
      </c>
      <c r="AL41" s="4">
        <v>34</v>
      </c>
      <c r="AM41" s="4">
        <v>30</v>
      </c>
      <c r="AN41" s="4">
        <v>81</v>
      </c>
      <c r="AO41" s="4">
        <v>7.9292480000000003</v>
      </c>
      <c r="AP41" s="4">
        <v>337.3</v>
      </c>
      <c r="AQ41" s="4">
        <v>0</v>
      </c>
      <c r="AR41" s="4">
        <v>460</v>
      </c>
      <c r="AS41" s="4">
        <v>152307</v>
      </c>
      <c r="AT41" s="4">
        <v>1.3720000000000001</v>
      </c>
      <c r="AU41" s="4">
        <v>1.2110000000000001</v>
      </c>
      <c r="AV41" s="4">
        <v>20912</v>
      </c>
      <c r="AW41" s="4">
        <v>0</v>
      </c>
      <c r="AX41" s="4">
        <v>1.1000000000000001</v>
      </c>
      <c r="AY41">
        <v>0.72</v>
      </c>
      <c r="AZ41" t="s">
        <v>70</v>
      </c>
      <c r="BA41" t="s">
        <v>567</v>
      </c>
      <c r="BB41">
        <v>5</v>
      </c>
      <c r="BC41" t="s">
        <v>572</v>
      </c>
      <c r="BD41">
        <v>4</v>
      </c>
      <c r="BE41">
        <v>14379.01</v>
      </c>
      <c r="BF41">
        <v>0.17234893083738032</v>
      </c>
      <c r="BG41">
        <v>0.12409123020291382</v>
      </c>
      <c r="BH41">
        <v>230687.74900000004</v>
      </c>
      <c r="BI41">
        <v>1.074269011138515E-2</v>
      </c>
      <c r="BJ41">
        <v>7.7347368801973081E-3</v>
      </c>
      <c r="BK41">
        <v>1</v>
      </c>
      <c r="BL41" t="s">
        <v>70</v>
      </c>
      <c r="BM41">
        <v>0</v>
      </c>
      <c r="BN41" t="s">
        <v>527</v>
      </c>
    </row>
    <row r="42" spans="1:66">
      <c r="A42" s="141" t="str">
        <f t="shared" si="20"/>
        <v>해성운수</v>
      </c>
      <c r="B42" s="141" t="str">
        <f t="shared" si="1"/>
        <v>560</v>
      </c>
      <c r="C42" s="142" t="str">
        <f t="shared" si="21"/>
        <v>71바5815</v>
      </c>
      <c r="D42" s="116" t="str">
        <f t="shared" si="22"/>
        <v>중형</v>
      </c>
      <c r="E42" s="112" t="str">
        <f t="shared" si="16"/>
        <v>F</v>
      </c>
      <c r="F42" s="162">
        <f t="shared" si="17"/>
        <v>0.76680000000000004</v>
      </c>
      <c r="G42" s="163">
        <f t="shared" si="18"/>
        <v>1.917</v>
      </c>
      <c r="H42" s="164">
        <f t="shared" si="19"/>
        <v>2.5</v>
      </c>
      <c r="I42" s="165">
        <f t="shared" si="23"/>
        <v>1549.7750000000001</v>
      </c>
      <c r="J42" s="166">
        <f t="shared" si="24"/>
        <v>1.856771170837539E-2</v>
      </c>
      <c r="K42" s="166">
        <f t="shared" si="25"/>
        <v>0.4751397029666885</v>
      </c>
      <c r="L42" s="166">
        <f t="shared" si="26"/>
        <v>0.19035021212756689</v>
      </c>
      <c r="M42" s="167">
        <f t="shared" si="27"/>
        <v>8.58</v>
      </c>
      <c r="N42" s="168">
        <f t="shared" si="28"/>
        <v>0</v>
      </c>
      <c r="O42" s="168">
        <f t="shared" si="29"/>
        <v>2.7749999999999999</v>
      </c>
      <c r="P42" s="169">
        <f t="shared" si="30"/>
        <v>0</v>
      </c>
      <c r="Q42" s="170">
        <f t="shared" si="31"/>
        <v>80</v>
      </c>
      <c r="R42" s="171">
        <f t="shared" si="32"/>
        <v>17.16113563061359</v>
      </c>
      <c r="S42" s="143">
        <f t="shared" si="33"/>
        <v>0</v>
      </c>
      <c r="T42" s="143">
        <f t="shared" si="34"/>
        <v>43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254</v>
      </c>
      <c r="Z42" s="4" t="s">
        <v>204</v>
      </c>
      <c r="AA42" s="4" t="s">
        <v>48</v>
      </c>
      <c r="AB42" s="4">
        <v>534</v>
      </c>
      <c r="AC42" s="4">
        <v>1549.7750000000001</v>
      </c>
      <c r="AD42" s="4">
        <v>808.52099999999996</v>
      </c>
      <c r="AE42" s="4">
        <v>1.917</v>
      </c>
      <c r="AF42" s="4">
        <v>2.5</v>
      </c>
      <c r="AG42" s="4">
        <v>8.58</v>
      </c>
      <c r="AH42" s="4">
        <v>178.36969099999999</v>
      </c>
      <c r="AI42" s="4">
        <v>3.3119170000000002</v>
      </c>
      <c r="AJ42" s="4">
        <v>84.750522000000004</v>
      </c>
      <c r="AK42" s="4">
        <v>295</v>
      </c>
      <c r="AL42" s="4">
        <v>0</v>
      </c>
      <c r="AM42" s="4">
        <v>43</v>
      </c>
      <c r="AN42" s="4">
        <v>80</v>
      </c>
      <c r="AO42" s="4">
        <v>8.6885549999999991</v>
      </c>
      <c r="AP42" s="4">
        <v>8.1</v>
      </c>
      <c r="AQ42" s="4">
        <v>0</v>
      </c>
      <c r="AR42" s="4">
        <v>266</v>
      </c>
      <c r="AS42" s="4">
        <v>63399</v>
      </c>
      <c r="AT42" s="4">
        <v>0</v>
      </c>
      <c r="AU42" s="4">
        <v>2.7749999999999999</v>
      </c>
      <c r="AV42" s="4">
        <v>12094</v>
      </c>
      <c r="AW42" s="4">
        <v>0</v>
      </c>
      <c r="AX42" s="4">
        <v>0.57999999999999996</v>
      </c>
      <c r="AY42">
        <v>0.76680000000000004</v>
      </c>
      <c r="AZ42" t="s">
        <v>70</v>
      </c>
      <c r="BA42" t="s">
        <v>573</v>
      </c>
      <c r="BB42">
        <v>1</v>
      </c>
      <c r="BC42" t="s">
        <v>576</v>
      </c>
      <c r="BD42">
        <v>10</v>
      </c>
      <c r="BE42">
        <v>13526.951000000001</v>
      </c>
      <c r="BF42">
        <v>0.11456942514244341</v>
      </c>
      <c r="BG42">
        <v>8.7851835199225611E-2</v>
      </c>
      <c r="BH42">
        <v>230687.74900000004</v>
      </c>
      <c r="BI42">
        <v>6.7180637321143559E-3</v>
      </c>
      <c r="BJ42">
        <v>5.1514112697852886E-3</v>
      </c>
      <c r="BK42">
        <v>1</v>
      </c>
      <c r="BL42" t="s">
        <v>70</v>
      </c>
      <c r="BM42">
        <v>0</v>
      </c>
      <c r="BN42" t="s">
        <v>527</v>
      </c>
    </row>
    <row r="43" spans="1:66">
      <c r="A43" s="144" t="str">
        <f t="shared" si="20"/>
        <v>해성운수</v>
      </c>
      <c r="B43" s="144" t="str">
        <f t="shared" si="1"/>
        <v>560</v>
      </c>
      <c r="C43" s="145" t="str">
        <f t="shared" si="21"/>
        <v>71바5816</v>
      </c>
      <c r="D43" s="133" t="str">
        <f t="shared" si="22"/>
        <v>중형</v>
      </c>
      <c r="E43" s="129" t="str">
        <f t="shared" si="16"/>
        <v>F</v>
      </c>
      <c r="F43" s="152">
        <f t="shared" si="17"/>
        <v>0.69040000000000001</v>
      </c>
      <c r="G43" s="153">
        <f t="shared" si="18"/>
        <v>1.726</v>
      </c>
      <c r="H43" s="154">
        <f t="shared" si="19"/>
        <v>2.5</v>
      </c>
      <c r="I43" s="155">
        <f t="shared" si="23"/>
        <v>1953.5429999999999</v>
      </c>
      <c r="J43" s="156">
        <f t="shared" si="24"/>
        <v>1.7326721241373588E-2</v>
      </c>
      <c r="K43" s="156">
        <f t="shared" si="25"/>
        <v>0.47963587014125092</v>
      </c>
      <c r="L43" s="156">
        <f t="shared" si="26"/>
        <v>0.12490126912998588</v>
      </c>
      <c r="M43" s="157">
        <f t="shared" si="27"/>
        <v>10.994</v>
      </c>
      <c r="N43" s="158">
        <f t="shared" si="28"/>
        <v>0</v>
      </c>
      <c r="O43" s="158">
        <f t="shared" si="29"/>
        <v>3.9420000000000002</v>
      </c>
      <c r="P43" s="159">
        <f t="shared" si="30"/>
        <v>0</v>
      </c>
      <c r="Q43" s="160">
        <f t="shared" si="31"/>
        <v>75</v>
      </c>
      <c r="R43" s="161">
        <f t="shared" si="32"/>
        <v>17.549766417166612</v>
      </c>
      <c r="S43" s="146">
        <f t="shared" si="33"/>
        <v>0</v>
      </c>
      <c r="T43" s="146">
        <f t="shared" si="34"/>
        <v>77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255</v>
      </c>
      <c r="Z43" s="4" t="s">
        <v>204</v>
      </c>
      <c r="AA43" s="4" t="s">
        <v>48</v>
      </c>
      <c r="AB43" s="4">
        <v>534</v>
      </c>
      <c r="AC43" s="4">
        <v>1953.5429999999999</v>
      </c>
      <c r="AD43" s="4">
        <v>1131.634</v>
      </c>
      <c r="AE43" s="4">
        <v>1.726</v>
      </c>
      <c r="AF43" s="4">
        <v>2.5</v>
      </c>
      <c r="AG43" s="4">
        <v>10.994</v>
      </c>
      <c r="AH43" s="4">
        <v>221.284682</v>
      </c>
      <c r="AI43" s="4">
        <v>3.8341379999999998</v>
      </c>
      <c r="AJ43" s="4">
        <v>106.136071</v>
      </c>
      <c r="AK43" s="4">
        <v>244</v>
      </c>
      <c r="AL43" s="4">
        <v>0</v>
      </c>
      <c r="AM43" s="4">
        <v>77</v>
      </c>
      <c r="AN43" s="4">
        <v>75</v>
      </c>
      <c r="AO43" s="4">
        <v>8.8281890000000001</v>
      </c>
      <c r="AP43" s="4">
        <v>31.3</v>
      </c>
      <c r="AQ43" s="4">
        <v>0</v>
      </c>
      <c r="AR43" s="4">
        <v>351</v>
      </c>
      <c r="AS43" s="4">
        <v>71274</v>
      </c>
      <c r="AT43" s="4">
        <v>0</v>
      </c>
      <c r="AU43" s="4">
        <v>3.9420000000000002</v>
      </c>
      <c r="AV43" s="4">
        <v>14334</v>
      </c>
      <c r="AW43" s="4">
        <v>0</v>
      </c>
      <c r="AX43" s="4">
        <v>0.59</v>
      </c>
      <c r="AY43">
        <v>0.69040000000000001</v>
      </c>
      <c r="AZ43" t="s">
        <v>70</v>
      </c>
      <c r="BA43" t="s">
        <v>573</v>
      </c>
      <c r="BB43">
        <v>5</v>
      </c>
      <c r="BC43" t="s">
        <v>574</v>
      </c>
      <c r="BD43">
        <v>6</v>
      </c>
      <c r="BE43">
        <v>13526.951000000001</v>
      </c>
      <c r="BF43">
        <v>0.14441857592298513</v>
      </c>
      <c r="BG43">
        <v>9.9706584817228938E-2</v>
      </c>
      <c r="BH43">
        <v>230687.74900000004</v>
      </c>
      <c r="BI43">
        <v>8.4683430674942321E-3</v>
      </c>
      <c r="BJ43">
        <v>5.8465440537980176E-3</v>
      </c>
      <c r="BK43">
        <v>1</v>
      </c>
      <c r="BL43" t="s">
        <v>70</v>
      </c>
      <c r="BM43">
        <v>0</v>
      </c>
      <c r="BN43" t="s">
        <v>527</v>
      </c>
    </row>
    <row r="44" spans="1:66">
      <c r="A44" s="141" t="str">
        <f t="shared" si="20"/>
        <v>해성운수</v>
      </c>
      <c r="B44" s="141" t="str">
        <f t="shared" si="1"/>
        <v>560</v>
      </c>
      <c r="C44" s="142" t="str">
        <f t="shared" si="21"/>
        <v>71바5817</v>
      </c>
      <c r="D44" s="116" t="str">
        <f t="shared" si="22"/>
        <v>중형</v>
      </c>
      <c r="E44" s="112" t="str">
        <f t="shared" si="16"/>
        <v>F</v>
      </c>
      <c r="F44" s="162">
        <f t="shared" si="17"/>
        <v>0.74480000000000002</v>
      </c>
      <c r="G44" s="163">
        <f t="shared" si="18"/>
        <v>1.8620000000000001</v>
      </c>
      <c r="H44" s="164">
        <f t="shared" si="19"/>
        <v>2.5</v>
      </c>
      <c r="I44" s="165">
        <f t="shared" si="23"/>
        <v>3130.7669999999998</v>
      </c>
      <c r="J44" s="166">
        <f t="shared" si="24"/>
        <v>1.6470381802662675E-2</v>
      </c>
      <c r="K44" s="166">
        <f t="shared" si="25"/>
        <v>0.43406440361057913</v>
      </c>
      <c r="L44" s="166">
        <f t="shared" si="26"/>
        <v>0.13734653521006196</v>
      </c>
      <c r="M44" s="167">
        <f t="shared" si="27"/>
        <v>8.2330000000000005</v>
      </c>
      <c r="N44" s="168">
        <f t="shared" si="28"/>
        <v>0</v>
      </c>
      <c r="O44" s="168">
        <f t="shared" si="29"/>
        <v>1.278</v>
      </c>
      <c r="P44" s="169">
        <f t="shared" si="30"/>
        <v>0</v>
      </c>
      <c r="Q44" s="170">
        <f t="shared" si="31"/>
        <v>76</v>
      </c>
      <c r="R44" s="171">
        <f t="shared" si="32"/>
        <v>16.299115855792728</v>
      </c>
      <c r="S44" s="143">
        <f t="shared" si="33"/>
        <v>0</v>
      </c>
      <c r="T44" s="143">
        <f t="shared" si="34"/>
        <v>40</v>
      </c>
      <c r="U44" t="s">
        <v>118</v>
      </c>
      <c r="V44" t="s">
        <v>123</v>
      </c>
      <c r="W44" t="s">
        <v>118</v>
      </c>
      <c r="X44" s="4" t="s">
        <v>123</v>
      </c>
      <c r="Y44" s="4" t="s">
        <v>256</v>
      </c>
      <c r="Z44" s="4" t="s">
        <v>204</v>
      </c>
      <c r="AA44" s="4" t="s">
        <v>48</v>
      </c>
      <c r="AB44" s="4">
        <v>534</v>
      </c>
      <c r="AC44" s="4">
        <v>3130.7669999999998</v>
      </c>
      <c r="AD44" s="4">
        <v>1681.617</v>
      </c>
      <c r="AE44" s="4">
        <v>1.8620000000000001</v>
      </c>
      <c r="AF44" s="4">
        <v>2.5</v>
      </c>
      <c r="AG44" s="4">
        <v>8.2330000000000005</v>
      </c>
      <c r="AH44" s="4">
        <v>349.57993499999998</v>
      </c>
      <c r="AI44" s="4">
        <v>5.7577150000000001</v>
      </c>
      <c r="AJ44" s="4">
        <v>151.740206</v>
      </c>
      <c r="AK44" s="4">
        <v>430</v>
      </c>
      <c r="AL44" s="4">
        <v>0</v>
      </c>
      <c r="AM44" s="4">
        <v>40</v>
      </c>
      <c r="AN44" s="4">
        <v>76</v>
      </c>
      <c r="AO44" s="4">
        <v>8.9557970000000005</v>
      </c>
      <c r="AP44" s="4">
        <v>29.6</v>
      </c>
      <c r="AQ44" s="4">
        <v>0</v>
      </c>
      <c r="AR44" s="4">
        <v>453</v>
      </c>
      <c r="AS44" s="4">
        <v>90950</v>
      </c>
      <c r="AT44" s="4">
        <v>0</v>
      </c>
      <c r="AU44" s="4">
        <v>1.278</v>
      </c>
      <c r="AV44" s="4">
        <v>21297</v>
      </c>
      <c r="AW44" s="4">
        <v>0</v>
      </c>
      <c r="AX44" s="4">
        <v>0.57999999999999996</v>
      </c>
      <c r="AY44">
        <v>0.74480000000000002</v>
      </c>
      <c r="AZ44" t="s">
        <v>70</v>
      </c>
      <c r="BA44" t="s">
        <v>573</v>
      </c>
      <c r="BB44">
        <v>2</v>
      </c>
      <c r="BC44" t="s">
        <v>575</v>
      </c>
      <c r="BD44">
        <v>5</v>
      </c>
      <c r="BE44">
        <v>13526.951000000001</v>
      </c>
      <c r="BF44">
        <v>0.2314466135051424</v>
      </c>
      <c r="BG44">
        <v>0.17238143773863007</v>
      </c>
      <c r="BH44">
        <v>230687.74900000004</v>
      </c>
      <c r="BI44">
        <v>1.3571448911229349E-2</v>
      </c>
      <c r="BJ44">
        <v>1.0108015149083618E-2</v>
      </c>
      <c r="BK44">
        <v>1</v>
      </c>
      <c r="BL44" t="s">
        <v>70</v>
      </c>
      <c r="BM44">
        <v>0</v>
      </c>
      <c r="BN44" t="s">
        <v>527</v>
      </c>
    </row>
    <row r="45" spans="1:66">
      <c r="A45" s="144" t="str">
        <f t="shared" si="20"/>
        <v>해성운수</v>
      </c>
      <c r="B45" s="144" t="str">
        <f t="shared" si="1"/>
        <v>560</v>
      </c>
      <c r="C45" s="145" t="str">
        <f t="shared" si="21"/>
        <v>71바5818</v>
      </c>
      <c r="D45" s="133" t="str">
        <f t="shared" si="22"/>
        <v>중형</v>
      </c>
      <c r="E45" s="129" t="str">
        <f t="shared" si="16"/>
        <v>F</v>
      </c>
      <c r="F45" s="152">
        <f t="shared" si="17"/>
        <v>0.72119999999999995</v>
      </c>
      <c r="G45" s="153">
        <f t="shared" si="18"/>
        <v>1.8029999999999999</v>
      </c>
      <c r="H45" s="154">
        <f t="shared" si="19"/>
        <v>2.5</v>
      </c>
      <c r="I45" s="155">
        <f t="shared" si="23"/>
        <v>3088.63</v>
      </c>
      <c r="J45" s="156">
        <f t="shared" si="24"/>
        <v>2.0615600845332101E-2</v>
      </c>
      <c r="K45" s="156">
        <f t="shared" si="25"/>
        <v>0.46834499111670341</v>
      </c>
      <c r="L45" s="156">
        <f t="shared" si="26"/>
        <v>0.106519719098759</v>
      </c>
      <c r="M45" s="157">
        <f t="shared" si="27"/>
        <v>10.000999999999999</v>
      </c>
      <c r="N45" s="158">
        <f t="shared" si="28"/>
        <v>0</v>
      </c>
      <c r="O45" s="158">
        <f t="shared" si="29"/>
        <v>1.101</v>
      </c>
      <c r="P45" s="159">
        <f t="shared" si="30"/>
        <v>0</v>
      </c>
      <c r="Q45" s="160">
        <f t="shared" si="31"/>
        <v>80</v>
      </c>
      <c r="R45" s="161">
        <f t="shared" si="32"/>
        <v>17.028004344717665</v>
      </c>
      <c r="S45" s="146">
        <f t="shared" si="33"/>
        <v>0</v>
      </c>
      <c r="T45" s="146">
        <f t="shared" si="34"/>
        <v>34</v>
      </c>
      <c r="U45" t="s">
        <v>118</v>
      </c>
      <c r="V45" t="s">
        <v>123</v>
      </c>
      <c r="W45" t="s">
        <v>118</v>
      </c>
      <c r="X45" s="4" t="s">
        <v>123</v>
      </c>
      <c r="Y45" s="4" t="s">
        <v>257</v>
      </c>
      <c r="Z45" s="4" t="s">
        <v>204</v>
      </c>
      <c r="AA45" s="4" t="s">
        <v>48</v>
      </c>
      <c r="AB45" s="4">
        <v>534</v>
      </c>
      <c r="AC45" s="4">
        <v>3088.63</v>
      </c>
      <c r="AD45" s="4">
        <v>1713.3119999999999</v>
      </c>
      <c r="AE45" s="4">
        <v>1.8029999999999999</v>
      </c>
      <c r="AF45" s="4">
        <v>2.5</v>
      </c>
      <c r="AG45" s="4">
        <v>10.000999999999999</v>
      </c>
      <c r="AH45" s="4">
        <v>354.93411300000002</v>
      </c>
      <c r="AI45" s="4">
        <v>7.3171799999999996</v>
      </c>
      <c r="AJ45" s="4">
        <v>166.23161400000001</v>
      </c>
      <c r="AK45" s="4">
        <v>329</v>
      </c>
      <c r="AL45" s="4">
        <v>0</v>
      </c>
      <c r="AM45" s="4">
        <v>34</v>
      </c>
      <c r="AN45" s="4">
        <v>80</v>
      </c>
      <c r="AO45" s="4">
        <v>8.701981</v>
      </c>
      <c r="AP45" s="4">
        <v>14.8</v>
      </c>
      <c r="AQ45" s="4">
        <v>0</v>
      </c>
      <c r="AR45" s="4">
        <v>512</v>
      </c>
      <c r="AS45" s="4">
        <v>113010</v>
      </c>
      <c r="AT45" s="4">
        <v>0</v>
      </c>
      <c r="AU45" s="4">
        <v>1.101</v>
      </c>
      <c r="AV45" s="4">
        <v>21195</v>
      </c>
      <c r="AW45" s="4">
        <v>0</v>
      </c>
      <c r="AX45" s="4">
        <v>0.6</v>
      </c>
      <c r="AY45">
        <v>0.72119999999999995</v>
      </c>
      <c r="AZ45" t="s">
        <v>70</v>
      </c>
      <c r="BA45" t="s">
        <v>573</v>
      </c>
      <c r="BB45">
        <v>3</v>
      </c>
      <c r="BC45" t="s">
        <v>577</v>
      </c>
      <c r="BD45">
        <v>8</v>
      </c>
      <c r="BE45">
        <v>13526.951000000001</v>
      </c>
      <c r="BF45">
        <v>0.22833157302040941</v>
      </c>
      <c r="BG45">
        <v>0.16467273046231926</v>
      </c>
      <c r="BH45">
        <v>230687.74900000004</v>
      </c>
      <c r="BI45">
        <v>1.3388790750218815E-2</v>
      </c>
      <c r="BJ45">
        <v>9.6559958890578088E-3</v>
      </c>
      <c r="BK45">
        <v>2</v>
      </c>
      <c r="BL45" t="s">
        <v>70</v>
      </c>
      <c r="BM45">
        <v>0</v>
      </c>
      <c r="BN45" t="s">
        <v>527</v>
      </c>
    </row>
    <row r="46" spans="1:66">
      <c r="A46" s="141" t="str">
        <f t="shared" si="20"/>
        <v>해성운수</v>
      </c>
      <c r="B46" s="141" t="str">
        <f t="shared" si="1"/>
        <v>560</v>
      </c>
      <c r="C46" s="142" t="str">
        <f t="shared" si="21"/>
        <v>71바6854</v>
      </c>
      <c r="D46" s="116" t="str">
        <f t="shared" si="22"/>
        <v>중형</v>
      </c>
      <c r="E46" s="112" t="str">
        <f t="shared" si="16"/>
        <v>F</v>
      </c>
      <c r="F46" s="162">
        <f t="shared" si="17"/>
        <v>0.72119999999999995</v>
      </c>
      <c r="G46" s="163">
        <f t="shared" si="18"/>
        <v>1.8029999999999999</v>
      </c>
      <c r="H46" s="164">
        <f t="shared" si="19"/>
        <v>2.5</v>
      </c>
      <c r="I46" s="165">
        <f t="shared" si="23"/>
        <v>3804.2359999999999</v>
      </c>
      <c r="J46" s="166">
        <f t="shared" si="24"/>
        <v>2.4211506356977625E-2</v>
      </c>
      <c r="K46" s="166">
        <f t="shared" si="25"/>
        <v>0.46793825497568542</v>
      </c>
      <c r="L46" s="166">
        <f t="shared" si="26"/>
        <v>0.14168416470481854</v>
      </c>
      <c r="M46" s="167">
        <f t="shared" si="27"/>
        <v>9.33</v>
      </c>
      <c r="N46" s="168">
        <f t="shared" si="28"/>
        <v>2.5999999999999999E-2</v>
      </c>
      <c r="O46" s="168">
        <f t="shared" si="29"/>
        <v>2.339</v>
      </c>
      <c r="P46" s="169">
        <f t="shared" si="30"/>
        <v>0</v>
      </c>
      <c r="Q46" s="170">
        <f t="shared" si="31"/>
        <v>87</v>
      </c>
      <c r="R46" s="171">
        <f t="shared" si="32"/>
        <v>16.923276997649566</v>
      </c>
      <c r="S46" s="143">
        <f t="shared" si="33"/>
        <v>1</v>
      </c>
      <c r="T46" s="143">
        <f t="shared" si="34"/>
        <v>89</v>
      </c>
      <c r="U46" t="s">
        <v>118</v>
      </c>
      <c r="V46" t="s">
        <v>123</v>
      </c>
      <c r="W46" s="4" t="s">
        <v>118</v>
      </c>
      <c r="X46" s="4" t="s">
        <v>123</v>
      </c>
      <c r="Y46" s="4" t="s">
        <v>258</v>
      </c>
      <c r="Z46" s="4" t="s">
        <v>204</v>
      </c>
      <c r="AA46" s="4" t="s">
        <v>48</v>
      </c>
      <c r="AB46" s="4">
        <v>534</v>
      </c>
      <c r="AC46" s="4">
        <v>3804.2359999999999</v>
      </c>
      <c r="AD46" s="4">
        <v>2109.4369999999999</v>
      </c>
      <c r="AE46" s="4">
        <v>1.8029999999999999</v>
      </c>
      <c r="AF46" s="4">
        <v>2.5</v>
      </c>
      <c r="AG46" s="4">
        <v>9.33</v>
      </c>
      <c r="AH46" s="4">
        <v>442.63660599999997</v>
      </c>
      <c r="AI46" s="4">
        <v>10.716899</v>
      </c>
      <c r="AJ46" s="4">
        <v>207.12660099999999</v>
      </c>
      <c r="AK46" s="4">
        <v>539</v>
      </c>
      <c r="AL46" s="4">
        <v>1</v>
      </c>
      <c r="AM46" s="4">
        <v>89</v>
      </c>
      <c r="AN46" s="4">
        <v>87</v>
      </c>
      <c r="AO46" s="4">
        <v>8.5944900000000004</v>
      </c>
      <c r="AP46" s="4">
        <v>155.9</v>
      </c>
      <c r="AQ46" s="4">
        <v>0</v>
      </c>
      <c r="AR46" s="4">
        <v>659</v>
      </c>
      <c r="AS46" s="4">
        <v>153268</v>
      </c>
      <c r="AT46" s="4">
        <v>2.5999999999999999E-2</v>
      </c>
      <c r="AU46" s="4">
        <v>2.339</v>
      </c>
      <c r="AV46" s="4">
        <v>24724</v>
      </c>
      <c r="AW46" s="4">
        <v>0</v>
      </c>
      <c r="AX46" s="4">
        <v>0.57999999999999996</v>
      </c>
      <c r="AY46">
        <v>0.72119999999999995</v>
      </c>
      <c r="AZ46" t="s">
        <v>70</v>
      </c>
      <c r="BA46" t="s">
        <v>573</v>
      </c>
      <c r="BB46">
        <v>3</v>
      </c>
      <c r="BC46" t="s">
        <v>577</v>
      </c>
      <c r="BD46">
        <v>5</v>
      </c>
      <c r="BE46">
        <v>13526.951000000001</v>
      </c>
      <c r="BF46">
        <v>0.28123381240901957</v>
      </c>
      <c r="BG46">
        <v>0.20282582550938491</v>
      </c>
      <c r="BH46">
        <v>230687.74900000004</v>
      </c>
      <c r="BI46">
        <v>1.6490845380783523E-2</v>
      </c>
      <c r="BJ46">
        <v>1.1893197688621076E-2</v>
      </c>
      <c r="BK46">
        <v>2</v>
      </c>
      <c r="BL46" t="s">
        <v>70</v>
      </c>
      <c r="BM46">
        <v>0</v>
      </c>
      <c r="BN46" t="s">
        <v>527</v>
      </c>
    </row>
    <row r="47" spans="1:66">
      <c r="A47" s="144" t="str">
        <f t="shared" si="20"/>
        <v>해성운수</v>
      </c>
      <c r="B47" s="144" t="str">
        <f t="shared" si="1"/>
        <v>564</v>
      </c>
      <c r="C47" s="145" t="str">
        <f t="shared" si="21"/>
        <v>71바5771</v>
      </c>
      <c r="D47" s="133" t="str">
        <f t="shared" si="22"/>
        <v>소형</v>
      </c>
      <c r="E47" s="129" t="str">
        <f t="shared" si="16"/>
        <v>F</v>
      </c>
      <c r="F47" s="152">
        <f t="shared" si="17"/>
        <v>0.68100000000000005</v>
      </c>
      <c r="G47" s="153">
        <f t="shared" si="18"/>
        <v>2.7240000000000002</v>
      </c>
      <c r="H47" s="154">
        <f t="shared" si="19"/>
        <v>4</v>
      </c>
      <c r="I47" s="155">
        <f t="shared" si="23"/>
        <v>3759.837</v>
      </c>
      <c r="J47" s="156">
        <f t="shared" si="24"/>
        <v>2.9399588864390779E-2</v>
      </c>
      <c r="K47" s="156">
        <f t="shared" si="25"/>
        <v>0.49182718601615438</v>
      </c>
      <c r="L47" s="156">
        <f t="shared" si="26"/>
        <v>0.19149766332955392</v>
      </c>
      <c r="M47" s="157">
        <f t="shared" si="27"/>
        <v>10.307</v>
      </c>
      <c r="N47" s="158">
        <f t="shared" si="28"/>
        <v>4.4420000000000002</v>
      </c>
      <c r="O47" s="158">
        <f t="shared" si="29"/>
        <v>5.0270000000000001</v>
      </c>
      <c r="P47" s="159">
        <f t="shared" si="30"/>
        <v>0</v>
      </c>
      <c r="Q47" s="160">
        <f t="shared" si="31"/>
        <v>80</v>
      </c>
      <c r="R47" s="161">
        <f t="shared" si="32"/>
        <v>18.45146610639436</v>
      </c>
      <c r="S47" s="146">
        <f t="shared" si="33"/>
        <v>167</v>
      </c>
      <c r="T47" s="146">
        <f t="shared" si="34"/>
        <v>189</v>
      </c>
      <c r="U47" t="s">
        <v>118</v>
      </c>
      <c r="V47" t="s">
        <v>124</v>
      </c>
      <c r="W47" t="s">
        <v>118</v>
      </c>
      <c r="X47" s="4" t="s">
        <v>124</v>
      </c>
      <c r="Y47" s="4" t="s">
        <v>259</v>
      </c>
      <c r="Z47" s="4" t="s">
        <v>202</v>
      </c>
      <c r="AA47" s="4" t="s">
        <v>203</v>
      </c>
      <c r="AB47" s="4">
        <v>534</v>
      </c>
      <c r="AC47" s="4">
        <v>3759.837</v>
      </c>
      <c r="AD47" s="4">
        <v>1380.0640000000001</v>
      </c>
      <c r="AE47" s="4">
        <v>2.7240000000000002</v>
      </c>
      <c r="AF47" s="4">
        <v>4</v>
      </c>
      <c r="AG47" s="4">
        <v>10.307</v>
      </c>
      <c r="AH47" s="4">
        <v>425.60653000000002</v>
      </c>
      <c r="AI47" s="4">
        <v>12.512657000000001</v>
      </c>
      <c r="AJ47" s="4">
        <v>209.324862</v>
      </c>
      <c r="AK47" s="4">
        <v>720</v>
      </c>
      <c r="AL47" s="4">
        <v>167</v>
      </c>
      <c r="AM47" s="4">
        <v>189</v>
      </c>
      <c r="AN47" s="4">
        <v>80</v>
      </c>
      <c r="AO47" s="4">
        <v>8.8340669999999992</v>
      </c>
      <c r="AP47" s="4">
        <v>863.5</v>
      </c>
      <c r="AQ47" s="4">
        <v>0</v>
      </c>
      <c r="AR47" s="4">
        <v>328</v>
      </c>
      <c r="AS47" s="4">
        <v>107552</v>
      </c>
      <c r="AT47" s="4">
        <v>4.4420000000000002</v>
      </c>
      <c r="AU47" s="4">
        <v>5.0270000000000001</v>
      </c>
      <c r="AV47" s="4">
        <v>268</v>
      </c>
      <c r="AW47" s="4">
        <v>0</v>
      </c>
      <c r="AX47" s="4">
        <v>0.85</v>
      </c>
      <c r="AY47">
        <v>0.68100000000000005</v>
      </c>
      <c r="AZ47" t="s">
        <v>70</v>
      </c>
      <c r="BA47" t="s">
        <v>578</v>
      </c>
      <c r="BB47">
        <v>3</v>
      </c>
      <c r="BC47" t="s">
        <v>580</v>
      </c>
      <c r="BD47">
        <v>1</v>
      </c>
      <c r="BE47">
        <v>16509.811999999998</v>
      </c>
      <c r="BF47">
        <v>0.22773348357934059</v>
      </c>
      <c r="BG47">
        <v>0.15508650231753096</v>
      </c>
      <c r="BH47">
        <v>230687.74900000004</v>
      </c>
      <c r="BI47">
        <v>1.6298381757585224E-2</v>
      </c>
      <c r="BJ47">
        <v>1.1099197976915538E-2</v>
      </c>
      <c r="BK47">
        <v>1</v>
      </c>
      <c r="BL47" t="s">
        <v>70</v>
      </c>
      <c r="BM47">
        <v>0</v>
      </c>
      <c r="BN47" t="s">
        <v>527</v>
      </c>
    </row>
    <row r="48" spans="1:66">
      <c r="A48" s="141" t="str">
        <f t="shared" si="20"/>
        <v>해성운수</v>
      </c>
      <c r="B48" s="141" t="str">
        <f t="shared" si="1"/>
        <v>564</v>
      </c>
      <c r="C48" s="142" t="str">
        <f t="shared" si="21"/>
        <v>71바5772</v>
      </c>
      <c r="D48" s="116" t="str">
        <f t="shared" si="22"/>
        <v>소형</v>
      </c>
      <c r="E48" s="112" t="str">
        <f t="shared" si="16"/>
        <v>F</v>
      </c>
      <c r="F48" s="162">
        <f t="shared" si="17"/>
        <v>0.77549999999999997</v>
      </c>
      <c r="G48" s="163">
        <f t="shared" si="18"/>
        <v>3.1019999999999999</v>
      </c>
      <c r="H48" s="164">
        <f t="shared" si="19"/>
        <v>4</v>
      </c>
      <c r="I48" s="165">
        <f t="shared" si="23"/>
        <v>3684.2220000000002</v>
      </c>
      <c r="J48" s="166">
        <f t="shared" si="24"/>
        <v>5.9486970744327433E-2</v>
      </c>
      <c r="K48" s="166">
        <f t="shared" si="25"/>
        <v>0.45845705393052261</v>
      </c>
      <c r="L48" s="166">
        <f t="shared" si="26"/>
        <v>0.22338501860094206</v>
      </c>
      <c r="M48" s="167">
        <f t="shared" si="27"/>
        <v>9.1039999999999992</v>
      </c>
      <c r="N48" s="168">
        <f t="shared" si="28"/>
        <v>1.33</v>
      </c>
      <c r="O48" s="168">
        <f t="shared" si="29"/>
        <v>1.6559999999999999</v>
      </c>
      <c r="P48" s="169">
        <f t="shared" si="30"/>
        <v>0</v>
      </c>
      <c r="Q48" s="170">
        <f t="shared" si="31"/>
        <v>85</v>
      </c>
      <c r="R48" s="171">
        <f t="shared" si="32"/>
        <v>18.311402815011718</v>
      </c>
      <c r="S48" s="143">
        <f t="shared" si="33"/>
        <v>49</v>
      </c>
      <c r="T48" s="143">
        <f t="shared" si="34"/>
        <v>61</v>
      </c>
      <c r="U48" t="s">
        <v>118</v>
      </c>
      <c r="V48" t="s">
        <v>124</v>
      </c>
      <c r="W48" t="s">
        <v>118</v>
      </c>
      <c r="X48" s="4" t="s">
        <v>124</v>
      </c>
      <c r="Y48" s="4" t="s">
        <v>260</v>
      </c>
      <c r="Z48" s="4" t="s">
        <v>202</v>
      </c>
      <c r="AA48" s="4" t="s">
        <v>203</v>
      </c>
      <c r="AB48" s="4">
        <v>534</v>
      </c>
      <c r="AC48" s="4">
        <v>3684.2220000000002</v>
      </c>
      <c r="AD48" s="4">
        <v>1187.7470000000001</v>
      </c>
      <c r="AE48" s="4">
        <v>3.1019999999999999</v>
      </c>
      <c r="AF48" s="4">
        <v>4</v>
      </c>
      <c r="AG48" s="4">
        <v>9.1039999999999992</v>
      </c>
      <c r="AH48" s="4">
        <v>417.37526200000002</v>
      </c>
      <c r="AI48" s="4">
        <v>24.828389999999999</v>
      </c>
      <c r="AJ48" s="4">
        <v>191.34863300000001</v>
      </c>
      <c r="AK48" s="4">
        <v>823</v>
      </c>
      <c r="AL48" s="4">
        <v>49</v>
      </c>
      <c r="AM48" s="4">
        <v>61</v>
      </c>
      <c r="AN48" s="4">
        <v>85</v>
      </c>
      <c r="AO48" s="4">
        <v>8.827121</v>
      </c>
      <c r="AP48" s="4">
        <v>231.6</v>
      </c>
      <c r="AQ48" s="4">
        <v>0</v>
      </c>
      <c r="AR48" s="4">
        <v>295</v>
      </c>
      <c r="AS48" s="4">
        <v>70659</v>
      </c>
      <c r="AT48" s="4">
        <v>1.33</v>
      </c>
      <c r="AU48" s="4">
        <v>1.6559999999999999</v>
      </c>
      <c r="AV48" s="4">
        <v>28620</v>
      </c>
      <c r="AW48" s="4">
        <v>0</v>
      </c>
      <c r="AX48" s="4">
        <v>0.89</v>
      </c>
      <c r="AY48">
        <v>0.77549999999999997</v>
      </c>
      <c r="AZ48" t="s">
        <v>70</v>
      </c>
      <c r="BA48" t="s">
        <v>578</v>
      </c>
      <c r="BB48">
        <v>2</v>
      </c>
      <c r="BC48" t="s">
        <v>582</v>
      </c>
      <c r="BD48">
        <v>10</v>
      </c>
      <c r="BE48">
        <v>16509.811999999998</v>
      </c>
      <c r="BF48">
        <v>0.22315347988214526</v>
      </c>
      <c r="BG48">
        <v>0.17305552364860363</v>
      </c>
      <c r="BH48">
        <v>230687.74900000004</v>
      </c>
      <c r="BI48">
        <v>1.597060102225021E-2</v>
      </c>
      <c r="BJ48">
        <v>1.2385201092755036E-2</v>
      </c>
      <c r="BK48">
        <v>1</v>
      </c>
      <c r="BL48" t="s">
        <v>70</v>
      </c>
      <c r="BM48">
        <v>0</v>
      </c>
      <c r="BN48" t="s">
        <v>527</v>
      </c>
    </row>
    <row r="49" spans="1:66">
      <c r="A49" s="144" t="str">
        <f t="shared" si="20"/>
        <v>해성운수</v>
      </c>
      <c r="B49" s="144" t="str">
        <f t="shared" si="1"/>
        <v>564</v>
      </c>
      <c r="C49" s="145" t="str">
        <f t="shared" si="21"/>
        <v>71바5773</v>
      </c>
      <c r="D49" s="133" t="str">
        <f t="shared" si="22"/>
        <v>소형</v>
      </c>
      <c r="E49" s="129" t="str">
        <f t="shared" si="16"/>
        <v>F</v>
      </c>
      <c r="F49" s="152">
        <f t="shared" si="17"/>
        <v>0.79825000000000002</v>
      </c>
      <c r="G49" s="153">
        <f t="shared" si="18"/>
        <v>3.1930000000000001</v>
      </c>
      <c r="H49" s="154">
        <f t="shared" si="19"/>
        <v>4</v>
      </c>
      <c r="I49" s="155">
        <f t="shared" si="23"/>
        <v>3828.6309999999999</v>
      </c>
      <c r="J49" s="156">
        <f t="shared" si="24"/>
        <v>4.9489725714188894E-2</v>
      </c>
      <c r="K49" s="156">
        <f t="shared" si="25"/>
        <v>0.4402707858650225</v>
      </c>
      <c r="L49" s="156">
        <f t="shared" si="26"/>
        <v>0.21260863217165615</v>
      </c>
      <c r="M49" s="157">
        <f t="shared" si="27"/>
        <v>9.8580000000000005</v>
      </c>
      <c r="N49" s="158">
        <f t="shared" si="28"/>
        <v>2.298</v>
      </c>
      <c r="O49" s="158">
        <f t="shared" si="29"/>
        <v>2.246</v>
      </c>
      <c r="P49" s="159">
        <f t="shared" si="30"/>
        <v>0.34666666666666668</v>
      </c>
      <c r="Q49" s="160">
        <f t="shared" si="31"/>
        <v>99</v>
      </c>
      <c r="R49" s="161">
        <f t="shared" si="32"/>
        <v>17.589973044914629</v>
      </c>
      <c r="S49" s="146">
        <f t="shared" si="33"/>
        <v>88</v>
      </c>
      <c r="T49" s="146">
        <f t="shared" si="34"/>
        <v>86</v>
      </c>
      <c r="U49" t="s">
        <v>118</v>
      </c>
      <c r="V49" t="s">
        <v>124</v>
      </c>
      <c r="W49" s="4" t="s">
        <v>118</v>
      </c>
      <c r="X49" s="4" t="s">
        <v>124</v>
      </c>
      <c r="Y49" s="4" t="s">
        <v>261</v>
      </c>
      <c r="Z49" s="4" t="s">
        <v>202</v>
      </c>
      <c r="AA49" s="4" t="s">
        <v>203</v>
      </c>
      <c r="AB49" s="4">
        <v>534</v>
      </c>
      <c r="AC49" s="4">
        <v>3828.6309999999999</v>
      </c>
      <c r="AD49" s="4">
        <v>1199.193</v>
      </c>
      <c r="AE49" s="4">
        <v>3.1930000000000001</v>
      </c>
      <c r="AF49" s="4">
        <v>4</v>
      </c>
      <c r="AG49" s="4">
        <v>9.8580000000000005</v>
      </c>
      <c r="AH49" s="4">
        <v>426.58371399999999</v>
      </c>
      <c r="AI49" s="4">
        <v>21.111511</v>
      </c>
      <c r="AJ49" s="4">
        <v>187.81234699999999</v>
      </c>
      <c r="AK49" s="4">
        <v>814</v>
      </c>
      <c r="AL49" s="4">
        <v>88</v>
      </c>
      <c r="AM49" s="4">
        <v>86</v>
      </c>
      <c r="AN49" s="4">
        <v>99</v>
      </c>
      <c r="AO49" s="4">
        <v>8.9750979999999991</v>
      </c>
      <c r="AP49" s="4">
        <v>281.8</v>
      </c>
      <c r="AQ49" s="4">
        <v>20.8</v>
      </c>
      <c r="AR49" s="4">
        <v>238</v>
      </c>
      <c r="AS49" s="4">
        <v>52353</v>
      </c>
      <c r="AT49" s="4">
        <v>2.298</v>
      </c>
      <c r="AU49" s="4">
        <v>2.246</v>
      </c>
      <c r="AV49" s="4">
        <v>32472</v>
      </c>
      <c r="AW49" s="4">
        <v>0</v>
      </c>
      <c r="AX49" s="4">
        <v>1</v>
      </c>
      <c r="AY49">
        <v>0.79825000000000002</v>
      </c>
      <c r="AZ49" t="s">
        <v>70</v>
      </c>
      <c r="BA49" t="s">
        <v>578</v>
      </c>
      <c r="BB49">
        <v>1</v>
      </c>
      <c r="BC49" t="s">
        <v>581</v>
      </c>
      <c r="BD49">
        <v>12</v>
      </c>
      <c r="BE49">
        <v>16509.811999999998</v>
      </c>
      <c r="BF49">
        <v>0.23190033902263699</v>
      </c>
      <c r="BG49">
        <v>0.18511444562481999</v>
      </c>
      <c r="BH49">
        <v>230687.74900000004</v>
      </c>
      <c r="BI49">
        <v>1.659659438611974E-2</v>
      </c>
      <c r="BJ49">
        <v>1.3248231468720083E-2</v>
      </c>
      <c r="BK49">
        <v>1</v>
      </c>
      <c r="BL49" t="s">
        <v>70</v>
      </c>
      <c r="BM49">
        <v>0</v>
      </c>
      <c r="BN49" t="s">
        <v>527</v>
      </c>
    </row>
    <row r="50" spans="1:66">
      <c r="A50" s="141" t="str">
        <f t="shared" si="20"/>
        <v>해성운수</v>
      </c>
      <c r="B50" s="141" t="str">
        <f t="shared" si="1"/>
        <v>564</v>
      </c>
      <c r="C50" s="142" t="str">
        <f t="shared" si="21"/>
        <v>71바5775</v>
      </c>
      <c r="D50" s="116" t="str">
        <f t="shared" si="22"/>
        <v>소형</v>
      </c>
      <c r="E50" s="112" t="str">
        <f t="shared" si="16"/>
        <v>D</v>
      </c>
      <c r="F50" s="162">
        <f t="shared" si="17"/>
        <v>0.82050000000000001</v>
      </c>
      <c r="G50" s="163">
        <f t="shared" si="18"/>
        <v>3.282</v>
      </c>
      <c r="H50" s="164">
        <f t="shared" si="19"/>
        <v>4</v>
      </c>
      <c r="I50" s="165">
        <f t="shared" si="23"/>
        <v>2298.1819999999998</v>
      </c>
      <c r="J50" s="166">
        <f t="shared" si="24"/>
        <v>6.9963808266547745E-2</v>
      </c>
      <c r="K50" s="166">
        <f t="shared" si="25"/>
        <v>0.44148126764518614</v>
      </c>
      <c r="L50" s="166">
        <f t="shared" si="26"/>
        <v>0.25933542252093178</v>
      </c>
      <c r="M50" s="167">
        <f t="shared" si="27"/>
        <v>9.5960000000000001</v>
      </c>
      <c r="N50" s="168">
        <f t="shared" si="28"/>
        <v>0.65300000000000002</v>
      </c>
      <c r="O50" s="168">
        <f t="shared" si="29"/>
        <v>0.87</v>
      </c>
      <c r="P50" s="169">
        <f t="shared" si="30"/>
        <v>8.3333333333333329E-2</v>
      </c>
      <c r="Q50" s="170">
        <f t="shared" si="31"/>
        <v>88</v>
      </c>
      <c r="R50" s="171">
        <f t="shared" si="32"/>
        <v>18.003839700239283</v>
      </c>
      <c r="S50" s="143">
        <f t="shared" si="33"/>
        <v>15</v>
      </c>
      <c r="T50" s="143">
        <f t="shared" si="34"/>
        <v>20</v>
      </c>
      <c r="U50" t="s">
        <v>118</v>
      </c>
      <c r="V50" t="s">
        <v>124</v>
      </c>
      <c r="W50" t="s">
        <v>118</v>
      </c>
      <c r="X50" s="4" t="s">
        <v>124</v>
      </c>
      <c r="Y50" s="4" t="s">
        <v>262</v>
      </c>
      <c r="Z50" s="4" t="s">
        <v>202</v>
      </c>
      <c r="AA50" s="4" t="s">
        <v>203</v>
      </c>
      <c r="AB50" s="4">
        <v>534</v>
      </c>
      <c r="AC50" s="4">
        <v>2298.1819999999998</v>
      </c>
      <c r="AD50" s="4">
        <v>700.16800000000001</v>
      </c>
      <c r="AE50" s="4">
        <v>3.282</v>
      </c>
      <c r="AF50" s="4">
        <v>4</v>
      </c>
      <c r="AG50" s="4">
        <v>9.5960000000000001</v>
      </c>
      <c r="AH50" s="4">
        <v>261.279831</v>
      </c>
      <c r="AI50" s="4">
        <v>18.280131999999998</v>
      </c>
      <c r="AJ50" s="4">
        <v>115.350151</v>
      </c>
      <c r="AK50" s="4">
        <v>596</v>
      </c>
      <c r="AL50" s="4">
        <v>15</v>
      </c>
      <c r="AM50" s="4">
        <v>20</v>
      </c>
      <c r="AN50" s="4">
        <v>88</v>
      </c>
      <c r="AO50" s="4">
        <v>8.7958639999999999</v>
      </c>
      <c r="AP50" s="4">
        <v>223.3</v>
      </c>
      <c r="AQ50" s="4">
        <v>5</v>
      </c>
      <c r="AR50" s="4">
        <v>159</v>
      </c>
      <c r="AS50" s="4">
        <v>48603</v>
      </c>
      <c r="AT50" s="4">
        <v>0.65300000000000002</v>
      </c>
      <c r="AU50" s="4">
        <v>0.87</v>
      </c>
      <c r="AV50" s="4">
        <v>18179</v>
      </c>
      <c r="AW50" s="4">
        <v>0</v>
      </c>
      <c r="AX50" s="4">
        <v>0.98</v>
      </c>
      <c r="AY50">
        <v>0.82050000000000001</v>
      </c>
      <c r="AZ50" t="s">
        <v>67</v>
      </c>
      <c r="BA50" t="s">
        <v>578</v>
      </c>
      <c r="BB50">
        <v>1</v>
      </c>
      <c r="BC50" t="s">
        <v>632</v>
      </c>
      <c r="BD50">
        <v>7</v>
      </c>
      <c r="BE50">
        <v>16509.811999999998</v>
      </c>
      <c r="BF50">
        <v>0.139200979393345</v>
      </c>
      <c r="BG50">
        <v>0.11421440359223957</v>
      </c>
      <c r="BH50">
        <v>230687.74900000004</v>
      </c>
      <c r="BI50">
        <v>9.9623062341294925E-3</v>
      </c>
      <c r="BJ50">
        <v>8.1740722651032494E-3</v>
      </c>
      <c r="BK50">
        <v>1</v>
      </c>
      <c r="BL50" t="s">
        <v>70</v>
      </c>
      <c r="BM50">
        <v>1</v>
      </c>
      <c r="BN50" t="s">
        <v>625</v>
      </c>
    </row>
    <row r="51" spans="1:66">
      <c r="A51" s="144" t="str">
        <f t="shared" ref="A51:A52" si="35">W51</f>
        <v>해성운수</v>
      </c>
      <c r="B51" s="144" t="str">
        <f t="shared" si="1"/>
        <v>564</v>
      </c>
      <c r="C51" s="145" t="str">
        <f t="shared" ref="C51:C52" si="36">Y51</f>
        <v>71바7078</v>
      </c>
      <c r="D51" s="133" t="str">
        <f t="shared" ref="D51:D52" si="37">Z51</f>
        <v>소형</v>
      </c>
      <c r="E51" s="129" t="str">
        <f t="shared" ref="E51:E52" si="38">AZ51</f>
        <v>F</v>
      </c>
      <c r="F51" s="152">
        <f t="shared" ref="F51:F52" si="39">G51/H51</f>
        <v>0.67829268292682932</v>
      </c>
      <c r="G51" s="153">
        <f t="shared" ref="G51:G52" si="40">AE51</f>
        <v>2.7810000000000001</v>
      </c>
      <c r="H51" s="154">
        <f t="shared" ref="H51:H52" si="41">AF51</f>
        <v>4.0999999999999996</v>
      </c>
      <c r="I51" s="155">
        <f t="shared" ref="I51:I52" si="42">AC51</f>
        <v>2938.94</v>
      </c>
      <c r="J51" s="156">
        <f t="shared" ref="J51:J52" si="43">AI51/AH51</f>
        <v>3.032616107834463E-2</v>
      </c>
      <c r="K51" s="156">
        <f t="shared" ref="K51:K52" si="44">AJ51/AH51</f>
        <v>0.46551086544080017</v>
      </c>
      <c r="L51" s="156">
        <f t="shared" ref="L51:L52" si="45">AK51/AC51</f>
        <v>0.25961741308090669</v>
      </c>
      <c r="M51" s="157">
        <f t="shared" ref="M51:M52" si="46">AG51</f>
        <v>7.2869999999999999</v>
      </c>
      <c r="N51" s="158">
        <f t="shared" ref="N51:N52" si="47">IF(AW51=0,AT51,"속도계이상")</f>
        <v>9.7650000000000006</v>
      </c>
      <c r="O51" s="158">
        <f t="shared" ref="O51:O52" si="48">IF(AW51=0,AU51,"속도계이상")</f>
        <v>3.266</v>
      </c>
      <c r="P51" s="159">
        <f t="shared" ref="P51:P52" si="49">AQ51/60</f>
        <v>0.68500000000000005</v>
      </c>
      <c r="Q51" s="160">
        <f t="shared" ref="Q51:Q52" si="50">AN51</f>
        <v>90</v>
      </c>
      <c r="R51" s="161">
        <f t="shared" ref="R51:R52" si="51">AC51/(AH51-AI51-AJ51)</f>
        <v>17.991751528728631</v>
      </c>
      <c r="S51" s="146">
        <f t="shared" ref="S51:S52" si="52">IF(AW51=0,AL51,"속도계이상")</f>
        <v>287</v>
      </c>
      <c r="T51" s="146">
        <f t="shared" ref="T51:T52" si="53">IF(AW51=0,AM51,"속도계이상")</f>
        <v>96</v>
      </c>
      <c r="U51" t="s">
        <v>118</v>
      </c>
      <c r="V51" t="s">
        <v>124</v>
      </c>
      <c r="W51" t="s">
        <v>118</v>
      </c>
      <c r="X51" s="4" t="s">
        <v>124</v>
      </c>
      <c r="Y51" s="4" t="s">
        <v>263</v>
      </c>
      <c r="Z51" s="4" t="s">
        <v>202</v>
      </c>
      <c r="AA51" s="4" t="s">
        <v>203</v>
      </c>
      <c r="AB51" s="4">
        <v>534</v>
      </c>
      <c r="AC51" s="4">
        <v>2938.94</v>
      </c>
      <c r="AD51" s="4">
        <v>1056.615</v>
      </c>
      <c r="AE51" s="4">
        <v>2.7810000000000001</v>
      </c>
      <c r="AF51" s="4">
        <v>4.0999999999999996</v>
      </c>
      <c r="AG51" s="4">
        <v>7.2869999999999999</v>
      </c>
      <c r="AH51" s="4">
        <v>324.00098300000002</v>
      </c>
      <c r="AI51" s="4">
        <v>9.8257060000000003</v>
      </c>
      <c r="AJ51" s="4">
        <v>150.82597799999999</v>
      </c>
      <c r="AK51" s="4">
        <v>763</v>
      </c>
      <c r="AL51" s="4">
        <v>287</v>
      </c>
      <c r="AM51" s="4">
        <v>96</v>
      </c>
      <c r="AN51" s="4">
        <v>90</v>
      </c>
      <c r="AO51" s="4">
        <v>9.0707740000000001</v>
      </c>
      <c r="AP51" s="4">
        <v>892.8</v>
      </c>
      <c r="AQ51" s="4">
        <v>41.1</v>
      </c>
      <c r="AR51" s="4">
        <v>201</v>
      </c>
      <c r="AS51" s="4">
        <v>60595</v>
      </c>
      <c r="AT51" s="4">
        <v>9.7650000000000006</v>
      </c>
      <c r="AU51" s="4">
        <v>3.266</v>
      </c>
      <c r="AV51" s="4">
        <v>960</v>
      </c>
      <c r="AW51" s="4">
        <v>0</v>
      </c>
      <c r="AX51" s="4">
        <v>0.73</v>
      </c>
      <c r="AY51">
        <v>0.67829268292682932</v>
      </c>
      <c r="AZ51" t="s">
        <v>70</v>
      </c>
      <c r="BA51" t="s">
        <v>578</v>
      </c>
      <c r="BB51">
        <v>4</v>
      </c>
      <c r="BC51" t="s">
        <v>579</v>
      </c>
      <c r="BD51">
        <v>2</v>
      </c>
      <c r="BE51">
        <v>16509.811999999998</v>
      </c>
      <c r="BF51">
        <v>0.17801171812253225</v>
      </c>
      <c r="BG51">
        <v>0.12074404587774688</v>
      </c>
      <c r="BH51">
        <v>230687.74900000004</v>
      </c>
      <c r="BI51">
        <v>1.2739904969986072E-2</v>
      </c>
      <c r="BJ51">
        <v>8.6413843223247001E-3</v>
      </c>
      <c r="BK51">
        <v>1</v>
      </c>
      <c r="BL51" t="s">
        <v>528</v>
      </c>
      <c r="BM51">
        <v>1</v>
      </c>
      <c r="BN51" t="s">
        <v>625</v>
      </c>
    </row>
    <row r="52" spans="1:66">
      <c r="A52" s="141" t="str">
        <f t="shared" si="35"/>
        <v>해성운수</v>
      </c>
      <c r="B52" s="141" t="str">
        <f t="shared" ref="B52:B72" si="54">X52</f>
        <v>564-1</v>
      </c>
      <c r="C52" s="142" t="str">
        <f t="shared" si="36"/>
        <v>71바5800</v>
      </c>
      <c r="D52" s="116" t="str">
        <f t="shared" si="37"/>
        <v>소형</v>
      </c>
      <c r="E52" s="112" t="str">
        <f t="shared" si="38"/>
        <v>이상</v>
      </c>
      <c r="F52" s="162">
        <f t="shared" si="39"/>
        <v>0.61368421052631583</v>
      </c>
      <c r="G52" s="163">
        <f t="shared" si="40"/>
        <v>2.3319999999999999</v>
      </c>
      <c r="H52" s="164">
        <f t="shared" si="41"/>
        <v>3.8</v>
      </c>
      <c r="I52" s="165">
        <f t="shared" si="42"/>
        <v>3321.2379999999998</v>
      </c>
      <c r="J52" s="166">
        <f t="shared" si="43"/>
        <v>7.2921922507588707E-2</v>
      </c>
      <c r="K52" s="166">
        <f t="shared" si="44"/>
        <v>0.42058480414238536</v>
      </c>
      <c r="L52" s="166">
        <f t="shared" si="45"/>
        <v>0.21618444688396316</v>
      </c>
      <c r="M52" s="167">
        <f t="shared" si="46"/>
        <v>9.93</v>
      </c>
      <c r="N52" s="168">
        <f t="shared" si="47"/>
        <v>0.09</v>
      </c>
      <c r="O52" s="168">
        <f t="shared" si="48"/>
        <v>0.30099999999999999</v>
      </c>
      <c r="P52" s="169">
        <f t="shared" si="49"/>
        <v>0</v>
      </c>
      <c r="Q52" s="170">
        <f t="shared" si="50"/>
        <v>72</v>
      </c>
      <c r="R52" s="171">
        <f t="shared" si="51"/>
        <v>15.798860111870461</v>
      </c>
      <c r="S52" s="143">
        <f t="shared" si="52"/>
        <v>3</v>
      </c>
      <c r="T52" s="143">
        <f t="shared" si="53"/>
        <v>10</v>
      </c>
      <c r="U52" t="s">
        <v>118</v>
      </c>
      <c r="V52" t="s">
        <v>125</v>
      </c>
      <c r="W52" t="s">
        <v>118</v>
      </c>
      <c r="X52" s="4" t="s">
        <v>125</v>
      </c>
      <c r="Y52" s="4" t="s">
        <v>264</v>
      </c>
      <c r="Z52" s="4" t="s">
        <v>202</v>
      </c>
      <c r="AA52" s="4" t="s">
        <v>203</v>
      </c>
      <c r="AB52" s="4">
        <v>534</v>
      </c>
      <c r="AC52" s="4">
        <v>3321.2379999999998</v>
      </c>
      <c r="AD52" s="4">
        <v>1424.2809999999999</v>
      </c>
      <c r="AE52" s="4">
        <v>2.3319999999999999</v>
      </c>
      <c r="AF52" s="4">
        <v>3.8</v>
      </c>
      <c r="AG52" s="4">
        <v>9.93</v>
      </c>
      <c r="AH52" s="4">
        <v>415.050138</v>
      </c>
      <c r="AI52" s="4">
        <v>30.266254</v>
      </c>
      <c r="AJ52" s="4">
        <v>174.56378100000001</v>
      </c>
      <c r="AK52" s="4">
        <v>718</v>
      </c>
      <c r="AL52" s="4">
        <v>3</v>
      </c>
      <c r="AM52" s="4">
        <v>10</v>
      </c>
      <c r="AN52" s="4">
        <v>72</v>
      </c>
      <c r="AO52" s="4">
        <v>8.0020159999999994</v>
      </c>
      <c r="AP52" s="4">
        <v>127.3</v>
      </c>
      <c r="AQ52" s="4">
        <v>0</v>
      </c>
      <c r="AR52" s="4">
        <v>279</v>
      </c>
      <c r="AS52" s="4">
        <v>132717</v>
      </c>
      <c r="AT52" s="4">
        <v>0.09</v>
      </c>
      <c r="AU52" s="4">
        <v>0.30099999999999999</v>
      </c>
      <c r="AV52" s="4">
        <v>27189</v>
      </c>
      <c r="AW52" s="4">
        <v>0</v>
      </c>
      <c r="AX52" s="4">
        <v>0.77</v>
      </c>
      <c r="AY52">
        <v>0.61368421052631583</v>
      </c>
      <c r="AZ52" t="s">
        <v>528</v>
      </c>
      <c r="BA52" t="s">
        <v>583</v>
      </c>
      <c r="BB52">
        <v>1</v>
      </c>
      <c r="BC52" t="s">
        <v>584</v>
      </c>
      <c r="BD52">
        <v>8</v>
      </c>
      <c r="BE52">
        <v>0</v>
      </c>
      <c r="BF52" t="e">
        <v>#DIV/0!</v>
      </c>
      <c r="BG52" t="e">
        <v>#DIV/0!</v>
      </c>
      <c r="BH52">
        <v>230687.74900000004</v>
      </c>
      <c r="BI52">
        <v>1.4397114776996673E-2</v>
      </c>
      <c r="BJ52">
        <v>8.8352820157779587E-3</v>
      </c>
      <c r="BK52">
        <v>1</v>
      </c>
      <c r="BL52" t="s">
        <v>528</v>
      </c>
      <c r="BM52">
        <v>0</v>
      </c>
      <c r="BN52" t="s">
        <v>527</v>
      </c>
    </row>
    <row r="53" spans="1:66">
      <c r="A53" s="144" t="str">
        <f t="shared" ref="A53:A72" si="55">W53</f>
        <v>해성운수</v>
      </c>
      <c r="B53" s="144" t="str">
        <f t="shared" si="54"/>
        <v>568</v>
      </c>
      <c r="C53" s="145" t="str">
        <f t="shared" ref="C53:C72" si="56">Y53</f>
        <v>71바5774</v>
      </c>
      <c r="D53" s="133" t="str">
        <f t="shared" ref="D53:D72" si="57">Z53</f>
        <v>소형</v>
      </c>
      <c r="E53" s="129" t="str">
        <f t="shared" ref="E53:E72" si="58">AZ53</f>
        <v>F</v>
      </c>
      <c r="F53" s="152">
        <f t="shared" ref="F53:F72" si="59">G53/H53</f>
        <v>0.76297872340425521</v>
      </c>
      <c r="G53" s="153">
        <f t="shared" ref="G53:G72" si="60">AE53</f>
        <v>3.5859999999999999</v>
      </c>
      <c r="H53" s="154">
        <f t="shared" ref="H53:H72" si="61">AF53</f>
        <v>4.7</v>
      </c>
      <c r="I53" s="155">
        <f t="shared" ref="I53:I72" si="62">AC53</f>
        <v>4308.7370000000001</v>
      </c>
      <c r="J53" s="156">
        <f t="shared" ref="J53:J72" si="63">AI53/AH53</f>
        <v>3.8414208379909068E-2</v>
      </c>
      <c r="K53" s="156">
        <f t="shared" ref="K53:K72" si="64">AJ53/AH53</f>
        <v>0.41709019838902689</v>
      </c>
      <c r="L53" s="156">
        <f t="shared" ref="L53:L72" si="65">AK53/AC53</f>
        <v>0.25065349776512236</v>
      </c>
      <c r="M53" s="157">
        <f t="shared" ref="M53:M72" si="66">AG53</f>
        <v>7.9690000000000003</v>
      </c>
      <c r="N53" s="158">
        <f t="shared" ref="N53:N72" si="67">IF(AW53=0,AT53,"속도계이상")</f>
        <v>0.81200000000000006</v>
      </c>
      <c r="O53" s="158">
        <f t="shared" ref="O53:O72" si="68">IF(AW53=0,AU53,"속도계이상")</f>
        <v>0.83599999999999997</v>
      </c>
      <c r="P53" s="159">
        <f t="shared" ref="P53:P72" si="69">AQ53/60</f>
        <v>0</v>
      </c>
      <c r="Q53" s="160">
        <f t="shared" ref="Q53:Q72" si="70">AN53</f>
        <v>82</v>
      </c>
      <c r="R53" s="161">
        <f t="shared" ref="R53:R72" si="71">AC53/(AH53-AI53-AJ53)</f>
        <v>19.273736316992611</v>
      </c>
      <c r="S53" s="146">
        <f t="shared" ref="S53:S72" si="72">IF(AW53=0,AL53,"속도계이상")</f>
        <v>35</v>
      </c>
      <c r="T53" s="146">
        <f t="shared" ref="T53:T72" si="73">IF(AW53=0,AM53,"속도계이상")</f>
        <v>36</v>
      </c>
      <c r="U53" t="s">
        <v>118</v>
      </c>
      <c r="V53" t="s">
        <v>126</v>
      </c>
      <c r="W53" t="s">
        <v>118</v>
      </c>
      <c r="X53" s="4" t="s">
        <v>126</v>
      </c>
      <c r="Y53" s="4" t="s">
        <v>265</v>
      </c>
      <c r="Z53" s="4" t="s">
        <v>202</v>
      </c>
      <c r="AA53" s="4" t="s">
        <v>203</v>
      </c>
      <c r="AB53" s="4">
        <v>534</v>
      </c>
      <c r="AC53" s="4">
        <v>4308.7370000000001</v>
      </c>
      <c r="AD53" s="4">
        <v>1201.671</v>
      </c>
      <c r="AE53" s="4">
        <v>3.5859999999999999</v>
      </c>
      <c r="AF53" s="4">
        <v>4.7</v>
      </c>
      <c r="AG53" s="4">
        <v>7.9690000000000003</v>
      </c>
      <c r="AH53" s="4">
        <v>410.57235500000002</v>
      </c>
      <c r="AI53" s="4">
        <v>15.771812000000001</v>
      </c>
      <c r="AJ53" s="4">
        <v>171.24570499999999</v>
      </c>
      <c r="AK53" s="4">
        <v>1080</v>
      </c>
      <c r="AL53" s="4">
        <v>35</v>
      </c>
      <c r="AM53" s="4">
        <v>36</v>
      </c>
      <c r="AN53" s="4">
        <v>82</v>
      </c>
      <c r="AO53" s="4">
        <v>10.494464000000001</v>
      </c>
      <c r="AP53" s="4">
        <v>163.69999999999999</v>
      </c>
      <c r="AQ53" s="4">
        <v>0</v>
      </c>
      <c r="AR53" s="4">
        <v>292</v>
      </c>
      <c r="AS53" s="4">
        <v>148254</v>
      </c>
      <c r="AT53" s="4">
        <v>0.81200000000000006</v>
      </c>
      <c r="AU53" s="4">
        <v>0.83599999999999997</v>
      </c>
      <c r="AV53" s="4">
        <v>21548</v>
      </c>
      <c r="AW53" s="4">
        <v>0</v>
      </c>
      <c r="AX53" s="4">
        <v>0.92</v>
      </c>
      <c r="AY53">
        <v>0.76297872340425521</v>
      </c>
      <c r="AZ53" t="s">
        <v>70</v>
      </c>
      <c r="BA53" t="s">
        <v>585</v>
      </c>
      <c r="BB53">
        <v>1</v>
      </c>
      <c r="BC53" t="s">
        <v>586</v>
      </c>
      <c r="BD53">
        <v>11</v>
      </c>
      <c r="BE53">
        <v>4308.7370000000001</v>
      </c>
      <c r="BF53">
        <v>1</v>
      </c>
      <c r="BG53">
        <v>0.76297872340425521</v>
      </c>
      <c r="BH53">
        <v>230687.74900000004</v>
      </c>
      <c r="BI53">
        <v>1.8677788563449024E-2</v>
      </c>
      <c r="BJ53">
        <v>1.4250755274154933E-2</v>
      </c>
      <c r="BK53">
        <v>1</v>
      </c>
      <c r="BL53" t="s">
        <v>70</v>
      </c>
      <c r="BM53">
        <v>0</v>
      </c>
      <c r="BN53" t="s">
        <v>527</v>
      </c>
    </row>
    <row r="54" spans="1:66">
      <c r="A54" s="141" t="str">
        <f t="shared" si="55"/>
        <v>해성운수</v>
      </c>
      <c r="B54" s="141" t="str">
        <f t="shared" si="54"/>
        <v>579</v>
      </c>
      <c r="C54" s="142" t="str">
        <f t="shared" si="56"/>
        <v>71바5770</v>
      </c>
      <c r="D54" s="116" t="str">
        <f t="shared" si="57"/>
        <v>소형</v>
      </c>
      <c r="E54" s="112" t="str">
        <f t="shared" si="58"/>
        <v>F</v>
      </c>
      <c r="F54" s="162">
        <f t="shared" si="59"/>
        <v>0.69074074074074066</v>
      </c>
      <c r="G54" s="163">
        <f t="shared" si="60"/>
        <v>3.73</v>
      </c>
      <c r="H54" s="164">
        <f t="shared" si="61"/>
        <v>5.4</v>
      </c>
      <c r="I54" s="165">
        <f t="shared" si="62"/>
        <v>4288.0280000000002</v>
      </c>
      <c r="J54" s="166">
        <f t="shared" si="63"/>
        <v>1.141650601653962E-2</v>
      </c>
      <c r="K54" s="166">
        <f t="shared" si="64"/>
        <v>0.49618650150834237</v>
      </c>
      <c r="L54" s="166">
        <f t="shared" si="65"/>
        <v>0.31716210808324946</v>
      </c>
      <c r="M54" s="167">
        <f t="shared" si="66"/>
        <v>7.7089999999999996</v>
      </c>
      <c r="N54" s="168">
        <f t="shared" si="67"/>
        <v>0.30299999999999999</v>
      </c>
      <c r="O54" s="168">
        <f t="shared" si="68"/>
        <v>2.5190000000000001</v>
      </c>
      <c r="P54" s="169">
        <f t="shared" si="69"/>
        <v>0</v>
      </c>
      <c r="Q54" s="170">
        <f t="shared" si="70"/>
        <v>88</v>
      </c>
      <c r="R54" s="171">
        <f t="shared" si="71"/>
        <v>20.022201712466067</v>
      </c>
      <c r="S54" s="143">
        <f t="shared" si="72"/>
        <v>13</v>
      </c>
      <c r="T54" s="143">
        <f t="shared" si="73"/>
        <v>108</v>
      </c>
      <c r="U54" t="s">
        <v>118</v>
      </c>
      <c r="V54" t="s">
        <v>127</v>
      </c>
      <c r="W54" t="s">
        <v>118</v>
      </c>
      <c r="X54" s="4" t="s">
        <v>127</v>
      </c>
      <c r="Y54" s="4" t="s">
        <v>266</v>
      </c>
      <c r="Z54" s="4" t="s">
        <v>202</v>
      </c>
      <c r="AA54" s="4" t="s">
        <v>203</v>
      </c>
      <c r="AB54" s="4">
        <v>534</v>
      </c>
      <c r="AC54" s="4">
        <v>4288.0280000000002</v>
      </c>
      <c r="AD54" s="4">
        <v>1149.5740000000001</v>
      </c>
      <c r="AE54" s="4">
        <v>3.73</v>
      </c>
      <c r="AF54" s="4">
        <v>5.4</v>
      </c>
      <c r="AG54" s="4">
        <v>7.7089999999999996</v>
      </c>
      <c r="AH54" s="4">
        <v>434.94103999999999</v>
      </c>
      <c r="AI54" s="4">
        <v>4.9655069999999997</v>
      </c>
      <c r="AJ54" s="4">
        <v>215.81187299999999</v>
      </c>
      <c r="AK54" s="4">
        <v>1360</v>
      </c>
      <c r="AL54" s="4">
        <v>13</v>
      </c>
      <c r="AM54" s="4">
        <v>108</v>
      </c>
      <c r="AN54" s="4">
        <v>88</v>
      </c>
      <c r="AO54" s="4">
        <v>9.8588710000000006</v>
      </c>
      <c r="AP54" s="4">
        <v>864.2</v>
      </c>
      <c r="AQ54" s="4">
        <v>0</v>
      </c>
      <c r="AR54" s="4">
        <v>280</v>
      </c>
      <c r="AS54" s="4">
        <v>135260</v>
      </c>
      <c r="AT54" s="4">
        <v>0.30299999999999999</v>
      </c>
      <c r="AU54" s="4">
        <v>2.5190000000000001</v>
      </c>
      <c r="AV54" s="4">
        <v>33269</v>
      </c>
      <c r="AW54" s="4">
        <v>0</v>
      </c>
      <c r="AX54" s="4">
        <v>0.91</v>
      </c>
      <c r="AY54">
        <v>0.69074074074074066</v>
      </c>
      <c r="AZ54" t="s">
        <v>70</v>
      </c>
      <c r="BA54" t="s">
        <v>587</v>
      </c>
      <c r="BB54">
        <v>3</v>
      </c>
      <c r="BC54" t="s">
        <v>633</v>
      </c>
      <c r="BD54">
        <v>8</v>
      </c>
      <c r="BE54">
        <v>19440.489000000001</v>
      </c>
      <c r="BF54">
        <v>0.22057202367697643</v>
      </c>
      <c r="BG54">
        <v>0.15235808302131887</v>
      </c>
      <c r="BH54">
        <v>230687.74900000004</v>
      </c>
      <c r="BI54">
        <v>1.8588017866523112E-2</v>
      </c>
      <c r="BJ54">
        <v>1.2839501230024296E-2</v>
      </c>
      <c r="BK54">
        <v>1</v>
      </c>
      <c r="BL54" t="s">
        <v>528</v>
      </c>
      <c r="BM54">
        <v>1</v>
      </c>
      <c r="BN54" t="s">
        <v>625</v>
      </c>
    </row>
    <row r="55" spans="1:66">
      <c r="A55" s="144" t="str">
        <f t="shared" si="55"/>
        <v>해성운수</v>
      </c>
      <c r="B55" s="144" t="str">
        <f t="shared" si="54"/>
        <v>579</v>
      </c>
      <c r="C55" s="145" t="str">
        <f t="shared" si="56"/>
        <v>71바5777</v>
      </c>
      <c r="D55" s="133" t="str">
        <f t="shared" si="57"/>
        <v>소형</v>
      </c>
      <c r="E55" s="129" t="str">
        <f t="shared" si="58"/>
        <v>F</v>
      </c>
      <c r="F55" s="152">
        <f t="shared" si="59"/>
        <v>0.69818181818181813</v>
      </c>
      <c r="G55" s="153">
        <f t="shared" si="60"/>
        <v>3.84</v>
      </c>
      <c r="H55" s="154">
        <f t="shared" si="61"/>
        <v>5.5</v>
      </c>
      <c r="I55" s="155">
        <f t="shared" si="62"/>
        <v>3875.5970000000002</v>
      </c>
      <c r="J55" s="156">
        <f t="shared" si="63"/>
        <v>4.1670371161756599E-2</v>
      </c>
      <c r="K55" s="156">
        <f t="shared" si="64"/>
        <v>0.43052512126383369</v>
      </c>
      <c r="L55" s="156">
        <f t="shared" si="65"/>
        <v>0.38523097215732183</v>
      </c>
      <c r="M55" s="157">
        <f t="shared" si="66"/>
        <v>6.3170000000000002</v>
      </c>
      <c r="N55" s="158">
        <f t="shared" si="67"/>
        <v>0.25800000000000001</v>
      </c>
      <c r="O55" s="158">
        <f t="shared" si="68"/>
        <v>2.2709999999999999</v>
      </c>
      <c r="P55" s="159">
        <f t="shared" si="69"/>
        <v>0</v>
      </c>
      <c r="Q55" s="160">
        <f t="shared" si="70"/>
        <v>84</v>
      </c>
      <c r="R55" s="161">
        <f t="shared" si="71"/>
        <v>19.39911849668588</v>
      </c>
      <c r="S55" s="146">
        <f t="shared" si="72"/>
        <v>10</v>
      </c>
      <c r="T55" s="146">
        <f t="shared" si="73"/>
        <v>88</v>
      </c>
      <c r="U55" t="s">
        <v>118</v>
      </c>
      <c r="V55" t="s">
        <v>127</v>
      </c>
      <c r="W55" t="s">
        <v>118</v>
      </c>
      <c r="X55" s="4" t="s">
        <v>127</v>
      </c>
      <c r="Y55" s="4" t="s">
        <v>267</v>
      </c>
      <c r="Z55" s="4" t="s">
        <v>202</v>
      </c>
      <c r="AA55" s="4" t="s">
        <v>203</v>
      </c>
      <c r="AB55" s="4">
        <v>534</v>
      </c>
      <c r="AC55" s="4">
        <v>3875.5970000000002</v>
      </c>
      <c r="AD55" s="4">
        <v>1009.236</v>
      </c>
      <c r="AE55" s="4">
        <v>3.84</v>
      </c>
      <c r="AF55" s="4">
        <v>5.5</v>
      </c>
      <c r="AG55" s="4">
        <v>6.3170000000000002</v>
      </c>
      <c r="AH55" s="4">
        <v>378.51537100000002</v>
      </c>
      <c r="AI55" s="4">
        <v>15.772876</v>
      </c>
      <c r="AJ55" s="4">
        <v>162.960376</v>
      </c>
      <c r="AK55" s="4">
        <v>1493</v>
      </c>
      <c r="AL55" s="4">
        <v>10</v>
      </c>
      <c r="AM55" s="4">
        <v>88</v>
      </c>
      <c r="AN55" s="4">
        <v>84</v>
      </c>
      <c r="AO55" s="4">
        <v>10.238942</v>
      </c>
      <c r="AP55" s="4">
        <v>300.60000000000002</v>
      </c>
      <c r="AQ55" s="4">
        <v>0</v>
      </c>
      <c r="AR55" s="4">
        <v>105</v>
      </c>
      <c r="AS55" s="4">
        <v>71177</v>
      </c>
      <c r="AT55" s="4">
        <v>0.25800000000000001</v>
      </c>
      <c r="AU55" s="4">
        <v>2.2709999999999999</v>
      </c>
      <c r="AV55" s="4">
        <v>30188</v>
      </c>
      <c r="AW55" s="4">
        <v>0</v>
      </c>
      <c r="AX55" s="4">
        <v>0.85</v>
      </c>
      <c r="AY55">
        <v>0.69818181818181813</v>
      </c>
      <c r="AZ55" t="s">
        <v>70</v>
      </c>
      <c r="BA55" t="s">
        <v>587</v>
      </c>
      <c r="BB55">
        <v>2</v>
      </c>
      <c r="BC55" t="s">
        <v>590</v>
      </c>
      <c r="BD55">
        <v>8</v>
      </c>
      <c r="BE55">
        <v>19440.489000000001</v>
      </c>
      <c r="BF55">
        <v>0.19935697090747048</v>
      </c>
      <c r="BG55">
        <v>0.13918741241539756</v>
      </c>
      <c r="BH55">
        <v>230687.74900000004</v>
      </c>
      <c r="BI55">
        <v>1.6800185605001502E-2</v>
      </c>
      <c r="BJ55">
        <v>1.1729584131491957E-2</v>
      </c>
      <c r="BK55">
        <v>1</v>
      </c>
      <c r="BL55" t="s">
        <v>528</v>
      </c>
      <c r="BM55">
        <v>1</v>
      </c>
      <c r="BN55" t="s">
        <v>625</v>
      </c>
    </row>
    <row r="56" spans="1:66">
      <c r="A56" s="141" t="str">
        <f t="shared" si="55"/>
        <v>해성운수</v>
      </c>
      <c r="B56" s="141" t="str">
        <f t="shared" si="54"/>
        <v>579</v>
      </c>
      <c r="C56" s="142" t="str">
        <f t="shared" si="56"/>
        <v>71바5796</v>
      </c>
      <c r="D56" s="116" t="str">
        <f t="shared" si="57"/>
        <v>소형</v>
      </c>
      <c r="E56" s="112" t="str">
        <f t="shared" si="58"/>
        <v>F</v>
      </c>
      <c r="F56" s="162">
        <f t="shared" si="59"/>
        <v>0.65425925925925921</v>
      </c>
      <c r="G56" s="163">
        <f t="shared" si="60"/>
        <v>3.5329999999999999</v>
      </c>
      <c r="H56" s="164">
        <f t="shared" si="61"/>
        <v>5.4</v>
      </c>
      <c r="I56" s="165">
        <f t="shared" si="62"/>
        <v>4189.7690000000002</v>
      </c>
      <c r="J56" s="166">
        <f t="shared" si="63"/>
        <v>8.2187003985229531E-3</v>
      </c>
      <c r="K56" s="166">
        <f t="shared" si="64"/>
        <v>0.46557035372786065</v>
      </c>
      <c r="L56" s="166">
        <f t="shared" si="65"/>
        <v>0.33176053381463272</v>
      </c>
      <c r="M56" s="167">
        <f t="shared" si="66"/>
        <v>7.7889999999999997</v>
      </c>
      <c r="N56" s="168">
        <f t="shared" si="67"/>
        <v>0.33400000000000002</v>
      </c>
      <c r="O56" s="168">
        <f t="shared" si="68"/>
        <v>2.387</v>
      </c>
      <c r="P56" s="169">
        <f t="shared" si="69"/>
        <v>0</v>
      </c>
      <c r="Q56" s="170">
        <f t="shared" si="70"/>
        <v>84</v>
      </c>
      <c r="R56" s="171">
        <f t="shared" si="71"/>
        <v>20.254694442562954</v>
      </c>
      <c r="S56" s="143">
        <f t="shared" si="72"/>
        <v>14</v>
      </c>
      <c r="T56" s="143">
        <f t="shared" si="73"/>
        <v>100</v>
      </c>
      <c r="U56" t="s">
        <v>118</v>
      </c>
      <c r="V56" t="s">
        <v>127</v>
      </c>
      <c r="W56" t="s">
        <v>118</v>
      </c>
      <c r="X56" s="4" t="s">
        <v>127</v>
      </c>
      <c r="Y56" s="4" t="s">
        <v>589</v>
      </c>
      <c r="Z56" s="4" t="s">
        <v>202</v>
      </c>
      <c r="AA56" s="4" t="s">
        <v>203</v>
      </c>
      <c r="AB56" s="4">
        <v>534</v>
      </c>
      <c r="AC56" s="4">
        <v>4189.7690000000002</v>
      </c>
      <c r="AD56" s="4">
        <v>1185.7539999999999</v>
      </c>
      <c r="AE56" s="4">
        <v>3.5329999999999999</v>
      </c>
      <c r="AF56" s="4">
        <v>5.4</v>
      </c>
      <c r="AG56" s="4">
        <v>7.7889999999999997</v>
      </c>
      <c r="AH56" s="4">
        <v>393.10132299999998</v>
      </c>
      <c r="AI56" s="4">
        <v>3.230782</v>
      </c>
      <c r="AJ56" s="4">
        <v>183.016322</v>
      </c>
      <c r="AK56" s="4">
        <v>1390</v>
      </c>
      <c r="AL56" s="4">
        <v>14</v>
      </c>
      <c r="AM56" s="4">
        <v>100</v>
      </c>
      <c r="AN56" s="4">
        <v>84</v>
      </c>
      <c r="AO56" s="4">
        <v>10.658241</v>
      </c>
      <c r="AP56" s="4">
        <v>494.8</v>
      </c>
      <c r="AQ56" s="4">
        <v>0</v>
      </c>
      <c r="AR56" s="4">
        <v>127</v>
      </c>
      <c r="AS56" s="4">
        <v>73349</v>
      </c>
      <c r="AT56" s="4">
        <v>0.33400000000000002</v>
      </c>
      <c r="AU56" s="4">
        <v>2.387</v>
      </c>
      <c r="AV56" s="4">
        <v>34850</v>
      </c>
      <c r="AW56" s="4">
        <v>0</v>
      </c>
      <c r="AX56" s="4">
        <v>0.86</v>
      </c>
      <c r="AY56">
        <v>0.65425925925925921</v>
      </c>
      <c r="AZ56" t="s">
        <v>70</v>
      </c>
      <c r="BA56" t="s">
        <v>587</v>
      </c>
      <c r="BB56">
        <v>5</v>
      </c>
      <c r="BC56" t="s">
        <v>634</v>
      </c>
      <c r="BD56">
        <v>10</v>
      </c>
      <c r="BE56">
        <v>19440.489000000001</v>
      </c>
      <c r="BF56">
        <v>0.21551767550703071</v>
      </c>
      <c r="BG56">
        <v>0.1410044347345073</v>
      </c>
      <c r="BH56">
        <v>230687.74900000004</v>
      </c>
      <c r="BI56">
        <v>1.8162078472576365E-2</v>
      </c>
      <c r="BJ56">
        <v>1.1882708008076351E-2</v>
      </c>
      <c r="BK56">
        <v>1</v>
      </c>
      <c r="BL56" t="s">
        <v>528</v>
      </c>
      <c r="BM56">
        <v>1</v>
      </c>
      <c r="BN56" t="s">
        <v>625</v>
      </c>
    </row>
    <row r="57" spans="1:66">
      <c r="A57" s="144" t="str">
        <f t="shared" si="55"/>
        <v>해성운수</v>
      </c>
      <c r="B57" s="144" t="str">
        <f t="shared" si="54"/>
        <v>579</v>
      </c>
      <c r="C57" s="145" t="str">
        <f t="shared" si="56"/>
        <v>71바5797</v>
      </c>
      <c r="D57" s="133" t="str">
        <f t="shared" si="57"/>
        <v>소형</v>
      </c>
      <c r="E57" s="129" t="str">
        <f t="shared" si="58"/>
        <v>F</v>
      </c>
      <c r="F57" s="152">
        <f t="shared" si="59"/>
        <v>0.74648148148148141</v>
      </c>
      <c r="G57" s="153">
        <f t="shared" si="60"/>
        <v>4.0309999999999997</v>
      </c>
      <c r="H57" s="154">
        <f t="shared" si="61"/>
        <v>5.4</v>
      </c>
      <c r="I57" s="155">
        <f t="shared" si="62"/>
        <v>3314.7249999999999</v>
      </c>
      <c r="J57" s="156">
        <f t="shared" si="63"/>
        <v>1.6469660395623437E-2</v>
      </c>
      <c r="K57" s="156">
        <f t="shared" si="64"/>
        <v>0.45832801009447588</v>
      </c>
      <c r="L57" s="156">
        <f t="shared" si="65"/>
        <v>0.37951866293583936</v>
      </c>
      <c r="M57" s="157">
        <f t="shared" si="66"/>
        <v>7.2279999999999998</v>
      </c>
      <c r="N57" s="158">
        <f t="shared" si="67"/>
        <v>0.51300000000000001</v>
      </c>
      <c r="O57" s="158">
        <f t="shared" si="68"/>
        <v>2.444</v>
      </c>
      <c r="P57" s="159">
        <f t="shared" si="69"/>
        <v>0</v>
      </c>
      <c r="Q57" s="160">
        <f t="shared" si="70"/>
        <v>85</v>
      </c>
      <c r="R57" s="161">
        <f t="shared" si="71"/>
        <v>19.947088470678842</v>
      </c>
      <c r="S57" s="146">
        <f t="shared" si="72"/>
        <v>17</v>
      </c>
      <c r="T57" s="146">
        <f t="shared" si="73"/>
        <v>81</v>
      </c>
      <c r="U57" t="s">
        <v>118</v>
      </c>
      <c r="V57" t="s">
        <v>127</v>
      </c>
      <c r="W57" t="s">
        <v>118</v>
      </c>
      <c r="X57" s="4" t="s">
        <v>127</v>
      </c>
      <c r="Y57" s="4" t="s">
        <v>268</v>
      </c>
      <c r="Z57" s="4" t="s">
        <v>202</v>
      </c>
      <c r="AA57" s="4" t="s">
        <v>203</v>
      </c>
      <c r="AB57" s="4">
        <v>534</v>
      </c>
      <c r="AC57" s="4">
        <v>3314.7249999999999</v>
      </c>
      <c r="AD57" s="4">
        <v>822.33600000000001</v>
      </c>
      <c r="AE57" s="4">
        <v>4.0309999999999997</v>
      </c>
      <c r="AF57" s="4">
        <v>5.4</v>
      </c>
      <c r="AG57" s="4">
        <v>7.2279999999999998</v>
      </c>
      <c r="AH57" s="4">
        <v>316.403549</v>
      </c>
      <c r="AI57" s="4">
        <v>5.2110589999999997</v>
      </c>
      <c r="AJ57" s="4">
        <v>145.01660899999999</v>
      </c>
      <c r="AK57" s="4">
        <v>1258</v>
      </c>
      <c r="AL57" s="4">
        <v>17</v>
      </c>
      <c r="AM57" s="4">
        <v>81</v>
      </c>
      <c r="AN57" s="4">
        <v>85</v>
      </c>
      <c r="AO57" s="4">
        <v>10.476257</v>
      </c>
      <c r="AP57" s="4">
        <v>452.5</v>
      </c>
      <c r="AQ57" s="4">
        <v>0</v>
      </c>
      <c r="AR57" s="4">
        <v>111</v>
      </c>
      <c r="AS57" s="4">
        <v>84059</v>
      </c>
      <c r="AT57" s="4">
        <v>0.51300000000000001</v>
      </c>
      <c r="AU57" s="4">
        <v>2.444</v>
      </c>
      <c r="AV57" s="4">
        <v>25899</v>
      </c>
      <c r="AW57" s="4">
        <v>0</v>
      </c>
      <c r="AX57" s="4">
        <v>0.95</v>
      </c>
      <c r="AY57">
        <v>0.74648148148148141</v>
      </c>
      <c r="AZ57" t="s">
        <v>70</v>
      </c>
      <c r="BA57" t="s">
        <v>587</v>
      </c>
      <c r="BB57">
        <v>1</v>
      </c>
      <c r="BC57" t="s">
        <v>594</v>
      </c>
      <c r="BD57">
        <v>7</v>
      </c>
      <c r="BE57">
        <v>19440.489000000001</v>
      </c>
      <c r="BF57">
        <v>0.17050625629838836</v>
      </c>
      <c r="BG57">
        <v>0.1272797628034821</v>
      </c>
      <c r="BH57">
        <v>230687.74900000004</v>
      </c>
      <c r="BI57">
        <v>1.4368881808283626E-2</v>
      </c>
      <c r="BJ57">
        <v>1.0726104179479869E-2</v>
      </c>
      <c r="BK57">
        <v>1</v>
      </c>
      <c r="BL57" t="s">
        <v>70</v>
      </c>
      <c r="BM57">
        <v>0</v>
      </c>
      <c r="BN57" t="s">
        <v>527</v>
      </c>
    </row>
    <row r="58" spans="1:66">
      <c r="A58" s="141" t="str">
        <f t="shared" si="55"/>
        <v>해성운수</v>
      </c>
      <c r="B58" s="141" t="str">
        <f t="shared" si="54"/>
        <v>579</v>
      </c>
      <c r="C58" s="142" t="str">
        <f t="shared" si="56"/>
        <v>71바5798</v>
      </c>
      <c r="D58" s="116" t="str">
        <f t="shared" si="57"/>
        <v>소형</v>
      </c>
      <c r="E58" s="112" t="str">
        <f t="shared" si="58"/>
        <v>이상</v>
      </c>
      <c r="F58" s="162">
        <f t="shared" si="59"/>
        <v>0.6347272727272727</v>
      </c>
      <c r="G58" s="163">
        <f t="shared" si="60"/>
        <v>3.4910000000000001</v>
      </c>
      <c r="H58" s="164">
        <f t="shared" si="61"/>
        <v>5.5</v>
      </c>
      <c r="I58" s="165">
        <f t="shared" si="62"/>
        <v>4037.1190000000001</v>
      </c>
      <c r="J58" s="166">
        <f t="shared" si="63"/>
        <v>6.6579588322994874E-3</v>
      </c>
      <c r="K58" s="166">
        <f t="shared" si="64"/>
        <v>0.50109264647082796</v>
      </c>
      <c r="L58" s="166">
        <f t="shared" si="65"/>
        <v>0.31408536632187456</v>
      </c>
      <c r="M58" s="167">
        <f t="shared" si="66"/>
        <v>8.8030000000000008</v>
      </c>
      <c r="N58" s="168">
        <f t="shared" si="67"/>
        <v>1.486</v>
      </c>
      <c r="O58" s="168">
        <f t="shared" si="68"/>
        <v>3.3439999999999999</v>
      </c>
      <c r="P58" s="169">
        <f t="shared" si="69"/>
        <v>5.6666666666666664E-2</v>
      </c>
      <c r="Q58" s="170">
        <f t="shared" si="70"/>
        <v>86</v>
      </c>
      <c r="R58" s="171">
        <f t="shared" si="71"/>
        <v>20.432367428426002</v>
      </c>
      <c r="S58" s="143">
        <f t="shared" si="72"/>
        <v>60</v>
      </c>
      <c r="T58" s="143">
        <f t="shared" si="73"/>
        <v>135</v>
      </c>
      <c r="U58" t="s">
        <v>118</v>
      </c>
      <c r="V58" t="s">
        <v>127</v>
      </c>
      <c r="W58" t="s">
        <v>118</v>
      </c>
      <c r="X58" s="4" t="s">
        <v>127</v>
      </c>
      <c r="Y58" s="4" t="s">
        <v>269</v>
      </c>
      <c r="Z58" s="4" t="s">
        <v>202</v>
      </c>
      <c r="AA58" s="4" t="s">
        <v>203</v>
      </c>
      <c r="AB58" s="4">
        <v>534</v>
      </c>
      <c r="AC58" s="4">
        <v>4037.1190000000001</v>
      </c>
      <c r="AD58" s="4">
        <v>1156.3019999999999</v>
      </c>
      <c r="AE58" s="4">
        <v>3.4910000000000001</v>
      </c>
      <c r="AF58" s="4">
        <v>5.5</v>
      </c>
      <c r="AG58" s="4">
        <v>8.8030000000000008</v>
      </c>
      <c r="AH58" s="4">
        <v>401.39103699999998</v>
      </c>
      <c r="AI58" s="4">
        <v>2.6724450000000002</v>
      </c>
      <c r="AJ58" s="4">
        <v>201.134097</v>
      </c>
      <c r="AK58" s="4">
        <v>1268</v>
      </c>
      <c r="AL58" s="4">
        <v>60</v>
      </c>
      <c r="AM58" s="4">
        <v>135</v>
      </c>
      <c r="AN58" s="4">
        <v>86</v>
      </c>
      <c r="AO58" s="4">
        <v>10.05782</v>
      </c>
      <c r="AP58" s="4">
        <v>931.2</v>
      </c>
      <c r="AQ58" s="4">
        <v>3.4</v>
      </c>
      <c r="AR58" s="4">
        <v>237</v>
      </c>
      <c r="AS58" s="4">
        <v>85862</v>
      </c>
      <c r="AT58" s="4">
        <v>1.486</v>
      </c>
      <c r="AU58" s="4">
        <v>3.3439999999999999</v>
      </c>
      <c r="AV58" s="4">
        <v>31281</v>
      </c>
      <c r="AW58" s="4">
        <v>0</v>
      </c>
      <c r="AX58" s="4">
        <v>0.9</v>
      </c>
      <c r="AY58">
        <v>0.6347272727272727</v>
      </c>
      <c r="AZ58" t="s">
        <v>528</v>
      </c>
      <c r="BA58" t="s">
        <v>587</v>
      </c>
      <c r="BB58">
        <v>1</v>
      </c>
      <c r="BC58" t="s">
        <v>588</v>
      </c>
      <c r="BD58">
        <v>10</v>
      </c>
      <c r="BE58">
        <v>19440.489000000001</v>
      </c>
      <c r="BF58">
        <v>0.20766550676785958</v>
      </c>
      <c r="BG58">
        <v>0.1318109607502905</v>
      </c>
      <c r="BH58">
        <v>230687.74900000004</v>
      </c>
      <c r="BI58">
        <v>1.7500361495139474E-2</v>
      </c>
      <c r="BJ58">
        <v>1.1107956723551254E-2</v>
      </c>
      <c r="BK58">
        <v>1</v>
      </c>
      <c r="BL58" t="s">
        <v>528</v>
      </c>
      <c r="BM58">
        <v>0</v>
      </c>
      <c r="BN58" t="s">
        <v>527</v>
      </c>
    </row>
    <row r="59" spans="1:66">
      <c r="A59" s="144" t="str">
        <f t="shared" si="55"/>
        <v>해성운수</v>
      </c>
      <c r="B59" s="144" t="str">
        <f t="shared" si="54"/>
        <v>579</v>
      </c>
      <c r="C59" s="145" t="str">
        <f t="shared" si="56"/>
        <v>71바5799</v>
      </c>
      <c r="D59" s="133" t="str">
        <f t="shared" si="57"/>
        <v>소형</v>
      </c>
      <c r="E59" s="129" t="str">
        <f t="shared" si="58"/>
        <v>이상</v>
      </c>
      <c r="F59" s="152">
        <f t="shared" si="59"/>
        <v>0.61599999999999999</v>
      </c>
      <c r="G59" s="153">
        <f t="shared" si="60"/>
        <v>3.3879999999999999</v>
      </c>
      <c r="H59" s="154">
        <f t="shared" si="61"/>
        <v>5.5</v>
      </c>
      <c r="I59" s="155">
        <f t="shared" si="62"/>
        <v>4269.6909999999998</v>
      </c>
      <c r="J59" s="156">
        <f t="shared" si="63"/>
        <v>1.1891544458473558E-2</v>
      </c>
      <c r="K59" s="156">
        <f t="shared" si="64"/>
        <v>0.48539997184072387</v>
      </c>
      <c r="L59" s="156">
        <f t="shared" si="65"/>
        <v>0.32414523673961421</v>
      </c>
      <c r="M59" s="157">
        <f t="shared" si="66"/>
        <v>7.69</v>
      </c>
      <c r="N59" s="158">
        <f t="shared" si="67"/>
        <v>0.14099999999999999</v>
      </c>
      <c r="O59" s="158">
        <f t="shared" si="68"/>
        <v>0.56200000000000006</v>
      </c>
      <c r="P59" s="159">
        <f t="shared" si="69"/>
        <v>0</v>
      </c>
      <c r="Q59" s="160">
        <f t="shared" si="70"/>
        <v>80</v>
      </c>
      <c r="R59" s="161">
        <f t="shared" si="71"/>
        <v>19.21485135584313</v>
      </c>
      <c r="S59" s="146">
        <f t="shared" si="72"/>
        <v>6</v>
      </c>
      <c r="T59" s="146">
        <f t="shared" si="73"/>
        <v>24</v>
      </c>
      <c r="U59" t="s">
        <v>118</v>
      </c>
      <c r="V59" t="s">
        <v>127</v>
      </c>
      <c r="W59" t="s">
        <v>118</v>
      </c>
      <c r="X59" s="4" t="s">
        <v>127</v>
      </c>
      <c r="Y59" s="4" t="s">
        <v>591</v>
      </c>
      <c r="Z59" s="4" t="s">
        <v>202</v>
      </c>
      <c r="AA59" s="4" t="s">
        <v>203</v>
      </c>
      <c r="AB59" s="4">
        <v>534</v>
      </c>
      <c r="AC59" s="4">
        <v>4269.6909999999998</v>
      </c>
      <c r="AD59" s="4">
        <v>1260.2840000000001</v>
      </c>
      <c r="AE59" s="4">
        <v>3.3879999999999999</v>
      </c>
      <c r="AF59" s="4">
        <v>5.5</v>
      </c>
      <c r="AG59" s="4">
        <v>7.69</v>
      </c>
      <c r="AH59" s="4">
        <v>442.02130499999998</v>
      </c>
      <c r="AI59" s="4">
        <v>5.256316</v>
      </c>
      <c r="AJ59" s="4">
        <v>214.557129</v>
      </c>
      <c r="AK59" s="4">
        <v>1384</v>
      </c>
      <c r="AL59" s="4">
        <v>6</v>
      </c>
      <c r="AM59" s="4">
        <v>24</v>
      </c>
      <c r="AN59" s="4">
        <v>80</v>
      </c>
      <c r="AO59" s="4">
        <v>9.6594680000000004</v>
      </c>
      <c r="AP59" s="4">
        <v>318.2</v>
      </c>
      <c r="AQ59" s="4">
        <v>0</v>
      </c>
      <c r="AR59" s="4">
        <v>252</v>
      </c>
      <c r="AS59" s="4">
        <v>127359</v>
      </c>
      <c r="AT59" s="4">
        <v>0.14099999999999999</v>
      </c>
      <c r="AU59" s="4">
        <v>0.56200000000000006</v>
      </c>
      <c r="AV59" s="4">
        <v>1</v>
      </c>
      <c r="AW59" s="4">
        <v>0</v>
      </c>
      <c r="AX59" s="4">
        <v>0.86</v>
      </c>
      <c r="AY59">
        <v>0.61599999999999999</v>
      </c>
      <c r="AZ59" t="s">
        <v>528</v>
      </c>
      <c r="BA59" t="s">
        <v>587</v>
      </c>
      <c r="BB59">
        <v>2</v>
      </c>
      <c r="BC59" t="s">
        <v>593</v>
      </c>
      <c r="BD59">
        <v>1</v>
      </c>
      <c r="BE59">
        <v>19440.489000000001</v>
      </c>
      <c r="BF59">
        <v>0.2196287860866051</v>
      </c>
      <c r="BG59">
        <v>0.13529133222934875</v>
      </c>
      <c r="BH59">
        <v>230687.74900000004</v>
      </c>
      <c r="BI59">
        <v>1.85085294668162E-2</v>
      </c>
      <c r="BJ59">
        <v>1.1401254151558779E-2</v>
      </c>
      <c r="BK59">
        <v>1</v>
      </c>
      <c r="BL59" t="s">
        <v>528</v>
      </c>
      <c r="BM59">
        <v>0</v>
      </c>
      <c r="BN59" t="s">
        <v>527</v>
      </c>
    </row>
    <row r="60" spans="1:66">
      <c r="A60" s="141" t="str">
        <f t="shared" si="55"/>
        <v>해성운수</v>
      </c>
      <c r="B60" s="141" t="str">
        <f t="shared" si="54"/>
        <v>579</v>
      </c>
      <c r="C60" s="142" t="str">
        <f t="shared" si="56"/>
        <v>71바5813</v>
      </c>
      <c r="D60" s="116" t="str">
        <f t="shared" si="57"/>
        <v>소형</v>
      </c>
      <c r="E60" s="112" t="str">
        <f t="shared" si="58"/>
        <v>이상</v>
      </c>
      <c r="F60" s="162">
        <f t="shared" si="59"/>
        <v>0.61203703703703705</v>
      </c>
      <c r="G60" s="163">
        <f t="shared" si="60"/>
        <v>3.3050000000000002</v>
      </c>
      <c r="H60" s="164">
        <f t="shared" si="61"/>
        <v>5.4</v>
      </c>
      <c r="I60" s="165">
        <f t="shared" si="62"/>
        <v>2776.7049999999999</v>
      </c>
      <c r="J60" s="166">
        <f t="shared" si="63"/>
        <v>3.2914150180217358E-2</v>
      </c>
      <c r="K60" s="166">
        <f t="shared" si="64"/>
        <v>0.43229321465757636</v>
      </c>
      <c r="L60" s="166">
        <f t="shared" si="65"/>
        <v>0.3014364147433739</v>
      </c>
      <c r="M60" s="167">
        <f t="shared" si="66"/>
        <v>8.6210000000000004</v>
      </c>
      <c r="N60" s="168">
        <f t="shared" si="67"/>
        <v>0.61199999999999999</v>
      </c>
      <c r="O60" s="168">
        <f t="shared" si="68"/>
        <v>3.2410000000000001</v>
      </c>
      <c r="P60" s="169">
        <f t="shared" si="69"/>
        <v>0</v>
      </c>
      <c r="Q60" s="170">
        <f t="shared" si="70"/>
        <v>78</v>
      </c>
      <c r="R60" s="171">
        <f t="shared" si="71"/>
        <v>19.137252948396</v>
      </c>
      <c r="S60" s="143">
        <f t="shared" si="72"/>
        <v>17</v>
      </c>
      <c r="T60" s="143">
        <f t="shared" si="73"/>
        <v>90</v>
      </c>
      <c r="U60" t="s">
        <v>118</v>
      </c>
      <c r="V60" t="s">
        <v>127</v>
      </c>
      <c r="W60" t="s">
        <v>118</v>
      </c>
      <c r="X60" s="4" t="s">
        <v>127</v>
      </c>
      <c r="Y60" s="4" t="s">
        <v>270</v>
      </c>
      <c r="Z60" s="4" t="s">
        <v>202</v>
      </c>
      <c r="AA60" s="4" t="s">
        <v>203</v>
      </c>
      <c r="AB60" s="4">
        <v>534</v>
      </c>
      <c r="AC60" s="4">
        <v>2776.7049999999999</v>
      </c>
      <c r="AD60" s="4">
        <v>840.2</v>
      </c>
      <c r="AE60" s="4">
        <v>3.3050000000000002</v>
      </c>
      <c r="AF60" s="4">
        <v>5.4</v>
      </c>
      <c r="AG60" s="4">
        <v>8.6210000000000004</v>
      </c>
      <c r="AH60" s="4">
        <v>271.30932899999999</v>
      </c>
      <c r="AI60" s="4">
        <v>8.9299160000000004</v>
      </c>
      <c r="AJ60" s="4">
        <v>117.28518200000001</v>
      </c>
      <c r="AK60" s="4">
        <v>837</v>
      </c>
      <c r="AL60" s="4">
        <v>17</v>
      </c>
      <c r="AM60" s="4">
        <v>90</v>
      </c>
      <c r="AN60" s="4">
        <v>78</v>
      </c>
      <c r="AO60" s="4">
        <v>10.234461</v>
      </c>
      <c r="AP60" s="4">
        <v>218.3</v>
      </c>
      <c r="AQ60" s="4">
        <v>0</v>
      </c>
      <c r="AR60" s="4">
        <v>107</v>
      </c>
      <c r="AS60" s="4">
        <v>44479</v>
      </c>
      <c r="AT60" s="4">
        <v>0.61199999999999999</v>
      </c>
      <c r="AU60" s="4">
        <v>3.2410000000000001</v>
      </c>
      <c r="AV60" s="4">
        <v>19746</v>
      </c>
      <c r="AW60" s="4">
        <v>0</v>
      </c>
      <c r="AX60" s="4">
        <v>0.88</v>
      </c>
      <c r="AY60">
        <v>0.61203703703703705</v>
      </c>
      <c r="AZ60" t="s">
        <v>528</v>
      </c>
      <c r="BA60" t="s">
        <v>587</v>
      </c>
      <c r="BB60">
        <v>3</v>
      </c>
      <c r="BC60" t="s">
        <v>592</v>
      </c>
      <c r="BD60">
        <v>7</v>
      </c>
      <c r="BE60">
        <v>19440.489000000001</v>
      </c>
      <c r="BF60">
        <v>0.14283102652407559</v>
      </c>
      <c r="BG60">
        <v>8.7417878270753674E-2</v>
      </c>
      <c r="BH60">
        <v>230687.74900000004</v>
      </c>
      <c r="BI60">
        <v>1.2036638321872911E-2</v>
      </c>
      <c r="BJ60">
        <v>7.36686845440555E-3</v>
      </c>
      <c r="BK60">
        <v>1</v>
      </c>
      <c r="BL60" t="s">
        <v>528</v>
      </c>
      <c r="BM60">
        <v>0</v>
      </c>
      <c r="BN60" t="s">
        <v>527</v>
      </c>
    </row>
    <row r="61" spans="1:66">
      <c r="A61" s="144" t="str">
        <f t="shared" si="55"/>
        <v>해성운수</v>
      </c>
      <c r="B61" s="144" t="str">
        <f t="shared" si="54"/>
        <v>579</v>
      </c>
      <c r="C61" s="145" t="str">
        <f t="shared" si="56"/>
        <v>71바5814</v>
      </c>
      <c r="D61" s="133" t="str">
        <f t="shared" si="57"/>
        <v>소형</v>
      </c>
      <c r="E61" s="129" t="str">
        <f t="shared" si="58"/>
        <v>F</v>
      </c>
      <c r="F61" s="152">
        <f t="shared" si="59"/>
        <v>0.68799999999999994</v>
      </c>
      <c r="G61" s="153">
        <f t="shared" si="60"/>
        <v>3.7839999999999998</v>
      </c>
      <c r="H61" s="154">
        <f t="shared" si="61"/>
        <v>5.5</v>
      </c>
      <c r="I61" s="155">
        <f t="shared" si="62"/>
        <v>3772.37</v>
      </c>
      <c r="J61" s="156">
        <f t="shared" si="63"/>
        <v>8.7645881759526954E-3</v>
      </c>
      <c r="K61" s="156">
        <f t="shared" si="64"/>
        <v>0.47893694859833996</v>
      </c>
      <c r="L61" s="156">
        <f t="shared" si="65"/>
        <v>0.3141261329084899</v>
      </c>
      <c r="M61" s="157">
        <f t="shared" si="66"/>
        <v>7.6120000000000001</v>
      </c>
      <c r="N61" s="158">
        <f t="shared" si="67"/>
        <v>0.21199999999999999</v>
      </c>
      <c r="O61" s="158">
        <f t="shared" si="68"/>
        <v>1.5109999999999999</v>
      </c>
      <c r="P61" s="159">
        <f t="shared" si="69"/>
        <v>0</v>
      </c>
      <c r="Q61" s="160">
        <f t="shared" si="70"/>
        <v>77</v>
      </c>
      <c r="R61" s="161">
        <f t="shared" si="71"/>
        <v>18.764583126602844</v>
      </c>
      <c r="S61" s="146">
        <f t="shared" si="72"/>
        <v>8</v>
      </c>
      <c r="T61" s="146">
        <f t="shared" si="73"/>
        <v>57</v>
      </c>
      <c r="U61" t="s">
        <v>118</v>
      </c>
      <c r="V61" t="s">
        <v>127</v>
      </c>
      <c r="W61" t="s">
        <v>118</v>
      </c>
      <c r="X61" s="4" t="s">
        <v>127</v>
      </c>
      <c r="Y61" s="4" t="s">
        <v>271</v>
      </c>
      <c r="Z61" s="4" t="s">
        <v>202</v>
      </c>
      <c r="AA61" s="4" t="s">
        <v>203</v>
      </c>
      <c r="AB61" s="4">
        <v>534</v>
      </c>
      <c r="AC61" s="4">
        <v>3772.37</v>
      </c>
      <c r="AD61" s="4">
        <v>996.92200000000003</v>
      </c>
      <c r="AE61" s="4">
        <v>3.7839999999999998</v>
      </c>
      <c r="AF61" s="4">
        <v>5.5</v>
      </c>
      <c r="AG61" s="4">
        <v>7.6120000000000001</v>
      </c>
      <c r="AH61" s="4">
        <v>392.42106200000001</v>
      </c>
      <c r="AI61" s="4">
        <v>3.4394089999999999</v>
      </c>
      <c r="AJ61" s="4">
        <v>187.94494599999999</v>
      </c>
      <c r="AK61" s="4">
        <v>1185</v>
      </c>
      <c r="AL61" s="4">
        <v>8</v>
      </c>
      <c r="AM61" s="4">
        <v>57</v>
      </c>
      <c r="AN61" s="4">
        <v>77</v>
      </c>
      <c r="AO61" s="4">
        <v>9.6130669999999991</v>
      </c>
      <c r="AP61" s="4">
        <v>204.8</v>
      </c>
      <c r="AQ61" s="4">
        <v>0</v>
      </c>
      <c r="AR61" s="4">
        <v>201</v>
      </c>
      <c r="AS61" s="4">
        <v>112787</v>
      </c>
      <c r="AT61" s="4">
        <v>0.21199999999999999</v>
      </c>
      <c r="AU61" s="4">
        <v>1.5109999999999999</v>
      </c>
      <c r="AV61" s="4">
        <v>26126</v>
      </c>
      <c r="AW61" s="4">
        <v>0</v>
      </c>
      <c r="AX61" s="4">
        <v>0.98</v>
      </c>
      <c r="AY61">
        <v>0.68799999999999994</v>
      </c>
      <c r="AZ61" t="s">
        <v>70</v>
      </c>
      <c r="BA61" t="s">
        <v>587</v>
      </c>
      <c r="BB61">
        <v>4</v>
      </c>
      <c r="BC61" t="s">
        <v>635</v>
      </c>
      <c r="BD61">
        <v>6</v>
      </c>
      <c r="BE61">
        <v>19440.489000000001</v>
      </c>
      <c r="BF61">
        <v>0.19404707361013396</v>
      </c>
      <c r="BG61">
        <v>0.13350438664377215</v>
      </c>
      <c r="BH61">
        <v>230687.74900000004</v>
      </c>
      <c r="BI61">
        <v>1.63527106070986E-2</v>
      </c>
      <c r="BJ61">
        <v>1.1250664897683836E-2</v>
      </c>
      <c r="BK61">
        <v>1</v>
      </c>
      <c r="BL61" t="s">
        <v>70</v>
      </c>
      <c r="BM61">
        <v>0</v>
      </c>
      <c r="BN61" t="s">
        <v>527</v>
      </c>
    </row>
    <row r="62" spans="1:66">
      <c r="A62" s="141" t="str">
        <f t="shared" si="55"/>
        <v>해성운수</v>
      </c>
      <c r="B62" s="141" t="str">
        <f t="shared" si="54"/>
        <v>593</v>
      </c>
      <c r="C62" s="142" t="str">
        <f t="shared" si="56"/>
        <v>70바3804</v>
      </c>
      <c r="D62" s="116" t="str">
        <f t="shared" si="57"/>
        <v>중형</v>
      </c>
      <c r="E62" s="112" t="str">
        <f t="shared" si="58"/>
        <v>D</v>
      </c>
      <c r="F62" s="162">
        <f t="shared" si="59"/>
        <v>0.80217391304347829</v>
      </c>
      <c r="G62" s="163">
        <f t="shared" si="60"/>
        <v>1.845</v>
      </c>
      <c r="H62" s="164">
        <f t="shared" si="61"/>
        <v>2.2999999999999998</v>
      </c>
      <c r="I62" s="165">
        <f t="shared" si="62"/>
        <v>3396.2269999999999</v>
      </c>
      <c r="J62" s="166">
        <f t="shared" si="63"/>
        <v>1.2281789788204722E-2</v>
      </c>
      <c r="K62" s="166">
        <f t="shared" si="64"/>
        <v>0.4656502316827329</v>
      </c>
      <c r="L62" s="166">
        <f t="shared" si="65"/>
        <v>0.16341663852269003</v>
      </c>
      <c r="M62" s="167">
        <f t="shared" si="66"/>
        <v>9.6720000000000006</v>
      </c>
      <c r="N62" s="168">
        <f t="shared" si="67"/>
        <v>0</v>
      </c>
      <c r="O62" s="168">
        <f t="shared" si="68"/>
        <v>2.738</v>
      </c>
      <c r="P62" s="169">
        <f t="shared" si="69"/>
        <v>0</v>
      </c>
      <c r="Q62" s="170">
        <f t="shared" si="70"/>
        <v>66</v>
      </c>
      <c r="R62" s="171">
        <f t="shared" si="71"/>
        <v>18.994608520382766</v>
      </c>
      <c r="S62" s="143">
        <f t="shared" si="72"/>
        <v>0</v>
      </c>
      <c r="T62" s="143">
        <f t="shared" si="73"/>
        <v>93</v>
      </c>
      <c r="U62" t="s">
        <v>118</v>
      </c>
      <c r="V62" t="s">
        <v>128</v>
      </c>
      <c r="W62" t="s">
        <v>118</v>
      </c>
      <c r="X62" s="4" t="s">
        <v>128</v>
      </c>
      <c r="Y62" s="4" t="s">
        <v>272</v>
      </c>
      <c r="Z62" s="4" t="s">
        <v>204</v>
      </c>
      <c r="AA62" s="4" t="s">
        <v>48</v>
      </c>
      <c r="AB62" s="4">
        <v>534</v>
      </c>
      <c r="AC62" s="4">
        <v>3396.2269999999999</v>
      </c>
      <c r="AD62" s="4">
        <v>1840.4739999999999</v>
      </c>
      <c r="AE62" s="4">
        <v>1.845</v>
      </c>
      <c r="AF62" s="4">
        <v>2.2999999999999998</v>
      </c>
      <c r="AG62" s="4">
        <v>9.6720000000000006</v>
      </c>
      <c r="AH62" s="4">
        <v>342.483227</v>
      </c>
      <c r="AI62" s="4">
        <v>4.2063069999999998</v>
      </c>
      <c r="AJ62" s="4">
        <v>159.477394</v>
      </c>
      <c r="AK62" s="4">
        <v>555</v>
      </c>
      <c r="AL62" s="4">
        <v>0</v>
      </c>
      <c r="AM62" s="4">
        <v>93</v>
      </c>
      <c r="AN62" s="4">
        <v>66</v>
      </c>
      <c r="AO62" s="4">
        <v>9.9164759999999994</v>
      </c>
      <c r="AP62" s="4">
        <v>1</v>
      </c>
      <c r="AQ62" s="4">
        <v>0</v>
      </c>
      <c r="AR62" s="4">
        <v>253</v>
      </c>
      <c r="AS62" s="4">
        <v>74095</v>
      </c>
      <c r="AT62" s="4">
        <v>0</v>
      </c>
      <c r="AU62" s="4">
        <v>2.738</v>
      </c>
      <c r="AV62" s="4">
        <v>26652</v>
      </c>
      <c r="AW62" s="4">
        <v>0</v>
      </c>
      <c r="AX62" s="4">
        <v>0.54</v>
      </c>
      <c r="AY62">
        <v>0.80217391304347829</v>
      </c>
      <c r="AZ62" t="s">
        <v>67</v>
      </c>
      <c r="BA62" t="s">
        <v>595</v>
      </c>
      <c r="BB62">
        <v>3</v>
      </c>
      <c r="BC62" t="s">
        <v>636</v>
      </c>
      <c r="BD62">
        <v>9</v>
      </c>
      <c r="BE62">
        <v>25465.805</v>
      </c>
      <c r="BF62">
        <v>0.13336421134144394</v>
      </c>
      <c r="BG62">
        <v>0.10698129127172351</v>
      </c>
      <c r="BH62">
        <v>230687.74900000004</v>
      </c>
      <c r="BI62">
        <v>1.4722181887517569E-2</v>
      </c>
      <c r="BJ62">
        <v>1.180975025324779E-2</v>
      </c>
      <c r="BK62">
        <v>1</v>
      </c>
      <c r="BL62" t="s">
        <v>70</v>
      </c>
      <c r="BM62">
        <v>1</v>
      </c>
      <c r="BN62" t="s">
        <v>625</v>
      </c>
    </row>
    <row r="63" spans="1:66">
      <c r="A63" s="144" t="str">
        <f t="shared" si="55"/>
        <v>해성운수</v>
      </c>
      <c r="B63" s="144" t="str">
        <f t="shared" si="54"/>
        <v>593</v>
      </c>
      <c r="C63" s="145" t="str">
        <f t="shared" si="56"/>
        <v>70바3806</v>
      </c>
      <c r="D63" s="133" t="str">
        <f t="shared" si="57"/>
        <v>중형</v>
      </c>
      <c r="E63" s="129" t="str">
        <f t="shared" si="58"/>
        <v>F</v>
      </c>
      <c r="F63" s="152">
        <f t="shared" si="59"/>
        <v>0.79863636363636348</v>
      </c>
      <c r="G63" s="153">
        <f t="shared" si="60"/>
        <v>1.7569999999999999</v>
      </c>
      <c r="H63" s="154">
        <f t="shared" si="61"/>
        <v>2.2000000000000002</v>
      </c>
      <c r="I63" s="155">
        <f t="shared" si="62"/>
        <v>3571.47</v>
      </c>
      <c r="J63" s="156">
        <f t="shared" si="63"/>
        <v>2.1118416846902324E-2</v>
      </c>
      <c r="K63" s="156">
        <f t="shared" si="64"/>
        <v>0.46696995827764209</v>
      </c>
      <c r="L63" s="156">
        <f t="shared" si="65"/>
        <v>8.7078989883717359E-2</v>
      </c>
      <c r="M63" s="157">
        <f t="shared" si="66"/>
        <v>8.9</v>
      </c>
      <c r="N63" s="158">
        <f t="shared" si="67"/>
        <v>0</v>
      </c>
      <c r="O63" s="158">
        <f t="shared" si="68"/>
        <v>3.4159999999999999</v>
      </c>
      <c r="P63" s="159">
        <f t="shared" si="69"/>
        <v>0</v>
      </c>
      <c r="Q63" s="160">
        <f t="shared" si="70"/>
        <v>63</v>
      </c>
      <c r="R63" s="161">
        <f t="shared" si="71"/>
        <v>19.402362661002797</v>
      </c>
      <c r="S63" s="146">
        <f t="shared" si="72"/>
        <v>0</v>
      </c>
      <c r="T63" s="146">
        <f t="shared" si="73"/>
        <v>122</v>
      </c>
      <c r="U63" t="s">
        <v>118</v>
      </c>
      <c r="V63" t="s">
        <v>128</v>
      </c>
      <c r="W63" t="s">
        <v>118</v>
      </c>
      <c r="X63" s="4" t="s">
        <v>128</v>
      </c>
      <c r="Y63" s="4" t="s">
        <v>597</v>
      </c>
      <c r="Z63" s="4" t="s">
        <v>204</v>
      </c>
      <c r="AA63" s="4" t="s">
        <v>226</v>
      </c>
      <c r="AB63" s="4">
        <v>534</v>
      </c>
      <c r="AC63" s="4">
        <v>3571.47</v>
      </c>
      <c r="AD63" s="4">
        <v>2032.6610000000001</v>
      </c>
      <c r="AE63" s="4">
        <v>1.7569999999999999</v>
      </c>
      <c r="AF63" s="4">
        <v>2.2000000000000002</v>
      </c>
      <c r="AG63" s="4">
        <v>8.9</v>
      </c>
      <c r="AH63" s="4">
        <v>359.581547</v>
      </c>
      <c r="AI63" s="4">
        <v>7.5937929999999998</v>
      </c>
      <c r="AJ63" s="4">
        <v>167.91378</v>
      </c>
      <c r="AK63" s="4">
        <v>311</v>
      </c>
      <c r="AL63" s="4">
        <v>0</v>
      </c>
      <c r="AM63" s="4">
        <v>122</v>
      </c>
      <c r="AN63" s="4">
        <v>63</v>
      </c>
      <c r="AO63" s="4">
        <v>9.9322940000000006</v>
      </c>
      <c r="AP63" s="4">
        <v>3.1</v>
      </c>
      <c r="AQ63" s="4">
        <v>0</v>
      </c>
      <c r="AR63" s="4">
        <v>243</v>
      </c>
      <c r="AS63" s="4">
        <v>87417</v>
      </c>
      <c r="AT63" s="4">
        <v>0</v>
      </c>
      <c r="AU63" s="4">
        <v>3.4159999999999999</v>
      </c>
      <c r="AV63" s="4">
        <v>17459</v>
      </c>
      <c r="AW63" s="4">
        <v>0</v>
      </c>
      <c r="AX63" s="4">
        <v>0.48</v>
      </c>
      <c r="AY63">
        <v>0.79863636363636348</v>
      </c>
      <c r="AZ63" t="s">
        <v>70</v>
      </c>
      <c r="BA63" t="s">
        <v>595</v>
      </c>
      <c r="BB63">
        <v>1</v>
      </c>
      <c r="BC63" t="s">
        <v>602</v>
      </c>
      <c r="BD63">
        <v>8</v>
      </c>
      <c r="BE63">
        <v>25465.805</v>
      </c>
      <c r="BF63">
        <v>0.1402457138111283</v>
      </c>
      <c r="BG63">
        <v>0.11200532689370563</v>
      </c>
      <c r="BH63">
        <v>230687.74900000004</v>
      </c>
      <c r="BI63">
        <v>1.5481836445506256E-2</v>
      </c>
      <c r="BJ63">
        <v>1.2364357561252039E-2</v>
      </c>
      <c r="BK63">
        <v>1</v>
      </c>
      <c r="BL63" t="s">
        <v>70</v>
      </c>
      <c r="BM63">
        <v>0</v>
      </c>
      <c r="BN63" t="s">
        <v>527</v>
      </c>
    </row>
    <row r="64" spans="1:66">
      <c r="A64" s="141" t="str">
        <f t="shared" si="55"/>
        <v>해성운수</v>
      </c>
      <c r="B64" s="141" t="str">
        <f t="shared" si="54"/>
        <v>593</v>
      </c>
      <c r="C64" s="142" t="str">
        <f t="shared" si="56"/>
        <v>70바3808</v>
      </c>
      <c r="D64" s="116" t="str">
        <f t="shared" si="57"/>
        <v>중형</v>
      </c>
      <c r="E64" s="112" t="str">
        <f t="shared" si="58"/>
        <v>D</v>
      </c>
      <c r="F64" s="162">
        <f t="shared" si="59"/>
        <v>0.81818181818181812</v>
      </c>
      <c r="G64" s="163">
        <f t="shared" si="60"/>
        <v>1.8</v>
      </c>
      <c r="H64" s="164">
        <f t="shared" si="61"/>
        <v>2.2000000000000002</v>
      </c>
      <c r="I64" s="165">
        <f t="shared" si="62"/>
        <v>2991.2840000000001</v>
      </c>
      <c r="J64" s="166">
        <f t="shared" si="63"/>
        <v>1.3955298236897094E-2</v>
      </c>
      <c r="K64" s="166">
        <f t="shared" si="64"/>
        <v>0.412713100337737</v>
      </c>
      <c r="L64" s="166">
        <f t="shared" si="65"/>
        <v>0.13973932264539241</v>
      </c>
      <c r="M64" s="167">
        <f t="shared" si="66"/>
        <v>7.2409999999999997</v>
      </c>
      <c r="N64" s="168">
        <f t="shared" si="67"/>
        <v>6.7000000000000004E-2</v>
      </c>
      <c r="O64" s="168">
        <f t="shared" si="68"/>
        <v>0.90300000000000002</v>
      </c>
      <c r="P64" s="169">
        <f t="shared" si="69"/>
        <v>0</v>
      </c>
      <c r="Q64" s="170">
        <f t="shared" si="70"/>
        <v>64</v>
      </c>
      <c r="R64" s="171">
        <f t="shared" si="71"/>
        <v>19.421136405960581</v>
      </c>
      <c r="S64" s="143">
        <f t="shared" si="72"/>
        <v>2</v>
      </c>
      <c r="T64" s="143">
        <f t="shared" si="73"/>
        <v>27</v>
      </c>
      <c r="U64" t="s">
        <v>118</v>
      </c>
      <c r="V64" t="s">
        <v>128</v>
      </c>
      <c r="W64" t="s">
        <v>118</v>
      </c>
      <c r="X64" s="4" t="s">
        <v>128</v>
      </c>
      <c r="Y64" s="4" t="s">
        <v>273</v>
      </c>
      <c r="Z64" s="4" t="s">
        <v>204</v>
      </c>
      <c r="AA64" s="4" t="s">
        <v>226</v>
      </c>
      <c r="AB64" s="4">
        <v>534</v>
      </c>
      <c r="AC64" s="4">
        <v>2991.2840000000001</v>
      </c>
      <c r="AD64" s="4">
        <v>1661.643</v>
      </c>
      <c r="AE64" s="4">
        <v>1.8</v>
      </c>
      <c r="AF64" s="4">
        <v>2.2000000000000002</v>
      </c>
      <c r="AG64" s="4">
        <v>7.2409999999999997</v>
      </c>
      <c r="AH64" s="4">
        <v>268.64398999999997</v>
      </c>
      <c r="AI64" s="4">
        <v>3.7490070000000002</v>
      </c>
      <c r="AJ64" s="4">
        <v>110.872894</v>
      </c>
      <c r="AK64" s="4">
        <v>418</v>
      </c>
      <c r="AL64" s="4">
        <v>2</v>
      </c>
      <c r="AM64" s="4">
        <v>27</v>
      </c>
      <c r="AN64" s="4">
        <v>64</v>
      </c>
      <c r="AO64" s="4">
        <v>11.134751</v>
      </c>
      <c r="AP64" s="4">
        <v>0</v>
      </c>
      <c r="AQ64" s="4">
        <v>0</v>
      </c>
      <c r="AR64" s="4">
        <v>63</v>
      </c>
      <c r="AS64" s="4">
        <v>13910</v>
      </c>
      <c r="AT64" s="4">
        <v>6.7000000000000004E-2</v>
      </c>
      <c r="AU64" s="4">
        <v>0.90300000000000002</v>
      </c>
      <c r="AV64" s="4">
        <v>22838</v>
      </c>
      <c r="AW64" s="4">
        <v>0</v>
      </c>
      <c r="AX64" s="4">
        <v>0.44</v>
      </c>
      <c r="AY64">
        <v>0.81818181818181812</v>
      </c>
      <c r="AZ64" t="s">
        <v>67</v>
      </c>
      <c r="BA64" t="s">
        <v>595</v>
      </c>
      <c r="BB64">
        <v>2</v>
      </c>
      <c r="BC64" t="s">
        <v>596</v>
      </c>
      <c r="BD64">
        <v>7</v>
      </c>
      <c r="BE64">
        <v>25465.805</v>
      </c>
      <c r="BF64">
        <v>0.11746277017357197</v>
      </c>
      <c r="BG64">
        <v>9.610590286928615E-2</v>
      </c>
      <c r="BH64">
        <v>230687.74900000004</v>
      </c>
      <c r="BI64">
        <v>1.2966809087031317E-2</v>
      </c>
      <c r="BJ64">
        <v>1.0609207434843804E-2</v>
      </c>
      <c r="BK64">
        <v>1</v>
      </c>
      <c r="BL64" t="s">
        <v>67</v>
      </c>
      <c r="BM64">
        <v>0</v>
      </c>
      <c r="BN64" t="s">
        <v>527</v>
      </c>
    </row>
    <row r="65" spans="1:66">
      <c r="A65" s="144" t="str">
        <f t="shared" si="55"/>
        <v>해성운수</v>
      </c>
      <c r="B65" s="144" t="str">
        <f t="shared" si="54"/>
        <v>593</v>
      </c>
      <c r="C65" s="145" t="str">
        <f t="shared" si="56"/>
        <v>71바5778</v>
      </c>
      <c r="D65" s="133" t="str">
        <f t="shared" si="57"/>
        <v>중형</v>
      </c>
      <c r="E65" s="129" t="str">
        <f t="shared" si="58"/>
        <v>F</v>
      </c>
      <c r="F65" s="152">
        <f t="shared" si="59"/>
        <v>0.76409090909090904</v>
      </c>
      <c r="G65" s="153">
        <f t="shared" si="60"/>
        <v>1.681</v>
      </c>
      <c r="H65" s="154">
        <f t="shared" si="61"/>
        <v>2.2000000000000002</v>
      </c>
      <c r="I65" s="155">
        <f t="shared" si="62"/>
        <v>2384.7060000000001</v>
      </c>
      <c r="J65" s="156">
        <f t="shared" si="63"/>
        <v>1.8748307793415481E-2</v>
      </c>
      <c r="K65" s="156">
        <f t="shared" si="64"/>
        <v>0.46425423435091712</v>
      </c>
      <c r="L65" s="156">
        <f t="shared" si="65"/>
        <v>0.11112480951530293</v>
      </c>
      <c r="M65" s="157">
        <f t="shared" si="66"/>
        <v>12.563000000000001</v>
      </c>
      <c r="N65" s="158">
        <f t="shared" si="67"/>
        <v>0.126</v>
      </c>
      <c r="O65" s="158">
        <f t="shared" si="68"/>
        <v>3.5219999999999998</v>
      </c>
      <c r="P65" s="159">
        <f t="shared" si="69"/>
        <v>0</v>
      </c>
      <c r="Q65" s="160">
        <f t="shared" si="70"/>
        <v>69</v>
      </c>
      <c r="R65" s="161">
        <f t="shared" si="71"/>
        <v>18.903767217153042</v>
      </c>
      <c r="S65" s="146">
        <f t="shared" si="72"/>
        <v>3</v>
      </c>
      <c r="T65" s="146">
        <f t="shared" si="73"/>
        <v>84</v>
      </c>
      <c r="U65" t="s">
        <v>118</v>
      </c>
      <c r="V65" t="s">
        <v>128</v>
      </c>
      <c r="W65" t="s">
        <v>118</v>
      </c>
      <c r="X65" s="4" t="s">
        <v>128</v>
      </c>
      <c r="Y65" s="4" t="s">
        <v>274</v>
      </c>
      <c r="Z65" s="4" t="s">
        <v>204</v>
      </c>
      <c r="AA65" s="4" t="s">
        <v>48</v>
      </c>
      <c r="AB65" s="4">
        <v>534</v>
      </c>
      <c r="AC65" s="4">
        <v>2384.7060000000001</v>
      </c>
      <c r="AD65" s="4">
        <v>1418.2909999999999</v>
      </c>
      <c r="AE65" s="4">
        <v>1.681</v>
      </c>
      <c r="AF65" s="4">
        <v>2.2000000000000002</v>
      </c>
      <c r="AG65" s="4">
        <v>12.563000000000001</v>
      </c>
      <c r="AH65" s="4">
        <v>244.00463500000001</v>
      </c>
      <c r="AI65" s="4">
        <v>4.5746739999999999</v>
      </c>
      <c r="AJ65" s="4">
        <v>113.280185</v>
      </c>
      <c r="AK65" s="4">
        <v>265</v>
      </c>
      <c r="AL65" s="4">
        <v>3</v>
      </c>
      <c r="AM65" s="4">
        <v>84</v>
      </c>
      <c r="AN65" s="4">
        <v>69</v>
      </c>
      <c r="AO65" s="4">
        <v>9.773199</v>
      </c>
      <c r="AP65" s="4">
        <v>8.5</v>
      </c>
      <c r="AQ65" s="4">
        <v>0</v>
      </c>
      <c r="AR65" s="4">
        <v>161</v>
      </c>
      <c r="AS65" s="4">
        <v>52017</v>
      </c>
      <c r="AT65" s="4">
        <v>0.126</v>
      </c>
      <c r="AU65" s="4">
        <v>3.5219999999999998</v>
      </c>
      <c r="AV65" s="4">
        <v>19449</v>
      </c>
      <c r="AW65" s="4">
        <v>0</v>
      </c>
      <c r="AX65" s="4">
        <v>0.57999999999999996</v>
      </c>
      <c r="AY65">
        <v>0.76409090909090904</v>
      </c>
      <c r="AZ65" t="s">
        <v>70</v>
      </c>
      <c r="BA65" t="s">
        <v>595</v>
      </c>
      <c r="BB65">
        <v>4</v>
      </c>
      <c r="BC65" t="s">
        <v>601</v>
      </c>
      <c r="BD65">
        <v>9</v>
      </c>
      <c r="BE65">
        <v>25465.805</v>
      </c>
      <c r="BF65">
        <v>9.3643456391816399E-2</v>
      </c>
      <c r="BG65">
        <v>7.1552113724837885E-2</v>
      </c>
      <c r="BH65">
        <v>230687.74900000004</v>
      </c>
      <c r="BI65">
        <v>1.0337375999971284E-2</v>
      </c>
      <c r="BJ65">
        <v>7.8986950254326029E-3</v>
      </c>
      <c r="BK65">
        <v>1</v>
      </c>
      <c r="BL65" t="s">
        <v>70</v>
      </c>
      <c r="BM65">
        <v>0</v>
      </c>
      <c r="BN65" t="s">
        <v>527</v>
      </c>
    </row>
    <row r="66" spans="1:66">
      <c r="A66" s="141" t="str">
        <f t="shared" si="55"/>
        <v>해성운수</v>
      </c>
      <c r="B66" s="141" t="str">
        <f t="shared" si="54"/>
        <v>593</v>
      </c>
      <c r="C66" s="142" t="str">
        <f t="shared" si="56"/>
        <v>71바5779</v>
      </c>
      <c r="D66" s="116" t="str">
        <f t="shared" si="57"/>
        <v>중형</v>
      </c>
      <c r="E66" s="112" t="str">
        <f t="shared" si="58"/>
        <v>F</v>
      </c>
      <c r="F66" s="162">
        <f t="shared" si="59"/>
        <v>0.77714285714285702</v>
      </c>
      <c r="G66" s="163">
        <f t="shared" si="60"/>
        <v>1.6319999999999999</v>
      </c>
      <c r="H66" s="164">
        <f t="shared" si="61"/>
        <v>2.1</v>
      </c>
      <c r="I66" s="165">
        <f t="shared" si="62"/>
        <v>1875.5830000000001</v>
      </c>
      <c r="J66" s="166">
        <f t="shared" si="63"/>
        <v>6.7175313270680589E-3</v>
      </c>
      <c r="K66" s="166">
        <f t="shared" si="64"/>
        <v>0.47878001232683953</v>
      </c>
      <c r="L66" s="166">
        <f t="shared" si="65"/>
        <v>8.1041468172829464E-2</v>
      </c>
      <c r="M66" s="167">
        <f t="shared" si="66"/>
        <v>11.565</v>
      </c>
      <c r="N66" s="168">
        <f t="shared" si="67"/>
        <v>0</v>
      </c>
      <c r="O66" s="168">
        <f t="shared" si="68"/>
        <v>3.7320000000000002</v>
      </c>
      <c r="P66" s="169">
        <f t="shared" si="69"/>
        <v>0</v>
      </c>
      <c r="Q66" s="170">
        <f t="shared" si="70"/>
        <v>75</v>
      </c>
      <c r="R66" s="171">
        <f t="shared" si="71"/>
        <v>19.049181489695041</v>
      </c>
      <c r="S66" s="143">
        <f t="shared" si="72"/>
        <v>0</v>
      </c>
      <c r="T66" s="143">
        <f t="shared" si="73"/>
        <v>70</v>
      </c>
      <c r="U66" t="s">
        <v>118</v>
      </c>
      <c r="V66" t="s">
        <v>128</v>
      </c>
      <c r="W66" t="s">
        <v>118</v>
      </c>
      <c r="X66" s="4" t="s">
        <v>128</v>
      </c>
      <c r="Y66" s="4" t="s">
        <v>275</v>
      </c>
      <c r="Z66" s="4" t="s">
        <v>204</v>
      </c>
      <c r="AA66" s="4" t="s">
        <v>48</v>
      </c>
      <c r="AB66" s="4">
        <v>534</v>
      </c>
      <c r="AC66" s="4">
        <v>1875.5830000000001</v>
      </c>
      <c r="AD66" s="4">
        <v>1149.5070000000001</v>
      </c>
      <c r="AE66" s="4">
        <v>1.6319999999999999</v>
      </c>
      <c r="AF66" s="4">
        <v>2.1</v>
      </c>
      <c r="AG66" s="4">
        <v>11.565</v>
      </c>
      <c r="AH66" s="4">
        <v>191.36940899999999</v>
      </c>
      <c r="AI66" s="4">
        <v>1.2855300000000001</v>
      </c>
      <c r="AJ66" s="4">
        <v>91.623847999999995</v>
      </c>
      <c r="AK66" s="4">
        <v>152</v>
      </c>
      <c r="AL66" s="4">
        <v>0</v>
      </c>
      <c r="AM66" s="4">
        <v>70</v>
      </c>
      <c r="AN66" s="4">
        <v>75</v>
      </c>
      <c r="AO66" s="4">
        <v>9.8008500000000005</v>
      </c>
      <c r="AP66" s="4">
        <v>105.3</v>
      </c>
      <c r="AQ66" s="4">
        <v>0</v>
      </c>
      <c r="AR66" s="4">
        <v>147</v>
      </c>
      <c r="AS66" s="4">
        <v>44566</v>
      </c>
      <c r="AT66" s="4">
        <v>0</v>
      </c>
      <c r="AU66" s="4">
        <v>3.7320000000000002</v>
      </c>
      <c r="AV66" s="4">
        <v>15473</v>
      </c>
      <c r="AW66" s="4">
        <v>0</v>
      </c>
      <c r="AX66" s="4">
        <v>0.53</v>
      </c>
      <c r="AY66">
        <v>0.77714285714285702</v>
      </c>
      <c r="AZ66" t="s">
        <v>70</v>
      </c>
      <c r="BA66" t="s">
        <v>595</v>
      </c>
      <c r="BB66">
        <v>3</v>
      </c>
      <c r="BC66" t="s">
        <v>598</v>
      </c>
      <c r="BD66">
        <v>4</v>
      </c>
      <c r="BE66">
        <v>25465.805</v>
      </c>
      <c r="BF66">
        <v>7.3651039109111222E-2</v>
      </c>
      <c r="BG66">
        <v>5.7237378964794999E-2</v>
      </c>
      <c r="BH66">
        <v>230687.74900000004</v>
      </c>
      <c r="BI66">
        <v>8.1303970762660639E-3</v>
      </c>
      <c r="BJ66">
        <v>6.3184800135553405E-3</v>
      </c>
      <c r="BK66">
        <v>1</v>
      </c>
      <c r="BL66" t="s">
        <v>70</v>
      </c>
      <c r="BM66">
        <v>0</v>
      </c>
      <c r="BN66" t="s">
        <v>527</v>
      </c>
    </row>
    <row r="67" spans="1:66">
      <c r="A67" s="144" t="str">
        <f t="shared" si="55"/>
        <v>해성운수</v>
      </c>
      <c r="B67" s="144" t="str">
        <f t="shared" si="54"/>
        <v>593</v>
      </c>
      <c r="C67" s="145" t="str">
        <f t="shared" si="56"/>
        <v>71바5782</v>
      </c>
      <c r="D67" s="133" t="str">
        <f t="shared" si="57"/>
        <v>중형</v>
      </c>
      <c r="E67" s="129" t="str">
        <f t="shared" si="58"/>
        <v>F</v>
      </c>
      <c r="F67" s="152">
        <f t="shared" si="59"/>
        <v>0.78772727272727272</v>
      </c>
      <c r="G67" s="153">
        <f t="shared" si="60"/>
        <v>1.7330000000000001</v>
      </c>
      <c r="H67" s="154">
        <f t="shared" si="61"/>
        <v>2.2000000000000002</v>
      </c>
      <c r="I67" s="155">
        <f t="shared" si="62"/>
        <v>3620.299</v>
      </c>
      <c r="J67" s="156">
        <f t="shared" si="63"/>
        <v>8.5715189083210158E-3</v>
      </c>
      <c r="K67" s="156">
        <f t="shared" si="64"/>
        <v>0.45666636161484514</v>
      </c>
      <c r="L67" s="156">
        <f t="shared" si="65"/>
        <v>0.18037184221524244</v>
      </c>
      <c r="M67" s="157">
        <f t="shared" si="66"/>
        <v>13.603</v>
      </c>
      <c r="N67" s="158">
        <f t="shared" si="67"/>
        <v>0.13800000000000001</v>
      </c>
      <c r="O67" s="158">
        <f t="shared" si="68"/>
        <v>2.8730000000000002</v>
      </c>
      <c r="P67" s="159">
        <f t="shared" si="69"/>
        <v>0</v>
      </c>
      <c r="Q67" s="160">
        <f t="shared" si="70"/>
        <v>73</v>
      </c>
      <c r="R67" s="161">
        <f t="shared" si="71"/>
        <v>18.895733508902303</v>
      </c>
      <c r="S67" s="146">
        <f t="shared" si="72"/>
        <v>5</v>
      </c>
      <c r="T67" s="146">
        <f t="shared" si="73"/>
        <v>104</v>
      </c>
      <c r="U67" t="s">
        <v>118</v>
      </c>
      <c r="V67" t="s">
        <v>128</v>
      </c>
      <c r="W67" t="s">
        <v>118</v>
      </c>
      <c r="X67" s="4" t="s">
        <v>128</v>
      </c>
      <c r="Y67" s="4" t="s">
        <v>276</v>
      </c>
      <c r="Z67" s="4" t="s">
        <v>204</v>
      </c>
      <c r="AA67" s="4" t="s">
        <v>48</v>
      </c>
      <c r="AB67" s="4">
        <v>534</v>
      </c>
      <c r="AC67" s="4">
        <v>3620.299</v>
      </c>
      <c r="AD67" s="4">
        <v>2088.5500000000002</v>
      </c>
      <c r="AE67" s="4">
        <v>1.7330000000000001</v>
      </c>
      <c r="AF67" s="4">
        <v>2.2000000000000002</v>
      </c>
      <c r="AG67" s="4">
        <v>13.603</v>
      </c>
      <c r="AH67" s="4">
        <v>358.27792399999998</v>
      </c>
      <c r="AI67" s="4">
        <v>3.070986</v>
      </c>
      <c r="AJ67" s="4">
        <v>163.61347599999999</v>
      </c>
      <c r="AK67" s="4">
        <v>653</v>
      </c>
      <c r="AL67" s="4">
        <v>5</v>
      </c>
      <c r="AM67" s="4">
        <v>104</v>
      </c>
      <c r="AN67" s="4">
        <v>73</v>
      </c>
      <c r="AO67" s="4">
        <v>10.104722000000001</v>
      </c>
      <c r="AP67" s="4">
        <v>3.8</v>
      </c>
      <c r="AQ67" s="4">
        <v>0</v>
      </c>
      <c r="AR67" s="4">
        <v>207</v>
      </c>
      <c r="AS67" s="4">
        <v>64106</v>
      </c>
      <c r="AT67" s="4">
        <v>0.13800000000000001</v>
      </c>
      <c r="AU67" s="4">
        <v>2.8730000000000002</v>
      </c>
      <c r="AV67" s="4">
        <v>28297</v>
      </c>
      <c r="AW67" s="4">
        <v>0</v>
      </c>
      <c r="AX67" s="4">
        <v>0.63</v>
      </c>
      <c r="AY67">
        <v>0.78772727272727272</v>
      </c>
      <c r="AZ67" t="s">
        <v>70</v>
      </c>
      <c r="BA67" t="s">
        <v>595</v>
      </c>
      <c r="BB67">
        <v>2</v>
      </c>
      <c r="BC67" t="s">
        <v>600</v>
      </c>
      <c r="BD67">
        <v>9</v>
      </c>
      <c r="BE67">
        <v>25465.805</v>
      </c>
      <c r="BF67">
        <v>0.14216314779760544</v>
      </c>
      <c r="BG67">
        <v>0.11198578869693192</v>
      </c>
      <c r="BH67">
        <v>230687.74900000004</v>
      </c>
      <c r="BI67">
        <v>1.5693503515871576E-2</v>
      </c>
      <c r="BJ67">
        <v>1.2362200724093383E-2</v>
      </c>
      <c r="BK67">
        <v>1</v>
      </c>
      <c r="BL67" t="s">
        <v>70</v>
      </c>
      <c r="BM67">
        <v>0</v>
      </c>
      <c r="BN67" t="s">
        <v>527</v>
      </c>
    </row>
    <row r="68" spans="1:66">
      <c r="A68" s="141" t="str">
        <f t="shared" si="55"/>
        <v>해성운수</v>
      </c>
      <c r="B68" s="141" t="str">
        <f t="shared" si="54"/>
        <v>593</v>
      </c>
      <c r="C68" s="142" t="str">
        <f t="shared" si="56"/>
        <v>71바5789</v>
      </c>
      <c r="D68" s="116" t="str">
        <f t="shared" si="57"/>
        <v>중형</v>
      </c>
      <c r="E68" s="112" t="str">
        <f t="shared" si="58"/>
        <v>D</v>
      </c>
      <c r="F68" s="162">
        <f t="shared" si="59"/>
        <v>0.84227272727272717</v>
      </c>
      <c r="G68" s="163">
        <f t="shared" si="60"/>
        <v>1.853</v>
      </c>
      <c r="H68" s="164">
        <f t="shared" si="61"/>
        <v>2.2000000000000002</v>
      </c>
      <c r="I68" s="165">
        <f t="shared" si="62"/>
        <v>3082.8989999999999</v>
      </c>
      <c r="J68" s="166">
        <f t="shared" si="63"/>
        <v>4.2792307119883704E-3</v>
      </c>
      <c r="K68" s="166">
        <f t="shared" si="64"/>
        <v>0.48796272725763173</v>
      </c>
      <c r="L68" s="166">
        <f t="shared" si="65"/>
        <v>0.13234296679845822</v>
      </c>
      <c r="M68" s="167">
        <f t="shared" si="66"/>
        <v>7.89</v>
      </c>
      <c r="N68" s="168">
        <f t="shared" si="67"/>
        <v>0.38900000000000001</v>
      </c>
      <c r="O68" s="168">
        <f t="shared" si="68"/>
        <v>7.4610000000000003</v>
      </c>
      <c r="P68" s="169">
        <f t="shared" si="69"/>
        <v>0</v>
      </c>
      <c r="Q68" s="170">
        <f t="shared" si="70"/>
        <v>76</v>
      </c>
      <c r="R68" s="171">
        <f t="shared" si="71"/>
        <v>19.163512799035185</v>
      </c>
      <c r="S68" s="143">
        <f t="shared" si="72"/>
        <v>12</v>
      </c>
      <c r="T68" s="143">
        <f t="shared" si="73"/>
        <v>230</v>
      </c>
      <c r="U68" t="s">
        <v>118</v>
      </c>
      <c r="V68" t="s">
        <v>128</v>
      </c>
      <c r="W68" t="s">
        <v>118</v>
      </c>
      <c r="X68" s="4" t="s">
        <v>128</v>
      </c>
      <c r="Y68" s="4" t="s">
        <v>277</v>
      </c>
      <c r="Z68" s="4" t="s">
        <v>204</v>
      </c>
      <c r="AA68" s="4" t="s">
        <v>226</v>
      </c>
      <c r="AB68" s="4">
        <v>534</v>
      </c>
      <c r="AC68" s="4">
        <v>3082.8989999999999</v>
      </c>
      <c r="AD68" s="4">
        <v>1663.4390000000001</v>
      </c>
      <c r="AE68" s="4">
        <v>1.853</v>
      </c>
      <c r="AF68" s="4">
        <v>2.2000000000000002</v>
      </c>
      <c r="AG68" s="4">
        <v>7.89</v>
      </c>
      <c r="AH68" s="4">
        <v>316.83077900000001</v>
      </c>
      <c r="AI68" s="4">
        <v>1.3557920000000001</v>
      </c>
      <c r="AJ68" s="4">
        <v>154.60161099999999</v>
      </c>
      <c r="AK68" s="4">
        <v>408</v>
      </c>
      <c r="AL68" s="4">
        <v>12</v>
      </c>
      <c r="AM68" s="4">
        <v>230</v>
      </c>
      <c r="AN68" s="4">
        <v>76</v>
      </c>
      <c r="AO68" s="4">
        <v>9.7304270000000006</v>
      </c>
      <c r="AP68" s="4">
        <v>95.4</v>
      </c>
      <c r="AQ68" s="4">
        <v>0</v>
      </c>
      <c r="AR68" s="4">
        <v>273</v>
      </c>
      <c r="AS68" s="4">
        <v>88083</v>
      </c>
      <c r="AT68" s="4">
        <v>0.38900000000000001</v>
      </c>
      <c r="AU68" s="4">
        <v>7.4610000000000003</v>
      </c>
      <c r="AV68" s="4">
        <v>22458</v>
      </c>
      <c r="AW68" s="4">
        <v>0</v>
      </c>
      <c r="AX68" s="4">
        <v>0.48</v>
      </c>
      <c r="AY68">
        <v>0.84227272727272717</v>
      </c>
      <c r="AZ68" t="s">
        <v>67</v>
      </c>
      <c r="BA68" t="s">
        <v>595</v>
      </c>
      <c r="BB68">
        <v>1</v>
      </c>
      <c r="BC68" t="s">
        <v>599</v>
      </c>
      <c r="BD68">
        <v>6</v>
      </c>
      <c r="BE68">
        <v>25465.805</v>
      </c>
      <c r="BF68">
        <v>0.12106033954159312</v>
      </c>
      <c r="BG68">
        <v>0.10196582235026001</v>
      </c>
      <c r="BH68">
        <v>230687.74900000004</v>
      </c>
      <c r="BI68">
        <v>1.3363947645091459E-2</v>
      </c>
      <c r="BJ68">
        <v>1.1256088630161122E-2</v>
      </c>
      <c r="BK68">
        <v>1</v>
      </c>
      <c r="BL68" t="s">
        <v>67</v>
      </c>
      <c r="BM68">
        <v>0</v>
      </c>
      <c r="BN68" t="s">
        <v>527</v>
      </c>
    </row>
    <row r="69" spans="1:66">
      <c r="A69" s="144" t="str">
        <f t="shared" si="55"/>
        <v>해성운수</v>
      </c>
      <c r="B69" s="144" t="str">
        <f t="shared" si="54"/>
        <v>593</v>
      </c>
      <c r="C69" s="145" t="str">
        <f t="shared" si="56"/>
        <v>71바5794</v>
      </c>
      <c r="D69" s="133" t="str">
        <f t="shared" si="57"/>
        <v>중형</v>
      </c>
      <c r="E69" s="129" t="str">
        <f t="shared" si="58"/>
        <v>D</v>
      </c>
      <c r="F69" s="152">
        <f t="shared" si="59"/>
        <v>0.80136363636363628</v>
      </c>
      <c r="G69" s="153">
        <f t="shared" si="60"/>
        <v>1.7629999999999999</v>
      </c>
      <c r="H69" s="154">
        <f t="shared" si="61"/>
        <v>2.2000000000000002</v>
      </c>
      <c r="I69" s="155">
        <f t="shared" si="62"/>
        <v>1837.665</v>
      </c>
      <c r="J69" s="156">
        <f t="shared" si="63"/>
        <v>5.1669351066662306E-3</v>
      </c>
      <c r="K69" s="156">
        <f t="shared" si="64"/>
        <v>0.44417165081461663</v>
      </c>
      <c r="L69" s="156">
        <f t="shared" si="65"/>
        <v>0.1599856339430745</v>
      </c>
      <c r="M69" s="157">
        <f t="shared" si="66"/>
        <v>11.547000000000001</v>
      </c>
      <c r="N69" s="158">
        <f t="shared" si="67"/>
        <v>0</v>
      </c>
      <c r="O69" s="158">
        <f t="shared" si="68"/>
        <v>5.4420000000000002</v>
      </c>
      <c r="P69" s="159">
        <f t="shared" si="69"/>
        <v>0</v>
      </c>
      <c r="Q69" s="160">
        <f t="shared" si="70"/>
        <v>67</v>
      </c>
      <c r="R69" s="161">
        <f t="shared" si="71"/>
        <v>19.815161789127639</v>
      </c>
      <c r="S69" s="146">
        <f t="shared" si="72"/>
        <v>0</v>
      </c>
      <c r="T69" s="146">
        <f t="shared" si="73"/>
        <v>100</v>
      </c>
      <c r="U69" t="s">
        <v>118</v>
      </c>
      <c r="V69" t="s">
        <v>128</v>
      </c>
      <c r="W69" t="s">
        <v>118</v>
      </c>
      <c r="X69" s="4" t="s">
        <v>128</v>
      </c>
      <c r="Y69" s="4" t="s">
        <v>278</v>
      </c>
      <c r="Z69" s="4" t="s">
        <v>204</v>
      </c>
      <c r="AA69" s="4" t="s">
        <v>48</v>
      </c>
      <c r="AB69" s="4">
        <v>534</v>
      </c>
      <c r="AC69" s="4">
        <v>1837.665</v>
      </c>
      <c r="AD69" s="4">
        <v>1042.152</v>
      </c>
      <c r="AE69" s="4">
        <v>1.7629999999999999</v>
      </c>
      <c r="AF69" s="4">
        <v>2.2000000000000002</v>
      </c>
      <c r="AG69" s="4">
        <v>11.547000000000001</v>
      </c>
      <c r="AH69" s="4">
        <v>168.416282</v>
      </c>
      <c r="AI69" s="4">
        <v>0.87019599999999997</v>
      </c>
      <c r="AJ69" s="4">
        <v>74.805738000000005</v>
      </c>
      <c r="AK69" s="4">
        <v>294</v>
      </c>
      <c r="AL69" s="4">
        <v>0</v>
      </c>
      <c r="AM69" s="4">
        <v>100</v>
      </c>
      <c r="AN69" s="4">
        <v>67</v>
      </c>
      <c r="AO69" s="4">
        <v>10.911445000000001</v>
      </c>
      <c r="AP69" s="4">
        <v>6.4</v>
      </c>
      <c r="AQ69" s="4">
        <v>0</v>
      </c>
      <c r="AR69" s="4">
        <v>75</v>
      </c>
      <c r="AS69" s="4">
        <v>22956</v>
      </c>
      <c r="AT69" s="4">
        <v>0</v>
      </c>
      <c r="AU69" s="4">
        <v>5.4420000000000002</v>
      </c>
      <c r="AV69" s="4">
        <v>15491</v>
      </c>
      <c r="AW69" s="4">
        <v>0</v>
      </c>
      <c r="AX69" s="4">
        <v>0.55000000000000004</v>
      </c>
      <c r="AY69">
        <v>0.80136363636363628</v>
      </c>
      <c r="AZ69" t="s">
        <v>67</v>
      </c>
      <c r="BA69" t="s">
        <v>595</v>
      </c>
      <c r="BB69">
        <v>4</v>
      </c>
      <c r="BC69" t="s">
        <v>637</v>
      </c>
      <c r="BD69">
        <v>5</v>
      </c>
      <c r="BE69">
        <v>25465.805</v>
      </c>
      <c r="BF69">
        <v>7.2162062027884055E-2</v>
      </c>
      <c r="BG69">
        <v>5.7828052434163446E-2</v>
      </c>
      <c r="BH69">
        <v>230687.74900000004</v>
      </c>
      <c r="BI69">
        <v>7.966027706135359E-3</v>
      </c>
      <c r="BJ69">
        <v>6.3836849299621079E-3</v>
      </c>
      <c r="BK69">
        <v>1</v>
      </c>
      <c r="BL69" t="s">
        <v>70</v>
      </c>
      <c r="BM69">
        <v>1</v>
      </c>
      <c r="BN69" t="s">
        <v>625</v>
      </c>
    </row>
    <row r="70" spans="1:66">
      <c r="A70" s="141" t="str">
        <f t="shared" si="55"/>
        <v>해성운수</v>
      </c>
      <c r="B70" s="141" t="str">
        <f t="shared" si="54"/>
        <v>593</v>
      </c>
      <c r="C70" s="142" t="str">
        <f t="shared" si="56"/>
        <v>71바6506</v>
      </c>
      <c r="D70" s="116" t="str">
        <f t="shared" si="57"/>
        <v>중형</v>
      </c>
      <c r="E70" s="112" t="str">
        <f t="shared" si="58"/>
        <v>F</v>
      </c>
      <c r="F70" s="162">
        <f t="shared" si="59"/>
        <v>0.74806451612903224</v>
      </c>
      <c r="G70" s="163">
        <f t="shared" si="60"/>
        <v>2.319</v>
      </c>
      <c r="H70" s="164">
        <f t="shared" si="61"/>
        <v>3.1</v>
      </c>
      <c r="I70" s="165">
        <f t="shared" si="62"/>
        <v>2705.672</v>
      </c>
      <c r="J70" s="166">
        <f t="shared" si="63"/>
        <v>2.2968147018572305E-2</v>
      </c>
      <c r="K70" s="166">
        <f t="shared" si="64"/>
        <v>0.51556405542268979</v>
      </c>
      <c r="L70" s="166">
        <f t="shared" si="65"/>
        <v>0.35000546999044968</v>
      </c>
      <c r="M70" s="167">
        <f t="shared" si="66"/>
        <v>17.254000000000001</v>
      </c>
      <c r="N70" s="168">
        <f t="shared" si="67"/>
        <v>3.6999999999999998E-2</v>
      </c>
      <c r="O70" s="168">
        <f t="shared" si="68"/>
        <v>2.5499999999999998</v>
      </c>
      <c r="P70" s="169">
        <f t="shared" si="69"/>
        <v>0</v>
      </c>
      <c r="Q70" s="170">
        <f t="shared" si="70"/>
        <v>71</v>
      </c>
      <c r="R70" s="171">
        <f t="shared" si="71"/>
        <v>19.941685535991841</v>
      </c>
      <c r="S70" s="143">
        <f t="shared" si="72"/>
        <v>1</v>
      </c>
      <c r="T70" s="143">
        <f t="shared" si="73"/>
        <v>69</v>
      </c>
      <c r="U70" t="s">
        <v>118</v>
      </c>
      <c r="V70" t="s">
        <v>128</v>
      </c>
      <c r="W70" t="s">
        <v>118</v>
      </c>
      <c r="X70" s="4" t="s">
        <v>128</v>
      </c>
      <c r="Y70" s="4" t="s">
        <v>279</v>
      </c>
      <c r="Z70" s="4" t="s">
        <v>204</v>
      </c>
      <c r="AA70" s="4" t="s">
        <v>203</v>
      </c>
      <c r="AB70" s="4">
        <v>534</v>
      </c>
      <c r="AC70" s="4">
        <v>2705.672</v>
      </c>
      <c r="AD70" s="4">
        <v>1166.8140000000001</v>
      </c>
      <c r="AE70" s="4">
        <v>2.319</v>
      </c>
      <c r="AF70" s="4">
        <v>3.1</v>
      </c>
      <c r="AG70" s="4">
        <v>17.254000000000001</v>
      </c>
      <c r="AH70" s="4">
        <v>294.01662199999998</v>
      </c>
      <c r="AI70" s="4">
        <v>6.7530169999999998</v>
      </c>
      <c r="AJ70" s="4">
        <v>151.58440200000001</v>
      </c>
      <c r="AK70" s="4">
        <v>947</v>
      </c>
      <c r="AL70" s="4">
        <v>1</v>
      </c>
      <c r="AM70" s="4">
        <v>69</v>
      </c>
      <c r="AN70" s="4">
        <v>71</v>
      </c>
      <c r="AO70" s="4">
        <v>9.2024450000000009</v>
      </c>
      <c r="AP70" s="4">
        <v>103.1</v>
      </c>
      <c r="AQ70" s="4">
        <v>0</v>
      </c>
      <c r="AR70" s="4">
        <v>304</v>
      </c>
      <c r="AS70" s="4">
        <v>103800</v>
      </c>
      <c r="AT70" s="4">
        <v>3.6999999999999998E-2</v>
      </c>
      <c r="AU70" s="4">
        <v>2.5499999999999998</v>
      </c>
      <c r="AV70" s="4">
        <v>15670</v>
      </c>
      <c r="AW70" s="4">
        <v>0</v>
      </c>
      <c r="AX70" s="4">
        <v>0.94</v>
      </c>
      <c r="AY70">
        <v>0.74806451612903224</v>
      </c>
      <c r="AZ70" t="s">
        <v>70</v>
      </c>
      <c r="BA70" t="s">
        <v>595</v>
      </c>
      <c r="BB70">
        <v>5</v>
      </c>
      <c r="BC70" t="s">
        <v>603</v>
      </c>
      <c r="BD70">
        <v>4</v>
      </c>
      <c r="BE70">
        <v>25465.805</v>
      </c>
      <c r="BF70">
        <v>0.10624725980584553</v>
      </c>
      <c r="BG70">
        <v>7.9479804996695408E-2</v>
      </c>
      <c r="BH70">
        <v>230687.74900000004</v>
      </c>
      <c r="BI70">
        <v>1.1728719933020802E-2</v>
      </c>
      <c r="BJ70">
        <v>8.7738392015081421E-3</v>
      </c>
      <c r="BK70">
        <v>1</v>
      </c>
      <c r="BL70" t="s">
        <v>70</v>
      </c>
      <c r="BM70">
        <v>0</v>
      </c>
      <c r="BN70" t="s">
        <v>527</v>
      </c>
    </row>
    <row r="71" spans="1:66">
      <c r="A71" s="144" t="str">
        <f t="shared" si="55"/>
        <v>해성운수</v>
      </c>
      <c r="B71" s="144" t="str">
        <f t="shared" si="54"/>
        <v>순환51</v>
      </c>
      <c r="C71" s="145" t="str">
        <f t="shared" si="56"/>
        <v>71바5769</v>
      </c>
      <c r="D71" s="133" t="str">
        <f t="shared" si="57"/>
        <v>중형</v>
      </c>
      <c r="E71" s="129" t="str">
        <f t="shared" si="58"/>
        <v>D</v>
      </c>
      <c r="F71" s="152">
        <f t="shared" si="59"/>
        <v>0.84040000000000004</v>
      </c>
      <c r="G71" s="153">
        <f t="shared" si="60"/>
        <v>2.101</v>
      </c>
      <c r="H71" s="154">
        <f t="shared" si="61"/>
        <v>2.5</v>
      </c>
      <c r="I71" s="155">
        <f t="shared" si="62"/>
        <v>3386.8180000000002</v>
      </c>
      <c r="J71" s="156">
        <f t="shared" si="63"/>
        <v>2.9404055076837406E-2</v>
      </c>
      <c r="K71" s="156">
        <f t="shared" si="64"/>
        <v>0.36148208881127231</v>
      </c>
      <c r="L71" s="156">
        <f t="shared" si="65"/>
        <v>0.16564220457077999</v>
      </c>
      <c r="M71" s="157">
        <f t="shared" si="66"/>
        <v>9.4979999999999993</v>
      </c>
      <c r="N71" s="158">
        <f t="shared" si="67"/>
        <v>0.03</v>
      </c>
      <c r="O71" s="158">
        <f t="shared" si="68"/>
        <v>1.5940000000000001</v>
      </c>
      <c r="P71" s="159">
        <f t="shared" si="69"/>
        <v>0</v>
      </c>
      <c r="Q71" s="160">
        <f t="shared" si="70"/>
        <v>78</v>
      </c>
      <c r="R71" s="161">
        <f t="shared" si="71"/>
        <v>19.583874031788632</v>
      </c>
      <c r="S71" s="146">
        <f t="shared" si="72"/>
        <v>1</v>
      </c>
      <c r="T71" s="146">
        <f t="shared" si="73"/>
        <v>54</v>
      </c>
      <c r="U71" t="s">
        <v>118</v>
      </c>
      <c r="V71" t="s">
        <v>129</v>
      </c>
      <c r="W71" t="s">
        <v>118</v>
      </c>
      <c r="X71" s="4" t="s">
        <v>129</v>
      </c>
      <c r="Y71" s="4" t="s">
        <v>530</v>
      </c>
      <c r="Z71" s="4" t="s">
        <v>204</v>
      </c>
      <c r="AA71" s="4" t="s">
        <v>48</v>
      </c>
      <c r="AB71" s="4">
        <v>534</v>
      </c>
      <c r="AC71" s="4">
        <v>3386.8180000000002</v>
      </c>
      <c r="AD71" s="4">
        <v>1611.902</v>
      </c>
      <c r="AE71" s="4">
        <v>2.101</v>
      </c>
      <c r="AF71" s="4">
        <v>2.5</v>
      </c>
      <c r="AG71" s="4">
        <v>9.4979999999999993</v>
      </c>
      <c r="AH71" s="4">
        <v>283.91920699999997</v>
      </c>
      <c r="AI71" s="4">
        <v>8.348376</v>
      </c>
      <c r="AJ71" s="4">
        <v>102.631708</v>
      </c>
      <c r="AK71" s="4">
        <v>561</v>
      </c>
      <c r="AL71" s="4">
        <v>1</v>
      </c>
      <c r="AM71" s="4">
        <v>54</v>
      </c>
      <c r="AN71" s="4">
        <v>78</v>
      </c>
      <c r="AO71" s="4">
        <v>11.928808999999999</v>
      </c>
      <c r="AP71" s="4">
        <v>23.7</v>
      </c>
      <c r="AQ71" s="4">
        <v>0</v>
      </c>
      <c r="AR71" s="4">
        <v>34</v>
      </c>
      <c r="AS71" s="4">
        <v>13067</v>
      </c>
      <c r="AT71" s="4">
        <v>0.03</v>
      </c>
      <c r="AU71" s="4">
        <v>1.5940000000000001</v>
      </c>
      <c r="AV71" s="4">
        <v>22555</v>
      </c>
      <c r="AW71" s="4">
        <v>0</v>
      </c>
      <c r="AX71" s="4">
        <v>0.59</v>
      </c>
      <c r="AY71">
        <v>0.84040000000000004</v>
      </c>
      <c r="AZ71" t="s">
        <v>67</v>
      </c>
      <c r="BA71" t="s">
        <v>604</v>
      </c>
      <c r="BB71">
        <v>1</v>
      </c>
      <c r="BC71" t="s">
        <v>605</v>
      </c>
      <c r="BD71">
        <v>3</v>
      </c>
      <c r="BE71">
        <v>3386.8180000000002</v>
      </c>
      <c r="BF71">
        <v>1</v>
      </c>
      <c r="BG71">
        <v>0.84040000000000004</v>
      </c>
      <c r="BH71">
        <v>230687.74900000004</v>
      </c>
      <c r="BI71">
        <v>1.4681395152891278E-2</v>
      </c>
      <c r="BJ71">
        <v>1.2338244486489831E-2</v>
      </c>
      <c r="BK71">
        <v>1</v>
      </c>
      <c r="BL71" t="s">
        <v>67</v>
      </c>
      <c r="BM71">
        <v>0</v>
      </c>
      <c r="BN71" t="s">
        <v>527</v>
      </c>
    </row>
    <row r="72" spans="1:66">
      <c r="A72" s="141" t="str">
        <f t="shared" si="55"/>
        <v>해성운수</v>
      </c>
      <c r="B72" s="141" t="str">
        <f t="shared" si="54"/>
        <v>예비</v>
      </c>
      <c r="C72" s="142" t="str">
        <f t="shared" si="56"/>
        <v>71바5812</v>
      </c>
      <c r="D72" s="116" t="str">
        <f t="shared" si="57"/>
        <v>소형</v>
      </c>
      <c r="E72" s="112" t="str">
        <f t="shared" si="58"/>
        <v>이상</v>
      </c>
      <c r="F72" s="162">
        <f t="shared" si="59"/>
        <v>0.6193478260869566</v>
      </c>
      <c r="G72" s="163">
        <f t="shared" si="60"/>
        <v>2.8490000000000002</v>
      </c>
      <c r="H72" s="164">
        <f t="shared" si="61"/>
        <v>4.5999999999999996</v>
      </c>
      <c r="I72" s="165">
        <f t="shared" si="62"/>
        <v>2384.2080000000001</v>
      </c>
      <c r="J72" s="166">
        <f t="shared" si="63"/>
        <v>5.5516405164892403E-2</v>
      </c>
      <c r="K72" s="166">
        <f t="shared" si="64"/>
        <v>0.44658938762655531</v>
      </c>
      <c r="L72" s="166">
        <f t="shared" si="65"/>
        <v>0.26759410252796734</v>
      </c>
      <c r="M72" s="167">
        <f t="shared" si="66"/>
        <v>8.8610000000000007</v>
      </c>
      <c r="N72" s="168">
        <f t="shared" si="67"/>
        <v>0.33600000000000002</v>
      </c>
      <c r="O72" s="168">
        <f t="shared" si="68"/>
        <v>1.258</v>
      </c>
      <c r="P72" s="169">
        <f t="shared" si="69"/>
        <v>1.6666666666666666E-2</v>
      </c>
      <c r="Q72" s="170">
        <f t="shared" si="70"/>
        <v>87</v>
      </c>
      <c r="R72" s="171">
        <f t="shared" si="71"/>
        <v>18.074226647130619</v>
      </c>
      <c r="S72" s="143">
        <f t="shared" si="72"/>
        <v>8</v>
      </c>
      <c r="T72" s="143">
        <f t="shared" si="73"/>
        <v>30</v>
      </c>
      <c r="U72" t="s">
        <v>118</v>
      </c>
      <c r="V72" t="s">
        <v>91</v>
      </c>
      <c r="W72" t="s">
        <v>118</v>
      </c>
      <c r="X72" s="4" t="s">
        <v>91</v>
      </c>
      <c r="Y72" s="4" t="s">
        <v>280</v>
      </c>
      <c r="Z72" s="4" t="s">
        <v>202</v>
      </c>
      <c r="AA72" s="4" t="s">
        <v>203</v>
      </c>
      <c r="AB72" s="4">
        <v>534</v>
      </c>
      <c r="AC72" s="4">
        <v>2384.2080000000001</v>
      </c>
      <c r="AD72" s="4">
        <v>836.71699999999998</v>
      </c>
      <c r="AE72" s="4">
        <v>2.8490000000000002</v>
      </c>
      <c r="AF72" s="4">
        <v>4.5999999999999996</v>
      </c>
      <c r="AG72" s="4">
        <v>8.8610000000000007</v>
      </c>
      <c r="AH72" s="4">
        <v>264.939885</v>
      </c>
      <c r="AI72" s="4">
        <v>14.70851</v>
      </c>
      <c r="AJ72" s="4">
        <v>118.31934099999999</v>
      </c>
      <c r="AK72" s="4">
        <v>638</v>
      </c>
      <c r="AL72" s="4">
        <v>8</v>
      </c>
      <c r="AM72" s="4">
        <v>30</v>
      </c>
      <c r="AN72" s="4">
        <v>87</v>
      </c>
      <c r="AO72" s="4">
        <v>8.9990520000000007</v>
      </c>
      <c r="AP72" s="4">
        <v>279</v>
      </c>
      <c r="AQ72" s="4">
        <v>1</v>
      </c>
      <c r="AR72" s="4">
        <v>175</v>
      </c>
      <c r="AS72" s="4">
        <v>75717</v>
      </c>
      <c r="AT72" s="4">
        <v>0.33600000000000002</v>
      </c>
      <c r="AU72" s="4">
        <v>1.258</v>
      </c>
      <c r="AV72" s="4">
        <v>16753</v>
      </c>
      <c r="AW72" s="4">
        <v>0</v>
      </c>
      <c r="AX72" s="4">
        <v>0.81</v>
      </c>
      <c r="AY72">
        <v>0.6193478260869566</v>
      </c>
      <c r="AZ72" t="s">
        <v>528</v>
      </c>
      <c r="BA72" t="s">
        <v>148</v>
      </c>
      <c r="BB72">
        <v>1</v>
      </c>
      <c r="BC72" t="s">
        <v>638</v>
      </c>
      <c r="BD72">
        <v>11</v>
      </c>
      <c r="BE72">
        <v>0</v>
      </c>
      <c r="BF72" t="e">
        <v>#DIV/0!</v>
      </c>
      <c r="BG72" t="e">
        <v>#DIV/0!</v>
      </c>
      <c r="BH72">
        <v>230687.74900000004</v>
      </c>
      <c r="BI72">
        <v>1.0335217237738965E-2</v>
      </c>
      <c r="BJ72">
        <v>6.4010943283300684E-3</v>
      </c>
      <c r="BK72">
        <v>1</v>
      </c>
      <c r="BL72" t="s">
        <v>528</v>
      </c>
      <c r="BM72">
        <v>0</v>
      </c>
      <c r="BN72" t="s">
        <v>527</v>
      </c>
    </row>
  </sheetData>
  <sortState xmlns:xlrd2="http://schemas.microsoft.com/office/spreadsheetml/2017/richdata2" ref="U5:AX50">
    <sortCondition ref="Y5:Y50"/>
    <sortCondition ref="U5:U50"/>
  </sortState>
  <phoneticPr fontId="3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0"/>
      <c r="R1" s="220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1"/>
      <c r="R2" s="221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165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149</v>
      </c>
      <c r="D4" s="124" t="s">
        <v>166</v>
      </c>
      <c r="E4" s="125" t="s">
        <v>155</v>
      </c>
      <c r="F4" s="123" t="s">
        <v>159</v>
      </c>
      <c r="G4" s="125" t="s">
        <v>157</v>
      </c>
      <c r="H4" s="125" t="s">
        <v>161</v>
      </c>
      <c r="I4" s="126" t="s">
        <v>163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190</v>
      </c>
      <c r="Q4" s="223" t="s">
        <v>43</v>
      </c>
      <c r="R4" s="223" t="s">
        <v>44</v>
      </c>
      <c r="S4" s="13"/>
      <c r="T4" s="13" t="s">
        <v>42</v>
      </c>
      <c r="U4" s="13" t="s">
        <v>168</v>
      </c>
      <c r="V4" s="13" t="s">
        <v>169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205</v>
      </c>
      <c r="AN4" s="13" t="s">
        <v>206</v>
      </c>
      <c r="AO4" t="s">
        <v>207</v>
      </c>
      <c r="AP4" t="s">
        <v>37</v>
      </c>
      <c r="AQ4" t="s">
        <v>31</v>
      </c>
      <c r="AR4" t="s">
        <v>0</v>
      </c>
      <c r="AS4" t="s">
        <v>9</v>
      </c>
      <c r="AT4" t="s">
        <v>151</v>
      </c>
      <c r="AU4" t="s">
        <v>30</v>
      </c>
      <c r="AV4" t="s">
        <v>152</v>
      </c>
      <c r="AW4" t="s">
        <v>160</v>
      </c>
      <c r="AX4" t="s">
        <v>170</v>
      </c>
      <c r="AY4" t="s">
        <v>171</v>
      </c>
      <c r="AZ4" t="s">
        <v>172</v>
      </c>
      <c r="BA4" t="s">
        <v>173</v>
      </c>
      <c r="BB4" t="s">
        <v>174</v>
      </c>
      <c r="BC4" t="s">
        <v>65</v>
      </c>
      <c r="BF4" t="s">
        <v>0</v>
      </c>
      <c r="BG4" t="s">
        <v>179</v>
      </c>
      <c r="BH4" t="s">
        <v>74</v>
      </c>
      <c r="BI4" t="s">
        <v>175</v>
      </c>
      <c r="BJ4" t="s">
        <v>176</v>
      </c>
      <c r="BK4" t="s">
        <v>180</v>
      </c>
      <c r="BL4" t="s">
        <v>181</v>
      </c>
      <c r="BM4" t="s">
        <v>177</v>
      </c>
      <c r="BN4" t="s">
        <v>65</v>
      </c>
      <c r="BO4" t="s">
        <v>178</v>
      </c>
      <c r="BP4" t="s">
        <v>182</v>
      </c>
    </row>
    <row r="5" spans="1:68" ht="16.5">
      <c r="A5" s="127" t="str">
        <f>BF5</f>
        <v>해성운수</v>
      </c>
      <c r="B5" s="128">
        <f>IF(BH5="null", E5, BH5)</f>
        <v>144</v>
      </c>
      <c r="C5" s="129" t="str">
        <f>BN5</f>
        <v>F</v>
      </c>
      <c r="D5" s="130">
        <f>BM5</f>
        <v>0.75333333333333319</v>
      </c>
      <c r="E5" s="131">
        <f>U5</f>
        <v>144</v>
      </c>
      <c r="F5" s="132" t="str">
        <f>BG5</f>
        <v>514-1</v>
      </c>
      <c r="G5" s="133" t="str">
        <f>BK5</f>
        <v>71바5819</v>
      </c>
      <c r="H5" s="134">
        <f>BJ5</f>
        <v>1</v>
      </c>
      <c r="I5" s="135">
        <f>BP5</f>
        <v>1043.183</v>
      </c>
      <c r="J5" s="136">
        <f>AB5/AA5</f>
        <v>2.0642179592503983E-2</v>
      </c>
      <c r="K5" s="136">
        <f>AC5/AA5</f>
        <v>0.38603477275977321</v>
      </c>
      <c r="L5" s="136">
        <f>AD5/I5</f>
        <v>0.1179083631539241</v>
      </c>
      <c r="M5" s="137">
        <f>Z5</f>
        <v>12.038</v>
      </c>
      <c r="N5" s="138">
        <f>AE5*100/W5</f>
        <v>0</v>
      </c>
      <c r="O5" s="138">
        <f>AF5*100/W5</f>
        <v>5.3681856395282512</v>
      </c>
      <c r="P5" s="224">
        <f>AK5</f>
        <v>11</v>
      </c>
      <c r="Q5" s="225">
        <f>AE5</f>
        <v>0</v>
      </c>
      <c r="R5" s="225">
        <f>AF5</f>
        <v>56</v>
      </c>
      <c r="T5">
        <v>534</v>
      </c>
      <c r="U5">
        <v>144</v>
      </c>
      <c r="V5" t="s">
        <v>606</v>
      </c>
      <c r="W5">
        <v>1043.183</v>
      </c>
      <c r="X5">
        <v>512.91899999999998</v>
      </c>
      <c r="Y5">
        <v>2.0339999999999998</v>
      </c>
      <c r="Z5">
        <v>12.038</v>
      </c>
      <c r="AA5">
        <v>84.453290999999993</v>
      </c>
      <c r="AB5">
        <v>1.7433000000000001</v>
      </c>
      <c r="AC5">
        <v>32.601906999999997</v>
      </c>
      <c r="AD5" s="1">
        <v>123</v>
      </c>
      <c r="AE5">
        <v>0</v>
      </c>
      <c r="AF5">
        <v>56</v>
      </c>
      <c r="AG5">
        <v>72</v>
      </c>
      <c r="AH5">
        <v>12.352188</v>
      </c>
      <c r="AI5">
        <v>97.8</v>
      </c>
      <c r="AJ5">
        <v>0</v>
      </c>
      <c r="AK5">
        <v>11</v>
      </c>
      <c r="AL5">
        <v>6140</v>
      </c>
      <c r="AM5" t="s">
        <v>639</v>
      </c>
      <c r="AN5" t="s">
        <v>640</v>
      </c>
      <c r="AO5">
        <v>1043.183</v>
      </c>
      <c r="AR5" t="s">
        <v>118</v>
      </c>
      <c r="AS5" t="s">
        <v>120</v>
      </c>
      <c r="AT5" t="s">
        <v>630</v>
      </c>
      <c r="AU5" t="s">
        <v>606</v>
      </c>
      <c r="AV5" t="s">
        <v>48</v>
      </c>
      <c r="AW5">
        <v>1</v>
      </c>
      <c r="BB5">
        <v>0.75333333333333319</v>
      </c>
      <c r="BC5" t="s">
        <v>70</v>
      </c>
      <c r="BF5" t="s">
        <v>118</v>
      </c>
      <c r="BG5" t="s">
        <v>120</v>
      </c>
      <c r="BH5" t="s">
        <v>606</v>
      </c>
      <c r="BI5">
        <v>144</v>
      </c>
      <c r="BJ5">
        <v>1</v>
      </c>
      <c r="BK5" t="s">
        <v>630</v>
      </c>
      <c r="BL5" t="s">
        <v>183</v>
      </c>
      <c r="BM5">
        <v>0.75333333333333319</v>
      </c>
      <c r="BN5" t="s">
        <v>70</v>
      </c>
      <c r="BO5" t="s">
        <v>201</v>
      </c>
      <c r="BP5">
        <v>1043.183</v>
      </c>
    </row>
    <row r="6" spans="1:68" ht="16.5">
      <c r="A6" s="110" t="str">
        <f t="shared" ref="A6:A7" si="0">BF6</f>
        <v>해성운수</v>
      </c>
      <c r="B6" s="111">
        <f t="shared" ref="B6:B69" si="1">IF(BH6="null", E6, BH6)</f>
        <v>2843</v>
      </c>
      <c r="C6" s="112" t="str">
        <f t="shared" ref="C6:C7" si="2">BN6</f>
        <v>D</v>
      </c>
      <c r="D6" s="113">
        <f t="shared" ref="D6:D7" si="3">BM6</f>
        <v>0.8334797878427731</v>
      </c>
      <c r="E6" s="114">
        <f t="shared" ref="E6:E7" si="4">U6</f>
        <v>2843</v>
      </c>
      <c r="F6" s="115" t="str">
        <f t="shared" ref="F6:F7" si="5">BG6</f>
        <v>593</v>
      </c>
      <c r="G6" s="116" t="str">
        <f t="shared" ref="G6:G7" si="6">BK6</f>
        <v>70바3804</v>
      </c>
      <c r="H6" s="117">
        <f t="shared" ref="H6:H7" si="7">BJ6</f>
        <v>8</v>
      </c>
      <c r="I6" s="118">
        <f t="shared" ref="I6:I7" si="8">BP6</f>
        <v>1558.9670000000001</v>
      </c>
      <c r="J6" s="119">
        <f t="shared" ref="J6:J7" si="9">AB6/AA6</f>
        <v>2.6806826354006425E-3</v>
      </c>
      <c r="K6" s="119">
        <f t="shared" ref="K6:K7" si="10">AC6/AA6</f>
        <v>0.48883427640960625</v>
      </c>
      <c r="L6" s="119">
        <f t="shared" ref="L6:L7" si="11">AD6/I6</f>
        <v>4.0411374968168025E-2</v>
      </c>
      <c r="M6" s="120">
        <f t="shared" ref="M6:M7" si="12">Z6</f>
        <v>10.382</v>
      </c>
      <c r="N6" s="121">
        <f t="shared" ref="N6:N7" si="13">AE6*100/W6</f>
        <v>0</v>
      </c>
      <c r="O6" s="121">
        <f t="shared" ref="O6:O7" si="14">AF6*100/W6</f>
        <v>3.3996871004966747</v>
      </c>
      <c r="P6" s="226">
        <f t="shared" ref="P6:P7" si="15">AK6</f>
        <v>126</v>
      </c>
      <c r="Q6" s="227">
        <f t="shared" ref="Q6:Q7" si="16">AE6</f>
        <v>0</v>
      </c>
      <c r="R6" s="227">
        <f t="shared" ref="R6:R7" si="17">AF6</f>
        <v>53</v>
      </c>
      <c r="T6">
        <v>534</v>
      </c>
      <c r="U6">
        <v>2843</v>
      </c>
      <c r="V6" t="s">
        <v>606</v>
      </c>
      <c r="W6">
        <v>1558.9670000000001</v>
      </c>
      <c r="X6">
        <v>831.51300000000003</v>
      </c>
      <c r="Y6">
        <v>1.875</v>
      </c>
      <c r="Z6">
        <v>10.382</v>
      </c>
      <c r="AA6">
        <v>155.73607799999999</v>
      </c>
      <c r="AB6">
        <v>0.41747899999999999</v>
      </c>
      <c r="AC6">
        <v>76.129132999999996</v>
      </c>
      <c r="AD6" s="1">
        <v>63</v>
      </c>
      <c r="AE6">
        <v>0</v>
      </c>
      <c r="AF6">
        <v>53</v>
      </c>
      <c r="AG6">
        <v>66</v>
      </c>
      <c r="AH6">
        <v>10.010313</v>
      </c>
      <c r="AI6">
        <v>3.5</v>
      </c>
      <c r="AJ6">
        <v>0</v>
      </c>
      <c r="AK6">
        <v>126</v>
      </c>
      <c r="AL6">
        <v>44258</v>
      </c>
      <c r="AM6" t="s">
        <v>608</v>
      </c>
      <c r="AN6" t="s">
        <v>641</v>
      </c>
      <c r="AO6">
        <v>535.87900000000002</v>
      </c>
      <c r="AR6" t="s">
        <v>118</v>
      </c>
      <c r="AS6" t="s">
        <v>128</v>
      </c>
      <c r="AT6" t="s">
        <v>272</v>
      </c>
      <c r="AU6" t="s">
        <v>606</v>
      </c>
      <c r="AV6" t="s">
        <v>48</v>
      </c>
      <c r="AW6">
        <v>8</v>
      </c>
      <c r="BB6">
        <v>0.8334797878427731</v>
      </c>
      <c r="BC6" t="s">
        <v>67</v>
      </c>
      <c r="BF6" t="s">
        <v>118</v>
      </c>
      <c r="BG6" s="5" t="s">
        <v>128</v>
      </c>
      <c r="BH6" t="s">
        <v>606</v>
      </c>
      <c r="BI6">
        <v>2843</v>
      </c>
      <c r="BJ6">
        <v>8</v>
      </c>
      <c r="BK6" t="s">
        <v>272</v>
      </c>
      <c r="BL6" t="s">
        <v>275</v>
      </c>
      <c r="BM6">
        <v>0.8334797878427731</v>
      </c>
      <c r="BN6" t="s">
        <v>67</v>
      </c>
      <c r="BO6" t="s">
        <v>188</v>
      </c>
      <c r="BP6">
        <v>1558.9670000000001</v>
      </c>
    </row>
    <row r="7" spans="1:68" ht="16.5">
      <c r="A7" s="127" t="str">
        <f t="shared" si="0"/>
        <v>해성운수</v>
      </c>
      <c r="B7" s="128">
        <f t="shared" si="1"/>
        <v>4547</v>
      </c>
      <c r="C7" s="129" t="str">
        <f t="shared" si="2"/>
        <v>F</v>
      </c>
      <c r="D7" s="130">
        <f t="shared" si="3"/>
        <v>0.68185185185185182</v>
      </c>
      <c r="E7" s="131">
        <f t="shared" si="4"/>
        <v>4547</v>
      </c>
      <c r="F7" s="132" t="str">
        <f t="shared" si="5"/>
        <v>514-1</v>
      </c>
      <c r="G7" s="133" t="str">
        <f t="shared" si="6"/>
        <v>71바5765</v>
      </c>
      <c r="H7" s="134">
        <f t="shared" si="7"/>
        <v>2</v>
      </c>
      <c r="I7" s="135">
        <f t="shared" si="8"/>
        <v>947.16700000000003</v>
      </c>
      <c r="J7" s="136">
        <f t="shared" si="9"/>
        <v>3.6558452486729592E-2</v>
      </c>
      <c r="K7" s="136">
        <f t="shared" si="10"/>
        <v>0.3890342338140832</v>
      </c>
      <c r="L7" s="136">
        <f t="shared" si="11"/>
        <v>0.16470168407471966</v>
      </c>
      <c r="M7" s="137">
        <f t="shared" si="12"/>
        <v>18.666</v>
      </c>
      <c r="N7" s="138">
        <f t="shared" si="13"/>
        <v>0</v>
      </c>
      <c r="O7" s="138">
        <f t="shared" si="14"/>
        <v>4.9621661227639899</v>
      </c>
      <c r="P7" s="224">
        <f t="shared" si="15"/>
        <v>2</v>
      </c>
      <c r="Q7" s="225">
        <f t="shared" si="16"/>
        <v>0</v>
      </c>
      <c r="R7" s="225">
        <f t="shared" si="17"/>
        <v>47</v>
      </c>
      <c r="T7">
        <v>534</v>
      </c>
      <c r="U7">
        <v>4547</v>
      </c>
      <c r="V7" t="s">
        <v>606</v>
      </c>
      <c r="W7">
        <v>947.16700000000003</v>
      </c>
      <c r="X7">
        <v>517.30200000000002</v>
      </c>
      <c r="Y7">
        <v>1.831</v>
      </c>
      <c r="Z7">
        <v>18.666</v>
      </c>
      <c r="AA7">
        <v>77.363860000000003</v>
      </c>
      <c r="AB7">
        <v>2.828303</v>
      </c>
      <c r="AC7">
        <v>30.097190000000001</v>
      </c>
      <c r="AD7" s="1">
        <v>156</v>
      </c>
      <c r="AE7">
        <v>0</v>
      </c>
      <c r="AF7">
        <v>47</v>
      </c>
      <c r="AG7">
        <v>73</v>
      </c>
      <c r="AH7">
        <v>12.243016000000001</v>
      </c>
      <c r="AI7">
        <v>33.200000000000003</v>
      </c>
      <c r="AJ7">
        <v>0</v>
      </c>
      <c r="AK7">
        <v>2</v>
      </c>
      <c r="AL7">
        <v>412</v>
      </c>
      <c r="AM7" t="s">
        <v>642</v>
      </c>
      <c r="AN7" t="s">
        <v>643</v>
      </c>
      <c r="AO7">
        <v>862.827</v>
      </c>
      <c r="AR7" t="s">
        <v>118</v>
      </c>
      <c r="AS7" t="s">
        <v>120</v>
      </c>
      <c r="AT7" t="s">
        <v>628</v>
      </c>
      <c r="AU7" t="s">
        <v>606</v>
      </c>
      <c r="AV7" t="s">
        <v>48</v>
      </c>
      <c r="AW7">
        <v>2</v>
      </c>
      <c r="BB7">
        <v>0.68185185185185182</v>
      </c>
      <c r="BC7" t="s">
        <v>70</v>
      </c>
      <c r="BF7" t="s">
        <v>118</v>
      </c>
      <c r="BG7" t="s">
        <v>120</v>
      </c>
      <c r="BH7" t="s">
        <v>606</v>
      </c>
      <c r="BI7">
        <v>4547</v>
      </c>
      <c r="BJ7">
        <v>2</v>
      </c>
      <c r="BK7" t="s">
        <v>628</v>
      </c>
      <c r="BL7" t="s">
        <v>529</v>
      </c>
      <c r="BM7">
        <v>0.68185185185185182</v>
      </c>
      <c r="BN7" t="s">
        <v>70</v>
      </c>
      <c r="BO7" t="s">
        <v>201</v>
      </c>
      <c r="BP7">
        <v>947.16700000000003</v>
      </c>
    </row>
    <row r="8" spans="1:68" ht="16.5">
      <c r="A8" s="110" t="str">
        <f t="shared" ref="A8:A71" si="18">BF8</f>
        <v>해성운수</v>
      </c>
      <c r="B8" s="111">
        <f t="shared" si="1"/>
        <v>4774</v>
      </c>
      <c r="C8" s="112" t="str">
        <f t="shared" ref="C8:C71" si="19">BN8</f>
        <v>F</v>
      </c>
      <c r="D8" s="113">
        <f t="shared" ref="D8:D71" si="20">BM8</f>
        <v>0.67199999999999993</v>
      </c>
      <c r="E8" s="114">
        <f t="shared" ref="E8:E71" si="21">U8</f>
        <v>4774</v>
      </c>
      <c r="F8" s="115" t="str">
        <f t="shared" ref="F8:F71" si="22">BG8</f>
        <v>560</v>
      </c>
      <c r="G8" s="116" t="str">
        <f t="shared" ref="G8:G71" si="23">BK8</f>
        <v>71바5818</v>
      </c>
      <c r="H8" s="117">
        <f t="shared" ref="H8:H71" si="24">BJ8</f>
        <v>1</v>
      </c>
      <c r="I8" s="118">
        <f t="shared" ref="I8:I71" si="25">BP8</f>
        <v>733.976</v>
      </c>
      <c r="J8" s="119">
        <f t="shared" ref="J8:J71" si="26">AB8/AA8</f>
        <v>2.3620277560947724E-2</v>
      </c>
      <c r="K8" s="119">
        <f t="shared" ref="K8:K71" si="27">AC8/AA8</f>
        <v>0.48864772864239536</v>
      </c>
      <c r="L8" s="119">
        <f t="shared" ref="L8:L71" si="28">AD8/I8</f>
        <v>0.1226198131819024</v>
      </c>
      <c r="M8" s="120">
        <f t="shared" ref="M8:M71" si="29">Z8</f>
        <v>12.138999999999999</v>
      </c>
      <c r="N8" s="121">
        <f t="shared" ref="N8:N71" si="30">AE8*100/W8</f>
        <v>0</v>
      </c>
      <c r="O8" s="121">
        <f t="shared" ref="O8:O71" si="31">AF8*100/W8</f>
        <v>1.8912580648647479</v>
      </c>
      <c r="P8" s="226">
        <f t="shared" ref="P8:P71" si="32">AK8</f>
        <v>119</v>
      </c>
      <c r="Q8" s="227">
        <f t="shared" ref="Q8:Q71" si="33">AE8</f>
        <v>0</v>
      </c>
      <c r="R8" s="227">
        <f t="shared" ref="R8:R71" si="34">AF8</f>
        <v>14</v>
      </c>
      <c r="T8">
        <v>534</v>
      </c>
      <c r="U8">
        <v>4774</v>
      </c>
      <c r="V8" t="s">
        <v>606</v>
      </c>
      <c r="W8">
        <v>740.24800000000005</v>
      </c>
      <c r="X8">
        <v>440.57100000000003</v>
      </c>
      <c r="Y8">
        <v>1.68</v>
      </c>
      <c r="Z8">
        <v>12.138999999999999</v>
      </c>
      <c r="AA8">
        <v>84.907765999999995</v>
      </c>
      <c r="AB8">
        <v>2.0055450000000001</v>
      </c>
      <c r="AC8">
        <v>41.489986999999999</v>
      </c>
      <c r="AD8" s="1">
        <v>90</v>
      </c>
      <c r="AE8">
        <v>0</v>
      </c>
      <c r="AF8">
        <v>14</v>
      </c>
      <c r="AG8">
        <v>55</v>
      </c>
      <c r="AH8">
        <v>8.7182600000000008</v>
      </c>
      <c r="AI8">
        <v>0</v>
      </c>
      <c r="AJ8">
        <v>0</v>
      </c>
      <c r="AK8">
        <v>119</v>
      </c>
      <c r="AL8">
        <v>27970</v>
      </c>
      <c r="AM8" t="s">
        <v>644</v>
      </c>
      <c r="AN8" t="s">
        <v>645</v>
      </c>
      <c r="AO8">
        <v>733.976</v>
      </c>
      <c r="AR8" t="s">
        <v>118</v>
      </c>
      <c r="AS8" t="s">
        <v>123</v>
      </c>
      <c r="AT8" t="s">
        <v>257</v>
      </c>
      <c r="AU8" t="s">
        <v>606</v>
      </c>
      <c r="AV8" t="s">
        <v>48</v>
      </c>
      <c r="AW8">
        <v>1</v>
      </c>
      <c r="BB8">
        <v>0.67199999999999993</v>
      </c>
      <c r="BC8" t="s">
        <v>70</v>
      </c>
      <c r="BF8" t="s">
        <v>118</v>
      </c>
      <c r="BG8" s="5" t="s">
        <v>123</v>
      </c>
      <c r="BH8" t="s">
        <v>606</v>
      </c>
      <c r="BI8">
        <v>4774</v>
      </c>
      <c r="BJ8">
        <v>1</v>
      </c>
      <c r="BK8" t="s">
        <v>257</v>
      </c>
      <c r="BL8" t="s">
        <v>183</v>
      </c>
      <c r="BM8">
        <v>0.67199999999999993</v>
      </c>
      <c r="BN8" t="s">
        <v>70</v>
      </c>
      <c r="BO8" t="s">
        <v>201</v>
      </c>
      <c r="BP8">
        <v>733.976</v>
      </c>
    </row>
    <row r="9" spans="1:68" ht="16.5">
      <c r="A9" s="127" t="str">
        <f t="shared" si="18"/>
        <v>해성운수</v>
      </c>
      <c r="B9" s="128">
        <f t="shared" si="1"/>
        <v>7915</v>
      </c>
      <c r="C9" s="129" t="str">
        <f t="shared" si="19"/>
        <v>F</v>
      </c>
      <c r="D9" s="130">
        <f t="shared" si="20"/>
        <v>0.70426146309076609</v>
      </c>
      <c r="E9" s="131">
        <f t="shared" si="21"/>
        <v>7915</v>
      </c>
      <c r="F9" s="132" t="str">
        <f t="shared" si="22"/>
        <v>560</v>
      </c>
      <c r="G9" s="133" t="str">
        <f t="shared" si="23"/>
        <v>71바6854</v>
      </c>
      <c r="H9" s="134">
        <f t="shared" si="24"/>
        <v>4</v>
      </c>
      <c r="I9" s="135">
        <f t="shared" si="25"/>
        <v>1144.7</v>
      </c>
      <c r="J9" s="136">
        <f t="shared" si="26"/>
        <v>1.8489366675086539E-2</v>
      </c>
      <c r="K9" s="136">
        <f t="shared" si="27"/>
        <v>0.49144589113498865</v>
      </c>
      <c r="L9" s="136">
        <f t="shared" si="28"/>
        <v>0.12841792609417313</v>
      </c>
      <c r="M9" s="137">
        <f t="shared" si="29"/>
        <v>10.271000000000001</v>
      </c>
      <c r="N9" s="138">
        <f t="shared" si="30"/>
        <v>0</v>
      </c>
      <c r="O9" s="138">
        <f t="shared" si="31"/>
        <v>1.7230179693544025</v>
      </c>
      <c r="P9" s="224">
        <f t="shared" si="32"/>
        <v>204</v>
      </c>
      <c r="Q9" s="225">
        <f t="shared" si="33"/>
        <v>0</v>
      </c>
      <c r="R9" s="225">
        <f t="shared" si="34"/>
        <v>20</v>
      </c>
      <c r="T9">
        <v>534</v>
      </c>
      <c r="U9">
        <v>7915</v>
      </c>
      <c r="V9" t="s">
        <v>606</v>
      </c>
      <c r="W9">
        <v>1160.7539999999999</v>
      </c>
      <c r="X9">
        <v>658.24300000000005</v>
      </c>
      <c r="Y9">
        <v>1.7629999999999999</v>
      </c>
      <c r="Z9">
        <v>10.271000000000001</v>
      </c>
      <c r="AA9">
        <v>136.53415200000001</v>
      </c>
      <c r="AB9">
        <v>2.5244300000000002</v>
      </c>
      <c r="AC9">
        <v>67.099148</v>
      </c>
      <c r="AD9" s="1">
        <v>147</v>
      </c>
      <c r="AE9">
        <v>0</v>
      </c>
      <c r="AF9">
        <v>20</v>
      </c>
      <c r="AG9">
        <v>87</v>
      </c>
      <c r="AH9">
        <v>8.5015649999999994</v>
      </c>
      <c r="AI9">
        <v>101.1</v>
      </c>
      <c r="AJ9">
        <v>0</v>
      </c>
      <c r="AK9">
        <v>204</v>
      </c>
      <c r="AL9">
        <v>58896</v>
      </c>
      <c r="AM9" t="s">
        <v>610</v>
      </c>
      <c r="AN9" t="s">
        <v>646</v>
      </c>
      <c r="AO9">
        <v>638.36400000000003</v>
      </c>
      <c r="AR9" t="s">
        <v>118</v>
      </c>
      <c r="AS9" t="s">
        <v>123</v>
      </c>
      <c r="AT9" t="s">
        <v>258</v>
      </c>
      <c r="AU9" t="s">
        <v>606</v>
      </c>
      <c r="AV9" t="s">
        <v>48</v>
      </c>
      <c r="AW9">
        <v>4</v>
      </c>
      <c r="BB9">
        <v>0.70426146309076609</v>
      </c>
      <c r="BC9" t="s">
        <v>70</v>
      </c>
      <c r="BF9" t="s">
        <v>118</v>
      </c>
      <c r="BG9" t="s">
        <v>123</v>
      </c>
      <c r="BH9" t="s">
        <v>606</v>
      </c>
      <c r="BI9">
        <v>7915</v>
      </c>
      <c r="BJ9">
        <v>4</v>
      </c>
      <c r="BK9" t="s">
        <v>258</v>
      </c>
      <c r="BL9" t="s">
        <v>257</v>
      </c>
      <c r="BM9">
        <v>0.70426146309076609</v>
      </c>
      <c r="BN9" t="s">
        <v>70</v>
      </c>
      <c r="BO9" t="s">
        <v>201</v>
      </c>
      <c r="BP9">
        <v>1144.7</v>
      </c>
    </row>
    <row r="10" spans="1:68" ht="16.5">
      <c r="A10" s="110" t="str">
        <f t="shared" si="18"/>
        <v>해성운수</v>
      </c>
      <c r="B10" s="111">
        <f t="shared" si="1"/>
        <v>8047</v>
      </c>
      <c r="C10" s="112" t="str">
        <f t="shared" si="19"/>
        <v>D</v>
      </c>
      <c r="D10" s="113">
        <f t="shared" si="20"/>
        <v>0.81002264914820232</v>
      </c>
      <c r="E10" s="114">
        <f t="shared" si="21"/>
        <v>8047</v>
      </c>
      <c r="F10" s="115" t="str">
        <f t="shared" si="22"/>
        <v>514-1</v>
      </c>
      <c r="G10" s="116" t="str">
        <f t="shared" si="23"/>
        <v>71바5751</v>
      </c>
      <c r="H10" s="117">
        <f t="shared" si="24"/>
        <v>4</v>
      </c>
      <c r="I10" s="118">
        <f t="shared" si="25"/>
        <v>1097.1680000000001</v>
      </c>
      <c r="J10" s="119">
        <f t="shared" si="26"/>
        <v>2.1743423340222251E-2</v>
      </c>
      <c r="K10" s="119">
        <f t="shared" si="27"/>
        <v>0.38156790996651213</v>
      </c>
      <c r="L10" s="119">
        <f t="shared" si="28"/>
        <v>0.11028393099324806</v>
      </c>
      <c r="M10" s="120">
        <f t="shared" si="29"/>
        <v>9.3190000000000008</v>
      </c>
      <c r="N10" s="121">
        <f t="shared" si="30"/>
        <v>0</v>
      </c>
      <c r="O10" s="121">
        <f t="shared" si="31"/>
        <v>2.0963061263179386</v>
      </c>
      <c r="P10" s="226">
        <f t="shared" si="32"/>
        <v>11</v>
      </c>
      <c r="Q10" s="227">
        <f t="shared" si="33"/>
        <v>0</v>
      </c>
      <c r="R10" s="227">
        <f t="shared" si="34"/>
        <v>23</v>
      </c>
      <c r="T10">
        <v>534</v>
      </c>
      <c r="U10">
        <v>8047</v>
      </c>
      <c r="V10" t="s">
        <v>606</v>
      </c>
      <c r="W10">
        <v>1097.1679999999999</v>
      </c>
      <c r="X10">
        <v>495.09800000000001</v>
      </c>
      <c r="Y10">
        <v>2.2160000000000002</v>
      </c>
      <c r="Z10">
        <v>9.3190000000000008</v>
      </c>
      <c r="AA10">
        <v>92.159131000000002</v>
      </c>
      <c r="AB10">
        <v>2.0038550000000002</v>
      </c>
      <c r="AC10">
        <v>35.164966999999997</v>
      </c>
      <c r="AD10" s="1">
        <v>121</v>
      </c>
      <c r="AE10">
        <v>0</v>
      </c>
      <c r="AF10">
        <v>23</v>
      </c>
      <c r="AG10">
        <v>68</v>
      </c>
      <c r="AH10">
        <v>11.905146</v>
      </c>
      <c r="AI10">
        <v>66.900000000000006</v>
      </c>
      <c r="AJ10">
        <v>0</v>
      </c>
      <c r="AK10">
        <v>11</v>
      </c>
      <c r="AL10">
        <v>3051</v>
      </c>
      <c r="AM10" t="s">
        <v>611</v>
      </c>
      <c r="AN10" t="s">
        <v>647</v>
      </c>
      <c r="AO10">
        <v>616.66600000000005</v>
      </c>
      <c r="AR10" t="s">
        <v>118</v>
      </c>
      <c r="AS10" t="s">
        <v>120</v>
      </c>
      <c r="AT10" t="s">
        <v>240</v>
      </c>
      <c r="AU10" t="s">
        <v>606</v>
      </c>
      <c r="AV10" t="s">
        <v>48</v>
      </c>
      <c r="AW10">
        <v>4</v>
      </c>
      <c r="BB10">
        <v>0.81002264914820232</v>
      </c>
      <c r="BC10" t="s">
        <v>67</v>
      </c>
      <c r="BF10" t="s">
        <v>118</v>
      </c>
      <c r="BG10" t="s">
        <v>120</v>
      </c>
      <c r="BH10" t="s">
        <v>606</v>
      </c>
      <c r="BI10">
        <v>8047</v>
      </c>
      <c r="BJ10">
        <v>4</v>
      </c>
      <c r="BK10" t="s">
        <v>240</v>
      </c>
      <c r="BL10" t="s">
        <v>630</v>
      </c>
      <c r="BM10">
        <v>0.81002264914820232</v>
      </c>
      <c r="BN10" t="s">
        <v>67</v>
      </c>
      <c r="BO10" t="s">
        <v>188</v>
      </c>
      <c r="BP10">
        <v>1097.1680000000001</v>
      </c>
    </row>
    <row r="11" spans="1:68" ht="16.5">
      <c r="A11" s="127" t="str">
        <f t="shared" si="18"/>
        <v>해성운수</v>
      </c>
      <c r="B11" s="128">
        <f t="shared" si="1"/>
        <v>9228</v>
      </c>
      <c r="C11" s="129" t="str">
        <f t="shared" si="19"/>
        <v>F</v>
      </c>
      <c r="D11" s="130">
        <f t="shared" si="20"/>
        <v>0.76369898717837592</v>
      </c>
      <c r="E11" s="131">
        <f t="shared" si="21"/>
        <v>9228</v>
      </c>
      <c r="F11" s="132" t="str">
        <f t="shared" si="22"/>
        <v>564</v>
      </c>
      <c r="G11" s="133" t="str">
        <f t="shared" si="23"/>
        <v>71바5775</v>
      </c>
      <c r="H11" s="134">
        <f t="shared" si="24"/>
        <v>4</v>
      </c>
      <c r="I11" s="135">
        <f t="shared" si="25"/>
        <v>580.04899999999998</v>
      </c>
      <c r="J11" s="136">
        <f t="shared" si="26"/>
        <v>4.5256434166383266E-2</v>
      </c>
      <c r="K11" s="136">
        <f t="shared" si="27"/>
        <v>0.45339289066661947</v>
      </c>
      <c r="L11" s="136">
        <f t="shared" si="28"/>
        <v>0.18274318204151718</v>
      </c>
      <c r="M11" s="137">
        <f t="shared" si="29"/>
        <v>9.609</v>
      </c>
      <c r="N11" s="138">
        <f t="shared" si="30"/>
        <v>4.6608208187615716</v>
      </c>
      <c r="O11" s="138">
        <f t="shared" si="31"/>
        <v>1.1250257148734828</v>
      </c>
      <c r="P11" s="224">
        <f t="shared" si="32"/>
        <v>46</v>
      </c>
      <c r="Q11" s="225">
        <f t="shared" si="33"/>
        <v>29</v>
      </c>
      <c r="R11" s="225">
        <f t="shared" si="34"/>
        <v>7</v>
      </c>
      <c r="T11">
        <v>534</v>
      </c>
      <c r="U11">
        <v>9228</v>
      </c>
      <c r="V11" t="s">
        <v>606</v>
      </c>
      <c r="W11">
        <v>622.20799999999997</v>
      </c>
      <c r="X11">
        <v>199.68899999999999</v>
      </c>
      <c r="Y11">
        <v>3.1160000000000001</v>
      </c>
      <c r="Z11">
        <v>9.609</v>
      </c>
      <c r="AA11">
        <v>68.000805999999997</v>
      </c>
      <c r="AB11">
        <v>3.077474</v>
      </c>
      <c r="AC11">
        <v>30.831081999999999</v>
      </c>
      <c r="AD11" s="1">
        <v>106</v>
      </c>
      <c r="AE11">
        <v>29</v>
      </c>
      <c r="AF11">
        <v>7</v>
      </c>
      <c r="AG11">
        <v>75</v>
      </c>
      <c r="AH11">
        <v>9.1500090000000007</v>
      </c>
      <c r="AI11">
        <v>27.6</v>
      </c>
      <c r="AJ11">
        <v>0</v>
      </c>
      <c r="AK11">
        <v>46</v>
      </c>
      <c r="AL11">
        <v>21435</v>
      </c>
      <c r="AM11" t="s">
        <v>612</v>
      </c>
      <c r="AN11" t="s">
        <v>648</v>
      </c>
      <c r="AO11">
        <v>233.80699999999999</v>
      </c>
      <c r="AR11" t="s">
        <v>118</v>
      </c>
      <c r="AS11" t="s">
        <v>124</v>
      </c>
      <c r="AT11" t="s">
        <v>262</v>
      </c>
      <c r="AU11" t="s">
        <v>606</v>
      </c>
      <c r="AV11" t="s">
        <v>203</v>
      </c>
      <c r="AW11">
        <v>4</v>
      </c>
      <c r="BB11">
        <v>0.76369898717837592</v>
      </c>
      <c r="BC11" t="s">
        <v>70</v>
      </c>
      <c r="BF11" t="s">
        <v>118</v>
      </c>
      <c r="BG11" t="s">
        <v>124</v>
      </c>
      <c r="BH11" t="s">
        <v>606</v>
      </c>
      <c r="BI11">
        <v>9228</v>
      </c>
      <c r="BJ11">
        <v>4</v>
      </c>
      <c r="BK11" t="s">
        <v>262</v>
      </c>
      <c r="BL11" t="s">
        <v>261</v>
      </c>
      <c r="BM11">
        <v>0.76369898717837592</v>
      </c>
      <c r="BN11" t="s">
        <v>70</v>
      </c>
      <c r="BO11" t="s">
        <v>201</v>
      </c>
      <c r="BP11">
        <v>580.04899999999998</v>
      </c>
    </row>
    <row r="12" spans="1:68" ht="16.5">
      <c r="A12" s="110" t="str">
        <f t="shared" si="18"/>
        <v>해성운수</v>
      </c>
      <c r="B12" s="111">
        <f t="shared" si="1"/>
        <v>9553</v>
      </c>
      <c r="C12" s="112" t="str">
        <f t="shared" si="19"/>
        <v>F</v>
      </c>
      <c r="D12" s="113">
        <f t="shared" si="20"/>
        <v>0.78677493751651217</v>
      </c>
      <c r="E12" s="114">
        <f t="shared" si="21"/>
        <v>9553</v>
      </c>
      <c r="F12" s="115" t="str">
        <f t="shared" si="22"/>
        <v>514-1</v>
      </c>
      <c r="G12" s="116" t="str">
        <f t="shared" si="23"/>
        <v>71바5751</v>
      </c>
      <c r="H12" s="117">
        <f t="shared" si="24"/>
        <v>4</v>
      </c>
      <c r="I12" s="118">
        <f t="shared" si="25"/>
        <v>681.25300000000004</v>
      </c>
      <c r="J12" s="119">
        <f t="shared" si="26"/>
        <v>1.2902720007474186E-2</v>
      </c>
      <c r="K12" s="119">
        <f t="shared" si="27"/>
        <v>0.39185328048900819</v>
      </c>
      <c r="L12" s="119">
        <f t="shared" si="28"/>
        <v>0.16293506230431279</v>
      </c>
      <c r="M12" s="120">
        <f t="shared" si="29"/>
        <v>11.393000000000001</v>
      </c>
      <c r="N12" s="121">
        <f t="shared" si="30"/>
        <v>0</v>
      </c>
      <c r="O12" s="121">
        <f t="shared" si="31"/>
        <v>3.3761319216208956</v>
      </c>
      <c r="P12" s="226">
        <f t="shared" si="32"/>
        <v>3</v>
      </c>
      <c r="Q12" s="227">
        <f t="shared" si="33"/>
        <v>0</v>
      </c>
      <c r="R12" s="227">
        <f t="shared" si="34"/>
        <v>23</v>
      </c>
      <c r="T12">
        <v>534</v>
      </c>
      <c r="U12">
        <v>9553</v>
      </c>
      <c r="V12" t="s">
        <v>606</v>
      </c>
      <c r="W12">
        <v>681.25300000000004</v>
      </c>
      <c r="X12">
        <v>315.90100000000001</v>
      </c>
      <c r="Y12">
        <v>2.157</v>
      </c>
      <c r="Z12">
        <v>11.393000000000001</v>
      </c>
      <c r="AA12">
        <v>53.431911999999997</v>
      </c>
      <c r="AB12">
        <v>0.68941699999999995</v>
      </c>
      <c r="AC12">
        <v>20.937470000000001</v>
      </c>
      <c r="AD12" s="1">
        <v>111</v>
      </c>
      <c r="AE12">
        <v>0</v>
      </c>
      <c r="AF12">
        <v>23</v>
      </c>
      <c r="AG12">
        <v>62</v>
      </c>
      <c r="AH12">
        <v>12.749927</v>
      </c>
      <c r="AI12">
        <v>0</v>
      </c>
      <c r="AJ12">
        <v>0</v>
      </c>
      <c r="AK12">
        <v>3</v>
      </c>
      <c r="AL12">
        <v>1656</v>
      </c>
      <c r="AM12" t="s">
        <v>613</v>
      </c>
      <c r="AN12" t="s">
        <v>649</v>
      </c>
      <c r="AO12">
        <v>282.90699999999998</v>
      </c>
      <c r="AR12" t="s">
        <v>118</v>
      </c>
      <c r="AS12" t="s">
        <v>120</v>
      </c>
      <c r="AT12" t="s">
        <v>240</v>
      </c>
      <c r="AU12" t="s">
        <v>606</v>
      </c>
      <c r="AV12" t="s">
        <v>48</v>
      </c>
      <c r="AW12">
        <v>4</v>
      </c>
      <c r="BB12">
        <v>0.78677493751651217</v>
      </c>
      <c r="BC12" t="s">
        <v>70</v>
      </c>
      <c r="BF12" t="s">
        <v>118</v>
      </c>
      <c r="BG12" t="s">
        <v>120</v>
      </c>
      <c r="BH12" t="s">
        <v>606</v>
      </c>
      <c r="BI12">
        <v>9553</v>
      </c>
      <c r="BJ12">
        <v>4</v>
      </c>
      <c r="BK12" t="s">
        <v>240</v>
      </c>
      <c r="BL12" t="s">
        <v>529</v>
      </c>
      <c r="BM12">
        <v>0.78677493751651217</v>
      </c>
      <c r="BN12" t="s">
        <v>70</v>
      </c>
      <c r="BO12" t="s">
        <v>201</v>
      </c>
      <c r="BP12">
        <v>681.25300000000004</v>
      </c>
    </row>
    <row r="13" spans="1:68" ht="16.5">
      <c r="A13" s="127" t="str">
        <f t="shared" si="18"/>
        <v>해성운수</v>
      </c>
      <c r="B13" s="128" t="str">
        <f t="shared" si="1"/>
        <v>강대호</v>
      </c>
      <c r="C13" s="129" t="str">
        <f t="shared" si="19"/>
        <v>F</v>
      </c>
      <c r="D13" s="130">
        <f t="shared" si="20"/>
        <v>0.76081011316201752</v>
      </c>
      <c r="E13" s="131">
        <f t="shared" si="21"/>
        <v>8190</v>
      </c>
      <c r="F13" s="132" t="str">
        <f t="shared" si="22"/>
        <v>514-1</v>
      </c>
      <c r="G13" s="133" t="str">
        <f t="shared" si="23"/>
        <v>71바5780</v>
      </c>
      <c r="H13" s="134">
        <f t="shared" si="24"/>
        <v>2</v>
      </c>
      <c r="I13" s="135">
        <f t="shared" si="25"/>
        <v>1512.5020000000002</v>
      </c>
      <c r="J13" s="136">
        <f t="shared" si="26"/>
        <v>1.4789744973107801E-3</v>
      </c>
      <c r="K13" s="136">
        <f t="shared" si="27"/>
        <v>0.36138524569326458</v>
      </c>
      <c r="L13" s="136">
        <f t="shared" si="28"/>
        <v>0.13619816701068824</v>
      </c>
      <c r="M13" s="137">
        <f t="shared" si="29"/>
        <v>10.35</v>
      </c>
      <c r="N13" s="138">
        <f t="shared" si="30"/>
        <v>0</v>
      </c>
      <c r="O13" s="138">
        <f t="shared" si="31"/>
        <v>0.92561861075225027</v>
      </c>
      <c r="P13" s="224">
        <f t="shared" si="32"/>
        <v>0</v>
      </c>
      <c r="Q13" s="225">
        <f t="shared" si="33"/>
        <v>0</v>
      </c>
      <c r="R13" s="225">
        <f t="shared" si="34"/>
        <v>14</v>
      </c>
      <c r="T13">
        <v>534</v>
      </c>
      <c r="U13">
        <v>8190</v>
      </c>
      <c r="V13" t="s">
        <v>281</v>
      </c>
      <c r="W13">
        <v>1512.502</v>
      </c>
      <c r="X13">
        <v>739.59299999999996</v>
      </c>
      <c r="Y13">
        <v>2.0449999999999999</v>
      </c>
      <c r="Z13">
        <v>10.35</v>
      </c>
      <c r="AA13">
        <v>118.28466299999999</v>
      </c>
      <c r="AB13">
        <v>0.17494000000000001</v>
      </c>
      <c r="AC13">
        <v>42.746332000000002</v>
      </c>
      <c r="AD13" s="1">
        <v>206</v>
      </c>
      <c r="AE13">
        <v>0</v>
      </c>
      <c r="AF13">
        <v>14</v>
      </c>
      <c r="AG13">
        <v>60</v>
      </c>
      <c r="AH13">
        <v>12.786966</v>
      </c>
      <c r="AI13">
        <v>0</v>
      </c>
      <c r="AJ13">
        <v>0</v>
      </c>
      <c r="AK13">
        <v>0</v>
      </c>
      <c r="AL13">
        <v>0</v>
      </c>
      <c r="AM13" t="s">
        <v>282</v>
      </c>
      <c r="AN13" t="s">
        <v>650</v>
      </c>
      <c r="AO13">
        <v>1407.5540000000001</v>
      </c>
      <c r="AR13" t="s">
        <v>118</v>
      </c>
      <c r="AS13" t="s">
        <v>120</v>
      </c>
      <c r="AT13" t="s">
        <v>246</v>
      </c>
      <c r="AU13" t="s">
        <v>281</v>
      </c>
      <c r="AV13" t="s">
        <v>48</v>
      </c>
      <c r="AW13">
        <v>2</v>
      </c>
      <c r="BB13">
        <v>0.76081011316201752</v>
      </c>
      <c r="BC13" t="s">
        <v>70</v>
      </c>
      <c r="BF13" t="s">
        <v>118</v>
      </c>
      <c r="BG13" t="s">
        <v>120</v>
      </c>
      <c r="BH13" t="s">
        <v>281</v>
      </c>
      <c r="BI13">
        <v>8190</v>
      </c>
      <c r="BJ13">
        <v>2</v>
      </c>
      <c r="BK13" t="s">
        <v>246</v>
      </c>
      <c r="BL13" t="s">
        <v>247</v>
      </c>
      <c r="BM13">
        <v>0.76081011316201752</v>
      </c>
      <c r="BN13" t="s">
        <v>70</v>
      </c>
      <c r="BO13" t="s">
        <v>201</v>
      </c>
      <c r="BP13">
        <v>1512.5020000000002</v>
      </c>
    </row>
    <row r="14" spans="1:68" ht="16.5">
      <c r="A14" s="110" t="str">
        <f t="shared" si="18"/>
        <v>해성운수</v>
      </c>
      <c r="B14" s="111" t="str">
        <f t="shared" si="1"/>
        <v>강동빈</v>
      </c>
      <c r="C14" s="112" t="str">
        <f t="shared" si="19"/>
        <v>F</v>
      </c>
      <c r="D14" s="113">
        <f t="shared" si="20"/>
        <v>0.72564507956295365</v>
      </c>
      <c r="E14" s="114">
        <f t="shared" si="21"/>
        <v>667</v>
      </c>
      <c r="F14" s="115" t="str">
        <f t="shared" si="22"/>
        <v>564</v>
      </c>
      <c r="G14" s="116" t="str">
        <f t="shared" si="23"/>
        <v>71바5772</v>
      </c>
      <c r="H14" s="117">
        <f t="shared" si="24"/>
        <v>3</v>
      </c>
      <c r="I14" s="118">
        <f t="shared" si="25"/>
        <v>340.92500000000001</v>
      </c>
      <c r="J14" s="119">
        <f t="shared" si="26"/>
        <v>2.5100738459280399E-2</v>
      </c>
      <c r="K14" s="119">
        <f t="shared" si="27"/>
        <v>0.48655647399202923</v>
      </c>
      <c r="L14" s="119">
        <f t="shared" si="28"/>
        <v>0.22585612671408667</v>
      </c>
      <c r="M14" s="120">
        <f t="shared" si="29"/>
        <v>10.759</v>
      </c>
      <c r="N14" s="121">
        <f t="shared" si="30"/>
        <v>0</v>
      </c>
      <c r="O14" s="121">
        <f t="shared" si="31"/>
        <v>2.3844382025151054</v>
      </c>
      <c r="P14" s="226">
        <f t="shared" si="32"/>
        <v>36</v>
      </c>
      <c r="Q14" s="227">
        <f t="shared" si="33"/>
        <v>0</v>
      </c>
      <c r="R14" s="227">
        <f t="shared" si="34"/>
        <v>10</v>
      </c>
      <c r="T14">
        <v>534</v>
      </c>
      <c r="U14">
        <v>667</v>
      </c>
      <c r="V14" t="s">
        <v>651</v>
      </c>
      <c r="W14">
        <v>419.38600000000002</v>
      </c>
      <c r="X14">
        <v>144.751</v>
      </c>
      <c r="Y14">
        <v>2.8969999999999998</v>
      </c>
      <c r="Z14">
        <v>10.759</v>
      </c>
      <c r="AA14">
        <v>46.356923000000002</v>
      </c>
      <c r="AB14">
        <v>1.1635930000000001</v>
      </c>
      <c r="AC14">
        <v>22.555261000000002</v>
      </c>
      <c r="AD14" s="1">
        <v>77</v>
      </c>
      <c r="AE14">
        <v>0</v>
      </c>
      <c r="AF14">
        <v>10</v>
      </c>
      <c r="AG14">
        <v>82</v>
      </c>
      <c r="AH14">
        <v>9.0468899999999994</v>
      </c>
      <c r="AI14">
        <v>24.2</v>
      </c>
      <c r="AJ14">
        <v>0</v>
      </c>
      <c r="AK14">
        <v>36</v>
      </c>
      <c r="AL14">
        <v>11834</v>
      </c>
      <c r="AM14" t="s">
        <v>607</v>
      </c>
      <c r="AN14" t="s">
        <v>652</v>
      </c>
      <c r="AO14">
        <v>178.32900000000001</v>
      </c>
      <c r="AR14" t="s">
        <v>118</v>
      </c>
      <c r="AS14" t="s">
        <v>124</v>
      </c>
      <c r="AT14" t="s">
        <v>260</v>
      </c>
      <c r="AU14" t="s">
        <v>651</v>
      </c>
      <c r="AV14" t="s">
        <v>203</v>
      </c>
      <c r="AW14">
        <v>3</v>
      </c>
      <c r="BB14">
        <v>0.72564507956295365</v>
      </c>
      <c r="BC14" t="s">
        <v>70</v>
      </c>
      <c r="BF14" t="s">
        <v>118</v>
      </c>
      <c r="BG14" t="s">
        <v>124</v>
      </c>
      <c r="BH14" t="s">
        <v>651</v>
      </c>
      <c r="BI14">
        <v>667</v>
      </c>
      <c r="BJ14">
        <v>3</v>
      </c>
      <c r="BK14" t="s">
        <v>260</v>
      </c>
      <c r="BL14" t="s">
        <v>261</v>
      </c>
      <c r="BM14">
        <v>0.72564507956295365</v>
      </c>
      <c r="BN14" t="s">
        <v>70</v>
      </c>
      <c r="BO14" t="s">
        <v>201</v>
      </c>
      <c r="BP14">
        <v>340.92500000000001</v>
      </c>
    </row>
    <row r="15" spans="1:68" ht="16.5">
      <c r="A15" s="127" t="str">
        <f t="shared" si="18"/>
        <v>해성운수</v>
      </c>
      <c r="B15" s="128" t="str">
        <f t="shared" si="1"/>
        <v>강태윤</v>
      </c>
      <c r="C15" s="129" t="str">
        <f t="shared" si="19"/>
        <v>F</v>
      </c>
      <c r="D15" s="130">
        <f t="shared" si="20"/>
        <v>0.68314297885854725</v>
      </c>
      <c r="E15" s="131">
        <f t="shared" si="21"/>
        <v>2908</v>
      </c>
      <c r="F15" s="132" t="str">
        <f t="shared" si="22"/>
        <v>593</v>
      </c>
      <c r="G15" s="133" t="str">
        <f t="shared" si="23"/>
        <v>71바6506</v>
      </c>
      <c r="H15" s="134">
        <f t="shared" si="24"/>
        <v>2</v>
      </c>
      <c r="I15" s="135">
        <f t="shared" si="25"/>
        <v>1046.798</v>
      </c>
      <c r="J15" s="136">
        <f t="shared" si="26"/>
        <v>2.1579583063960496E-2</v>
      </c>
      <c r="K15" s="136">
        <f t="shared" si="27"/>
        <v>0.52620790605407797</v>
      </c>
      <c r="L15" s="136">
        <f t="shared" si="28"/>
        <v>0.2034776528040749</v>
      </c>
      <c r="M15" s="137">
        <f t="shared" si="29"/>
        <v>19.859000000000002</v>
      </c>
      <c r="N15" s="138">
        <f t="shared" si="30"/>
        <v>9.5529414462006995E-2</v>
      </c>
      <c r="O15" s="138">
        <f t="shared" si="31"/>
        <v>2.388235361550175</v>
      </c>
      <c r="P15" s="224">
        <f t="shared" si="32"/>
        <v>123</v>
      </c>
      <c r="Q15" s="225">
        <f t="shared" si="33"/>
        <v>1</v>
      </c>
      <c r="R15" s="225">
        <f t="shared" si="34"/>
        <v>25</v>
      </c>
      <c r="T15">
        <v>534</v>
      </c>
      <c r="U15">
        <v>2908</v>
      </c>
      <c r="V15" t="s">
        <v>653</v>
      </c>
      <c r="W15">
        <v>1046.798</v>
      </c>
      <c r="X15">
        <v>513.82000000000005</v>
      </c>
      <c r="Y15">
        <v>2.0369999999999999</v>
      </c>
      <c r="Z15">
        <v>19.859000000000002</v>
      </c>
      <c r="AA15">
        <v>112.68303899999999</v>
      </c>
      <c r="AB15">
        <v>2.4316529999999998</v>
      </c>
      <c r="AC15">
        <v>59.294705999999998</v>
      </c>
      <c r="AD15" s="1">
        <v>213</v>
      </c>
      <c r="AE15">
        <v>1</v>
      </c>
      <c r="AF15">
        <v>25</v>
      </c>
      <c r="AG15">
        <v>71</v>
      </c>
      <c r="AH15">
        <v>9.2897560000000006</v>
      </c>
      <c r="AI15">
        <v>24.3</v>
      </c>
      <c r="AJ15">
        <v>0</v>
      </c>
      <c r="AK15">
        <v>123</v>
      </c>
      <c r="AL15">
        <v>45060</v>
      </c>
      <c r="AM15" t="s">
        <v>654</v>
      </c>
      <c r="AN15" t="s">
        <v>655</v>
      </c>
      <c r="AO15">
        <v>920.25699999999995</v>
      </c>
      <c r="AR15" t="s">
        <v>118</v>
      </c>
      <c r="AS15" t="s">
        <v>128</v>
      </c>
      <c r="AT15" t="s">
        <v>279</v>
      </c>
      <c r="AU15" t="s">
        <v>653</v>
      </c>
      <c r="AV15" t="s">
        <v>203</v>
      </c>
      <c r="AW15">
        <v>2</v>
      </c>
      <c r="BB15">
        <v>0.68314297885854725</v>
      </c>
      <c r="BC15" t="s">
        <v>70</v>
      </c>
      <c r="BF15" t="s">
        <v>118</v>
      </c>
      <c r="BG15" s="5" t="s">
        <v>128</v>
      </c>
      <c r="BH15" t="s">
        <v>653</v>
      </c>
      <c r="BI15">
        <v>2908</v>
      </c>
      <c r="BJ15">
        <v>2</v>
      </c>
      <c r="BK15" t="s">
        <v>279</v>
      </c>
      <c r="BL15" t="s">
        <v>272</v>
      </c>
      <c r="BM15">
        <v>0.68314297885854725</v>
      </c>
      <c r="BN15" t="s">
        <v>70</v>
      </c>
      <c r="BO15" t="s">
        <v>201</v>
      </c>
      <c r="BP15">
        <v>1046.798</v>
      </c>
    </row>
    <row r="16" spans="1:68" ht="16.5">
      <c r="A16" s="110" t="str">
        <f t="shared" si="18"/>
        <v>해성운수</v>
      </c>
      <c r="B16" s="111" t="str">
        <f t="shared" si="1"/>
        <v>강필종</v>
      </c>
      <c r="C16" s="112" t="str">
        <f t="shared" si="19"/>
        <v>C</v>
      </c>
      <c r="D16" s="113">
        <f t="shared" si="20"/>
        <v>0.88086827512779742</v>
      </c>
      <c r="E16" s="114">
        <f t="shared" si="21"/>
        <v>7151</v>
      </c>
      <c r="F16" s="115" t="str">
        <f t="shared" si="22"/>
        <v>24</v>
      </c>
      <c r="G16" s="116" t="str">
        <f t="shared" si="23"/>
        <v>71바5764</v>
      </c>
      <c r="H16" s="117">
        <f t="shared" si="24"/>
        <v>4</v>
      </c>
      <c r="I16" s="118">
        <f t="shared" si="25"/>
        <v>1780.953</v>
      </c>
      <c r="J16" s="119">
        <f t="shared" si="26"/>
        <v>3.2904723517862278E-2</v>
      </c>
      <c r="K16" s="119">
        <f t="shared" si="27"/>
        <v>0.38121302571736243</v>
      </c>
      <c r="L16" s="119">
        <f t="shared" si="28"/>
        <v>0.13475931144729816</v>
      </c>
      <c r="M16" s="120">
        <f t="shared" si="29"/>
        <v>15.348000000000001</v>
      </c>
      <c r="N16" s="121">
        <f t="shared" si="30"/>
        <v>0.39304799172128629</v>
      </c>
      <c r="O16" s="121">
        <f t="shared" si="31"/>
        <v>3.9866296303159041</v>
      </c>
      <c r="P16" s="226">
        <f t="shared" si="32"/>
        <v>5</v>
      </c>
      <c r="Q16" s="227">
        <f t="shared" si="33"/>
        <v>7</v>
      </c>
      <c r="R16" s="227">
        <f t="shared" si="34"/>
        <v>71</v>
      </c>
      <c r="T16">
        <v>534</v>
      </c>
      <c r="U16">
        <v>7151</v>
      </c>
      <c r="V16" t="s">
        <v>283</v>
      </c>
      <c r="W16">
        <v>1780.953</v>
      </c>
      <c r="X16">
        <v>825.63199999999995</v>
      </c>
      <c r="Y16">
        <v>2.157</v>
      </c>
      <c r="Z16">
        <v>15.348000000000001</v>
      </c>
      <c r="AA16">
        <v>116.361622</v>
      </c>
      <c r="AB16">
        <v>3.8288470000000001</v>
      </c>
      <c r="AC16">
        <v>44.358566000000003</v>
      </c>
      <c r="AD16" s="1">
        <v>240</v>
      </c>
      <c r="AE16">
        <v>7</v>
      </c>
      <c r="AF16">
        <v>71</v>
      </c>
      <c r="AG16">
        <v>88</v>
      </c>
      <c r="AH16">
        <v>15.305329</v>
      </c>
      <c r="AI16">
        <v>386.2</v>
      </c>
      <c r="AJ16">
        <v>4.8</v>
      </c>
      <c r="AK16">
        <v>5</v>
      </c>
      <c r="AL16">
        <v>1904</v>
      </c>
      <c r="AM16" t="s">
        <v>284</v>
      </c>
      <c r="AN16" t="s">
        <v>656</v>
      </c>
      <c r="AO16">
        <v>1468.7</v>
      </c>
      <c r="AR16" t="s">
        <v>118</v>
      </c>
      <c r="AS16" t="s">
        <v>119</v>
      </c>
      <c r="AT16" t="s">
        <v>238</v>
      </c>
      <c r="AU16" t="s">
        <v>283</v>
      </c>
      <c r="AV16" t="s">
        <v>48</v>
      </c>
      <c r="AW16">
        <v>4</v>
      </c>
      <c r="BB16">
        <v>0.88086827512779742</v>
      </c>
      <c r="BC16" t="s">
        <v>69</v>
      </c>
      <c r="BF16" t="s">
        <v>118</v>
      </c>
      <c r="BG16" t="s">
        <v>119</v>
      </c>
      <c r="BH16" t="s">
        <v>283</v>
      </c>
      <c r="BI16">
        <v>7151</v>
      </c>
      <c r="BJ16">
        <v>4</v>
      </c>
      <c r="BK16" t="s">
        <v>238</v>
      </c>
      <c r="BL16" t="s">
        <v>223</v>
      </c>
      <c r="BM16">
        <v>0.88086827512779742</v>
      </c>
      <c r="BN16" t="s">
        <v>69</v>
      </c>
      <c r="BO16" t="s">
        <v>186</v>
      </c>
      <c r="BP16">
        <v>1780.953</v>
      </c>
    </row>
    <row r="17" spans="1:68" ht="16.5">
      <c r="A17" s="127" t="str">
        <f t="shared" si="18"/>
        <v>해성운수</v>
      </c>
      <c r="B17" s="128" t="str">
        <f t="shared" si="1"/>
        <v>강형택</v>
      </c>
      <c r="C17" s="129" t="str">
        <f t="shared" si="19"/>
        <v>F</v>
      </c>
      <c r="D17" s="130">
        <f t="shared" si="20"/>
        <v>0.76666666666666661</v>
      </c>
      <c r="E17" s="131">
        <f t="shared" si="21"/>
        <v>5980</v>
      </c>
      <c r="F17" s="132" t="str">
        <f t="shared" si="22"/>
        <v>514-1</v>
      </c>
      <c r="G17" s="133" t="str">
        <f t="shared" si="23"/>
        <v>71바5780</v>
      </c>
      <c r="H17" s="134">
        <f t="shared" si="24"/>
        <v>1</v>
      </c>
      <c r="I17" s="135">
        <f t="shared" si="25"/>
        <v>1407.04</v>
      </c>
      <c r="J17" s="136">
        <f t="shared" si="26"/>
        <v>3.4001588863552356E-3</v>
      </c>
      <c r="K17" s="136">
        <f t="shared" si="27"/>
        <v>0.35668350485250599</v>
      </c>
      <c r="L17" s="136">
        <f t="shared" si="28"/>
        <v>3.4824880600409371E-2</v>
      </c>
      <c r="M17" s="137">
        <f t="shared" si="29"/>
        <v>9.8490000000000002</v>
      </c>
      <c r="N17" s="138">
        <f t="shared" si="30"/>
        <v>0</v>
      </c>
      <c r="O17" s="138">
        <f t="shared" si="31"/>
        <v>0.49749829429156245</v>
      </c>
      <c r="P17" s="224">
        <f t="shared" si="32"/>
        <v>0</v>
      </c>
      <c r="Q17" s="225">
        <f t="shared" si="33"/>
        <v>0</v>
      </c>
      <c r="R17" s="225">
        <f t="shared" si="34"/>
        <v>7</v>
      </c>
      <c r="T17">
        <v>534</v>
      </c>
      <c r="U17">
        <v>5980</v>
      </c>
      <c r="V17" t="s">
        <v>285</v>
      </c>
      <c r="W17">
        <v>1407.04</v>
      </c>
      <c r="X17">
        <v>679.75900000000001</v>
      </c>
      <c r="Y17">
        <v>2.0699999999999998</v>
      </c>
      <c r="Z17">
        <v>9.8490000000000002</v>
      </c>
      <c r="AA17">
        <v>109.70105</v>
      </c>
      <c r="AB17">
        <v>0.37300100000000003</v>
      </c>
      <c r="AC17">
        <v>39.128554999999999</v>
      </c>
      <c r="AD17" s="1">
        <v>49</v>
      </c>
      <c r="AE17">
        <v>0</v>
      </c>
      <c r="AF17">
        <v>7</v>
      </c>
      <c r="AG17">
        <v>60</v>
      </c>
      <c r="AH17">
        <v>12.826129999999999</v>
      </c>
      <c r="AI17">
        <v>0</v>
      </c>
      <c r="AJ17">
        <v>0</v>
      </c>
      <c r="AK17">
        <v>0</v>
      </c>
      <c r="AL17">
        <v>0</v>
      </c>
      <c r="AM17" t="s">
        <v>286</v>
      </c>
      <c r="AN17" t="s">
        <v>657</v>
      </c>
      <c r="AO17">
        <v>1407.04</v>
      </c>
      <c r="AR17" t="s">
        <v>118</v>
      </c>
      <c r="AS17" t="s">
        <v>120</v>
      </c>
      <c r="AT17" t="s">
        <v>246</v>
      </c>
      <c r="AU17" t="s">
        <v>285</v>
      </c>
      <c r="AV17" t="s">
        <v>48</v>
      </c>
      <c r="AW17">
        <v>1</v>
      </c>
      <c r="BB17">
        <v>0.76666666666666661</v>
      </c>
      <c r="BC17" t="s">
        <v>70</v>
      </c>
      <c r="BF17" t="s">
        <v>118</v>
      </c>
      <c r="BG17" t="s">
        <v>120</v>
      </c>
      <c r="BH17" t="s">
        <v>285</v>
      </c>
      <c r="BI17">
        <v>5980</v>
      </c>
      <c r="BJ17">
        <v>1</v>
      </c>
      <c r="BK17" t="s">
        <v>246</v>
      </c>
      <c r="BL17" t="s">
        <v>183</v>
      </c>
      <c r="BM17">
        <v>0.76666666666666661</v>
      </c>
      <c r="BN17" t="s">
        <v>70</v>
      </c>
      <c r="BO17" t="s">
        <v>201</v>
      </c>
      <c r="BP17">
        <v>1407.04</v>
      </c>
    </row>
    <row r="18" spans="1:68" ht="16.5">
      <c r="A18" s="110" t="str">
        <f t="shared" si="18"/>
        <v>해성운수</v>
      </c>
      <c r="B18" s="111" t="str">
        <f t="shared" si="1"/>
        <v>고재홍</v>
      </c>
      <c r="C18" s="112" t="str">
        <f t="shared" si="19"/>
        <v>D</v>
      </c>
      <c r="D18" s="113">
        <f t="shared" si="20"/>
        <v>0.84863636363636352</v>
      </c>
      <c r="E18" s="114">
        <f t="shared" si="21"/>
        <v>7939</v>
      </c>
      <c r="F18" s="115" t="str">
        <f t="shared" si="22"/>
        <v>593</v>
      </c>
      <c r="G18" s="116" t="str">
        <f t="shared" si="23"/>
        <v>70바3806</v>
      </c>
      <c r="H18" s="117">
        <f t="shared" si="24"/>
        <v>1</v>
      </c>
      <c r="I18" s="118">
        <f t="shared" si="25"/>
        <v>744.18700000000001</v>
      </c>
      <c r="J18" s="119">
        <f t="shared" si="26"/>
        <v>3.3000724955181318E-2</v>
      </c>
      <c r="K18" s="119">
        <f t="shared" si="27"/>
        <v>0.43508186287708062</v>
      </c>
      <c r="L18" s="119">
        <f t="shared" si="28"/>
        <v>5.2406182854578216E-2</v>
      </c>
      <c r="M18" s="120">
        <f t="shared" si="29"/>
        <v>8.125</v>
      </c>
      <c r="N18" s="121">
        <f t="shared" si="30"/>
        <v>0</v>
      </c>
      <c r="O18" s="121">
        <f t="shared" si="31"/>
        <v>2.9677189595951514</v>
      </c>
      <c r="P18" s="226">
        <f t="shared" si="32"/>
        <v>34</v>
      </c>
      <c r="Q18" s="227">
        <f t="shared" si="33"/>
        <v>0</v>
      </c>
      <c r="R18" s="227">
        <f t="shared" si="34"/>
        <v>23</v>
      </c>
      <c r="T18">
        <v>534</v>
      </c>
      <c r="U18">
        <v>7939</v>
      </c>
      <c r="V18" t="s">
        <v>614</v>
      </c>
      <c r="W18">
        <v>775.00599999999997</v>
      </c>
      <c r="X18">
        <v>414.93599999999998</v>
      </c>
      <c r="Y18">
        <v>1.8680000000000001</v>
      </c>
      <c r="Z18">
        <v>8.125</v>
      </c>
      <c r="AA18">
        <v>74.029404</v>
      </c>
      <c r="AB18">
        <v>2.4430239999999999</v>
      </c>
      <c r="AC18">
        <v>32.208851000000003</v>
      </c>
      <c r="AD18" s="1">
        <v>39</v>
      </c>
      <c r="AE18">
        <v>0</v>
      </c>
      <c r="AF18">
        <v>23</v>
      </c>
      <c r="AG18">
        <v>56</v>
      </c>
      <c r="AH18">
        <v>10.468894000000001</v>
      </c>
      <c r="AI18">
        <v>0</v>
      </c>
      <c r="AJ18">
        <v>0</v>
      </c>
      <c r="AK18">
        <v>34</v>
      </c>
      <c r="AL18">
        <v>8085</v>
      </c>
      <c r="AM18" t="s">
        <v>615</v>
      </c>
      <c r="AN18" t="s">
        <v>658</v>
      </c>
      <c r="AO18">
        <v>744.18700000000001</v>
      </c>
      <c r="AR18" t="s">
        <v>118</v>
      </c>
      <c r="AS18" t="s">
        <v>128</v>
      </c>
      <c r="AT18" t="s">
        <v>597</v>
      </c>
      <c r="AU18" t="s">
        <v>614</v>
      </c>
      <c r="AV18" t="s">
        <v>226</v>
      </c>
      <c r="AW18">
        <v>1</v>
      </c>
      <c r="BB18">
        <v>0.84863636363636352</v>
      </c>
      <c r="BC18" t="s">
        <v>67</v>
      </c>
      <c r="BF18" t="s">
        <v>118</v>
      </c>
      <c r="BG18" t="s">
        <v>128</v>
      </c>
      <c r="BH18" t="s">
        <v>614</v>
      </c>
      <c r="BI18">
        <v>7939</v>
      </c>
      <c r="BJ18">
        <v>1</v>
      </c>
      <c r="BK18" t="s">
        <v>597</v>
      </c>
      <c r="BL18" t="s">
        <v>183</v>
      </c>
      <c r="BM18">
        <v>0.84863636363636352</v>
      </c>
      <c r="BN18" t="s">
        <v>67</v>
      </c>
      <c r="BO18" t="s">
        <v>188</v>
      </c>
      <c r="BP18">
        <v>744.18700000000001</v>
      </c>
    </row>
    <row r="19" spans="1:68" ht="16.5">
      <c r="A19" s="127" t="str">
        <f t="shared" si="18"/>
        <v>해성운수</v>
      </c>
      <c r="B19" s="128" t="str">
        <f t="shared" si="1"/>
        <v>곽동일</v>
      </c>
      <c r="C19" s="129" t="str">
        <f t="shared" si="19"/>
        <v>B</v>
      </c>
      <c r="D19" s="130">
        <f t="shared" si="20"/>
        <v>0.94223843298362309</v>
      </c>
      <c r="E19" s="131">
        <f t="shared" si="21"/>
        <v>2555</v>
      </c>
      <c r="F19" s="132" t="str">
        <f t="shared" si="22"/>
        <v>514-1</v>
      </c>
      <c r="G19" s="133" t="str">
        <f t="shared" si="23"/>
        <v>74사1071</v>
      </c>
      <c r="H19" s="134">
        <f t="shared" si="24"/>
        <v>2</v>
      </c>
      <c r="I19" s="135">
        <f t="shared" si="25"/>
        <v>1206.5609999999999</v>
      </c>
      <c r="J19" s="136">
        <f t="shared" si="26"/>
        <v>9.3318863897392367E-3</v>
      </c>
      <c r="K19" s="136">
        <f t="shared" si="27"/>
        <v>0.37827726912905074</v>
      </c>
      <c r="L19" s="136">
        <f t="shared" si="28"/>
        <v>0.12183387329774459</v>
      </c>
      <c r="M19" s="137">
        <f t="shared" si="29"/>
        <v>10.353</v>
      </c>
      <c r="N19" s="138">
        <f t="shared" si="30"/>
        <v>0</v>
      </c>
      <c r="O19" s="138">
        <f t="shared" si="31"/>
        <v>2.2377650197544923</v>
      </c>
      <c r="P19" s="224">
        <f t="shared" si="32"/>
        <v>3</v>
      </c>
      <c r="Q19" s="225">
        <f t="shared" si="33"/>
        <v>0</v>
      </c>
      <c r="R19" s="225">
        <f t="shared" si="34"/>
        <v>27</v>
      </c>
      <c r="T19">
        <v>534</v>
      </c>
      <c r="U19">
        <v>2555</v>
      </c>
      <c r="V19" t="s">
        <v>287</v>
      </c>
      <c r="W19">
        <v>1206.5609999999999</v>
      </c>
      <c r="X19">
        <v>473.589</v>
      </c>
      <c r="Y19">
        <v>2.548</v>
      </c>
      <c r="Z19">
        <v>10.353</v>
      </c>
      <c r="AA19">
        <v>96.022171999999998</v>
      </c>
      <c r="AB19">
        <v>0.89606799999999998</v>
      </c>
      <c r="AC19">
        <v>36.323005000000002</v>
      </c>
      <c r="AD19" s="1">
        <v>147</v>
      </c>
      <c r="AE19">
        <v>0</v>
      </c>
      <c r="AF19">
        <v>27</v>
      </c>
      <c r="AG19">
        <v>85</v>
      </c>
      <c r="AH19">
        <v>12.565441</v>
      </c>
      <c r="AI19">
        <v>4.8</v>
      </c>
      <c r="AJ19">
        <v>0</v>
      </c>
      <c r="AK19">
        <v>3</v>
      </c>
      <c r="AL19">
        <v>231</v>
      </c>
      <c r="AM19" t="s">
        <v>288</v>
      </c>
      <c r="AN19" t="s">
        <v>659</v>
      </c>
      <c r="AO19">
        <v>983.22799999999995</v>
      </c>
      <c r="AR19" t="s">
        <v>118</v>
      </c>
      <c r="AS19" t="s">
        <v>120</v>
      </c>
      <c r="AT19" t="s">
        <v>247</v>
      </c>
      <c r="AU19" t="s">
        <v>287</v>
      </c>
      <c r="AV19" t="s">
        <v>48</v>
      </c>
      <c r="AW19">
        <v>2</v>
      </c>
      <c r="BB19">
        <v>0.94223843298362309</v>
      </c>
      <c r="BC19" t="s">
        <v>68</v>
      </c>
      <c r="BF19" t="s">
        <v>118</v>
      </c>
      <c r="BG19" t="s">
        <v>120</v>
      </c>
      <c r="BH19" t="s">
        <v>287</v>
      </c>
      <c r="BI19">
        <v>2555</v>
      </c>
      <c r="BJ19">
        <v>2</v>
      </c>
      <c r="BK19" t="s">
        <v>247</v>
      </c>
      <c r="BL19" t="s">
        <v>240</v>
      </c>
      <c r="BM19">
        <v>0.94223843298362309</v>
      </c>
      <c r="BN19" t="s">
        <v>68</v>
      </c>
      <c r="BO19" t="s">
        <v>184</v>
      </c>
      <c r="BP19">
        <v>1206.5609999999999</v>
      </c>
    </row>
    <row r="20" spans="1:68" ht="16.5">
      <c r="A20" s="110" t="str">
        <f t="shared" si="18"/>
        <v>해성운수</v>
      </c>
      <c r="B20" s="111" t="str">
        <f t="shared" si="1"/>
        <v>곽종호</v>
      </c>
      <c r="C20" s="112" t="str">
        <f t="shared" si="19"/>
        <v>F</v>
      </c>
      <c r="D20" s="113">
        <f t="shared" si="20"/>
        <v>0.71407407407407397</v>
      </c>
      <c r="E20" s="114">
        <f t="shared" si="21"/>
        <v>5470</v>
      </c>
      <c r="F20" s="115" t="str">
        <f t="shared" si="22"/>
        <v>579</v>
      </c>
      <c r="G20" s="116" t="str">
        <f t="shared" si="23"/>
        <v>71바5770</v>
      </c>
      <c r="H20" s="117">
        <f t="shared" si="24"/>
        <v>1</v>
      </c>
      <c r="I20" s="118">
        <f t="shared" si="25"/>
        <v>1450.432</v>
      </c>
      <c r="J20" s="119">
        <f t="shared" si="26"/>
        <v>7.9795894366324149E-4</v>
      </c>
      <c r="K20" s="119">
        <f t="shared" si="27"/>
        <v>0.49017810492209529</v>
      </c>
      <c r="L20" s="119">
        <f t="shared" si="28"/>
        <v>0.36265057582844284</v>
      </c>
      <c r="M20" s="120">
        <f t="shared" si="29"/>
        <v>6.7629999999999999</v>
      </c>
      <c r="N20" s="121">
        <f t="shared" si="30"/>
        <v>0</v>
      </c>
      <c r="O20" s="121">
        <f t="shared" si="31"/>
        <v>0.41366985835944048</v>
      </c>
      <c r="P20" s="226">
        <f t="shared" si="32"/>
        <v>70</v>
      </c>
      <c r="Q20" s="227">
        <f t="shared" si="33"/>
        <v>0</v>
      </c>
      <c r="R20" s="227">
        <f t="shared" si="34"/>
        <v>6</v>
      </c>
      <c r="T20">
        <v>534</v>
      </c>
      <c r="U20">
        <v>5470</v>
      </c>
      <c r="V20" t="s">
        <v>289</v>
      </c>
      <c r="W20">
        <v>1450.432</v>
      </c>
      <c r="X20">
        <v>376.10300000000001</v>
      </c>
      <c r="Y20">
        <v>3.8559999999999999</v>
      </c>
      <c r="Z20">
        <v>6.7629999999999999</v>
      </c>
      <c r="AA20">
        <v>146.54137399999999</v>
      </c>
      <c r="AB20">
        <v>0.116934</v>
      </c>
      <c r="AC20">
        <v>71.831372999999999</v>
      </c>
      <c r="AD20" s="1">
        <v>526</v>
      </c>
      <c r="AE20">
        <v>0</v>
      </c>
      <c r="AF20">
        <v>6</v>
      </c>
      <c r="AG20">
        <v>69</v>
      </c>
      <c r="AH20">
        <v>9.8977640000000005</v>
      </c>
      <c r="AI20">
        <v>0</v>
      </c>
      <c r="AJ20">
        <v>0</v>
      </c>
      <c r="AK20">
        <v>70</v>
      </c>
      <c r="AL20">
        <v>43168</v>
      </c>
      <c r="AM20" t="s">
        <v>290</v>
      </c>
      <c r="AN20" t="s">
        <v>660</v>
      </c>
      <c r="AO20">
        <v>1450.432</v>
      </c>
      <c r="AR20" t="s">
        <v>118</v>
      </c>
      <c r="AS20" t="s">
        <v>127</v>
      </c>
      <c r="AT20" t="s">
        <v>266</v>
      </c>
      <c r="AU20" t="s">
        <v>289</v>
      </c>
      <c r="AV20" t="s">
        <v>203</v>
      </c>
      <c r="AW20">
        <v>1</v>
      </c>
      <c r="BB20">
        <v>0.71407407407407397</v>
      </c>
      <c r="BC20" t="s">
        <v>70</v>
      </c>
      <c r="BF20" t="s">
        <v>118</v>
      </c>
      <c r="BG20" s="5" t="s">
        <v>127</v>
      </c>
      <c r="BH20" t="s">
        <v>289</v>
      </c>
      <c r="BI20">
        <v>5470</v>
      </c>
      <c r="BJ20">
        <v>1</v>
      </c>
      <c r="BK20" t="s">
        <v>266</v>
      </c>
      <c r="BL20" t="s">
        <v>183</v>
      </c>
      <c r="BM20">
        <v>0.71407407407407397</v>
      </c>
      <c r="BN20" t="s">
        <v>70</v>
      </c>
      <c r="BO20" t="s">
        <v>201</v>
      </c>
      <c r="BP20">
        <v>1450.432</v>
      </c>
    </row>
    <row r="21" spans="1:68" ht="16.5">
      <c r="A21" s="127" t="str">
        <f t="shared" si="18"/>
        <v>해성운수</v>
      </c>
      <c r="B21" s="128" t="str">
        <f t="shared" si="1"/>
        <v>구제종</v>
      </c>
      <c r="C21" s="129" t="str">
        <f t="shared" si="19"/>
        <v>F</v>
      </c>
      <c r="D21" s="130">
        <f t="shared" si="20"/>
        <v>0.72042389582339927</v>
      </c>
      <c r="E21" s="131">
        <f t="shared" si="21"/>
        <v>4773</v>
      </c>
      <c r="F21" s="132" t="str">
        <f t="shared" si="22"/>
        <v>579</v>
      </c>
      <c r="G21" s="133" t="str">
        <f t="shared" si="23"/>
        <v>71바5770</v>
      </c>
      <c r="H21" s="134">
        <f t="shared" si="24"/>
        <v>5</v>
      </c>
      <c r="I21" s="135">
        <f t="shared" si="25"/>
        <v>627.89699999999993</v>
      </c>
      <c r="J21" s="136">
        <f t="shared" si="26"/>
        <v>4.1150396154772687E-2</v>
      </c>
      <c r="K21" s="136">
        <f t="shared" si="27"/>
        <v>0.46522131505039177</v>
      </c>
      <c r="L21" s="136">
        <f t="shared" si="28"/>
        <v>0.27233766047616093</v>
      </c>
      <c r="M21" s="137">
        <f t="shared" si="29"/>
        <v>7.2889999999999997</v>
      </c>
      <c r="N21" s="138">
        <f t="shared" si="30"/>
        <v>0</v>
      </c>
      <c r="O21" s="138">
        <f t="shared" si="31"/>
        <v>1.7310049742788396</v>
      </c>
      <c r="P21" s="224">
        <f t="shared" si="32"/>
        <v>31</v>
      </c>
      <c r="Q21" s="225">
        <f t="shared" si="33"/>
        <v>0</v>
      </c>
      <c r="R21" s="225">
        <f t="shared" si="34"/>
        <v>11</v>
      </c>
      <c r="T21">
        <v>534</v>
      </c>
      <c r="U21">
        <v>4773</v>
      </c>
      <c r="V21" t="s">
        <v>291</v>
      </c>
      <c r="W21">
        <v>635.46900000000005</v>
      </c>
      <c r="X21">
        <v>165.774</v>
      </c>
      <c r="Y21">
        <v>3.8330000000000002</v>
      </c>
      <c r="Z21">
        <v>7.2889999999999997</v>
      </c>
      <c r="AA21">
        <v>65.106371999999993</v>
      </c>
      <c r="AB21">
        <v>2.6791529999999999</v>
      </c>
      <c r="AC21">
        <v>30.288872000000001</v>
      </c>
      <c r="AD21" s="1">
        <v>171</v>
      </c>
      <c r="AE21">
        <v>0</v>
      </c>
      <c r="AF21">
        <v>11</v>
      </c>
      <c r="AG21">
        <v>73</v>
      </c>
      <c r="AH21">
        <v>9.7604729999999993</v>
      </c>
      <c r="AI21">
        <v>47.4</v>
      </c>
      <c r="AJ21">
        <v>0</v>
      </c>
      <c r="AK21">
        <v>31</v>
      </c>
      <c r="AL21">
        <v>16717</v>
      </c>
      <c r="AM21" t="s">
        <v>292</v>
      </c>
      <c r="AN21" t="s">
        <v>661</v>
      </c>
      <c r="AO21">
        <v>184.54499999999999</v>
      </c>
      <c r="AR21" t="s">
        <v>118</v>
      </c>
      <c r="AS21" t="s">
        <v>127</v>
      </c>
      <c r="AT21" t="s">
        <v>266</v>
      </c>
      <c r="AU21" t="s">
        <v>291</v>
      </c>
      <c r="AV21" t="s">
        <v>203</v>
      </c>
      <c r="AW21">
        <v>5</v>
      </c>
      <c r="BB21">
        <v>0.72042389582339927</v>
      </c>
      <c r="BC21" t="s">
        <v>70</v>
      </c>
      <c r="BF21" t="s">
        <v>118</v>
      </c>
      <c r="BG21" t="s">
        <v>127</v>
      </c>
      <c r="BH21" t="s">
        <v>291</v>
      </c>
      <c r="BI21">
        <v>4773</v>
      </c>
      <c r="BJ21">
        <v>5</v>
      </c>
      <c r="BK21" t="s">
        <v>266</v>
      </c>
      <c r="BL21" t="s">
        <v>268</v>
      </c>
      <c r="BM21">
        <v>0.72042389582339927</v>
      </c>
      <c r="BN21" t="s">
        <v>70</v>
      </c>
      <c r="BO21" t="s">
        <v>201</v>
      </c>
      <c r="BP21">
        <v>627.89699999999993</v>
      </c>
    </row>
    <row r="22" spans="1:68" ht="16.5">
      <c r="A22" s="110" t="str">
        <f t="shared" si="18"/>
        <v>해성운수</v>
      </c>
      <c r="B22" s="111" t="str">
        <f t="shared" si="1"/>
        <v>권오중</v>
      </c>
      <c r="C22" s="112" t="str">
        <f t="shared" si="19"/>
        <v>A</v>
      </c>
      <c r="D22" s="113">
        <f t="shared" si="20"/>
        <v>0.98086956521739133</v>
      </c>
      <c r="E22" s="114">
        <f t="shared" si="21"/>
        <v>3502</v>
      </c>
      <c r="F22" s="115" t="str">
        <f t="shared" si="22"/>
        <v>24</v>
      </c>
      <c r="G22" s="116" t="str">
        <f t="shared" si="23"/>
        <v>70바3889</v>
      </c>
      <c r="H22" s="117">
        <f t="shared" si="24"/>
        <v>1</v>
      </c>
      <c r="I22" s="118">
        <f t="shared" si="25"/>
        <v>1779.393</v>
      </c>
      <c r="J22" s="119">
        <f t="shared" si="26"/>
        <v>3.4399525500636415E-2</v>
      </c>
      <c r="K22" s="119">
        <f t="shared" si="27"/>
        <v>0.39518682181644343</v>
      </c>
      <c r="L22" s="119">
        <f t="shared" si="28"/>
        <v>0.16072896768729561</v>
      </c>
      <c r="M22" s="120">
        <f t="shared" si="29"/>
        <v>12.558</v>
      </c>
      <c r="N22" s="121">
        <f t="shared" si="30"/>
        <v>0.33719363850481598</v>
      </c>
      <c r="O22" s="121">
        <f t="shared" si="31"/>
        <v>11.520782648914546</v>
      </c>
      <c r="P22" s="226">
        <f t="shared" si="32"/>
        <v>34</v>
      </c>
      <c r="Q22" s="227">
        <f t="shared" si="33"/>
        <v>6</v>
      </c>
      <c r="R22" s="227">
        <f t="shared" si="34"/>
        <v>205</v>
      </c>
      <c r="T22">
        <v>534</v>
      </c>
      <c r="U22">
        <v>3502</v>
      </c>
      <c r="V22" t="s">
        <v>293</v>
      </c>
      <c r="W22">
        <v>1779.393</v>
      </c>
      <c r="X22">
        <v>788.72799999999995</v>
      </c>
      <c r="Y22">
        <v>2.2559999999999998</v>
      </c>
      <c r="Z22">
        <v>12.558</v>
      </c>
      <c r="AA22">
        <v>125.122191</v>
      </c>
      <c r="AB22">
        <v>4.304144</v>
      </c>
      <c r="AC22">
        <v>49.446641</v>
      </c>
      <c r="AD22" s="1">
        <v>286</v>
      </c>
      <c r="AE22">
        <v>6</v>
      </c>
      <c r="AF22">
        <v>205</v>
      </c>
      <c r="AG22">
        <v>76</v>
      </c>
      <c r="AH22">
        <v>14.221242</v>
      </c>
      <c r="AI22">
        <v>1198.4000000000001</v>
      </c>
      <c r="AJ22">
        <v>0</v>
      </c>
      <c r="AK22">
        <v>34</v>
      </c>
      <c r="AL22">
        <v>15110</v>
      </c>
      <c r="AM22" t="s">
        <v>294</v>
      </c>
      <c r="AN22" t="s">
        <v>662</v>
      </c>
      <c r="AO22">
        <v>1779.393</v>
      </c>
      <c r="AR22" t="s">
        <v>118</v>
      </c>
      <c r="AS22" t="s">
        <v>119</v>
      </c>
      <c r="AT22" t="s">
        <v>236</v>
      </c>
      <c r="AU22" t="s">
        <v>293</v>
      </c>
      <c r="AV22" t="s">
        <v>48</v>
      </c>
      <c r="AW22">
        <v>1</v>
      </c>
      <c r="BB22">
        <v>0.98086956521739133</v>
      </c>
      <c r="BC22" t="s">
        <v>66</v>
      </c>
      <c r="BF22" t="s">
        <v>118</v>
      </c>
      <c r="BG22" t="s">
        <v>119</v>
      </c>
      <c r="BH22" t="s">
        <v>293</v>
      </c>
      <c r="BI22">
        <v>3502</v>
      </c>
      <c r="BJ22">
        <v>1</v>
      </c>
      <c r="BK22" t="s">
        <v>236</v>
      </c>
      <c r="BL22" t="s">
        <v>183</v>
      </c>
      <c r="BM22">
        <v>0.98086956521739133</v>
      </c>
      <c r="BN22" t="s">
        <v>66</v>
      </c>
      <c r="BO22" t="s">
        <v>187</v>
      </c>
      <c r="BP22">
        <v>1779.393</v>
      </c>
    </row>
    <row r="23" spans="1:68" ht="16.5">
      <c r="A23" s="127" t="str">
        <f t="shared" si="18"/>
        <v>해성운수</v>
      </c>
      <c r="B23" s="128" t="str">
        <f t="shared" si="1"/>
        <v>권용환</v>
      </c>
      <c r="C23" s="129" t="str">
        <f t="shared" si="19"/>
        <v>F</v>
      </c>
      <c r="D23" s="130">
        <f t="shared" si="20"/>
        <v>0.79514060358077954</v>
      </c>
      <c r="E23" s="131">
        <f t="shared" si="21"/>
        <v>6808</v>
      </c>
      <c r="F23" s="132" t="str">
        <f t="shared" si="22"/>
        <v>24</v>
      </c>
      <c r="G23" s="133" t="str">
        <f t="shared" si="23"/>
        <v>70바3873</v>
      </c>
      <c r="H23" s="134">
        <f t="shared" si="24"/>
        <v>11</v>
      </c>
      <c r="I23" s="135">
        <f t="shared" si="25"/>
        <v>2041.4109999999998</v>
      </c>
      <c r="J23" s="136">
        <f t="shared" si="26"/>
        <v>1.1752595315953282E-2</v>
      </c>
      <c r="K23" s="136">
        <f t="shared" si="27"/>
        <v>0.48559750370898491</v>
      </c>
      <c r="L23" s="136">
        <f t="shared" si="28"/>
        <v>0.19006461707123162</v>
      </c>
      <c r="M23" s="137">
        <f t="shared" si="29"/>
        <v>20.222000000000001</v>
      </c>
      <c r="N23" s="138">
        <f t="shared" si="30"/>
        <v>0.68580016469001093</v>
      </c>
      <c r="O23" s="138">
        <f t="shared" si="31"/>
        <v>12.148460060223051</v>
      </c>
      <c r="P23" s="224">
        <f t="shared" si="32"/>
        <v>76</v>
      </c>
      <c r="Q23" s="225">
        <f t="shared" si="33"/>
        <v>14</v>
      </c>
      <c r="R23" s="225">
        <f t="shared" si="34"/>
        <v>248</v>
      </c>
      <c r="T23">
        <v>534</v>
      </c>
      <c r="U23">
        <v>6808</v>
      </c>
      <c r="V23" t="s">
        <v>295</v>
      </c>
      <c r="W23">
        <v>2041.4110000000001</v>
      </c>
      <c r="X23">
        <v>1119.693</v>
      </c>
      <c r="Y23">
        <v>1.823</v>
      </c>
      <c r="Z23">
        <v>20.222000000000001</v>
      </c>
      <c r="AA23">
        <v>145.35580899999999</v>
      </c>
      <c r="AB23">
        <v>1.7083079999999999</v>
      </c>
      <c r="AC23">
        <v>70.584417999999999</v>
      </c>
      <c r="AD23" s="1">
        <v>388</v>
      </c>
      <c r="AE23">
        <v>14</v>
      </c>
      <c r="AF23">
        <v>248</v>
      </c>
      <c r="AG23">
        <v>70</v>
      </c>
      <c r="AH23">
        <v>14.044233999999999</v>
      </c>
      <c r="AI23">
        <v>402.1</v>
      </c>
      <c r="AJ23">
        <v>0</v>
      </c>
      <c r="AK23">
        <v>76</v>
      </c>
      <c r="AL23">
        <v>63513</v>
      </c>
      <c r="AM23" t="s">
        <v>296</v>
      </c>
      <c r="AN23" t="s">
        <v>663</v>
      </c>
      <c r="AO23">
        <v>313.95999999999998</v>
      </c>
      <c r="AR23" t="s">
        <v>118</v>
      </c>
      <c r="AS23" t="s">
        <v>119</v>
      </c>
      <c r="AT23" t="s">
        <v>224</v>
      </c>
      <c r="AU23" t="s">
        <v>295</v>
      </c>
      <c r="AV23" t="s">
        <v>48</v>
      </c>
      <c r="AW23">
        <v>11</v>
      </c>
      <c r="BB23">
        <v>0.79514060358077954</v>
      </c>
      <c r="BC23" t="s">
        <v>70</v>
      </c>
      <c r="BF23" t="s">
        <v>118</v>
      </c>
      <c r="BG23" t="s">
        <v>119</v>
      </c>
      <c r="BH23" t="s">
        <v>295</v>
      </c>
      <c r="BI23">
        <v>6808</v>
      </c>
      <c r="BJ23">
        <v>11</v>
      </c>
      <c r="BK23" t="s">
        <v>224</v>
      </c>
      <c r="BL23" t="s">
        <v>234</v>
      </c>
      <c r="BM23">
        <v>0.79514060358077954</v>
      </c>
      <c r="BN23" t="s">
        <v>70</v>
      </c>
      <c r="BO23" t="s">
        <v>201</v>
      </c>
      <c r="BP23">
        <v>2041.4109999999998</v>
      </c>
    </row>
    <row r="24" spans="1:68" ht="16.5">
      <c r="A24" s="110" t="str">
        <f t="shared" si="18"/>
        <v>해성운수</v>
      </c>
      <c r="B24" s="111" t="str">
        <f t="shared" si="1"/>
        <v>김   숙</v>
      </c>
      <c r="C24" s="112" t="str">
        <f t="shared" si="19"/>
        <v>S</v>
      </c>
      <c r="D24" s="113">
        <f t="shared" si="20"/>
        <v>1.0570537781754041</v>
      </c>
      <c r="E24" s="114">
        <f t="shared" si="21"/>
        <v>3777</v>
      </c>
      <c r="F24" s="115" t="str">
        <f t="shared" si="22"/>
        <v>24</v>
      </c>
      <c r="G24" s="116" t="str">
        <f t="shared" si="23"/>
        <v>70바3863</v>
      </c>
      <c r="H24" s="117">
        <f t="shared" si="24"/>
        <v>2</v>
      </c>
      <c r="I24" s="118">
        <f t="shared" si="25"/>
        <v>424.64099999999996</v>
      </c>
      <c r="J24" s="119">
        <f t="shared" si="26"/>
        <v>2.565239905218674E-2</v>
      </c>
      <c r="K24" s="119">
        <f t="shared" si="27"/>
        <v>0.32601223449944139</v>
      </c>
      <c r="L24" s="119">
        <f t="shared" si="28"/>
        <v>0.21900852720297853</v>
      </c>
      <c r="M24" s="120">
        <f t="shared" si="29"/>
        <v>17.933</v>
      </c>
      <c r="N24" s="121">
        <f t="shared" si="30"/>
        <v>0.2354930400032027</v>
      </c>
      <c r="O24" s="121">
        <f t="shared" si="31"/>
        <v>16.955498880230593</v>
      </c>
      <c r="P24" s="226">
        <f t="shared" si="32"/>
        <v>1</v>
      </c>
      <c r="Q24" s="227">
        <f t="shared" si="33"/>
        <v>1</v>
      </c>
      <c r="R24" s="227">
        <f t="shared" si="34"/>
        <v>72</v>
      </c>
      <c r="T24">
        <v>534</v>
      </c>
      <c r="U24">
        <v>3777</v>
      </c>
      <c r="V24" t="s">
        <v>297</v>
      </c>
      <c r="W24">
        <v>424.64100000000002</v>
      </c>
      <c r="X24">
        <v>178.71100000000001</v>
      </c>
      <c r="Y24">
        <v>2.3759999999999999</v>
      </c>
      <c r="Z24">
        <v>17.933</v>
      </c>
      <c r="AA24">
        <v>21.223590000000002</v>
      </c>
      <c r="AB24">
        <v>0.54443600000000003</v>
      </c>
      <c r="AC24">
        <v>6.9191500000000001</v>
      </c>
      <c r="AD24" s="1">
        <v>93</v>
      </c>
      <c r="AE24">
        <v>1</v>
      </c>
      <c r="AF24">
        <v>72</v>
      </c>
      <c r="AG24">
        <v>85</v>
      </c>
      <c r="AH24">
        <v>20.007971999999999</v>
      </c>
      <c r="AI24">
        <v>49</v>
      </c>
      <c r="AJ24">
        <v>0</v>
      </c>
      <c r="AK24">
        <v>1</v>
      </c>
      <c r="AL24">
        <v>52</v>
      </c>
      <c r="AM24" t="s">
        <v>298</v>
      </c>
      <c r="AN24" t="s">
        <v>664</v>
      </c>
      <c r="AO24">
        <v>300.90199999999999</v>
      </c>
      <c r="AR24" t="s">
        <v>118</v>
      </c>
      <c r="AS24" t="s">
        <v>119</v>
      </c>
      <c r="AT24" t="s">
        <v>220</v>
      </c>
      <c r="AU24" t="s">
        <v>297</v>
      </c>
      <c r="AV24" t="s">
        <v>48</v>
      </c>
      <c r="AW24">
        <v>2</v>
      </c>
      <c r="BB24">
        <v>1.0570537781754041</v>
      </c>
      <c r="BC24" t="s">
        <v>71</v>
      </c>
      <c r="BF24" t="s">
        <v>118</v>
      </c>
      <c r="BG24" s="5" t="s">
        <v>119</v>
      </c>
      <c r="BH24" t="s">
        <v>297</v>
      </c>
      <c r="BI24">
        <v>3777</v>
      </c>
      <c r="BJ24">
        <v>2</v>
      </c>
      <c r="BK24" t="s">
        <v>220</v>
      </c>
      <c r="BL24" t="s">
        <v>215</v>
      </c>
      <c r="BM24">
        <v>1.0570537781754041</v>
      </c>
      <c r="BN24" t="s">
        <v>71</v>
      </c>
      <c r="BO24" t="s">
        <v>185</v>
      </c>
      <c r="BP24">
        <v>424.64099999999996</v>
      </c>
    </row>
    <row r="25" spans="1:68" ht="16.5">
      <c r="A25" s="127" t="str">
        <f t="shared" si="18"/>
        <v>해성운수</v>
      </c>
      <c r="B25" s="128" t="str">
        <f t="shared" si="1"/>
        <v>김건훈</v>
      </c>
      <c r="C25" s="129" t="str">
        <f t="shared" si="19"/>
        <v>F</v>
      </c>
      <c r="D25" s="130">
        <f t="shared" si="20"/>
        <v>0.74810708341259269</v>
      </c>
      <c r="E25" s="131">
        <f t="shared" si="21"/>
        <v>8717</v>
      </c>
      <c r="F25" s="132" t="str">
        <f t="shared" si="22"/>
        <v>557</v>
      </c>
      <c r="G25" s="133" t="str">
        <f t="shared" si="23"/>
        <v>70바3887</v>
      </c>
      <c r="H25" s="134">
        <f t="shared" si="24"/>
        <v>2</v>
      </c>
      <c r="I25" s="135">
        <f t="shared" si="25"/>
        <v>1324.7639999999999</v>
      </c>
      <c r="J25" s="136">
        <f t="shared" si="26"/>
        <v>1.9274382654813262E-2</v>
      </c>
      <c r="K25" s="136">
        <f t="shared" si="27"/>
        <v>0.56025143471447958</v>
      </c>
      <c r="L25" s="136">
        <f t="shared" si="28"/>
        <v>0.22494572618217284</v>
      </c>
      <c r="M25" s="137">
        <f t="shared" si="29"/>
        <v>13.978</v>
      </c>
      <c r="N25" s="138">
        <f t="shared" si="30"/>
        <v>0.52839600109906371</v>
      </c>
      <c r="O25" s="138">
        <f t="shared" si="31"/>
        <v>1.3587325742547354</v>
      </c>
      <c r="P25" s="224">
        <f t="shared" si="32"/>
        <v>244</v>
      </c>
      <c r="Q25" s="225">
        <f t="shared" si="33"/>
        <v>7</v>
      </c>
      <c r="R25" s="225">
        <f t="shared" si="34"/>
        <v>18</v>
      </c>
      <c r="T25">
        <v>534</v>
      </c>
      <c r="U25">
        <v>8717</v>
      </c>
      <c r="V25" t="s">
        <v>299</v>
      </c>
      <c r="W25">
        <v>1324.7639999999999</v>
      </c>
      <c r="X25">
        <v>442.79899999999998</v>
      </c>
      <c r="Y25">
        <v>2.992</v>
      </c>
      <c r="Z25">
        <v>13.978</v>
      </c>
      <c r="AA25">
        <v>168.861647</v>
      </c>
      <c r="AB25">
        <v>3.2547039999999998</v>
      </c>
      <c r="AC25">
        <v>94.604979999999998</v>
      </c>
      <c r="AD25" s="1">
        <v>298</v>
      </c>
      <c r="AE25">
        <v>7</v>
      </c>
      <c r="AF25">
        <v>18</v>
      </c>
      <c r="AG25">
        <v>75</v>
      </c>
      <c r="AH25">
        <v>7.845262</v>
      </c>
      <c r="AI25">
        <v>15.1</v>
      </c>
      <c r="AJ25">
        <v>0</v>
      </c>
      <c r="AK25">
        <v>244</v>
      </c>
      <c r="AL25">
        <v>97720</v>
      </c>
      <c r="AM25" t="s">
        <v>300</v>
      </c>
      <c r="AN25" t="s">
        <v>665</v>
      </c>
      <c r="AO25">
        <v>746.78099999999995</v>
      </c>
      <c r="AR25" t="s">
        <v>118</v>
      </c>
      <c r="AS25" t="s">
        <v>122</v>
      </c>
      <c r="AT25" t="s">
        <v>249</v>
      </c>
      <c r="AU25" t="s">
        <v>299</v>
      </c>
      <c r="AV25" t="s">
        <v>203</v>
      </c>
      <c r="AW25">
        <v>2</v>
      </c>
      <c r="BB25">
        <v>0.74810708341259269</v>
      </c>
      <c r="BC25" t="s">
        <v>70</v>
      </c>
      <c r="BF25" t="s">
        <v>118</v>
      </c>
      <c r="BG25" t="s">
        <v>122</v>
      </c>
      <c r="BH25" t="s">
        <v>299</v>
      </c>
      <c r="BI25">
        <v>8717</v>
      </c>
      <c r="BJ25">
        <v>2</v>
      </c>
      <c r="BK25" t="s">
        <v>249</v>
      </c>
      <c r="BL25" t="s">
        <v>252</v>
      </c>
      <c r="BM25">
        <v>0.74810708341259269</v>
      </c>
      <c r="BN25" t="s">
        <v>70</v>
      </c>
      <c r="BO25" t="s">
        <v>201</v>
      </c>
      <c r="BP25">
        <v>1324.7639999999999</v>
      </c>
    </row>
    <row r="26" spans="1:68" ht="16.5">
      <c r="A26" s="110" t="str">
        <f t="shared" si="18"/>
        <v>해성운수</v>
      </c>
      <c r="B26" s="111" t="str">
        <f t="shared" si="1"/>
        <v>김경문</v>
      </c>
      <c r="C26" s="112" t="str">
        <f t="shared" si="19"/>
        <v>F</v>
      </c>
      <c r="D26" s="113">
        <f t="shared" si="20"/>
        <v>0.75960053431607366</v>
      </c>
      <c r="E26" s="114">
        <f t="shared" si="21"/>
        <v>6741</v>
      </c>
      <c r="F26" s="115" t="str">
        <f t="shared" si="22"/>
        <v>557</v>
      </c>
      <c r="G26" s="116" t="str">
        <f t="shared" si="23"/>
        <v>70바3887</v>
      </c>
      <c r="H26" s="117">
        <f t="shared" si="24"/>
        <v>2</v>
      </c>
      <c r="I26" s="118">
        <f t="shared" si="25"/>
        <v>1734.741</v>
      </c>
      <c r="J26" s="119">
        <f t="shared" si="26"/>
        <v>1.6372262117608245E-2</v>
      </c>
      <c r="K26" s="119">
        <f t="shared" si="27"/>
        <v>0.55032603913446654</v>
      </c>
      <c r="L26" s="119">
        <f t="shared" si="28"/>
        <v>0.23346424624771075</v>
      </c>
      <c r="M26" s="120">
        <f t="shared" si="29"/>
        <v>13.36</v>
      </c>
      <c r="N26" s="121">
        <f t="shared" si="30"/>
        <v>0.57645492900669326</v>
      </c>
      <c r="O26" s="121">
        <f t="shared" si="31"/>
        <v>1.614073801218741</v>
      </c>
      <c r="P26" s="226">
        <f t="shared" si="32"/>
        <v>325</v>
      </c>
      <c r="Q26" s="227">
        <f t="shared" si="33"/>
        <v>10</v>
      </c>
      <c r="R26" s="227">
        <f t="shared" si="34"/>
        <v>28</v>
      </c>
      <c r="T26">
        <v>534</v>
      </c>
      <c r="U26">
        <v>6741</v>
      </c>
      <c r="V26" t="s">
        <v>301</v>
      </c>
      <c r="W26">
        <v>1734.741</v>
      </c>
      <c r="X26">
        <v>571.45500000000004</v>
      </c>
      <c r="Y26">
        <v>3.036</v>
      </c>
      <c r="Z26">
        <v>13.36</v>
      </c>
      <c r="AA26">
        <v>216.98192800000001</v>
      </c>
      <c r="AB26">
        <v>3.5524849999999999</v>
      </c>
      <c r="AC26">
        <v>119.410805</v>
      </c>
      <c r="AD26" s="1">
        <v>405</v>
      </c>
      <c r="AE26">
        <v>10</v>
      </c>
      <c r="AF26">
        <v>28</v>
      </c>
      <c r="AG26">
        <v>75</v>
      </c>
      <c r="AH26">
        <v>7.9948629999999996</v>
      </c>
      <c r="AI26">
        <v>50.4</v>
      </c>
      <c r="AJ26">
        <v>0</v>
      </c>
      <c r="AK26">
        <v>325</v>
      </c>
      <c r="AL26">
        <v>118613</v>
      </c>
      <c r="AM26" t="s">
        <v>302</v>
      </c>
      <c r="AN26" t="s">
        <v>666</v>
      </c>
      <c r="AO26">
        <v>998.15200000000004</v>
      </c>
      <c r="AR26" t="s">
        <v>118</v>
      </c>
      <c r="AS26" t="s">
        <v>122</v>
      </c>
      <c r="AT26" t="s">
        <v>249</v>
      </c>
      <c r="AU26" t="s">
        <v>301</v>
      </c>
      <c r="AV26" t="s">
        <v>203</v>
      </c>
      <c r="AW26">
        <v>2</v>
      </c>
      <c r="BB26">
        <v>0.75960053431607366</v>
      </c>
      <c r="BC26" t="s">
        <v>70</v>
      </c>
      <c r="BF26" t="s">
        <v>118</v>
      </c>
      <c r="BG26" t="s">
        <v>122</v>
      </c>
      <c r="BH26" t="s">
        <v>301</v>
      </c>
      <c r="BI26">
        <v>6741</v>
      </c>
      <c r="BJ26">
        <v>2</v>
      </c>
      <c r="BK26" t="s">
        <v>249</v>
      </c>
      <c r="BL26" t="s">
        <v>252</v>
      </c>
      <c r="BM26">
        <v>0.75960053431607366</v>
      </c>
      <c r="BN26" t="s">
        <v>70</v>
      </c>
      <c r="BO26" t="s">
        <v>201</v>
      </c>
      <c r="BP26">
        <v>1734.741</v>
      </c>
    </row>
    <row r="27" spans="1:68" ht="16.5">
      <c r="A27" s="127" t="str">
        <f t="shared" si="18"/>
        <v>해성운수</v>
      </c>
      <c r="B27" s="128" t="str">
        <f t="shared" si="1"/>
        <v>김국신</v>
      </c>
      <c r="C27" s="129" t="str">
        <f t="shared" si="19"/>
        <v>F</v>
      </c>
      <c r="D27" s="130">
        <f t="shared" si="20"/>
        <v>0.72925925925925927</v>
      </c>
      <c r="E27" s="131">
        <f t="shared" si="21"/>
        <v>9130</v>
      </c>
      <c r="F27" s="132" t="str">
        <f t="shared" si="22"/>
        <v>530</v>
      </c>
      <c r="G27" s="133" t="str">
        <f t="shared" si="23"/>
        <v>71바7074</v>
      </c>
      <c r="H27" s="134">
        <f t="shared" si="24"/>
        <v>1</v>
      </c>
      <c r="I27" s="135">
        <f t="shared" si="25"/>
        <v>2301.39</v>
      </c>
      <c r="J27" s="136">
        <f t="shared" si="26"/>
        <v>6.7578071295317649E-2</v>
      </c>
      <c r="K27" s="136">
        <f t="shared" si="27"/>
        <v>0.47974339642535446</v>
      </c>
      <c r="L27" s="136">
        <f t="shared" si="28"/>
        <v>0.21986712378171455</v>
      </c>
      <c r="M27" s="137">
        <f t="shared" si="29"/>
        <v>12.823</v>
      </c>
      <c r="N27" s="138">
        <f t="shared" si="30"/>
        <v>0.26071200448424647</v>
      </c>
      <c r="O27" s="138">
        <f t="shared" si="31"/>
        <v>3.7368720642741997</v>
      </c>
      <c r="P27" s="224">
        <f t="shared" si="32"/>
        <v>167</v>
      </c>
      <c r="Q27" s="225">
        <f t="shared" si="33"/>
        <v>6</v>
      </c>
      <c r="R27" s="225">
        <f t="shared" si="34"/>
        <v>86</v>
      </c>
      <c r="T27">
        <v>534</v>
      </c>
      <c r="U27">
        <v>9130</v>
      </c>
      <c r="V27" t="s">
        <v>303</v>
      </c>
      <c r="W27">
        <v>2301.39</v>
      </c>
      <c r="X27">
        <v>1168.808</v>
      </c>
      <c r="Y27">
        <v>1.9690000000000001</v>
      </c>
      <c r="Z27">
        <v>12.823</v>
      </c>
      <c r="AA27">
        <v>261.84140300000001</v>
      </c>
      <c r="AB27">
        <v>17.694737</v>
      </c>
      <c r="AC27">
        <v>125.61668400000001</v>
      </c>
      <c r="AD27" s="1">
        <v>506</v>
      </c>
      <c r="AE27">
        <v>6</v>
      </c>
      <c r="AF27">
        <v>86</v>
      </c>
      <c r="AG27">
        <v>74</v>
      </c>
      <c r="AH27">
        <v>8.7892510000000001</v>
      </c>
      <c r="AI27">
        <v>96.1</v>
      </c>
      <c r="AJ27">
        <v>0</v>
      </c>
      <c r="AK27">
        <v>167</v>
      </c>
      <c r="AL27">
        <v>36916</v>
      </c>
      <c r="AM27" t="s">
        <v>304</v>
      </c>
      <c r="AN27" t="s">
        <v>667</v>
      </c>
      <c r="AO27">
        <v>2301.39</v>
      </c>
      <c r="AR27" t="s">
        <v>118</v>
      </c>
      <c r="AS27" t="s">
        <v>121</v>
      </c>
      <c r="AT27" t="s">
        <v>248</v>
      </c>
      <c r="AU27" t="s">
        <v>303</v>
      </c>
      <c r="AV27" t="s">
        <v>48</v>
      </c>
      <c r="AW27">
        <v>1</v>
      </c>
      <c r="BB27">
        <v>0.72925925925925927</v>
      </c>
      <c r="BC27" t="s">
        <v>70</v>
      </c>
      <c r="BF27" t="s">
        <v>118</v>
      </c>
      <c r="BG27" s="5" t="s">
        <v>121</v>
      </c>
      <c r="BH27" t="s">
        <v>303</v>
      </c>
      <c r="BI27">
        <v>9130</v>
      </c>
      <c r="BJ27">
        <v>1</v>
      </c>
      <c r="BK27" t="s">
        <v>248</v>
      </c>
      <c r="BL27" t="s">
        <v>183</v>
      </c>
      <c r="BM27">
        <v>0.72925925925925927</v>
      </c>
      <c r="BN27" t="s">
        <v>70</v>
      </c>
      <c r="BO27" t="s">
        <v>201</v>
      </c>
      <c r="BP27">
        <v>2301.39</v>
      </c>
    </row>
    <row r="28" spans="1:68" ht="16.5">
      <c r="A28" s="110" t="str">
        <f t="shared" si="18"/>
        <v>해성운수</v>
      </c>
      <c r="B28" s="111" t="str">
        <f t="shared" si="1"/>
        <v>김기모</v>
      </c>
      <c r="C28" s="112" t="str">
        <f t="shared" si="19"/>
        <v>C</v>
      </c>
      <c r="D28" s="113">
        <f t="shared" si="20"/>
        <v>0.86576709796268592</v>
      </c>
      <c r="E28" s="114">
        <f t="shared" si="21"/>
        <v>3144</v>
      </c>
      <c r="F28" s="115" t="str">
        <f t="shared" si="22"/>
        <v>514-1</v>
      </c>
      <c r="G28" s="116" t="str">
        <f t="shared" si="23"/>
        <v>71바5819</v>
      </c>
      <c r="H28" s="117">
        <f t="shared" si="24"/>
        <v>4</v>
      </c>
      <c r="I28" s="118">
        <f t="shared" si="25"/>
        <v>669.98</v>
      </c>
      <c r="J28" s="119">
        <f t="shared" si="26"/>
        <v>1.0310903486805228E-2</v>
      </c>
      <c r="K28" s="119">
        <f t="shared" si="27"/>
        <v>0.3369749112892152</v>
      </c>
      <c r="L28" s="119">
        <f t="shared" si="28"/>
        <v>0.12836204065793008</v>
      </c>
      <c r="M28" s="120">
        <f t="shared" si="29"/>
        <v>9.5500000000000007</v>
      </c>
      <c r="N28" s="121">
        <f t="shared" si="30"/>
        <v>0</v>
      </c>
      <c r="O28" s="121">
        <f t="shared" si="31"/>
        <v>8.2092002746350641</v>
      </c>
      <c r="P28" s="226">
        <f t="shared" si="32"/>
        <v>1</v>
      </c>
      <c r="Q28" s="227">
        <f t="shared" si="33"/>
        <v>0</v>
      </c>
      <c r="R28" s="227">
        <f t="shared" si="34"/>
        <v>55</v>
      </c>
      <c r="T28">
        <v>534</v>
      </c>
      <c r="U28">
        <v>3144</v>
      </c>
      <c r="V28" t="s">
        <v>668</v>
      </c>
      <c r="W28">
        <v>669.98</v>
      </c>
      <c r="X28">
        <v>289.04399999999998</v>
      </c>
      <c r="Y28">
        <v>2.3180000000000001</v>
      </c>
      <c r="Z28">
        <v>9.5500000000000007</v>
      </c>
      <c r="AA28">
        <v>50.590522999999997</v>
      </c>
      <c r="AB28">
        <v>0.52163400000000004</v>
      </c>
      <c r="AC28">
        <v>17.047737000000001</v>
      </c>
      <c r="AD28" s="1">
        <v>86</v>
      </c>
      <c r="AE28">
        <v>0</v>
      </c>
      <c r="AF28">
        <v>55</v>
      </c>
      <c r="AG28">
        <v>77</v>
      </c>
      <c r="AH28">
        <v>13.243190999999999</v>
      </c>
      <c r="AI28">
        <v>47.1</v>
      </c>
      <c r="AJ28">
        <v>0</v>
      </c>
      <c r="AK28">
        <v>1</v>
      </c>
      <c r="AL28">
        <v>10</v>
      </c>
      <c r="AM28" t="s">
        <v>669</v>
      </c>
      <c r="AN28" t="s">
        <v>670</v>
      </c>
      <c r="AO28">
        <v>297.721</v>
      </c>
      <c r="AR28" t="s">
        <v>118</v>
      </c>
      <c r="AS28" t="s">
        <v>120</v>
      </c>
      <c r="AT28" t="s">
        <v>630</v>
      </c>
      <c r="AU28" t="s">
        <v>668</v>
      </c>
      <c r="AV28" t="s">
        <v>48</v>
      </c>
      <c r="AW28">
        <v>4</v>
      </c>
      <c r="BB28">
        <v>0.86576709796268592</v>
      </c>
      <c r="BC28" t="s">
        <v>69</v>
      </c>
      <c r="BF28" t="s">
        <v>118</v>
      </c>
      <c r="BG28" s="5" t="s">
        <v>120</v>
      </c>
      <c r="BH28" t="s">
        <v>668</v>
      </c>
      <c r="BI28">
        <v>3144</v>
      </c>
      <c r="BJ28">
        <v>4</v>
      </c>
      <c r="BK28" t="s">
        <v>630</v>
      </c>
      <c r="BL28" t="s">
        <v>240</v>
      </c>
      <c r="BM28">
        <v>0.86576709796268592</v>
      </c>
      <c r="BN28" t="s">
        <v>69</v>
      </c>
      <c r="BO28" t="s">
        <v>186</v>
      </c>
      <c r="BP28">
        <v>669.98</v>
      </c>
    </row>
    <row r="29" spans="1:68" ht="16.5">
      <c r="A29" s="127" t="str">
        <f t="shared" si="18"/>
        <v>해성운수</v>
      </c>
      <c r="B29" s="128" t="str">
        <f t="shared" si="1"/>
        <v>김대철</v>
      </c>
      <c r="C29" s="129" t="str">
        <f t="shared" si="19"/>
        <v>B</v>
      </c>
      <c r="D29" s="130">
        <f t="shared" si="20"/>
        <v>0.90213426234003857</v>
      </c>
      <c r="E29" s="131">
        <f t="shared" si="21"/>
        <v>3208</v>
      </c>
      <c r="F29" s="132" t="str">
        <f t="shared" si="22"/>
        <v>24</v>
      </c>
      <c r="G29" s="133" t="str">
        <f t="shared" si="23"/>
        <v>70바3873</v>
      </c>
      <c r="H29" s="134">
        <f t="shared" si="24"/>
        <v>12</v>
      </c>
      <c r="I29" s="135">
        <f t="shared" si="25"/>
        <v>2117.1640000000002</v>
      </c>
      <c r="J29" s="136">
        <f t="shared" si="26"/>
        <v>1.6942065010312136E-2</v>
      </c>
      <c r="K29" s="136">
        <f t="shared" si="27"/>
        <v>0.3653234568484876</v>
      </c>
      <c r="L29" s="136">
        <f t="shared" si="28"/>
        <v>0.18751499647641842</v>
      </c>
      <c r="M29" s="137">
        <f t="shared" si="29"/>
        <v>13.678000000000001</v>
      </c>
      <c r="N29" s="138">
        <f t="shared" si="30"/>
        <v>0.42509696934200653</v>
      </c>
      <c r="O29" s="138">
        <f t="shared" si="31"/>
        <v>12.989074063227978</v>
      </c>
      <c r="P29" s="224">
        <f t="shared" si="32"/>
        <v>11</v>
      </c>
      <c r="Q29" s="225">
        <f t="shared" si="33"/>
        <v>9</v>
      </c>
      <c r="R29" s="225">
        <f t="shared" si="34"/>
        <v>275</v>
      </c>
      <c r="T29">
        <v>534</v>
      </c>
      <c r="U29">
        <v>3208</v>
      </c>
      <c r="V29" t="s">
        <v>305</v>
      </c>
      <c r="W29">
        <v>2117.1640000000002</v>
      </c>
      <c r="X29">
        <v>1015.06</v>
      </c>
      <c r="Y29">
        <v>2.0859999999999999</v>
      </c>
      <c r="Z29">
        <v>13.678000000000001</v>
      </c>
      <c r="AA29">
        <v>140.624121</v>
      </c>
      <c r="AB29">
        <v>2.382463</v>
      </c>
      <c r="AC29">
        <v>51.373289999999997</v>
      </c>
      <c r="AD29" s="1">
        <v>397</v>
      </c>
      <c r="AE29">
        <v>9</v>
      </c>
      <c r="AF29">
        <v>275</v>
      </c>
      <c r="AG29">
        <v>78</v>
      </c>
      <c r="AH29">
        <v>15.055482</v>
      </c>
      <c r="AI29">
        <v>324</v>
      </c>
      <c r="AJ29">
        <v>0</v>
      </c>
      <c r="AK29">
        <v>11</v>
      </c>
      <c r="AL29">
        <v>5284</v>
      </c>
      <c r="AM29" t="s">
        <v>306</v>
      </c>
      <c r="AN29" t="s">
        <v>671</v>
      </c>
      <c r="AO29">
        <v>424.46</v>
      </c>
      <c r="AR29" t="s">
        <v>118</v>
      </c>
      <c r="AS29" t="s">
        <v>119</v>
      </c>
      <c r="AT29" t="s">
        <v>224</v>
      </c>
      <c r="AU29" t="s">
        <v>305</v>
      </c>
      <c r="AV29" t="s">
        <v>48</v>
      </c>
      <c r="AW29">
        <v>12</v>
      </c>
      <c r="BB29">
        <v>0.90213426234003857</v>
      </c>
      <c r="BC29" t="s">
        <v>68</v>
      </c>
      <c r="BF29" t="s">
        <v>118</v>
      </c>
      <c r="BG29" s="5" t="s">
        <v>119</v>
      </c>
      <c r="BH29" t="s">
        <v>305</v>
      </c>
      <c r="BI29">
        <v>3208</v>
      </c>
      <c r="BJ29">
        <v>12</v>
      </c>
      <c r="BK29" t="s">
        <v>224</v>
      </c>
      <c r="BL29" t="s">
        <v>233</v>
      </c>
      <c r="BM29">
        <v>0.90213426234003857</v>
      </c>
      <c r="BN29" t="s">
        <v>68</v>
      </c>
      <c r="BO29" t="s">
        <v>184</v>
      </c>
      <c r="BP29">
        <v>2117.1640000000002</v>
      </c>
    </row>
    <row r="30" spans="1:68" ht="16.5">
      <c r="A30" s="110" t="str">
        <f t="shared" si="18"/>
        <v>해성운수</v>
      </c>
      <c r="B30" s="111" t="str">
        <f t="shared" si="1"/>
        <v>김명자</v>
      </c>
      <c r="C30" s="112" t="str">
        <f t="shared" si="19"/>
        <v>F</v>
      </c>
      <c r="D30" s="113">
        <f t="shared" si="20"/>
        <v>0.78777777777777769</v>
      </c>
      <c r="E30" s="114">
        <f t="shared" si="21"/>
        <v>4009</v>
      </c>
      <c r="F30" s="115" t="str">
        <f t="shared" si="22"/>
        <v>579</v>
      </c>
      <c r="G30" s="116" t="str">
        <f t="shared" si="23"/>
        <v>71바5799</v>
      </c>
      <c r="H30" s="117">
        <f t="shared" si="24"/>
        <v>3</v>
      </c>
      <c r="I30" s="118">
        <f t="shared" si="25"/>
        <v>6028.8620000000001</v>
      </c>
      <c r="J30" s="119">
        <f t="shared" si="26"/>
        <v>1.0291101351230875E-2</v>
      </c>
      <c r="K30" s="119">
        <f t="shared" si="27"/>
        <v>0.48990082069237545</v>
      </c>
      <c r="L30" s="119">
        <f t="shared" si="28"/>
        <v>0.30851593551154427</v>
      </c>
      <c r="M30" s="120">
        <f t="shared" si="29"/>
        <v>7.9960000000000004</v>
      </c>
      <c r="N30" s="121">
        <f t="shared" si="30"/>
        <v>0.31515068681286784</v>
      </c>
      <c r="O30" s="121">
        <f t="shared" si="31"/>
        <v>0.89569142567867699</v>
      </c>
      <c r="P30" s="226">
        <f t="shared" si="32"/>
        <v>318</v>
      </c>
      <c r="Q30" s="227">
        <f t="shared" si="33"/>
        <v>19</v>
      </c>
      <c r="R30" s="227">
        <f t="shared" si="34"/>
        <v>54</v>
      </c>
      <c r="T30">
        <v>534</v>
      </c>
      <c r="U30">
        <v>4009</v>
      </c>
      <c r="V30" t="s">
        <v>672</v>
      </c>
      <c r="W30">
        <v>6028.8620000000001</v>
      </c>
      <c r="X30">
        <v>1763.115</v>
      </c>
      <c r="Y30">
        <v>3.419</v>
      </c>
      <c r="Z30">
        <v>7.9960000000000004</v>
      </c>
      <c r="AA30">
        <v>617.135988</v>
      </c>
      <c r="AB30">
        <v>6.3510090000000003</v>
      </c>
      <c r="AC30">
        <v>302.33542699999998</v>
      </c>
      <c r="AD30" s="1">
        <v>1860</v>
      </c>
      <c r="AE30">
        <v>19</v>
      </c>
      <c r="AF30">
        <v>54</v>
      </c>
      <c r="AG30">
        <v>80</v>
      </c>
      <c r="AH30">
        <v>9.7690979999999996</v>
      </c>
      <c r="AI30">
        <v>538.6</v>
      </c>
      <c r="AJ30">
        <v>0</v>
      </c>
      <c r="AK30">
        <v>318</v>
      </c>
      <c r="AL30">
        <v>155708</v>
      </c>
      <c r="AM30" t="s">
        <v>673</v>
      </c>
      <c r="AN30" t="s">
        <v>674</v>
      </c>
      <c r="AO30">
        <v>4267.8630000000003</v>
      </c>
      <c r="AR30" t="s">
        <v>118</v>
      </c>
      <c r="AS30" t="s">
        <v>127</v>
      </c>
      <c r="AT30" t="s">
        <v>591</v>
      </c>
      <c r="AU30" t="s">
        <v>672</v>
      </c>
      <c r="AV30" t="s">
        <v>203</v>
      </c>
      <c r="AW30">
        <v>3</v>
      </c>
      <c r="BB30">
        <v>0.78777777777777769</v>
      </c>
      <c r="BC30" t="s">
        <v>70</v>
      </c>
      <c r="BF30" t="s">
        <v>118</v>
      </c>
      <c r="BG30" t="s">
        <v>127</v>
      </c>
      <c r="BH30" t="s">
        <v>672</v>
      </c>
      <c r="BI30">
        <v>4009</v>
      </c>
      <c r="BJ30">
        <v>3</v>
      </c>
      <c r="BK30" t="s">
        <v>591</v>
      </c>
      <c r="BL30" t="s">
        <v>269</v>
      </c>
      <c r="BM30">
        <v>0.78777777777777769</v>
      </c>
      <c r="BN30" t="s">
        <v>70</v>
      </c>
      <c r="BO30" t="s">
        <v>201</v>
      </c>
      <c r="BP30">
        <v>6028.8620000000001</v>
      </c>
    </row>
    <row r="31" spans="1:68" ht="16.5">
      <c r="A31" s="127" t="str">
        <f t="shared" si="18"/>
        <v>해성운수</v>
      </c>
      <c r="B31" s="128" t="str">
        <f t="shared" si="1"/>
        <v>김명중</v>
      </c>
      <c r="C31" s="129" t="str">
        <f t="shared" si="19"/>
        <v>F</v>
      </c>
      <c r="D31" s="130">
        <f t="shared" si="20"/>
        <v>0.7531492352406679</v>
      </c>
      <c r="E31" s="131">
        <f t="shared" si="21"/>
        <v>9155</v>
      </c>
      <c r="F31" s="132" t="str">
        <f t="shared" si="22"/>
        <v>557</v>
      </c>
      <c r="G31" s="133" t="str">
        <f t="shared" si="23"/>
        <v>70바3892</v>
      </c>
      <c r="H31" s="134">
        <f t="shared" si="24"/>
        <v>4</v>
      </c>
      <c r="I31" s="135">
        <f t="shared" si="25"/>
        <v>1462.617</v>
      </c>
      <c r="J31" s="136">
        <f t="shared" si="26"/>
        <v>2.0409933109300938E-2</v>
      </c>
      <c r="K31" s="136">
        <f t="shared" si="27"/>
        <v>0.55010025361606307</v>
      </c>
      <c r="L31" s="136">
        <f t="shared" si="28"/>
        <v>0.23656227159946863</v>
      </c>
      <c r="M31" s="137">
        <f t="shared" si="29"/>
        <v>13.214</v>
      </c>
      <c r="N31" s="138">
        <f t="shared" si="30"/>
        <v>1.093929579650722</v>
      </c>
      <c r="O31" s="138">
        <f t="shared" si="31"/>
        <v>1.2990413758352324</v>
      </c>
      <c r="P31" s="224">
        <f t="shared" si="32"/>
        <v>278</v>
      </c>
      <c r="Q31" s="225">
        <f t="shared" si="33"/>
        <v>16</v>
      </c>
      <c r="R31" s="225">
        <f t="shared" si="34"/>
        <v>19</v>
      </c>
      <c r="T31">
        <v>534</v>
      </c>
      <c r="U31">
        <v>9155</v>
      </c>
      <c r="V31" t="s">
        <v>307</v>
      </c>
      <c r="W31">
        <v>1462.617</v>
      </c>
      <c r="X31">
        <v>486.18400000000003</v>
      </c>
      <c r="Y31">
        <v>3.008</v>
      </c>
      <c r="Z31">
        <v>13.214</v>
      </c>
      <c r="AA31">
        <v>185.78831099999999</v>
      </c>
      <c r="AB31">
        <v>3.7919269999999998</v>
      </c>
      <c r="AC31">
        <v>102.202197</v>
      </c>
      <c r="AD31" s="1">
        <v>346</v>
      </c>
      <c r="AE31">
        <v>16</v>
      </c>
      <c r="AF31">
        <v>19</v>
      </c>
      <c r="AG31">
        <v>81</v>
      </c>
      <c r="AH31">
        <v>7.8724920000000003</v>
      </c>
      <c r="AI31">
        <v>302.10000000000002</v>
      </c>
      <c r="AJ31">
        <v>0</v>
      </c>
      <c r="AK31">
        <v>278</v>
      </c>
      <c r="AL31">
        <v>98949</v>
      </c>
      <c r="AM31" t="s">
        <v>308</v>
      </c>
      <c r="AN31" t="s">
        <v>675</v>
      </c>
      <c r="AO31">
        <v>1144.663</v>
      </c>
      <c r="AR31" t="s">
        <v>118</v>
      </c>
      <c r="AS31" t="s">
        <v>122</v>
      </c>
      <c r="AT31" t="s">
        <v>253</v>
      </c>
      <c r="AU31" t="s">
        <v>307</v>
      </c>
      <c r="AV31" t="s">
        <v>203</v>
      </c>
      <c r="AW31">
        <v>4</v>
      </c>
      <c r="BB31">
        <v>0.7531492352406679</v>
      </c>
      <c r="BC31" t="s">
        <v>70</v>
      </c>
      <c r="BF31" t="s">
        <v>118</v>
      </c>
      <c r="BG31" s="5" t="s">
        <v>122</v>
      </c>
      <c r="BH31" t="s">
        <v>307</v>
      </c>
      <c r="BI31">
        <v>9155</v>
      </c>
      <c r="BJ31">
        <v>4</v>
      </c>
      <c r="BK31" t="s">
        <v>253</v>
      </c>
      <c r="BL31" t="s">
        <v>249</v>
      </c>
      <c r="BM31">
        <v>0.7531492352406679</v>
      </c>
      <c r="BN31" t="s">
        <v>70</v>
      </c>
      <c r="BO31" t="s">
        <v>201</v>
      </c>
      <c r="BP31">
        <v>1462.617</v>
      </c>
    </row>
    <row r="32" spans="1:68" ht="16.5">
      <c r="A32" s="110" t="str">
        <f t="shared" si="18"/>
        <v>해성운수</v>
      </c>
      <c r="B32" s="111" t="str">
        <f t="shared" si="1"/>
        <v>김문배</v>
      </c>
      <c r="C32" s="112" t="str">
        <f t="shared" si="19"/>
        <v>S</v>
      </c>
      <c r="D32" s="113">
        <f t="shared" si="20"/>
        <v>1.0091304347826089</v>
      </c>
      <c r="E32" s="114">
        <f t="shared" si="21"/>
        <v>564</v>
      </c>
      <c r="F32" s="115" t="str">
        <f t="shared" si="22"/>
        <v>24</v>
      </c>
      <c r="G32" s="116" t="str">
        <f t="shared" si="23"/>
        <v>70바3860</v>
      </c>
      <c r="H32" s="117">
        <f t="shared" si="24"/>
        <v>1</v>
      </c>
      <c r="I32" s="118">
        <f t="shared" si="25"/>
        <v>2085.9050000000002</v>
      </c>
      <c r="J32" s="119">
        <f t="shared" si="26"/>
        <v>3.6945200829848041E-3</v>
      </c>
      <c r="K32" s="119">
        <f t="shared" si="27"/>
        <v>0.35932475881744641</v>
      </c>
      <c r="L32" s="119">
        <f t="shared" si="28"/>
        <v>8.9649336858581757E-2</v>
      </c>
      <c r="M32" s="120">
        <f t="shared" si="29"/>
        <v>12.746</v>
      </c>
      <c r="N32" s="121">
        <f t="shared" si="30"/>
        <v>0.33558575294656273</v>
      </c>
      <c r="O32" s="121">
        <f t="shared" si="31"/>
        <v>6.1843660185866565</v>
      </c>
      <c r="P32" s="226">
        <f t="shared" si="32"/>
        <v>0</v>
      </c>
      <c r="Q32" s="227">
        <f t="shared" si="33"/>
        <v>7</v>
      </c>
      <c r="R32" s="227">
        <f t="shared" si="34"/>
        <v>129</v>
      </c>
      <c r="T32">
        <v>534</v>
      </c>
      <c r="U32">
        <v>564</v>
      </c>
      <c r="V32" t="s">
        <v>309</v>
      </c>
      <c r="W32">
        <v>2085.9050000000002</v>
      </c>
      <c r="X32">
        <v>898.78899999999999</v>
      </c>
      <c r="Y32">
        <v>2.3210000000000002</v>
      </c>
      <c r="Z32">
        <v>12.746</v>
      </c>
      <c r="AA32">
        <v>128.63077999999999</v>
      </c>
      <c r="AB32">
        <v>0.47522900000000001</v>
      </c>
      <c r="AC32">
        <v>46.220224000000002</v>
      </c>
      <c r="AD32" s="1">
        <v>187</v>
      </c>
      <c r="AE32">
        <v>7</v>
      </c>
      <c r="AF32">
        <v>129</v>
      </c>
      <c r="AG32">
        <v>85</v>
      </c>
      <c r="AH32">
        <v>16.216218999999999</v>
      </c>
      <c r="AI32">
        <v>221.2</v>
      </c>
      <c r="AJ32">
        <v>7.9</v>
      </c>
      <c r="AK32">
        <v>0</v>
      </c>
      <c r="AL32">
        <v>0</v>
      </c>
      <c r="AM32" t="s">
        <v>310</v>
      </c>
      <c r="AN32" t="s">
        <v>676</v>
      </c>
      <c r="AO32">
        <v>2085.9050000000002</v>
      </c>
      <c r="AR32" t="s">
        <v>118</v>
      </c>
      <c r="AS32" t="s">
        <v>119</v>
      </c>
      <c r="AT32" t="s">
        <v>216</v>
      </c>
      <c r="AU32" t="s">
        <v>309</v>
      </c>
      <c r="AV32" t="s">
        <v>48</v>
      </c>
      <c r="AW32">
        <v>1</v>
      </c>
      <c r="BB32">
        <v>1.0091304347826089</v>
      </c>
      <c r="BC32" t="s">
        <v>71</v>
      </c>
      <c r="BF32" t="s">
        <v>118</v>
      </c>
      <c r="BG32" t="s">
        <v>119</v>
      </c>
      <c r="BH32" t="s">
        <v>309</v>
      </c>
      <c r="BI32">
        <v>564</v>
      </c>
      <c r="BJ32">
        <v>1</v>
      </c>
      <c r="BK32" t="s">
        <v>216</v>
      </c>
      <c r="BL32" t="s">
        <v>183</v>
      </c>
      <c r="BM32">
        <v>1.0091304347826089</v>
      </c>
      <c r="BN32" t="s">
        <v>71</v>
      </c>
      <c r="BO32" t="s">
        <v>185</v>
      </c>
      <c r="BP32">
        <v>2085.9050000000002</v>
      </c>
    </row>
    <row r="33" spans="1:68" ht="16.5">
      <c r="A33" s="127" t="str">
        <f t="shared" si="18"/>
        <v>해성운수</v>
      </c>
      <c r="B33" s="128" t="str">
        <f t="shared" si="1"/>
        <v>김민호</v>
      </c>
      <c r="C33" s="129" t="str">
        <f t="shared" si="19"/>
        <v>B</v>
      </c>
      <c r="D33" s="130">
        <f t="shared" si="20"/>
        <v>0.94998358495151991</v>
      </c>
      <c r="E33" s="131">
        <f t="shared" si="21"/>
        <v>3081</v>
      </c>
      <c r="F33" s="132" t="str">
        <f t="shared" si="22"/>
        <v>24</v>
      </c>
      <c r="G33" s="133" t="str">
        <f t="shared" si="23"/>
        <v>71바5764</v>
      </c>
      <c r="H33" s="134">
        <f t="shared" si="24"/>
        <v>9</v>
      </c>
      <c r="I33" s="135">
        <f t="shared" si="25"/>
        <v>1969.1810000000003</v>
      </c>
      <c r="J33" s="136">
        <f t="shared" si="26"/>
        <v>2.3073079902179137E-2</v>
      </c>
      <c r="K33" s="136">
        <f t="shared" si="27"/>
        <v>0.40432311125827902</v>
      </c>
      <c r="L33" s="136">
        <f t="shared" si="28"/>
        <v>0.14574587099916156</v>
      </c>
      <c r="M33" s="137">
        <f t="shared" si="29"/>
        <v>13.47</v>
      </c>
      <c r="N33" s="138">
        <f t="shared" si="30"/>
        <v>0.35547773414429651</v>
      </c>
      <c r="O33" s="138">
        <f t="shared" si="31"/>
        <v>8.2775529522171905</v>
      </c>
      <c r="P33" s="224">
        <f t="shared" si="32"/>
        <v>34</v>
      </c>
      <c r="Q33" s="225">
        <f t="shared" si="33"/>
        <v>7</v>
      </c>
      <c r="R33" s="225">
        <f t="shared" si="34"/>
        <v>163</v>
      </c>
      <c r="T33">
        <v>534</v>
      </c>
      <c r="U33">
        <v>3081</v>
      </c>
      <c r="V33" t="s">
        <v>311</v>
      </c>
      <c r="W33">
        <v>1969.181</v>
      </c>
      <c r="X33">
        <v>895.90499999999997</v>
      </c>
      <c r="Y33">
        <v>2.198</v>
      </c>
      <c r="Z33">
        <v>13.47</v>
      </c>
      <c r="AA33">
        <v>135.73913899999999</v>
      </c>
      <c r="AB33">
        <v>3.13192</v>
      </c>
      <c r="AC33">
        <v>54.882471000000002</v>
      </c>
      <c r="AD33" s="1">
        <v>287</v>
      </c>
      <c r="AE33">
        <v>7</v>
      </c>
      <c r="AF33">
        <v>163</v>
      </c>
      <c r="AG33">
        <v>77</v>
      </c>
      <c r="AH33">
        <v>14.507097999999999</v>
      </c>
      <c r="AI33">
        <v>354.4</v>
      </c>
      <c r="AJ33">
        <v>0</v>
      </c>
      <c r="AK33">
        <v>34</v>
      </c>
      <c r="AL33">
        <v>16114</v>
      </c>
      <c r="AM33" t="s">
        <v>312</v>
      </c>
      <c r="AN33" t="s">
        <v>677</v>
      </c>
      <c r="AO33">
        <v>446.18</v>
      </c>
      <c r="AR33" t="s">
        <v>118</v>
      </c>
      <c r="AS33" t="s">
        <v>119</v>
      </c>
      <c r="AT33" t="s">
        <v>238</v>
      </c>
      <c r="AU33" t="s">
        <v>311</v>
      </c>
      <c r="AV33" t="s">
        <v>48</v>
      </c>
      <c r="AW33">
        <v>9</v>
      </c>
      <c r="BB33">
        <v>0.94998358495151991</v>
      </c>
      <c r="BC33" t="s">
        <v>68</v>
      </c>
      <c r="BF33" t="s">
        <v>118</v>
      </c>
      <c r="BG33" s="5" t="s">
        <v>119</v>
      </c>
      <c r="BH33" t="s">
        <v>311</v>
      </c>
      <c r="BI33">
        <v>3081</v>
      </c>
      <c r="BJ33">
        <v>9</v>
      </c>
      <c r="BK33" t="s">
        <v>238</v>
      </c>
      <c r="BL33" t="s">
        <v>216</v>
      </c>
      <c r="BM33">
        <v>0.94998358495151991</v>
      </c>
      <c r="BN33" t="s">
        <v>68</v>
      </c>
      <c r="BO33" t="s">
        <v>184</v>
      </c>
      <c r="BP33">
        <v>1969.1810000000003</v>
      </c>
    </row>
    <row r="34" spans="1:68" ht="16.5">
      <c r="A34" s="110" t="str">
        <f t="shared" si="18"/>
        <v>해성운수</v>
      </c>
      <c r="B34" s="111" t="str">
        <f t="shared" si="1"/>
        <v>김상문</v>
      </c>
      <c r="C34" s="112" t="str">
        <f t="shared" si="19"/>
        <v>F</v>
      </c>
      <c r="D34" s="113">
        <f t="shared" si="20"/>
        <v>0.75727585732877523</v>
      </c>
      <c r="E34" s="114">
        <f t="shared" si="21"/>
        <v>1042</v>
      </c>
      <c r="F34" s="115" t="str">
        <f t="shared" si="22"/>
        <v>예비</v>
      </c>
      <c r="G34" s="116" t="str">
        <f t="shared" si="23"/>
        <v>71바5812</v>
      </c>
      <c r="H34" s="117">
        <f t="shared" si="24"/>
        <v>4</v>
      </c>
      <c r="I34" s="118">
        <f t="shared" si="25"/>
        <v>644.30100000000004</v>
      </c>
      <c r="J34" s="119">
        <f t="shared" si="26"/>
        <v>6.4855172668566802E-2</v>
      </c>
      <c r="K34" s="119">
        <f t="shared" si="27"/>
        <v>0.43147288139245699</v>
      </c>
      <c r="L34" s="119">
        <f t="shared" si="28"/>
        <v>0.3104139214435489</v>
      </c>
      <c r="M34" s="120">
        <f t="shared" si="29"/>
        <v>9.4610000000000003</v>
      </c>
      <c r="N34" s="121">
        <f t="shared" si="30"/>
        <v>1.5520696072177445</v>
      </c>
      <c r="O34" s="121">
        <f t="shared" si="31"/>
        <v>2.4833113715483912</v>
      </c>
      <c r="P34" s="226">
        <f t="shared" si="32"/>
        <v>37</v>
      </c>
      <c r="Q34" s="227">
        <f t="shared" si="33"/>
        <v>10</v>
      </c>
      <c r="R34" s="227">
        <f t="shared" si="34"/>
        <v>16</v>
      </c>
      <c r="T34">
        <v>534</v>
      </c>
      <c r="U34">
        <v>1042</v>
      </c>
      <c r="V34" t="s">
        <v>678</v>
      </c>
      <c r="W34">
        <v>644.30100000000004</v>
      </c>
      <c r="X34">
        <v>228.803</v>
      </c>
      <c r="Y34">
        <v>2.8159999999999998</v>
      </c>
      <c r="Z34">
        <v>9.4610000000000003</v>
      </c>
      <c r="AA34">
        <v>69.838854999999995</v>
      </c>
      <c r="AB34">
        <v>4.5294109999999996</v>
      </c>
      <c r="AC34">
        <v>30.133572000000001</v>
      </c>
      <c r="AD34" s="1">
        <v>200</v>
      </c>
      <c r="AE34">
        <v>10</v>
      </c>
      <c r="AF34">
        <v>16</v>
      </c>
      <c r="AG34">
        <v>77</v>
      </c>
      <c r="AH34">
        <v>9.2255369999999992</v>
      </c>
      <c r="AI34">
        <v>53.3</v>
      </c>
      <c r="AJ34">
        <v>0</v>
      </c>
      <c r="AK34">
        <v>37</v>
      </c>
      <c r="AL34">
        <v>13294</v>
      </c>
      <c r="AM34" t="s">
        <v>679</v>
      </c>
      <c r="AN34" t="s">
        <v>680</v>
      </c>
      <c r="AO34">
        <v>237.58799999999999</v>
      </c>
      <c r="AR34" t="s">
        <v>118</v>
      </c>
      <c r="AS34" t="s">
        <v>91</v>
      </c>
      <c r="AT34" t="s">
        <v>280</v>
      </c>
      <c r="AU34" t="s">
        <v>678</v>
      </c>
      <c r="AV34" t="s">
        <v>203</v>
      </c>
      <c r="AW34">
        <v>4</v>
      </c>
      <c r="BB34">
        <v>0.75727585732877523</v>
      </c>
      <c r="BC34" t="s">
        <v>70</v>
      </c>
      <c r="BF34" t="s">
        <v>118</v>
      </c>
      <c r="BG34" s="5" t="s">
        <v>91</v>
      </c>
      <c r="BH34" t="s">
        <v>678</v>
      </c>
      <c r="BI34">
        <v>1042</v>
      </c>
      <c r="BJ34">
        <v>4</v>
      </c>
      <c r="BK34" t="s">
        <v>280</v>
      </c>
      <c r="BL34" t="s">
        <v>260</v>
      </c>
      <c r="BM34">
        <v>0.75727585732877523</v>
      </c>
      <c r="BN34" t="s">
        <v>70</v>
      </c>
      <c r="BO34" t="s">
        <v>201</v>
      </c>
      <c r="BP34">
        <v>644.30100000000004</v>
      </c>
    </row>
    <row r="35" spans="1:68" ht="16.5">
      <c r="A35" s="127" t="str">
        <f t="shared" si="18"/>
        <v>해성운수</v>
      </c>
      <c r="B35" s="128" t="str">
        <f t="shared" si="1"/>
        <v>김성태</v>
      </c>
      <c r="C35" s="129" t="str">
        <f t="shared" si="19"/>
        <v>D</v>
      </c>
      <c r="D35" s="130">
        <f t="shared" si="20"/>
        <v>0.81915159064573717</v>
      </c>
      <c r="E35" s="131">
        <f t="shared" si="21"/>
        <v>4074</v>
      </c>
      <c r="F35" s="132" t="str">
        <f t="shared" si="22"/>
        <v>24</v>
      </c>
      <c r="G35" s="133" t="str">
        <f t="shared" si="23"/>
        <v>70바3879</v>
      </c>
      <c r="H35" s="134">
        <f t="shared" si="24"/>
        <v>11</v>
      </c>
      <c r="I35" s="135">
        <f t="shared" si="25"/>
        <v>1732.5550000000001</v>
      </c>
      <c r="J35" s="136">
        <f t="shared" si="26"/>
        <v>4.4580705647803157E-2</v>
      </c>
      <c r="K35" s="136">
        <f t="shared" si="27"/>
        <v>0.44161795517864227</v>
      </c>
      <c r="L35" s="136">
        <f t="shared" si="28"/>
        <v>0.15526202631373895</v>
      </c>
      <c r="M35" s="137">
        <f t="shared" si="29"/>
        <v>19.227</v>
      </c>
      <c r="N35" s="138">
        <f t="shared" si="30"/>
        <v>0.57718225395441991</v>
      </c>
      <c r="O35" s="138">
        <f t="shared" si="31"/>
        <v>36.420200224523896</v>
      </c>
      <c r="P35" s="224">
        <f t="shared" si="32"/>
        <v>52</v>
      </c>
      <c r="Q35" s="225">
        <f t="shared" si="33"/>
        <v>10</v>
      </c>
      <c r="R35" s="225">
        <f t="shared" si="34"/>
        <v>631</v>
      </c>
      <c r="T35">
        <v>534</v>
      </c>
      <c r="U35">
        <v>4074</v>
      </c>
      <c r="V35" t="s">
        <v>313</v>
      </c>
      <c r="W35">
        <v>1732.5550000000001</v>
      </c>
      <c r="X35">
        <v>928.6</v>
      </c>
      <c r="Y35">
        <v>1.8660000000000001</v>
      </c>
      <c r="Z35">
        <v>19.227</v>
      </c>
      <c r="AA35">
        <v>124.224974</v>
      </c>
      <c r="AB35">
        <v>5.5380370000000001</v>
      </c>
      <c r="AC35">
        <v>54.859979000000003</v>
      </c>
      <c r="AD35" s="1">
        <v>269</v>
      </c>
      <c r="AE35">
        <v>10</v>
      </c>
      <c r="AF35">
        <v>631</v>
      </c>
      <c r="AG35">
        <v>82</v>
      </c>
      <c r="AH35">
        <v>13.946913</v>
      </c>
      <c r="AI35">
        <v>437.2</v>
      </c>
      <c r="AJ35">
        <v>4.8</v>
      </c>
      <c r="AK35">
        <v>52</v>
      </c>
      <c r="AL35">
        <v>31435</v>
      </c>
      <c r="AM35" t="s">
        <v>314</v>
      </c>
      <c r="AN35" t="s">
        <v>681</v>
      </c>
      <c r="AO35">
        <v>297.04199999999997</v>
      </c>
      <c r="AR35" t="s">
        <v>118</v>
      </c>
      <c r="AS35" t="s">
        <v>119</v>
      </c>
      <c r="AT35" t="s">
        <v>233</v>
      </c>
      <c r="AU35" t="s">
        <v>313</v>
      </c>
      <c r="AV35" t="s">
        <v>48</v>
      </c>
      <c r="AW35">
        <v>11</v>
      </c>
      <c r="BB35">
        <v>0.81915159064573717</v>
      </c>
      <c r="BC35" t="s">
        <v>67</v>
      </c>
      <c r="BF35" t="s">
        <v>118</v>
      </c>
      <c r="BG35" t="s">
        <v>119</v>
      </c>
      <c r="BH35" t="s">
        <v>313</v>
      </c>
      <c r="BI35">
        <v>4074</v>
      </c>
      <c r="BJ35">
        <v>11</v>
      </c>
      <c r="BK35" t="s">
        <v>233</v>
      </c>
      <c r="BL35" t="s">
        <v>222</v>
      </c>
      <c r="BM35">
        <v>0.81915159064573717</v>
      </c>
      <c r="BN35" t="s">
        <v>67</v>
      </c>
      <c r="BO35" t="s">
        <v>188</v>
      </c>
      <c r="BP35">
        <v>1732.5550000000001</v>
      </c>
    </row>
    <row r="36" spans="1:68" ht="16.5">
      <c r="A36" s="110" t="str">
        <f t="shared" si="18"/>
        <v>해성운수</v>
      </c>
      <c r="B36" s="111" t="str">
        <f t="shared" si="1"/>
        <v>김성호</v>
      </c>
      <c r="C36" s="112" t="str">
        <f t="shared" si="19"/>
        <v>C</v>
      </c>
      <c r="D36" s="113">
        <f t="shared" si="20"/>
        <v>0.85207739354684675</v>
      </c>
      <c r="E36" s="114">
        <f t="shared" si="21"/>
        <v>1474</v>
      </c>
      <c r="F36" s="115" t="str">
        <f t="shared" si="22"/>
        <v>593</v>
      </c>
      <c r="G36" s="116" t="str">
        <f t="shared" si="23"/>
        <v>71바5789</v>
      </c>
      <c r="H36" s="117">
        <f t="shared" si="24"/>
        <v>2</v>
      </c>
      <c r="I36" s="118">
        <f t="shared" si="25"/>
        <v>1558.82</v>
      </c>
      <c r="J36" s="119">
        <f t="shared" si="26"/>
        <v>6.0812679411276207E-3</v>
      </c>
      <c r="K36" s="119">
        <f t="shared" si="27"/>
        <v>0.47509539568728537</v>
      </c>
      <c r="L36" s="119">
        <f t="shared" si="28"/>
        <v>0.14562297122182163</v>
      </c>
      <c r="M36" s="120">
        <f t="shared" si="29"/>
        <v>7.1689999999999996</v>
      </c>
      <c r="N36" s="121">
        <f t="shared" si="30"/>
        <v>0.51320870915179428</v>
      </c>
      <c r="O36" s="121">
        <f t="shared" si="31"/>
        <v>0.32075544321987143</v>
      </c>
      <c r="P36" s="226">
        <f t="shared" si="32"/>
        <v>129</v>
      </c>
      <c r="Q36" s="227">
        <f t="shared" si="33"/>
        <v>8</v>
      </c>
      <c r="R36" s="227">
        <f t="shared" si="34"/>
        <v>5</v>
      </c>
      <c r="T36">
        <v>534</v>
      </c>
      <c r="U36">
        <v>1474</v>
      </c>
      <c r="V36" t="s">
        <v>315</v>
      </c>
      <c r="W36">
        <v>1558.82</v>
      </c>
      <c r="X36">
        <v>828.68100000000004</v>
      </c>
      <c r="Y36">
        <v>1.881</v>
      </c>
      <c r="Z36">
        <v>7.1689999999999996</v>
      </c>
      <c r="AA36">
        <v>164.756924</v>
      </c>
      <c r="AB36">
        <v>1.0019309999999999</v>
      </c>
      <c r="AC36">
        <v>78.275255999999999</v>
      </c>
      <c r="AD36" s="1">
        <v>227</v>
      </c>
      <c r="AE36">
        <v>8</v>
      </c>
      <c r="AF36">
        <v>5</v>
      </c>
      <c r="AG36">
        <v>60</v>
      </c>
      <c r="AH36">
        <v>9.4613320000000005</v>
      </c>
      <c r="AI36">
        <v>0</v>
      </c>
      <c r="AJ36">
        <v>0</v>
      </c>
      <c r="AK36">
        <v>129</v>
      </c>
      <c r="AL36">
        <v>43932</v>
      </c>
      <c r="AM36" t="s">
        <v>316</v>
      </c>
      <c r="AN36" t="s">
        <v>682</v>
      </c>
      <c r="AO36">
        <v>1387.54</v>
      </c>
      <c r="AR36" t="s">
        <v>118</v>
      </c>
      <c r="AS36" t="s">
        <v>128</v>
      </c>
      <c r="AT36" t="s">
        <v>277</v>
      </c>
      <c r="AU36" t="s">
        <v>315</v>
      </c>
      <c r="AV36" t="s">
        <v>226</v>
      </c>
      <c r="AW36">
        <v>2</v>
      </c>
      <c r="BB36">
        <v>0.85207739354684675</v>
      </c>
      <c r="BC36" t="s">
        <v>69</v>
      </c>
      <c r="BF36" t="s">
        <v>118</v>
      </c>
      <c r="BG36" s="5" t="s">
        <v>128</v>
      </c>
      <c r="BH36" t="s">
        <v>315</v>
      </c>
      <c r="BI36">
        <v>1474</v>
      </c>
      <c r="BJ36">
        <v>2</v>
      </c>
      <c r="BK36" t="s">
        <v>277</v>
      </c>
      <c r="BL36" t="s">
        <v>272</v>
      </c>
      <c r="BM36">
        <v>0.85207739354684675</v>
      </c>
      <c r="BN36" t="s">
        <v>69</v>
      </c>
      <c r="BO36" t="s">
        <v>186</v>
      </c>
      <c r="BP36">
        <v>1558.82</v>
      </c>
    </row>
    <row r="37" spans="1:68" ht="16.5">
      <c r="A37" s="127" t="str">
        <f t="shared" si="18"/>
        <v>해성운수</v>
      </c>
      <c r="B37" s="128" t="str">
        <f t="shared" si="1"/>
        <v>김세현</v>
      </c>
      <c r="C37" s="129" t="str">
        <f t="shared" si="19"/>
        <v>C</v>
      </c>
      <c r="D37" s="130">
        <f t="shared" si="20"/>
        <v>0.88604309729681785</v>
      </c>
      <c r="E37" s="131">
        <f t="shared" si="21"/>
        <v>5522</v>
      </c>
      <c r="F37" s="132" t="str">
        <f t="shared" si="22"/>
        <v>24</v>
      </c>
      <c r="G37" s="133" t="str">
        <f t="shared" si="23"/>
        <v>70바3880</v>
      </c>
      <c r="H37" s="134">
        <f t="shared" si="24"/>
        <v>11</v>
      </c>
      <c r="I37" s="135">
        <f t="shared" si="25"/>
        <v>1661.8479999999997</v>
      </c>
      <c r="J37" s="136">
        <f t="shared" si="26"/>
        <v>5.6851841589624301E-2</v>
      </c>
      <c r="K37" s="136">
        <f t="shared" si="27"/>
        <v>0.34966437892986602</v>
      </c>
      <c r="L37" s="136">
        <f t="shared" si="28"/>
        <v>0.16126625299064659</v>
      </c>
      <c r="M37" s="137">
        <f t="shared" si="29"/>
        <v>15.586</v>
      </c>
      <c r="N37" s="138">
        <f t="shared" si="30"/>
        <v>0.66191372496160905</v>
      </c>
      <c r="O37" s="138">
        <f t="shared" si="31"/>
        <v>17.811496598966933</v>
      </c>
      <c r="P37" s="224">
        <f t="shared" si="32"/>
        <v>7</v>
      </c>
      <c r="Q37" s="225">
        <f t="shared" si="33"/>
        <v>11</v>
      </c>
      <c r="R37" s="225">
        <f t="shared" si="34"/>
        <v>296</v>
      </c>
      <c r="T37">
        <v>534</v>
      </c>
      <c r="U37">
        <v>5522</v>
      </c>
      <c r="V37" t="s">
        <v>317</v>
      </c>
      <c r="W37">
        <v>1661.848</v>
      </c>
      <c r="X37">
        <v>816.50300000000004</v>
      </c>
      <c r="Y37">
        <v>2.0350000000000001</v>
      </c>
      <c r="Z37">
        <v>15.586</v>
      </c>
      <c r="AA37">
        <v>107.315521</v>
      </c>
      <c r="AB37">
        <v>6.1010850000000003</v>
      </c>
      <c r="AC37">
        <v>37.524414999999998</v>
      </c>
      <c r="AD37" s="1">
        <v>268</v>
      </c>
      <c r="AE37">
        <v>11</v>
      </c>
      <c r="AF37">
        <v>296</v>
      </c>
      <c r="AG37">
        <v>78</v>
      </c>
      <c r="AH37">
        <v>15.485625000000001</v>
      </c>
      <c r="AI37">
        <v>386.7</v>
      </c>
      <c r="AJ37">
        <v>0</v>
      </c>
      <c r="AK37">
        <v>7</v>
      </c>
      <c r="AL37">
        <v>4141</v>
      </c>
      <c r="AM37" t="s">
        <v>318</v>
      </c>
      <c r="AN37" t="s">
        <v>683</v>
      </c>
      <c r="AO37">
        <v>273.017</v>
      </c>
      <c r="AR37" t="s">
        <v>118</v>
      </c>
      <c r="AS37" t="s">
        <v>119</v>
      </c>
      <c r="AT37" t="s">
        <v>234</v>
      </c>
      <c r="AU37" t="s">
        <v>317</v>
      </c>
      <c r="AV37" t="s">
        <v>48</v>
      </c>
      <c r="AW37">
        <v>11</v>
      </c>
      <c r="BB37">
        <v>0.88604309729681785</v>
      </c>
      <c r="BC37" t="s">
        <v>69</v>
      </c>
      <c r="BF37" t="s">
        <v>118</v>
      </c>
      <c r="BG37" t="s">
        <v>119</v>
      </c>
      <c r="BH37" t="s">
        <v>317</v>
      </c>
      <c r="BI37">
        <v>5522</v>
      </c>
      <c r="BJ37">
        <v>11</v>
      </c>
      <c r="BK37" t="s">
        <v>234</v>
      </c>
      <c r="BL37" t="s">
        <v>223</v>
      </c>
      <c r="BM37">
        <v>0.88604309729681785</v>
      </c>
      <c r="BN37" t="s">
        <v>69</v>
      </c>
      <c r="BO37" t="s">
        <v>186</v>
      </c>
      <c r="BP37">
        <v>1661.8479999999997</v>
      </c>
    </row>
    <row r="38" spans="1:68" ht="16.5">
      <c r="A38" s="110" t="str">
        <f t="shared" si="18"/>
        <v>해성운수</v>
      </c>
      <c r="B38" s="111" t="str">
        <f t="shared" si="1"/>
        <v>김승열</v>
      </c>
      <c r="C38" s="112" t="str">
        <f t="shared" si="19"/>
        <v>F</v>
      </c>
      <c r="D38" s="113">
        <f t="shared" si="20"/>
        <v>0.7510750693394227</v>
      </c>
      <c r="E38" s="114">
        <f t="shared" si="21"/>
        <v>4906</v>
      </c>
      <c r="F38" s="115" t="str">
        <f t="shared" si="22"/>
        <v>593</v>
      </c>
      <c r="G38" s="116" t="str">
        <f t="shared" si="23"/>
        <v>70바3804</v>
      </c>
      <c r="H38" s="117">
        <f t="shared" si="24"/>
        <v>7</v>
      </c>
      <c r="I38" s="118">
        <f t="shared" si="25"/>
        <v>1338.0490000000002</v>
      </c>
      <c r="J38" s="119">
        <f t="shared" si="26"/>
        <v>2.3240083021125953E-2</v>
      </c>
      <c r="K38" s="119">
        <f t="shared" si="27"/>
        <v>0.49027893365832792</v>
      </c>
      <c r="L38" s="119">
        <f t="shared" si="28"/>
        <v>7.1746251445201178E-2</v>
      </c>
      <c r="M38" s="120">
        <f t="shared" si="29"/>
        <v>11.33</v>
      </c>
      <c r="N38" s="121">
        <f t="shared" si="30"/>
        <v>0</v>
      </c>
      <c r="O38" s="121">
        <f t="shared" si="31"/>
        <v>1.7785735247473684</v>
      </c>
      <c r="P38" s="226">
        <f t="shared" si="32"/>
        <v>138</v>
      </c>
      <c r="Q38" s="227">
        <f t="shared" si="33"/>
        <v>0</v>
      </c>
      <c r="R38" s="227">
        <f t="shared" si="34"/>
        <v>24</v>
      </c>
      <c r="T38">
        <v>534</v>
      </c>
      <c r="U38">
        <v>4906</v>
      </c>
      <c r="V38" t="s">
        <v>319</v>
      </c>
      <c r="W38">
        <v>1349.396</v>
      </c>
      <c r="X38">
        <v>786.41600000000005</v>
      </c>
      <c r="Y38">
        <v>1.716</v>
      </c>
      <c r="Z38">
        <v>11.33</v>
      </c>
      <c r="AA38">
        <v>146.633039</v>
      </c>
      <c r="AB38">
        <v>3.4077639999999998</v>
      </c>
      <c r="AC38">
        <v>71.891090000000005</v>
      </c>
      <c r="AD38" s="1">
        <v>96</v>
      </c>
      <c r="AE38">
        <v>0</v>
      </c>
      <c r="AF38">
        <v>24</v>
      </c>
      <c r="AG38">
        <v>62</v>
      </c>
      <c r="AH38">
        <v>9.2025369999999995</v>
      </c>
      <c r="AI38">
        <v>0</v>
      </c>
      <c r="AJ38">
        <v>0</v>
      </c>
      <c r="AK38">
        <v>138</v>
      </c>
      <c r="AL38">
        <v>49109</v>
      </c>
      <c r="AM38" t="s">
        <v>320</v>
      </c>
      <c r="AN38" t="s">
        <v>684</v>
      </c>
      <c r="AO38">
        <v>618.98299999999995</v>
      </c>
      <c r="AR38" t="s">
        <v>118</v>
      </c>
      <c r="AS38" t="s">
        <v>128</v>
      </c>
      <c r="AT38" t="s">
        <v>272</v>
      </c>
      <c r="AU38" t="s">
        <v>319</v>
      </c>
      <c r="AV38" t="s">
        <v>48</v>
      </c>
      <c r="AW38">
        <v>7</v>
      </c>
      <c r="BB38">
        <v>0.7510750693394227</v>
      </c>
      <c r="BC38" t="s">
        <v>70</v>
      </c>
      <c r="BF38" t="s">
        <v>118</v>
      </c>
      <c r="BG38" s="5" t="s">
        <v>128</v>
      </c>
      <c r="BH38" t="s">
        <v>319</v>
      </c>
      <c r="BI38">
        <v>4906</v>
      </c>
      <c r="BJ38">
        <v>7</v>
      </c>
      <c r="BK38" t="s">
        <v>272</v>
      </c>
      <c r="BL38" t="s">
        <v>276</v>
      </c>
      <c r="BM38">
        <v>0.7510750693394227</v>
      </c>
      <c r="BN38" t="s">
        <v>70</v>
      </c>
      <c r="BO38" t="s">
        <v>201</v>
      </c>
      <c r="BP38">
        <v>1338.0490000000002</v>
      </c>
    </row>
    <row r="39" spans="1:68" ht="16.5">
      <c r="A39" s="127" t="str">
        <f t="shared" si="18"/>
        <v>해성운수</v>
      </c>
      <c r="B39" s="128" t="str">
        <f t="shared" si="1"/>
        <v>김신애</v>
      </c>
      <c r="C39" s="129" t="str">
        <f t="shared" si="19"/>
        <v>F</v>
      </c>
      <c r="D39" s="130">
        <f t="shared" si="20"/>
        <v>0.72591009564018893</v>
      </c>
      <c r="E39" s="131">
        <f t="shared" si="21"/>
        <v>8920</v>
      </c>
      <c r="F39" s="132" t="str">
        <f t="shared" si="22"/>
        <v>560</v>
      </c>
      <c r="G39" s="133" t="str">
        <f t="shared" si="23"/>
        <v>71바5816</v>
      </c>
      <c r="H39" s="134">
        <f t="shared" si="24"/>
        <v>2</v>
      </c>
      <c r="I39" s="135">
        <f t="shared" si="25"/>
        <v>1239.2280000000001</v>
      </c>
      <c r="J39" s="136">
        <f t="shared" si="26"/>
        <v>1.8881831472115668E-2</v>
      </c>
      <c r="K39" s="136">
        <f t="shared" si="27"/>
        <v>0.46360491994976971</v>
      </c>
      <c r="L39" s="136">
        <f t="shared" si="28"/>
        <v>8.7151032739737955E-2</v>
      </c>
      <c r="M39" s="137">
        <f t="shared" si="29"/>
        <v>9.2409999999999997</v>
      </c>
      <c r="N39" s="138">
        <f t="shared" si="30"/>
        <v>0</v>
      </c>
      <c r="O39" s="138">
        <f t="shared" si="31"/>
        <v>0.64556320547954049</v>
      </c>
      <c r="P39" s="224">
        <f t="shared" si="32"/>
        <v>218</v>
      </c>
      <c r="Q39" s="225">
        <f t="shared" si="33"/>
        <v>0</v>
      </c>
      <c r="R39" s="225">
        <f t="shared" si="34"/>
        <v>8</v>
      </c>
      <c r="T39">
        <v>534</v>
      </c>
      <c r="U39">
        <v>8920</v>
      </c>
      <c r="V39" t="s">
        <v>321</v>
      </c>
      <c r="W39">
        <v>1239.2280000000001</v>
      </c>
      <c r="X39">
        <v>685.84299999999996</v>
      </c>
      <c r="Y39">
        <v>1.8069999999999999</v>
      </c>
      <c r="Z39">
        <v>9.2409999999999997</v>
      </c>
      <c r="AA39">
        <v>143.56748200000001</v>
      </c>
      <c r="AB39">
        <v>2.710817</v>
      </c>
      <c r="AC39">
        <v>66.558591000000007</v>
      </c>
      <c r="AD39" s="1">
        <v>108</v>
      </c>
      <c r="AE39">
        <v>0</v>
      </c>
      <c r="AF39">
        <v>8</v>
      </c>
      <c r="AG39">
        <v>59</v>
      </c>
      <c r="AH39">
        <v>8.6316760000000006</v>
      </c>
      <c r="AI39">
        <v>0</v>
      </c>
      <c r="AJ39">
        <v>0</v>
      </c>
      <c r="AK39">
        <v>218</v>
      </c>
      <c r="AL39">
        <v>43290</v>
      </c>
      <c r="AM39" t="s">
        <v>322</v>
      </c>
      <c r="AN39" t="s">
        <v>685</v>
      </c>
      <c r="AO39">
        <v>766.37</v>
      </c>
      <c r="AR39" t="s">
        <v>118</v>
      </c>
      <c r="AS39" t="s">
        <v>123</v>
      </c>
      <c r="AT39" t="s">
        <v>255</v>
      </c>
      <c r="AU39" t="s">
        <v>321</v>
      </c>
      <c r="AV39" t="s">
        <v>48</v>
      </c>
      <c r="AW39">
        <v>2</v>
      </c>
      <c r="BB39">
        <v>0.72591009564018893</v>
      </c>
      <c r="BC39" t="s">
        <v>70</v>
      </c>
      <c r="BF39" t="s">
        <v>118</v>
      </c>
      <c r="BG39" t="s">
        <v>123</v>
      </c>
      <c r="BH39" t="s">
        <v>321</v>
      </c>
      <c r="BI39">
        <v>8920</v>
      </c>
      <c r="BJ39">
        <v>2</v>
      </c>
      <c r="BK39" t="s">
        <v>255</v>
      </c>
      <c r="BL39" t="s">
        <v>254</v>
      </c>
      <c r="BM39">
        <v>0.72591009564018893</v>
      </c>
      <c r="BN39" t="s">
        <v>70</v>
      </c>
      <c r="BO39" t="s">
        <v>201</v>
      </c>
      <c r="BP39">
        <v>1239.2280000000001</v>
      </c>
    </row>
    <row r="40" spans="1:68" ht="16.5">
      <c r="A40" s="110" t="str">
        <f t="shared" si="18"/>
        <v>해성운수</v>
      </c>
      <c r="B40" s="111" t="str">
        <f t="shared" si="1"/>
        <v>김영배</v>
      </c>
      <c r="C40" s="112" t="str">
        <f t="shared" si="19"/>
        <v>D</v>
      </c>
      <c r="D40" s="113">
        <f t="shared" si="20"/>
        <v>0.81735077538461787</v>
      </c>
      <c r="E40" s="114">
        <f t="shared" si="21"/>
        <v>9573</v>
      </c>
      <c r="F40" s="115" t="str">
        <f t="shared" si="22"/>
        <v>24</v>
      </c>
      <c r="G40" s="116" t="str">
        <f t="shared" si="23"/>
        <v>70바3861</v>
      </c>
      <c r="H40" s="117">
        <f t="shared" si="24"/>
        <v>2</v>
      </c>
      <c r="I40" s="118">
        <f t="shared" si="25"/>
        <v>1701.1949999999999</v>
      </c>
      <c r="J40" s="119">
        <f t="shared" si="26"/>
        <v>1.5712839310378392E-2</v>
      </c>
      <c r="K40" s="119">
        <f t="shared" si="27"/>
        <v>0.42859191828611781</v>
      </c>
      <c r="L40" s="119">
        <f t="shared" si="28"/>
        <v>0.25570260904834546</v>
      </c>
      <c r="M40" s="120">
        <f t="shared" si="29"/>
        <v>17.562000000000001</v>
      </c>
      <c r="N40" s="121">
        <f t="shared" si="30"/>
        <v>0.23512883590652453</v>
      </c>
      <c r="O40" s="121">
        <f t="shared" si="31"/>
        <v>19.927168843077954</v>
      </c>
      <c r="P40" s="226">
        <f t="shared" si="32"/>
        <v>41</v>
      </c>
      <c r="Q40" s="227">
        <f t="shared" si="33"/>
        <v>4</v>
      </c>
      <c r="R40" s="227">
        <f t="shared" si="34"/>
        <v>339</v>
      </c>
      <c r="T40">
        <v>534</v>
      </c>
      <c r="U40">
        <v>9573</v>
      </c>
      <c r="V40" t="s">
        <v>323</v>
      </c>
      <c r="W40">
        <v>1701.1949999999999</v>
      </c>
      <c r="X40">
        <v>901.99099999999999</v>
      </c>
      <c r="Y40">
        <v>1.8859999999999999</v>
      </c>
      <c r="Z40">
        <v>17.562000000000001</v>
      </c>
      <c r="AA40">
        <v>119.363023</v>
      </c>
      <c r="AB40">
        <v>1.875532</v>
      </c>
      <c r="AC40">
        <v>51.158026999999997</v>
      </c>
      <c r="AD40" s="1">
        <v>435</v>
      </c>
      <c r="AE40">
        <v>4</v>
      </c>
      <c r="AF40">
        <v>339</v>
      </c>
      <c r="AG40">
        <v>75</v>
      </c>
      <c r="AH40">
        <v>14.252278</v>
      </c>
      <c r="AI40">
        <v>144.80000000000001</v>
      </c>
      <c r="AJ40">
        <v>0</v>
      </c>
      <c r="AK40">
        <v>41</v>
      </c>
      <c r="AL40">
        <v>24307</v>
      </c>
      <c r="AM40" t="s">
        <v>324</v>
      </c>
      <c r="AN40" t="s">
        <v>686</v>
      </c>
      <c r="AO40">
        <v>1620.6179999999999</v>
      </c>
      <c r="AR40" t="s">
        <v>118</v>
      </c>
      <c r="AS40" t="s">
        <v>119</v>
      </c>
      <c r="AT40" t="s">
        <v>218</v>
      </c>
      <c r="AU40" t="s">
        <v>323</v>
      </c>
      <c r="AV40" t="s">
        <v>48</v>
      </c>
      <c r="AW40">
        <v>2</v>
      </c>
      <c r="BB40">
        <v>0.81735077538461787</v>
      </c>
      <c r="BC40" t="s">
        <v>67</v>
      </c>
      <c r="BF40" t="s">
        <v>118</v>
      </c>
      <c r="BG40" t="s">
        <v>119</v>
      </c>
      <c r="BH40" t="s">
        <v>323</v>
      </c>
      <c r="BI40">
        <v>9573</v>
      </c>
      <c r="BJ40">
        <v>2</v>
      </c>
      <c r="BK40" t="s">
        <v>218</v>
      </c>
      <c r="BL40" t="s">
        <v>215</v>
      </c>
      <c r="BM40">
        <v>0.81735077538461787</v>
      </c>
      <c r="BN40" t="s">
        <v>67</v>
      </c>
      <c r="BO40" t="s">
        <v>188</v>
      </c>
      <c r="BP40">
        <v>1701.1949999999999</v>
      </c>
    </row>
    <row r="41" spans="1:68" ht="16.5">
      <c r="A41" s="127" t="str">
        <f t="shared" si="18"/>
        <v>해성운수</v>
      </c>
      <c r="B41" s="128" t="str">
        <f t="shared" si="1"/>
        <v>김용복</v>
      </c>
      <c r="C41" s="129" t="str">
        <f t="shared" si="19"/>
        <v>F</v>
      </c>
      <c r="D41" s="130">
        <f t="shared" si="20"/>
        <v>0.76863636363636356</v>
      </c>
      <c r="E41" s="131">
        <f t="shared" si="21"/>
        <v>4546</v>
      </c>
      <c r="F41" s="132" t="str">
        <f t="shared" si="22"/>
        <v>593</v>
      </c>
      <c r="G41" s="133" t="str">
        <f t="shared" si="23"/>
        <v>71바5782</v>
      </c>
      <c r="H41" s="134">
        <f t="shared" si="24"/>
        <v>1</v>
      </c>
      <c r="I41" s="135">
        <f t="shared" si="25"/>
        <v>1416.5309999999999</v>
      </c>
      <c r="J41" s="136">
        <f t="shared" si="26"/>
        <v>7.8734163288769945E-3</v>
      </c>
      <c r="K41" s="136">
        <f t="shared" si="27"/>
        <v>0.47207815980776102</v>
      </c>
      <c r="L41" s="136">
        <f t="shared" si="28"/>
        <v>0.11224604332697273</v>
      </c>
      <c r="M41" s="137">
        <f t="shared" si="29"/>
        <v>12.903</v>
      </c>
      <c r="N41" s="138">
        <f t="shared" si="30"/>
        <v>0</v>
      </c>
      <c r="O41" s="138">
        <f t="shared" si="31"/>
        <v>4.2144006068736877</v>
      </c>
      <c r="P41" s="224">
        <f t="shared" si="32"/>
        <v>121</v>
      </c>
      <c r="Q41" s="225">
        <f t="shared" si="33"/>
        <v>0</v>
      </c>
      <c r="R41" s="225">
        <f t="shared" si="34"/>
        <v>60</v>
      </c>
      <c r="T41">
        <v>534</v>
      </c>
      <c r="U41">
        <v>4546</v>
      </c>
      <c r="V41" t="s">
        <v>325</v>
      </c>
      <c r="W41">
        <v>1423.69</v>
      </c>
      <c r="X41">
        <v>841.71500000000003</v>
      </c>
      <c r="Y41">
        <v>1.6910000000000001</v>
      </c>
      <c r="Z41">
        <v>12.903</v>
      </c>
      <c r="AA41">
        <v>153.573868</v>
      </c>
      <c r="AB41">
        <v>1.2091510000000001</v>
      </c>
      <c r="AC41">
        <v>72.498868999999999</v>
      </c>
      <c r="AD41" s="1">
        <v>159</v>
      </c>
      <c r="AE41">
        <v>0</v>
      </c>
      <c r="AF41">
        <v>60</v>
      </c>
      <c r="AG41">
        <v>62</v>
      </c>
      <c r="AH41">
        <v>9.2703919999999993</v>
      </c>
      <c r="AI41">
        <v>0</v>
      </c>
      <c r="AJ41">
        <v>0</v>
      </c>
      <c r="AK41">
        <v>121</v>
      </c>
      <c r="AL41">
        <v>33109</v>
      </c>
      <c r="AM41" t="s">
        <v>326</v>
      </c>
      <c r="AN41" t="s">
        <v>687</v>
      </c>
      <c r="AO41">
        <v>1416.5309999999999</v>
      </c>
      <c r="AR41" t="s">
        <v>118</v>
      </c>
      <c r="AS41" t="s">
        <v>128</v>
      </c>
      <c r="AT41" t="s">
        <v>276</v>
      </c>
      <c r="AU41" t="s">
        <v>325</v>
      </c>
      <c r="AV41" t="s">
        <v>48</v>
      </c>
      <c r="AW41">
        <v>1</v>
      </c>
      <c r="BB41">
        <v>0.76863636363636356</v>
      </c>
      <c r="BC41" t="s">
        <v>70</v>
      </c>
      <c r="BF41" t="s">
        <v>118</v>
      </c>
      <c r="BG41" t="s">
        <v>128</v>
      </c>
      <c r="BH41" t="s">
        <v>325</v>
      </c>
      <c r="BI41">
        <v>4546</v>
      </c>
      <c r="BJ41">
        <v>1</v>
      </c>
      <c r="BK41" t="s">
        <v>276</v>
      </c>
      <c r="BL41" t="s">
        <v>183</v>
      </c>
      <c r="BM41">
        <v>0.76863636363636356</v>
      </c>
      <c r="BN41" t="s">
        <v>70</v>
      </c>
      <c r="BO41" t="s">
        <v>201</v>
      </c>
      <c r="BP41">
        <v>1416.5309999999999</v>
      </c>
    </row>
    <row r="42" spans="1:68" ht="16.5">
      <c r="A42" s="110" t="str">
        <f t="shared" si="18"/>
        <v>해성운수</v>
      </c>
      <c r="B42" s="111" t="str">
        <f t="shared" si="1"/>
        <v>김용호</v>
      </c>
      <c r="C42" s="112" t="str">
        <f t="shared" si="19"/>
        <v>F</v>
      </c>
      <c r="D42" s="113">
        <f t="shared" si="20"/>
        <v>0.74089444505499158</v>
      </c>
      <c r="E42" s="114">
        <f t="shared" si="21"/>
        <v>690</v>
      </c>
      <c r="F42" s="115" t="str">
        <f t="shared" si="22"/>
        <v>560</v>
      </c>
      <c r="G42" s="116" t="str">
        <f t="shared" si="23"/>
        <v>71바5818</v>
      </c>
      <c r="H42" s="117">
        <f t="shared" si="24"/>
        <v>2</v>
      </c>
      <c r="I42" s="118">
        <f t="shared" si="25"/>
        <v>1301.201</v>
      </c>
      <c r="J42" s="119">
        <f t="shared" si="26"/>
        <v>2.5627234046190824E-2</v>
      </c>
      <c r="K42" s="119">
        <f t="shared" si="27"/>
        <v>0.45577728168988052</v>
      </c>
      <c r="L42" s="119">
        <f t="shared" si="28"/>
        <v>0.10836142917197265</v>
      </c>
      <c r="M42" s="120">
        <f t="shared" si="29"/>
        <v>9.0429999999999993</v>
      </c>
      <c r="N42" s="121">
        <f t="shared" si="30"/>
        <v>0</v>
      </c>
      <c r="O42" s="121">
        <f t="shared" si="31"/>
        <v>0.23055605509367494</v>
      </c>
      <c r="P42" s="226">
        <f t="shared" si="32"/>
        <v>215</v>
      </c>
      <c r="Q42" s="227">
        <f t="shared" si="33"/>
        <v>0</v>
      </c>
      <c r="R42" s="227">
        <f t="shared" si="34"/>
        <v>3</v>
      </c>
      <c r="T42">
        <v>534</v>
      </c>
      <c r="U42">
        <v>690</v>
      </c>
      <c r="V42" t="s">
        <v>327</v>
      </c>
      <c r="W42">
        <v>1301.202</v>
      </c>
      <c r="X42">
        <v>702.46699999999998</v>
      </c>
      <c r="Y42">
        <v>1.8520000000000001</v>
      </c>
      <c r="Z42">
        <v>9.0429999999999993</v>
      </c>
      <c r="AA42">
        <v>151.60664600000001</v>
      </c>
      <c r="AB42">
        <v>3.885259</v>
      </c>
      <c r="AC42">
        <v>69.098865000000004</v>
      </c>
      <c r="AD42" s="1">
        <v>141</v>
      </c>
      <c r="AE42">
        <v>0</v>
      </c>
      <c r="AF42">
        <v>3</v>
      </c>
      <c r="AG42">
        <v>58</v>
      </c>
      <c r="AH42">
        <v>8.5827500000000008</v>
      </c>
      <c r="AI42">
        <v>0</v>
      </c>
      <c r="AJ42">
        <v>0</v>
      </c>
      <c r="AK42">
        <v>215</v>
      </c>
      <c r="AL42">
        <v>48844</v>
      </c>
      <c r="AM42" t="s">
        <v>328</v>
      </c>
      <c r="AN42" t="s">
        <v>688</v>
      </c>
      <c r="AO42">
        <v>1215.9739999999999</v>
      </c>
      <c r="AR42" t="s">
        <v>118</v>
      </c>
      <c r="AS42" t="s">
        <v>123</v>
      </c>
      <c r="AT42" t="s">
        <v>257</v>
      </c>
      <c r="AU42" t="s">
        <v>327</v>
      </c>
      <c r="AV42" t="s">
        <v>48</v>
      </c>
      <c r="AW42">
        <v>2</v>
      </c>
      <c r="BB42">
        <v>0.74089444505499158</v>
      </c>
      <c r="BC42" t="s">
        <v>70</v>
      </c>
      <c r="BF42" t="s">
        <v>118</v>
      </c>
      <c r="BG42" t="s">
        <v>123</v>
      </c>
      <c r="BH42" t="s">
        <v>327</v>
      </c>
      <c r="BI42">
        <v>690</v>
      </c>
      <c r="BJ42">
        <v>2</v>
      </c>
      <c r="BK42" t="s">
        <v>257</v>
      </c>
      <c r="BL42" t="s">
        <v>254</v>
      </c>
      <c r="BM42">
        <v>0.74089444505499158</v>
      </c>
      <c r="BN42" t="s">
        <v>70</v>
      </c>
      <c r="BO42" t="s">
        <v>201</v>
      </c>
      <c r="BP42">
        <v>1301.201</v>
      </c>
    </row>
    <row r="43" spans="1:68" ht="16.5">
      <c r="A43" s="127" t="str">
        <f t="shared" si="18"/>
        <v>해성운수</v>
      </c>
      <c r="B43" s="128" t="str">
        <f t="shared" si="1"/>
        <v>김유보</v>
      </c>
      <c r="C43" s="129" t="str">
        <f t="shared" si="19"/>
        <v>F</v>
      </c>
      <c r="D43" s="130">
        <f t="shared" si="20"/>
        <v>0.75018518518518518</v>
      </c>
      <c r="E43" s="131">
        <f t="shared" si="21"/>
        <v>5233</v>
      </c>
      <c r="F43" s="132" t="str">
        <f t="shared" si="22"/>
        <v>579</v>
      </c>
      <c r="G43" s="133" t="str">
        <f t="shared" si="23"/>
        <v>71바5797</v>
      </c>
      <c r="H43" s="134">
        <f t="shared" si="24"/>
        <v>2</v>
      </c>
      <c r="I43" s="135">
        <f t="shared" si="25"/>
        <v>1513.9110000000001</v>
      </c>
      <c r="J43" s="136">
        <f t="shared" si="26"/>
        <v>1.695168417527412E-2</v>
      </c>
      <c r="K43" s="136">
        <f t="shared" si="27"/>
        <v>0.4377758000396379</v>
      </c>
      <c r="L43" s="136">
        <f t="shared" si="28"/>
        <v>0.41019584374510787</v>
      </c>
      <c r="M43" s="137">
        <f t="shared" si="29"/>
        <v>7.0629999999999997</v>
      </c>
      <c r="N43" s="138">
        <f t="shared" si="30"/>
        <v>1.0568652978939976</v>
      </c>
      <c r="O43" s="138">
        <f t="shared" si="31"/>
        <v>3.2366499748003679</v>
      </c>
      <c r="P43" s="224">
        <f t="shared" si="32"/>
        <v>49</v>
      </c>
      <c r="Q43" s="225">
        <f t="shared" si="33"/>
        <v>16</v>
      </c>
      <c r="R43" s="225">
        <f t="shared" si="34"/>
        <v>49</v>
      </c>
      <c r="T43">
        <v>534</v>
      </c>
      <c r="U43">
        <v>5233</v>
      </c>
      <c r="V43" t="s">
        <v>689</v>
      </c>
      <c r="W43">
        <v>1513.9110000000001</v>
      </c>
      <c r="X43">
        <v>376.16</v>
      </c>
      <c r="Y43">
        <v>4.0250000000000004</v>
      </c>
      <c r="Z43">
        <v>7.0629999999999997</v>
      </c>
      <c r="AA43">
        <v>140.44663499999999</v>
      </c>
      <c r="AB43">
        <v>2.3808069999999999</v>
      </c>
      <c r="AC43">
        <v>61.484138000000002</v>
      </c>
      <c r="AD43" s="1">
        <v>621</v>
      </c>
      <c r="AE43">
        <v>16</v>
      </c>
      <c r="AF43">
        <v>49</v>
      </c>
      <c r="AG43">
        <v>75</v>
      </c>
      <c r="AH43">
        <v>10.779261</v>
      </c>
      <c r="AI43">
        <v>216.6</v>
      </c>
      <c r="AJ43">
        <v>0</v>
      </c>
      <c r="AK43">
        <v>49</v>
      </c>
      <c r="AL43">
        <v>28555</v>
      </c>
      <c r="AM43" t="s">
        <v>609</v>
      </c>
      <c r="AN43" t="s">
        <v>690</v>
      </c>
      <c r="AO43">
        <v>1458.0650000000001</v>
      </c>
      <c r="AR43" t="s">
        <v>118</v>
      </c>
      <c r="AS43" t="s">
        <v>127</v>
      </c>
      <c r="AT43" t="s">
        <v>268</v>
      </c>
      <c r="AU43" t="s">
        <v>689</v>
      </c>
      <c r="AV43" t="s">
        <v>203</v>
      </c>
      <c r="AW43">
        <v>2</v>
      </c>
      <c r="BB43">
        <v>0.75018518518518518</v>
      </c>
      <c r="BC43" t="s">
        <v>70</v>
      </c>
      <c r="BF43" t="s">
        <v>118</v>
      </c>
      <c r="BG43" s="5" t="s">
        <v>127</v>
      </c>
      <c r="BH43" t="s">
        <v>689</v>
      </c>
      <c r="BI43">
        <v>5233</v>
      </c>
      <c r="BJ43">
        <v>2</v>
      </c>
      <c r="BK43" t="s">
        <v>268</v>
      </c>
      <c r="BL43" t="s">
        <v>270</v>
      </c>
      <c r="BM43">
        <v>0.75018518518518518</v>
      </c>
      <c r="BN43" t="s">
        <v>70</v>
      </c>
      <c r="BO43" t="s">
        <v>201</v>
      </c>
      <c r="BP43">
        <v>1513.9110000000001</v>
      </c>
    </row>
    <row r="44" spans="1:68" ht="16.5">
      <c r="A44" s="110" t="str">
        <f t="shared" si="18"/>
        <v>해성운수</v>
      </c>
      <c r="B44" s="111" t="str">
        <f t="shared" si="1"/>
        <v>김종환</v>
      </c>
      <c r="C44" s="112" t="str">
        <f t="shared" si="19"/>
        <v>F</v>
      </c>
      <c r="D44" s="113">
        <f t="shared" si="20"/>
        <v>0.77362804940923235</v>
      </c>
      <c r="E44" s="114">
        <f t="shared" si="21"/>
        <v>3142</v>
      </c>
      <c r="F44" s="115" t="str">
        <f t="shared" si="22"/>
        <v>593</v>
      </c>
      <c r="G44" s="116" t="str">
        <f t="shared" si="23"/>
        <v>71바5779</v>
      </c>
      <c r="H44" s="117">
        <f t="shared" si="24"/>
        <v>2</v>
      </c>
      <c r="I44" s="118">
        <f t="shared" si="25"/>
        <v>1021.438</v>
      </c>
      <c r="J44" s="119">
        <f t="shared" si="26"/>
        <v>2.0309193518912565E-3</v>
      </c>
      <c r="K44" s="119">
        <f t="shared" si="27"/>
        <v>0.47616163180368193</v>
      </c>
      <c r="L44" s="119">
        <f t="shared" si="28"/>
        <v>3.3286406027580727E-2</v>
      </c>
      <c r="M44" s="120">
        <f t="shared" si="29"/>
        <v>11.443</v>
      </c>
      <c r="N44" s="121">
        <f t="shared" si="30"/>
        <v>0</v>
      </c>
      <c r="O44" s="121">
        <f t="shared" si="31"/>
        <v>5.0908620983358759</v>
      </c>
      <c r="P44" s="226">
        <f t="shared" si="32"/>
        <v>81</v>
      </c>
      <c r="Q44" s="227">
        <f t="shared" si="33"/>
        <v>0</v>
      </c>
      <c r="R44" s="227">
        <f t="shared" si="34"/>
        <v>52</v>
      </c>
      <c r="T44">
        <v>534</v>
      </c>
      <c r="U44">
        <v>3142</v>
      </c>
      <c r="V44" t="s">
        <v>329</v>
      </c>
      <c r="W44">
        <v>1021.438</v>
      </c>
      <c r="X44">
        <v>626.10400000000004</v>
      </c>
      <c r="Y44">
        <v>1.631</v>
      </c>
      <c r="Z44">
        <v>11.443</v>
      </c>
      <c r="AA44">
        <v>104.35471</v>
      </c>
      <c r="AB44">
        <v>0.21193600000000001</v>
      </c>
      <c r="AC44">
        <v>49.689709000000001</v>
      </c>
      <c r="AD44" s="1">
        <v>34</v>
      </c>
      <c r="AE44">
        <v>0</v>
      </c>
      <c r="AF44">
        <v>52</v>
      </c>
      <c r="AG44">
        <v>58</v>
      </c>
      <c r="AH44">
        <v>9.7881350000000005</v>
      </c>
      <c r="AI44">
        <v>0</v>
      </c>
      <c r="AJ44">
        <v>0</v>
      </c>
      <c r="AK44">
        <v>81</v>
      </c>
      <c r="AL44">
        <v>18019</v>
      </c>
      <c r="AM44" t="s">
        <v>330</v>
      </c>
      <c r="AN44" t="s">
        <v>691</v>
      </c>
      <c r="AO44">
        <v>924.91800000000001</v>
      </c>
      <c r="AR44" t="s">
        <v>118</v>
      </c>
      <c r="AS44" t="s">
        <v>128</v>
      </c>
      <c r="AT44" t="s">
        <v>275</v>
      </c>
      <c r="AU44" t="s">
        <v>329</v>
      </c>
      <c r="AV44" t="s">
        <v>48</v>
      </c>
      <c r="AW44">
        <v>2</v>
      </c>
      <c r="BB44">
        <v>0.77362804940923235</v>
      </c>
      <c r="BC44" t="s">
        <v>70</v>
      </c>
      <c r="BF44" t="s">
        <v>118</v>
      </c>
      <c r="BG44" s="5" t="s">
        <v>128</v>
      </c>
      <c r="BH44" t="s">
        <v>329</v>
      </c>
      <c r="BI44">
        <v>3142</v>
      </c>
      <c r="BJ44">
        <v>2</v>
      </c>
      <c r="BK44" t="s">
        <v>275</v>
      </c>
      <c r="BL44" t="s">
        <v>274</v>
      </c>
      <c r="BM44">
        <v>0.77362804940923235</v>
      </c>
      <c r="BN44" t="s">
        <v>70</v>
      </c>
      <c r="BO44" t="s">
        <v>201</v>
      </c>
      <c r="BP44">
        <v>1021.438</v>
      </c>
    </row>
    <row r="45" spans="1:68" ht="16.5">
      <c r="A45" s="127" t="str">
        <f t="shared" si="18"/>
        <v>해성운수</v>
      </c>
      <c r="B45" s="128" t="str">
        <f t="shared" si="1"/>
        <v>김진우</v>
      </c>
      <c r="C45" s="129" t="str">
        <f t="shared" si="19"/>
        <v>B</v>
      </c>
      <c r="D45" s="130">
        <f t="shared" si="20"/>
        <v>0.91338935041540459</v>
      </c>
      <c r="E45" s="131">
        <f t="shared" si="21"/>
        <v>2195</v>
      </c>
      <c r="F45" s="132" t="str">
        <f t="shared" si="22"/>
        <v>24</v>
      </c>
      <c r="G45" s="133" t="str">
        <f t="shared" si="23"/>
        <v>70바3879</v>
      </c>
      <c r="H45" s="134">
        <f t="shared" si="24"/>
        <v>10</v>
      </c>
      <c r="I45" s="135">
        <f t="shared" si="25"/>
        <v>2186.9650000000001</v>
      </c>
      <c r="J45" s="136">
        <f t="shared" si="26"/>
        <v>1.1875191195353331E-2</v>
      </c>
      <c r="K45" s="136">
        <f t="shared" si="27"/>
        <v>0.34967778250378495</v>
      </c>
      <c r="L45" s="136">
        <f t="shared" si="28"/>
        <v>0.21308068487607254</v>
      </c>
      <c r="M45" s="137">
        <f t="shared" si="29"/>
        <v>13.756</v>
      </c>
      <c r="N45" s="138">
        <f t="shared" si="30"/>
        <v>0.18290187543010519</v>
      </c>
      <c r="O45" s="138">
        <f t="shared" si="31"/>
        <v>18.198736605295466</v>
      </c>
      <c r="P45" s="224">
        <f t="shared" si="32"/>
        <v>6</v>
      </c>
      <c r="Q45" s="225">
        <f t="shared" si="33"/>
        <v>4</v>
      </c>
      <c r="R45" s="225">
        <f t="shared" si="34"/>
        <v>398</v>
      </c>
      <c r="T45">
        <v>534</v>
      </c>
      <c r="U45">
        <v>2195</v>
      </c>
      <c r="V45" t="s">
        <v>331</v>
      </c>
      <c r="W45">
        <v>2186.9650000000001</v>
      </c>
      <c r="X45">
        <v>1055.222</v>
      </c>
      <c r="Y45">
        <v>2.073</v>
      </c>
      <c r="Z45">
        <v>13.756</v>
      </c>
      <c r="AA45">
        <v>137.42161899999999</v>
      </c>
      <c r="AB45">
        <v>1.6319079999999999</v>
      </c>
      <c r="AC45">
        <v>48.053286999999997</v>
      </c>
      <c r="AD45" s="1">
        <v>466</v>
      </c>
      <c r="AE45">
        <v>4</v>
      </c>
      <c r="AF45">
        <v>398</v>
      </c>
      <c r="AG45">
        <v>84</v>
      </c>
      <c r="AH45">
        <v>15.914270999999999</v>
      </c>
      <c r="AI45">
        <v>644.6</v>
      </c>
      <c r="AJ45">
        <v>0</v>
      </c>
      <c r="AK45">
        <v>6</v>
      </c>
      <c r="AL45">
        <v>3510</v>
      </c>
      <c r="AM45" t="s">
        <v>332</v>
      </c>
      <c r="AN45" t="s">
        <v>692</v>
      </c>
      <c r="AO45">
        <v>380.98500000000001</v>
      </c>
      <c r="AR45" t="s">
        <v>118</v>
      </c>
      <c r="AS45" t="s">
        <v>119</v>
      </c>
      <c r="AT45" t="s">
        <v>233</v>
      </c>
      <c r="AU45" t="s">
        <v>331</v>
      </c>
      <c r="AV45" t="s">
        <v>48</v>
      </c>
      <c r="AW45">
        <v>10</v>
      </c>
      <c r="BB45">
        <v>0.91338935041540459</v>
      </c>
      <c r="BC45" t="s">
        <v>68</v>
      </c>
      <c r="BF45" t="s">
        <v>118</v>
      </c>
      <c r="BG45" t="s">
        <v>119</v>
      </c>
      <c r="BH45" t="s">
        <v>331</v>
      </c>
      <c r="BI45">
        <v>2195</v>
      </c>
      <c r="BJ45">
        <v>10</v>
      </c>
      <c r="BK45" t="s">
        <v>233</v>
      </c>
      <c r="BL45" t="s">
        <v>224</v>
      </c>
      <c r="BM45">
        <v>0.91338935041540459</v>
      </c>
      <c r="BN45" t="s">
        <v>68</v>
      </c>
      <c r="BO45" t="s">
        <v>184</v>
      </c>
      <c r="BP45">
        <v>2186.9650000000001</v>
      </c>
    </row>
    <row r="46" spans="1:68" ht="16.5">
      <c r="A46" s="110" t="str">
        <f t="shared" si="18"/>
        <v>해성운수</v>
      </c>
      <c r="B46" s="111" t="str">
        <f t="shared" si="1"/>
        <v>김태균</v>
      </c>
      <c r="C46" s="112" t="str">
        <f t="shared" si="19"/>
        <v>B</v>
      </c>
      <c r="D46" s="113">
        <f t="shared" si="20"/>
        <v>0.9081818181818182</v>
      </c>
      <c r="E46" s="114">
        <f t="shared" si="21"/>
        <v>8283</v>
      </c>
      <c r="F46" s="115" t="str">
        <f t="shared" si="22"/>
        <v>579</v>
      </c>
      <c r="G46" s="116" t="str">
        <f t="shared" si="23"/>
        <v>71바5777</v>
      </c>
      <c r="H46" s="117">
        <f t="shared" si="24"/>
        <v>1</v>
      </c>
      <c r="I46" s="118">
        <f t="shared" si="25"/>
        <v>1388.3610000000001</v>
      </c>
      <c r="J46" s="119">
        <f t="shared" si="26"/>
        <v>0.1022824744652798</v>
      </c>
      <c r="K46" s="119">
        <f t="shared" si="27"/>
        <v>0.33935444923417363</v>
      </c>
      <c r="L46" s="119">
        <f t="shared" si="28"/>
        <v>0.47826177773648204</v>
      </c>
      <c r="M46" s="120">
        <f t="shared" si="29"/>
        <v>3.585</v>
      </c>
      <c r="N46" s="121">
        <f t="shared" si="30"/>
        <v>0</v>
      </c>
      <c r="O46" s="121">
        <f t="shared" si="31"/>
        <v>2.1490571728006729</v>
      </c>
      <c r="P46" s="226">
        <f t="shared" si="32"/>
        <v>6</v>
      </c>
      <c r="Q46" s="227">
        <f t="shared" si="33"/>
        <v>0</v>
      </c>
      <c r="R46" s="227">
        <f t="shared" si="34"/>
        <v>30</v>
      </c>
      <c r="T46">
        <v>534</v>
      </c>
      <c r="U46">
        <v>8283</v>
      </c>
      <c r="V46" t="s">
        <v>693</v>
      </c>
      <c r="W46">
        <v>1395.961</v>
      </c>
      <c r="X46">
        <v>281.03399999999999</v>
      </c>
      <c r="Y46">
        <v>4.9669999999999996</v>
      </c>
      <c r="Z46">
        <v>3.585</v>
      </c>
      <c r="AA46">
        <v>134.14235500000001</v>
      </c>
      <c r="AB46">
        <v>13.720412</v>
      </c>
      <c r="AC46">
        <v>45.521805000000001</v>
      </c>
      <c r="AD46" s="1">
        <v>664</v>
      </c>
      <c r="AE46">
        <v>0</v>
      </c>
      <c r="AF46">
        <v>30</v>
      </c>
      <c r="AG46">
        <v>83</v>
      </c>
      <c r="AH46">
        <v>10.406563</v>
      </c>
      <c r="AI46">
        <v>194</v>
      </c>
      <c r="AJ46">
        <v>0</v>
      </c>
      <c r="AK46">
        <v>6</v>
      </c>
      <c r="AL46">
        <v>7131</v>
      </c>
      <c r="AM46" t="s">
        <v>694</v>
      </c>
      <c r="AN46" t="s">
        <v>695</v>
      </c>
      <c r="AO46">
        <v>1388.3610000000001</v>
      </c>
      <c r="AR46" t="s">
        <v>118</v>
      </c>
      <c r="AS46" t="s">
        <v>127</v>
      </c>
      <c r="AT46" t="s">
        <v>267</v>
      </c>
      <c r="AU46" t="s">
        <v>693</v>
      </c>
      <c r="AV46" t="s">
        <v>203</v>
      </c>
      <c r="AW46">
        <v>1</v>
      </c>
      <c r="BB46">
        <v>0.9081818181818182</v>
      </c>
      <c r="BC46" t="s">
        <v>68</v>
      </c>
      <c r="BF46" t="s">
        <v>118</v>
      </c>
      <c r="BG46" s="5" t="s">
        <v>127</v>
      </c>
      <c r="BH46" t="s">
        <v>693</v>
      </c>
      <c r="BI46">
        <v>8283</v>
      </c>
      <c r="BJ46">
        <v>1</v>
      </c>
      <c r="BK46" t="s">
        <v>267</v>
      </c>
      <c r="BL46" t="s">
        <v>183</v>
      </c>
      <c r="BM46">
        <v>0.9081818181818182</v>
      </c>
      <c r="BN46" t="s">
        <v>68</v>
      </c>
      <c r="BO46" t="s">
        <v>184</v>
      </c>
      <c r="BP46">
        <v>1388.3610000000001</v>
      </c>
    </row>
    <row r="47" spans="1:68" ht="16.5">
      <c r="A47" s="127" t="str">
        <f t="shared" si="18"/>
        <v>해성운수</v>
      </c>
      <c r="B47" s="128" t="str">
        <f t="shared" si="1"/>
        <v>김학상</v>
      </c>
      <c r="C47" s="129" t="str">
        <f t="shared" si="19"/>
        <v>B</v>
      </c>
      <c r="D47" s="130">
        <f t="shared" si="20"/>
        <v>0.90608695652173921</v>
      </c>
      <c r="E47" s="131">
        <f t="shared" si="21"/>
        <v>3231</v>
      </c>
      <c r="F47" s="132" t="str">
        <f t="shared" si="22"/>
        <v>24</v>
      </c>
      <c r="G47" s="133" t="str">
        <f t="shared" si="23"/>
        <v>70바3881</v>
      </c>
      <c r="H47" s="134">
        <f t="shared" si="24"/>
        <v>1</v>
      </c>
      <c r="I47" s="135">
        <f t="shared" si="25"/>
        <v>1487.671</v>
      </c>
      <c r="J47" s="136">
        <f t="shared" si="26"/>
        <v>2.8770886689391557E-3</v>
      </c>
      <c r="K47" s="136">
        <f t="shared" si="27"/>
        <v>0.41105369219754162</v>
      </c>
      <c r="L47" s="136">
        <f t="shared" si="28"/>
        <v>0.27089322840870056</v>
      </c>
      <c r="M47" s="137">
        <f t="shared" si="29"/>
        <v>16.135000000000002</v>
      </c>
      <c r="N47" s="138">
        <f t="shared" si="30"/>
        <v>0.40331498026109264</v>
      </c>
      <c r="O47" s="138">
        <f t="shared" si="31"/>
        <v>15.662065066805765</v>
      </c>
      <c r="P47" s="224">
        <f t="shared" si="32"/>
        <v>13</v>
      </c>
      <c r="Q47" s="225">
        <f t="shared" si="33"/>
        <v>6</v>
      </c>
      <c r="R47" s="225">
        <f t="shared" si="34"/>
        <v>233</v>
      </c>
      <c r="T47">
        <v>534</v>
      </c>
      <c r="U47">
        <v>3231</v>
      </c>
      <c r="V47" t="s">
        <v>333</v>
      </c>
      <c r="W47">
        <v>1487.671</v>
      </c>
      <c r="X47">
        <v>713.76499999999999</v>
      </c>
      <c r="Y47">
        <v>2.0840000000000001</v>
      </c>
      <c r="Z47">
        <v>16.135000000000002</v>
      </c>
      <c r="AA47">
        <v>96.351913999999994</v>
      </c>
      <c r="AB47">
        <v>0.27721299999999999</v>
      </c>
      <c r="AC47">
        <v>39.605809999999998</v>
      </c>
      <c r="AD47" s="1">
        <v>403</v>
      </c>
      <c r="AE47">
        <v>6</v>
      </c>
      <c r="AF47">
        <v>233</v>
      </c>
      <c r="AG47">
        <v>89</v>
      </c>
      <c r="AH47">
        <v>15.439973</v>
      </c>
      <c r="AI47">
        <v>1677.4</v>
      </c>
      <c r="AJ47">
        <v>8.8000000000000007</v>
      </c>
      <c r="AK47">
        <v>13</v>
      </c>
      <c r="AL47">
        <v>5097</v>
      </c>
      <c r="AM47" t="s">
        <v>334</v>
      </c>
      <c r="AN47" t="s">
        <v>696</v>
      </c>
      <c r="AO47">
        <v>1487.671</v>
      </c>
      <c r="AR47" t="s">
        <v>118</v>
      </c>
      <c r="AS47" t="s">
        <v>119</v>
      </c>
      <c r="AT47" t="s">
        <v>235</v>
      </c>
      <c r="AU47" t="s">
        <v>333</v>
      </c>
      <c r="AV47" t="s">
        <v>48</v>
      </c>
      <c r="AW47">
        <v>1</v>
      </c>
      <c r="BB47">
        <v>0.90608695652173921</v>
      </c>
      <c r="BC47" t="s">
        <v>68</v>
      </c>
      <c r="BF47" t="s">
        <v>118</v>
      </c>
      <c r="BG47" s="5" t="s">
        <v>119</v>
      </c>
      <c r="BH47" t="s">
        <v>333</v>
      </c>
      <c r="BI47">
        <v>3231</v>
      </c>
      <c r="BJ47">
        <v>1</v>
      </c>
      <c r="BK47" t="s">
        <v>235</v>
      </c>
      <c r="BL47" t="s">
        <v>183</v>
      </c>
      <c r="BM47">
        <v>0.90608695652173921</v>
      </c>
      <c r="BN47" t="s">
        <v>68</v>
      </c>
      <c r="BO47" t="s">
        <v>184</v>
      </c>
      <c r="BP47">
        <v>1487.671</v>
      </c>
    </row>
    <row r="48" spans="1:68" ht="16.5">
      <c r="A48" s="110" t="str">
        <f t="shared" si="18"/>
        <v>해성운수</v>
      </c>
      <c r="B48" s="111" t="str">
        <f t="shared" si="1"/>
        <v>김환선</v>
      </c>
      <c r="C48" s="112" t="str">
        <f t="shared" si="19"/>
        <v>F</v>
      </c>
      <c r="D48" s="113">
        <f t="shared" si="20"/>
        <v>0.77954545454545454</v>
      </c>
      <c r="E48" s="114">
        <f t="shared" si="21"/>
        <v>5288</v>
      </c>
      <c r="F48" s="115" t="str">
        <f t="shared" si="22"/>
        <v>593</v>
      </c>
      <c r="G48" s="116" t="str">
        <f t="shared" si="23"/>
        <v>71바5782</v>
      </c>
      <c r="H48" s="117">
        <f t="shared" si="24"/>
        <v>1</v>
      </c>
      <c r="I48" s="118">
        <f t="shared" si="25"/>
        <v>1124.675</v>
      </c>
      <c r="J48" s="119">
        <f t="shared" si="26"/>
        <v>8.1907370278008259E-3</v>
      </c>
      <c r="K48" s="119">
        <f t="shared" si="27"/>
        <v>0.43877333637216892</v>
      </c>
      <c r="L48" s="119">
        <f t="shared" si="28"/>
        <v>0.30319870184720032</v>
      </c>
      <c r="M48" s="120">
        <f t="shared" si="29"/>
        <v>15.071999999999999</v>
      </c>
      <c r="N48" s="121">
        <f t="shared" si="30"/>
        <v>0.26674372596527884</v>
      </c>
      <c r="O48" s="121">
        <f t="shared" si="31"/>
        <v>0.88914575321759626</v>
      </c>
      <c r="P48" s="226">
        <f t="shared" si="32"/>
        <v>25</v>
      </c>
      <c r="Q48" s="227">
        <f t="shared" si="33"/>
        <v>3</v>
      </c>
      <c r="R48" s="227">
        <f t="shared" si="34"/>
        <v>10</v>
      </c>
      <c r="T48">
        <v>534</v>
      </c>
      <c r="U48">
        <v>5288</v>
      </c>
      <c r="V48" t="s">
        <v>335</v>
      </c>
      <c r="W48">
        <v>1124.675</v>
      </c>
      <c r="X48">
        <v>655.875</v>
      </c>
      <c r="Y48">
        <v>1.7150000000000001</v>
      </c>
      <c r="Z48">
        <v>15.071999999999999</v>
      </c>
      <c r="AA48">
        <v>101.565219</v>
      </c>
      <c r="AB48">
        <v>0.83189400000000002</v>
      </c>
      <c r="AC48">
        <v>44.564109999999999</v>
      </c>
      <c r="AD48" s="1">
        <v>341</v>
      </c>
      <c r="AE48">
        <v>3</v>
      </c>
      <c r="AF48">
        <v>10</v>
      </c>
      <c r="AG48">
        <v>63</v>
      </c>
      <c r="AH48">
        <v>11.073426</v>
      </c>
      <c r="AI48">
        <v>0</v>
      </c>
      <c r="AJ48">
        <v>0</v>
      </c>
      <c r="AK48">
        <v>25</v>
      </c>
      <c r="AL48">
        <v>7686</v>
      </c>
      <c r="AM48" t="s">
        <v>336</v>
      </c>
      <c r="AN48" t="s">
        <v>697</v>
      </c>
      <c r="AO48">
        <v>1124.675</v>
      </c>
      <c r="AR48" t="s">
        <v>118</v>
      </c>
      <c r="AS48" t="s">
        <v>128</v>
      </c>
      <c r="AT48" t="s">
        <v>276</v>
      </c>
      <c r="AU48" t="s">
        <v>335</v>
      </c>
      <c r="AV48" t="s">
        <v>48</v>
      </c>
      <c r="AW48">
        <v>1</v>
      </c>
      <c r="BB48">
        <v>0.77954545454545454</v>
      </c>
      <c r="BC48" t="s">
        <v>70</v>
      </c>
      <c r="BF48" t="s">
        <v>118</v>
      </c>
      <c r="BG48" s="5" t="s">
        <v>128</v>
      </c>
      <c r="BH48" t="s">
        <v>335</v>
      </c>
      <c r="BI48">
        <v>5288</v>
      </c>
      <c r="BJ48">
        <v>1</v>
      </c>
      <c r="BK48" t="s">
        <v>276</v>
      </c>
      <c r="BL48" t="s">
        <v>183</v>
      </c>
      <c r="BM48">
        <v>0.77954545454545454</v>
      </c>
      <c r="BN48" t="s">
        <v>70</v>
      </c>
      <c r="BO48" t="s">
        <v>201</v>
      </c>
      <c r="BP48">
        <v>1124.675</v>
      </c>
    </row>
    <row r="49" spans="1:68" ht="16.5">
      <c r="A49" s="127" t="str">
        <f t="shared" si="18"/>
        <v>해성운수</v>
      </c>
      <c r="B49" s="128" t="str">
        <f t="shared" si="1"/>
        <v>김효덕</v>
      </c>
      <c r="C49" s="129" t="str">
        <f t="shared" si="19"/>
        <v>D</v>
      </c>
      <c r="D49" s="130">
        <f t="shared" si="20"/>
        <v>0.82080626437836135</v>
      </c>
      <c r="E49" s="131">
        <f t="shared" si="21"/>
        <v>6158</v>
      </c>
      <c r="F49" s="132" t="str">
        <f t="shared" si="22"/>
        <v>24</v>
      </c>
      <c r="G49" s="133" t="str">
        <f t="shared" si="23"/>
        <v>70바3859</v>
      </c>
      <c r="H49" s="134">
        <f t="shared" si="24"/>
        <v>2</v>
      </c>
      <c r="I49" s="135">
        <f t="shared" si="25"/>
        <v>2110.1389999999997</v>
      </c>
      <c r="J49" s="136">
        <f t="shared" si="26"/>
        <v>5.81695990480946E-2</v>
      </c>
      <c r="K49" s="136">
        <f t="shared" si="27"/>
        <v>0.36726345558027729</v>
      </c>
      <c r="L49" s="136">
        <f t="shared" si="28"/>
        <v>0.22131243486803479</v>
      </c>
      <c r="M49" s="137">
        <f t="shared" si="29"/>
        <v>17.234000000000002</v>
      </c>
      <c r="N49" s="138">
        <f t="shared" si="30"/>
        <v>0.37912194409941713</v>
      </c>
      <c r="O49" s="138">
        <f t="shared" si="31"/>
        <v>11.231487593945232</v>
      </c>
      <c r="P49" s="224">
        <f t="shared" si="32"/>
        <v>14</v>
      </c>
      <c r="Q49" s="225">
        <f t="shared" si="33"/>
        <v>8</v>
      </c>
      <c r="R49" s="225">
        <f t="shared" si="34"/>
        <v>237</v>
      </c>
      <c r="T49">
        <v>534</v>
      </c>
      <c r="U49">
        <v>6158</v>
      </c>
      <c r="V49" t="s">
        <v>337</v>
      </c>
      <c r="W49">
        <v>2110.1390000000001</v>
      </c>
      <c r="X49">
        <v>1032.2909999999999</v>
      </c>
      <c r="Y49">
        <v>2.044</v>
      </c>
      <c r="Z49">
        <v>17.234000000000002</v>
      </c>
      <c r="AA49">
        <v>141.91662199999999</v>
      </c>
      <c r="AB49">
        <v>8.2552330000000005</v>
      </c>
      <c r="AC49">
        <v>52.120789000000002</v>
      </c>
      <c r="AD49" s="1">
        <v>467</v>
      </c>
      <c r="AE49">
        <v>8</v>
      </c>
      <c r="AF49">
        <v>237</v>
      </c>
      <c r="AG49">
        <v>85</v>
      </c>
      <c r="AH49">
        <v>14.868864</v>
      </c>
      <c r="AI49">
        <v>194.9</v>
      </c>
      <c r="AJ49">
        <v>7.9</v>
      </c>
      <c r="AK49">
        <v>14</v>
      </c>
      <c r="AL49">
        <v>4347</v>
      </c>
      <c r="AM49" t="s">
        <v>338</v>
      </c>
      <c r="AN49" t="s">
        <v>698</v>
      </c>
      <c r="AO49">
        <v>2050.4899999999998</v>
      </c>
      <c r="AR49" t="s">
        <v>118</v>
      </c>
      <c r="AS49" t="s">
        <v>119</v>
      </c>
      <c r="AT49" t="s">
        <v>215</v>
      </c>
      <c r="AU49" t="s">
        <v>337</v>
      </c>
      <c r="AV49" t="s">
        <v>48</v>
      </c>
      <c r="AW49">
        <v>2</v>
      </c>
      <c r="BB49">
        <v>0.82080626437836135</v>
      </c>
      <c r="BC49" t="s">
        <v>67</v>
      </c>
      <c r="BF49" t="s">
        <v>118</v>
      </c>
      <c r="BG49" t="s">
        <v>119</v>
      </c>
      <c r="BH49" t="s">
        <v>337</v>
      </c>
      <c r="BI49">
        <v>6158</v>
      </c>
      <c r="BJ49">
        <v>2</v>
      </c>
      <c r="BK49" t="s">
        <v>215</v>
      </c>
      <c r="BL49" t="s">
        <v>219</v>
      </c>
      <c r="BM49">
        <v>0.82080626437836135</v>
      </c>
      <c r="BN49" t="s">
        <v>67</v>
      </c>
      <c r="BO49" t="s">
        <v>188</v>
      </c>
      <c r="BP49">
        <v>2110.1389999999997</v>
      </c>
    </row>
    <row r="50" spans="1:68" ht="16.5">
      <c r="A50" s="110" t="str">
        <f t="shared" si="18"/>
        <v>해성운수</v>
      </c>
      <c r="B50" s="111" t="str">
        <f t="shared" si="1"/>
        <v>노동수</v>
      </c>
      <c r="C50" s="112" t="str">
        <f t="shared" si="19"/>
        <v>D</v>
      </c>
      <c r="D50" s="113">
        <f t="shared" si="20"/>
        <v>0.81360665827025125</v>
      </c>
      <c r="E50" s="114">
        <f t="shared" si="21"/>
        <v>2400</v>
      </c>
      <c r="F50" s="115" t="str">
        <f t="shared" si="22"/>
        <v>514-1</v>
      </c>
      <c r="G50" s="116" t="str">
        <f t="shared" si="23"/>
        <v>71바5760</v>
      </c>
      <c r="H50" s="117">
        <f t="shared" si="24"/>
        <v>2</v>
      </c>
      <c r="I50" s="118">
        <f t="shared" si="25"/>
        <v>1534.049</v>
      </c>
      <c r="J50" s="119">
        <f t="shared" si="26"/>
        <v>1.9334072169543373E-2</v>
      </c>
      <c r="K50" s="119">
        <f t="shared" si="27"/>
        <v>0.38240323066138687</v>
      </c>
      <c r="L50" s="119">
        <f t="shared" si="28"/>
        <v>6.0623878376766326E-2</v>
      </c>
      <c r="M50" s="120">
        <f t="shared" si="29"/>
        <v>12.298999999999999</v>
      </c>
      <c r="N50" s="121">
        <f t="shared" si="30"/>
        <v>0</v>
      </c>
      <c r="O50" s="121">
        <f t="shared" si="31"/>
        <v>6.9098183956314303</v>
      </c>
      <c r="P50" s="226">
        <f t="shared" si="32"/>
        <v>7</v>
      </c>
      <c r="Q50" s="227">
        <f t="shared" si="33"/>
        <v>0</v>
      </c>
      <c r="R50" s="227">
        <f t="shared" si="34"/>
        <v>106</v>
      </c>
      <c r="T50">
        <v>534</v>
      </c>
      <c r="U50">
        <v>2400</v>
      </c>
      <c r="V50" t="s">
        <v>339</v>
      </c>
      <c r="W50">
        <v>1534.049</v>
      </c>
      <c r="X50">
        <v>723.93499999999995</v>
      </c>
      <c r="Y50">
        <v>2.1190000000000002</v>
      </c>
      <c r="Z50">
        <v>12.298999999999999</v>
      </c>
      <c r="AA50">
        <v>117.981043</v>
      </c>
      <c r="AB50">
        <v>2.2810540000000001</v>
      </c>
      <c r="AC50">
        <v>45.116332</v>
      </c>
      <c r="AD50" s="1">
        <v>93</v>
      </c>
      <c r="AE50">
        <v>0</v>
      </c>
      <c r="AF50">
        <v>106</v>
      </c>
      <c r="AG50">
        <v>85</v>
      </c>
      <c r="AH50">
        <v>13.002504</v>
      </c>
      <c r="AI50">
        <v>300.8</v>
      </c>
      <c r="AJ50">
        <v>9.1999999999999993</v>
      </c>
      <c r="AK50">
        <v>7</v>
      </c>
      <c r="AL50">
        <v>615</v>
      </c>
      <c r="AM50" t="s">
        <v>340</v>
      </c>
      <c r="AN50" t="s">
        <v>699</v>
      </c>
      <c r="AO50">
        <v>1421.598</v>
      </c>
      <c r="AR50" t="s">
        <v>118</v>
      </c>
      <c r="AS50" t="s">
        <v>120</v>
      </c>
      <c r="AT50" t="s">
        <v>243</v>
      </c>
      <c r="AU50" t="s">
        <v>339</v>
      </c>
      <c r="AV50" t="s">
        <v>48</v>
      </c>
      <c r="AW50">
        <v>2</v>
      </c>
      <c r="BB50">
        <v>0.81360665827025125</v>
      </c>
      <c r="BC50" t="s">
        <v>67</v>
      </c>
      <c r="BF50" t="s">
        <v>118</v>
      </c>
      <c r="BG50" s="5" t="s">
        <v>120</v>
      </c>
      <c r="BH50" t="s">
        <v>339</v>
      </c>
      <c r="BI50">
        <v>2400</v>
      </c>
      <c r="BJ50">
        <v>2</v>
      </c>
      <c r="BK50" t="s">
        <v>243</v>
      </c>
      <c r="BL50" t="s">
        <v>241</v>
      </c>
      <c r="BM50">
        <v>0.81360665827025125</v>
      </c>
      <c r="BN50" t="s">
        <v>67</v>
      </c>
      <c r="BO50" t="s">
        <v>188</v>
      </c>
      <c r="BP50">
        <v>1534.049</v>
      </c>
    </row>
    <row r="51" spans="1:68" ht="16.5">
      <c r="A51" s="127" t="str">
        <f t="shared" si="18"/>
        <v>해성운수</v>
      </c>
      <c r="B51" s="128" t="str">
        <f t="shared" si="1"/>
        <v>노희국</v>
      </c>
      <c r="C51" s="129" t="str">
        <f t="shared" si="19"/>
        <v>D</v>
      </c>
      <c r="D51" s="130">
        <f t="shared" si="20"/>
        <v>0.82110507615800621</v>
      </c>
      <c r="E51" s="131">
        <f t="shared" si="21"/>
        <v>711</v>
      </c>
      <c r="F51" s="132" t="str">
        <f t="shared" si="22"/>
        <v>24</v>
      </c>
      <c r="G51" s="133" t="str">
        <f t="shared" si="23"/>
        <v>70바3866</v>
      </c>
      <c r="H51" s="134">
        <f t="shared" si="24"/>
        <v>3</v>
      </c>
      <c r="I51" s="135">
        <f t="shared" si="25"/>
        <v>1438.3400000000001</v>
      </c>
      <c r="J51" s="136">
        <f t="shared" si="26"/>
        <v>3.3997527564694949E-3</v>
      </c>
      <c r="K51" s="136">
        <f t="shared" si="27"/>
        <v>0.41662765282954867</v>
      </c>
      <c r="L51" s="136">
        <f t="shared" si="28"/>
        <v>0.12931573897687612</v>
      </c>
      <c r="M51" s="137">
        <f t="shared" si="29"/>
        <v>15.478999999999999</v>
      </c>
      <c r="N51" s="138">
        <f t="shared" si="30"/>
        <v>0.41709476810226054</v>
      </c>
      <c r="O51" s="138">
        <f t="shared" si="31"/>
        <v>49.981856377587555</v>
      </c>
      <c r="P51" s="224">
        <f t="shared" si="32"/>
        <v>21</v>
      </c>
      <c r="Q51" s="225">
        <f t="shared" si="33"/>
        <v>6</v>
      </c>
      <c r="R51" s="225">
        <f t="shared" si="34"/>
        <v>719</v>
      </c>
      <c r="T51">
        <v>534</v>
      </c>
      <c r="U51">
        <v>711</v>
      </c>
      <c r="V51" t="s">
        <v>341</v>
      </c>
      <c r="W51">
        <v>1438.5219999999999</v>
      </c>
      <c r="X51">
        <v>788.02700000000004</v>
      </c>
      <c r="Y51">
        <v>1.825</v>
      </c>
      <c r="Z51">
        <v>15.478999999999999</v>
      </c>
      <c r="AA51">
        <v>92.405248999999998</v>
      </c>
      <c r="AB51">
        <v>0.31415500000000002</v>
      </c>
      <c r="AC51">
        <v>38.498581999999999</v>
      </c>
      <c r="AD51" s="1">
        <v>186</v>
      </c>
      <c r="AE51">
        <v>6</v>
      </c>
      <c r="AF51">
        <v>719</v>
      </c>
      <c r="AG51">
        <v>86</v>
      </c>
      <c r="AH51">
        <v>15.567534999999999</v>
      </c>
      <c r="AI51">
        <v>280.60000000000002</v>
      </c>
      <c r="AJ51">
        <v>2.2999999999999998</v>
      </c>
      <c r="AK51">
        <v>21</v>
      </c>
      <c r="AL51">
        <v>10936</v>
      </c>
      <c r="AM51" t="s">
        <v>342</v>
      </c>
      <c r="AN51" t="s">
        <v>700</v>
      </c>
      <c r="AO51">
        <v>1204.4090000000001</v>
      </c>
      <c r="AR51" t="s">
        <v>118</v>
      </c>
      <c r="AS51" t="s">
        <v>119</v>
      </c>
      <c r="AT51" t="s">
        <v>223</v>
      </c>
      <c r="AU51" t="s">
        <v>341</v>
      </c>
      <c r="AV51" t="s">
        <v>48</v>
      </c>
      <c r="AW51">
        <v>3</v>
      </c>
      <c r="BB51">
        <v>0.82110507615800621</v>
      </c>
      <c r="BC51" t="s">
        <v>67</v>
      </c>
      <c r="BF51" t="s">
        <v>118</v>
      </c>
      <c r="BG51" t="s">
        <v>119</v>
      </c>
      <c r="BH51" t="s">
        <v>341</v>
      </c>
      <c r="BI51">
        <v>711</v>
      </c>
      <c r="BJ51">
        <v>3</v>
      </c>
      <c r="BK51" t="s">
        <v>223</v>
      </c>
      <c r="BL51" t="s">
        <v>235</v>
      </c>
      <c r="BM51">
        <v>0.82110507615800621</v>
      </c>
      <c r="BN51" t="s">
        <v>67</v>
      </c>
      <c r="BO51" t="s">
        <v>188</v>
      </c>
      <c r="BP51">
        <v>1438.3400000000001</v>
      </c>
    </row>
    <row r="52" spans="1:68" ht="16.5">
      <c r="A52" s="110" t="str">
        <f t="shared" si="18"/>
        <v>해성운수</v>
      </c>
      <c r="B52" s="111" t="str">
        <f t="shared" si="1"/>
        <v>문순례</v>
      </c>
      <c r="C52" s="112" t="str">
        <f t="shared" si="19"/>
        <v>F</v>
      </c>
      <c r="D52" s="113">
        <f t="shared" si="20"/>
        <v>0.78772244095982691</v>
      </c>
      <c r="E52" s="114">
        <f t="shared" si="21"/>
        <v>3674</v>
      </c>
      <c r="F52" s="115" t="str">
        <f t="shared" si="22"/>
        <v>560</v>
      </c>
      <c r="G52" s="116" t="str">
        <f t="shared" si="23"/>
        <v>71바5817</v>
      </c>
      <c r="H52" s="117">
        <f t="shared" si="24"/>
        <v>3</v>
      </c>
      <c r="I52" s="118">
        <f t="shared" si="25"/>
        <v>1317.1540000000002</v>
      </c>
      <c r="J52" s="119">
        <f t="shared" si="26"/>
        <v>1.9130379038750946E-2</v>
      </c>
      <c r="K52" s="119">
        <f t="shared" si="27"/>
        <v>0.41772135106216451</v>
      </c>
      <c r="L52" s="119">
        <f t="shared" si="28"/>
        <v>0.13134379123473791</v>
      </c>
      <c r="M52" s="120">
        <f t="shared" si="29"/>
        <v>7.5010000000000003</v>
      </c>
      <c r="N52" s="121">
        <f t="shared" si="30"/>
        <v>0</v>
      </c>
      <c r="O52" s="121">
        <f t="shared" si="31"/>
        <v>0.30368506643870041</v>
      </c>
      <c r="P52" s="226">
        <f t="shared" si="32"/>
        <v>165</v>
      </c>
      <c r="Q52" s="227">
        <f t="shared" si="33"/>
        <v>0</v>
      </c>
      <c r="R52" s="227">
        <f t="shared" si="34"/>
        <v>4</v>
      </c>
      <c r="T52">
        <v>534</v>
      </c>
      <c r="U52">
        <v>3674</v>
      </c>
      <c r="V52" t="s">
        <v>343</v>
      </c>
      <c r="W52">
        <v>1317.154</v>
      </c>
      <c r="X52">
        <v>669.279</v>
      </c>
      <c r="Y52">
        <v>1.968</v>
      </c>
      <c r="Z52">
        <v>7.5010000000000003</v>
      </c>
      <c r="AA52">
        <v>142.920796</v>
      </c>
      <c r="AB52">
        <v>2.7341289999999998</v>
      </c>
      <c r="AC52">
        <v>59.701067999999999</v>
      </c>
      <c r="AD52" s="1">
        <v>173</v>
      </c>
      <c r="AE52">
        <v>0</v>
      </c>
      <c r="AF52">
        <v>4</v>
      </c>
      <c r="AG52">
        <v>61</v>
      </c>
      <c r="AH52">
        <v>9.2159709999999997</v>
      </c>
      <c r="AI52">
        <v>0</v>
      </c>
      <c r="AJ52">
        <v>0</v>
      </c>
      <c r="AK52">
        <v>165</v>
      </c>
      <c r="AL52">
        <v>32041</v>
      </c>
      <c r="AM52" t="s">
        <v>344</v>
      </c>
      <c r="AN52" t="s">
        <v>701</v>
      </c>
      <c r="AO52">
        <v>1154.999</v>
      </c>
      <c r="AR52" t="s">
        <v>118</v>
      </c>
      <c r="AS52" t="s">
        <v>123</v>
      </c>
      <c r="AT52" t="s">
        <v>256</v>
      </c>
      <c r="AU52" t="s">
        <v>343</v>
      </c>
      <c r="AV52" t="s">
        <v>48</v>
      </c>
      <c r="AW52">
        <v>3</v>
      </c>
      <c r="BB52">
        <v>0.78772244095982691</v>
      </c>
      <c r="BC52" t="s">
        <v>70</v>
      </c>
      <c r="BF52" t="s">
        <v>118</v>
      </c>
      <c r="BG52" t="s">
        <v>123</v>
      </c>
      <c r="BH52" t="s">
        <v>343</v>
      </c>
      <c r="BI52">
        <v>3674</v>
      </c>
      <c r="BJ52">
        <v>3</v>
      </c>
      <c r="BK52" t="s">
        <v>256</v>
      </c>
      <c r="BL52" t="s">
        <v>257</v>
      </c>
      <c r="BM52">
        <v>0.78772244095982691</v>
      </c>
      <c r="BN52" t="s">
        <v>70</v>
      </c>
      <c r="BO52" t="s">
        <v>201</v>
      </c>
      <c r="BP52">
        <v>1317.1540000000002</v>
      </c>
    </row>
    <row r="53" spans="1:68" ht="16.5">
      <c r="A53" s="127" t="str">
        <f t="shared" si="18"/>
        <v>해성운수</v>
      </c>
      <c r="B53" s="128" t="str">
        <f t="shared" si="1"/>
        <v>문연균</v>
      </c>
      <c r="C53" s="129" t="str">
        <f t="shared" si="19"/>
        <v>D</v>
      </c>
      <c r="D53" s="130">
        <f t="shared" si="20"/>
        <v>0.8430571705370149</v>
      </c>
      <c r="E53" s="131">
        <f t="shared" si="21"/>
        <v>9118</v>
      </c>
      <c r="F53" s="132" t="str">
        <f t="shared" si="22"/>
        <v>514-1</v>
      </c>
      <c r="G53" s="133" t="str">
        <f t="shared" si="23"/>
        <v>71바5751</v>
      </c>
      <c r="H53" s="134">
        <f t="shared" si="24"/>
        <v>2</v>
      </c>
      <c r="I53" s="135">
        <f t="shared" si="25"/>
        <v>615.71300000000008</v>
      </c>
      <c r="J53" s="136">
        <f t="shared" si="26"/>
        <v>2.4390954363227638E-2</v>
      </c>
      <c r="K53" s="136">
        <f t="shared" si="27"/>
        <v>0.38075133042546982</v>
      </c>
      <c r="L53" s="136">
        <f t="shared" si="28"/>
        <v>0.2403717316347064</v>
      </c>
      <c r="M53" s="137">
        <f t="shared" si="29"/>
        <v>8.8670000000000009</v>
      </c>
      <c r="N53" s="138">
        <f t="shared" si="30"/>
        <v>0</v>
      </c>
      <c r="O53" s="138">
        <f t="shared" si="31"/>
        <v>12.018586581735322</v>
      </c>
      <c r="P53" s="224">
        <f t="shared" si="32"/>
        <v>4</v>
      </c>
      <c r="Q53" s="225">
        <f t="shared" si="33"/>
        <v>0</v>
      </c>
      <c r="R53" s="225">
        <f t="shared" si="34"/>
        <v>74</v>
      </c>
      <c r="T53">
        <v>534</v>
      </c>
      <c r="U53">
        <v>9118</v>
      </c>
      <c r="V53" t="s">
        <v>531</v>
      </c>
      <c r="W53">
        <v>615.71299999999997</v>
      </c>
      <c r="X53">
        <v>261.53500000000003</v>
      </c>
      <c r="Y53">
        <v>2.3540000000000001</v>
      </c>
      <c r="Z53">
        <v>8.8670000000000009</v>
      </c>
      <c r="AA53">
        <v>49.744425</v>
      </c>
      <c r="AB53">
        <v>1.213314</v>
      </c>
      <c r="AC53">
        <v>18.940256000000002</v>
      </c>
      <c r="AD53" s="1">
        <v>148</v>
      </c>
      <c r="AE53">
        <v>0</v>
      </c>
      <c r="AF53">
        <v>74</v>
      </c>
      <c r="AG53">
        <v>62</v>
      </c>
      <c r="AH53">
        <v>12.377527000000001</v>
      </c>
      <c r="AI53">
        <v>0</v>
      </c>
      <c r="AJ53">
        <v>0</v>
      </c>
      <c r="AK53">
        <v>4</v>
      </c>
      <c r="AL53">
        <v>569</v>
      </c>
      <c r="AM53" t="s">
        <v>532</v>
      </c>
      <c r="AN53" t="s">
        <v>702</v>
      </c>
      <c r="AO53">
        <v>518.05100000000004</v>
      </c>
      <c r="AR53" t="s">
        <v>118</v>
      </c>
      <c r="AS53" t="s">
        <v>120</v>
      </c>
      <c r="AT53" t="s">
        <v>240</v>
      </c>
      <c r="AU53" t="s">
        <v>531</v>
      </c>
      <c r="AV53" t="s">
        <v>48</v>
      </c>
      <c r="AW53">
        <v>2</v>
      </c>
      <c r="BB53">
        <v>0.8430571705370149</v>
      </c>
      <c r="BC53" t="s">
        <v>67</v>
      </c>
      <c r="BF53" t="s">
        <v>118</v>
      </c>
      <c r="BG53" t="s">
        <v>120</v>
      </c>
      <c r="BH53" t="s">
        <v>531</v>
      </c>
      <c r="BI53">
        <v>9118</v>
      </c>
      <c r="BJ53">
        <v>2</v>
      </c>
      <c r="BK53" t="s">
        <v>240</v>
      </c>
      <c r="BL53" t="s">
        <v>529</v>
      </c>
      <c r="BM53">
        <v>0.8430571705370149</v>
      </c>
      <c r="BN53" t="s">
        <v>67</v>
      </c>
      <c r="BO53" t="s">
        <v>188</v>
      </c>
      <c r="BP53">
        <v>615.71300000000008</v>
      </c>
    </row>
    <row r="54" spans="1:68" ht="16.5">
      <c r="A54" s="110" t="str">
        <f t="shared" si="18"/>
        <v>해성운수</v>
      </c>
      <c r="B54" s="111" t="str">
        <f t="shared" si="1"/>
        <v>박근우</v>
      </c>
      <c r="C54" s="112" t="str">
        <f t="shared" si="19"/>
        <v>D</v>
      </c>
      <c r="D54" s="113">
        <f t="shared" si="20"/>
        <v>0.8196</v>
      </c>
      <c r="E54" s="114">
        <f t="shared" si="21"/>
        <v>899</v>
      </c>
      <c r="F54" s="115" t="str">
        <f t="shared" si="22"/>
        <v>순환51</v>
      </c>
      <c r="G54" s="116" t="str">
        <f t="shared" si="23"/>
        <v>71바5769</v>
      </c>
      <c r="H54" s="117">
        <f t="shared" si="24"/>
        <v>1</v>
      </c>
      <c r="I54" s="118">
        <f t="shared" si="25"/>
        <v>1116.7139999999999</v>
      </c>
      <c r="J54" s="119">
        <f t="shared" si="26"/>
        <v>2.8756305802405131E-2</v>
      </c>
      <c r="K54" s="119">
        <f t="shared" si="27"/>
        <v>0.37860698601387238</v>
      </c>
      <c r="L54" s="119">
        <f t="shared" si="28"/>
        <v>0.22118465426241635</v>
      </c>
      <c r="M54" s="120">
        <f t="shared" si="29"/>
        <v>10.836</v>
      </c>
      <c r="N54" s="121">
        <f t="shared" si="30"/>
        <v>0</v>
      </c>
      <c r="O54" s="121">
        <f t="shared" si="31"/>
        <v>0.53729065812732713</v>
      </c>
      <c r="P54" s="226">
        <f t="shared" si="32"/>
        <v>21</v>
      </c>
      <c r="Q54" s="227">
        <f t="shared" si="33"/>
        <v>0</v>
      </c>
      <c r="R54" s="227">
        <f t="shared" si="34"/>
        <v>6</v>
      </c>
      <c r="T54">
        <v>534</v>
      </c>
      <c r="U54">
        <v>899</v>
      </c>
      <c r="V54" t="s">
        <v>533</v>
      </c>
      <c r="W54">
        <v>1116.7139999999999</v>
      </c>
      <c r="X54">
        <v>545.12400000000002</v>
      </c>
      <c r="Y54">
        <v>2.0489999999999999</v>
      </c>
      <c r="Z54">
        <v>10.836</v>
      </c>
      <c r="AA54">
        <v>91.291315999999995</v>
      </c>
      <c r="AB54">
        <v>2.6252010000000001</v>
      </c>
      <c r="AC54">
        <v>34.56353</v>
      </c>
      <c r="AD54" s="1">
        <v>247</v>
      </c>
      <c r="AE54">
        <v>0</v>
      </c>
      <c r="AF54">
        <v>6</v>
      </c>
      <c r="AG54">
        <v>73</v>
      </c>
      <c r="AH54">
        <v>12.232423000000001</v>
      </c>
      <c r="AI54">
        <v>3.6</v>
      </c>
      <c r="AJ54">
        <v>0</v>
      </c>
      <c r="AK54">
        <v>21</v>
      </c>
      <c r="AL54">
        <v>4863</v>
      </c>
      <c r="AM54" t="s">
        <v>534</v>
      </c>
      <c r="AN54" t="s">
        <v>703</v>
      </c>
      <c r="AO54">
        <v>1116.7139999999999</v>
      </c>
      <c r="AR54" t="s">
        <v>118</v>
      </c>
      <c r="AS54" t="s">
        <v>129</v>
      </c>
      <c r="AT54" t="s">
        <v>530</v>
      </c>
      <c r="AU54" t="s">
        <v>533</v>
      </c>
      <c r="AV54" t="s">
        <v>48</v>
      </c>
      <c r="AW54">
        <v>1</v>
      </c>
      <c r="BB54">
        <v>0.8196</v>
      </c>
      <c r="BC54" t="s">
        <v>67</v>
      </c>
      <c r="BF54" t="s">
        <v>118</v>
      </c>
      <c r="BG54" t="s">
        <v>129</v>
      </c>
      <c r="BH54" t="s">
        <v>533</v>
      </c>
      <c r="BI54">
        <v>899</v>
      </c>
      <c r="BJ54">
        <v>1</v>
      </c>
      <c r="BK54" t="s">
        <v>530</v>
      </c>
      <c r="BL54" t="s">
        <v>183</v>
      </c>
      <c r="BM54">
        <v>0.8196</v>
      </c>
      <c r="BN54" t="s">
        <v>67</v>
      </c>
      <c r="BO54" t="s">
        <v>188</v>
      </c>
      <c r="BP54">
        <v>1116.7139999999999</v>
      </c>
    </row>
    <row r="55" spans="1:68" ht="16.5">
      <c r="A55" s="127" t="str">
        <f t="shared" si="18"/>
        <v>해성운수</v>
      </c>
      <c r="B55" s="128" t="str">
        <f t="shared" si="1"/>
        <v>박금수</v>
      </c>
      <c r="C55" s="129" t="str">
        <f t="shared" si="19"/>
        <v>F</v>
      </c>
      <c r="D55" s="130">
        <f t="shared" si="20"/>
        <v>0.69185185185185183</v>
      </c>
      <c r="E55" s="131">
        <f t="shared" si="21"/>
        <v>7991</v>
      </c>
      <c r="F55" s="132" t="str">
        <f t="shared" si="22"/>
        <v>579</v>
      </c>
      <c r="G55" s="133" t="str">
        <f t="shared" si="23"/>
        <v>71바5777</v>
      </c>
      <c r="H55" s="134">
        <f t="shared" si="24"/>
        <v>4</v>
      </c>
      <c r="I55" s="135">
        <f t="shared" si="25"/>
        <v>1580.165</v>
      </c>
      <c r="J55" s="136">
        <f t="shared" si="26"/>
        <v>9.5911513497063828E-3</v>
      </c>
      <c r="K55" s="136">
        <f t="shared" si="27"/>
        <v>0.47512646592035584</v>
      </c>
      <c r="L55" s="136">
        <f t="shared" si="28"/>
        <v>0.29807013824505668</v>
      </c>
      <c r="M55" s="137">
        <f t="shared" si="29"/>
        <v>9.0009999999999994</v>
      </c>
      <c r="N55" s="138">
        <f t="shared" si="30"/>
        <v>0.44299171289074241</v>
      </c>
      <c r="O55" s="138">
        <f t="shared" si="31"/>
        <v>1.7719668515629696</v>
      </c>
      <c r="P55" s="224">
        <f t="shared" si="32"/>
        <v>47</v>
      </c>
      <c r="Q55" s="225">
        <f t="shared" si="33"/>
        <v>7</v>
      </c>
      <c r="R55" s="225">
        <f t="shared" si="34"/>
        <v>28</v>
      </c>
      <c r="T55">
        <v>534</v>
      </c>
      <c r="U55">
        <v>7991</v>
      </c>
      <c r="V55" t="s">
        <v>704</v>
      </c>
      <c r="W55">
        <v>1580.165</v>
      </c>
      <c r="X55">
        <v>474.88799999999998</v>
      </c>
      <c r="Y55">
        <v>3.327</v>
      </c>
      <c r="Z55">
        <v>9.0009999999999994</v>
      </c>
      <c r="AA55">
        <v>150.02025800000001</v>
      </c>
      <c r="AB55">
        <v>1.4388669999999999</v>
      </c>
      <c r="AC55">
        <v>71.278594999999996</v>
      </c>
      <c r="AD55" s="1">
        <v>471</v>
      </c>
      <c r="AE55">
        <v>7</v>
      </c>
      <c r="AF55">
        <v>28</v>
      </c>
      <c r="AG55">
        <v>78</v>
      </c>
      <c r="AH55">
        <v>10.533010000000001</v>
      </c>
      <c r="AI55">
        <v>87.9</v>
      </c>
      <c r="AJ55">
        <v>0</v>
      </c>
      <c r="AK55">
        <v>47</v>
      </c>
      <c r="AL55">
        <v>40011</v>
      </c>
      <c r="AM55" t="s">
        <v>705</v>
      </c>
      <c r="AN55" t="s">
        <v>706</v>
      </c>
      <c r="AO55">
        <v>1222.3050000000001</v>
      </c>
      <c r="AR55" t="s">
        <v>118</v>
      </c>
      <c r="AS55" t="s">
        <v>127</v>
      </c>
      <c r="AT55" t="s">
        <v>267</v>
      </c>
      <c r="AU55" t="s">
        <v>704</v>
      </c>
      <c r="AV55" t="s">
        <v>203</v>
      </c>
      <c r="AW55">
        <v>4</v>
      </c>
      <c r="BB55">
        <v>0.69185185185185183</v>
      </c>
      <c r="BC55" t="s">
        <v>70</v>
      </c>
      <c r="BF55" t="s">
        <v>118</v>
      </c>
      <c r="BG55" t="s">
        <v>127</v>
      </c>
      <c r="BH55" t="s">
        <v>704</v>
      </c>
      <c r="BI55">
        <v>7991</v>
      </c>
      <c r="BJ55">
        <v>4</v>
      </c>
      <c r="BK55" t="s">
        <v>267</v>
      </c>
      <c r="BL55" t="s">
        <v>266</v>
      </c>
      <c r="BM55">
        <v>0.69185185185185183</v>
      </c>
      <c r="BN55" t="s">
        <v>70</v>
      </c>
      <c r="BO55" t="s">
        <v>201</v>
      </c>
      <c r="BP55">
        <v>1580.165</v>
      </c>
    </row>
    <row r="56" spans="1:68" ht="16.5">
      <c r="A56" s="110" t="str">
        <f t="shared" si="18"/>
        <v>해성운수</v>
      </c>
      <c r="B56" s="111" t="str">
        <f t="shared" si="1"/>
        <v>박선영</v>
      </c>
      <c r="C56" s="112" t="str">
        <f t="shared" si="19"/>
        <v>D</v>
      </c>
      <c r="D56" s="113">
        <f t="shared" si="20"/>
        <v>0.80077207831470676</v>
      </c>
      <c r="E56" s="114">
        <f t="shared" si="21"/>
        <v>5441</v>
      </c>
      <c r="F56" s="115" t="str">
        <f t="shared" si="22"/>
        <v>557</v>
      </c>
      <c r="G56" s="116" t="str">
        <f t="shared" si="23"/>
        <v>70바3890</v>
      </c>
      <c r="H56" s="117">
        <f t="shared" si="24"/>
        <v>3</v>
      </c>
      <c r="I56" s="118">
        <f t="shared" si="25"/>
        <v>1533.1220000000001</v>
      </c>
      <c r="J56" s="119">
        <f t="shared" si="26"/>
        <v>1.1452263520651807E-2</v>
      </c>
      <c r="K56" s="119">
        <f t="shared" si="27"/>
        <v>0.55248385780168063</v>
      </c>
      <c r="L56" s="119">
        <f t="shared" si="28"/>
        <v>0.27525532866921221</v>
      </c>
      <c r="M56" s="120">
        <f t="shared" si="29"/>
        <v>12.741</v>
      </c>
      <c r="N56" s="121">
        <f t="shared" si="30"/>
        <v>1.6958859112321132</v>
      </c>
      <c r="O56" s="121">
        <f t="shared" si="31"/>
        <v>1.5654331488296429</v>
      </c>
      <c r="P56" s="226">
        <f t="shared" si="32"/>
        <v>275</v>
      </c>
      <c r="Q56" s="227">
        <f t="shared" si="33"/>
        <v>26</v>
      </c>
      <c r="R56" s="227">
        <f t="shared" si="34"/>
        <v>24</v>
      </c>
      <c r="T56">
        <v>534</v>
      </c>
      <c r="U56">
        <v>5441</v>
      </c>
      <c r="V56" t="s">
        <v>707</v>
      </c>
      <c r="W56">
        <v>1533.1220000000001</v>
      </c>
      <c r="X56">
        <v>479.15499999999997</v>
      </c>
      <c r="Y56">
        <v>3.2</v>
      </c>
      <c r="Z56">
        <v>12.741</v>
      </c>
      <c r="AA56">
        <v>191.97942800000001</v>
      </c>
      <c r="AB56">
        <v>2.1985990000000002</v>
      </c>
      <c r="AC56">
        <v>106.065535</v>
      </c>
      <c r="AD56" s="1">
        <v>422</v>
      </c>
      <c r="AE56">
        <v>26</v>
      </c>
      <c r="AF56">
        <v>24</v>
      </c>
      <c r="AG56">
        <v>77</v>
      </c>
      <c r="AH56">
        <v>7.9858659999999997</v>
      </c>
      <c r="AI56">
        <v>249.9</v>
      </c>
      <c r="AJ56">
        <v>0</v>
      </c>
      <c r="AK56">
        <v>275</v>
      </c>
      <c r="AL56">
        <v>90993</v>
      </c>
      <c r="AM56" t="s">
        <v>708</v>
      </c>
      <c r="AN56" t="s">
        <v>709</v>
      </c>
      <c r="AO56">
        <v>971.83900000000006</v>
      </c>
      <c r="AR56" t="s">
        <v>118</v>
      </c>
      <c r="AS56" t="s">
        <v>122</v>
      </c>
      <c r="AT56" t="s">
        <v>251</v>
      </c>
      <c r="AU56" t="s">
        <v>707</v>
      </c>
      <c r="AV56" t="s">
        <v>203</v>
      </c>
      <c r="AW56">
        <v>3</v>
      </c>
      <c r="BB56">
        <v>0.80077207831470676</v>
      </c>
      <c r="BC56" t="s">
        <v>67</v>
      </c>
      <c r="BF56" t="s">
        <v>118</v>
      </c>
      <c r="BG56" s="5" t="s">
        <v>122</v>
      </c>
      <c r="BH56" t="s">
        <v>707</v>
      </c>
      <c r="BI56">
        <v>5441</v>
      </c>
      <c r="BJ56">
        <v>3</v>
      </c>
      <c r="BK56" t="s">
        <v>251</v>
      </c>
      <c r="BL56" t="s">
        <v>249</v>
      </c>
      <c r="BM56">
        <v>0.80077207831470676</v>
      </c>
      <c r="BN56" t="s">
        <v>67</v>
      </c>
      <c r="BO56" t="s">
        <v>188</v>
      </c>
      <c r="BP56">
        <v>1533.1220000000001</v>
      </c>
    </row>
    <row r="57" spans="1:68" ht="16.5">
      <c r="A57" s="127" t="str">
        <f t="shared" si="18"/>
        <v>해성운수</v>
      </c>
      <c r="B57" s="128" t="str">
        <f t="shared" si="1"/>
        <v>박성원</v>
      </c>
      <c r="C57" s="129" t="str">
        <f t="shared" si="19"/>
        <v>F</v>
      </c>
      <c r="D57" s="130">
        <f t="shared" si="20"/>
        <v>0.78740740740740733</v>
      </c>
      <c r="E57" s="131">
        <f t="shared" si="21"/>
        <v>15</v>
      </c>
      <c r="F57" s="132" t="str">
        <f t="shared" si="22"/>
        <v>579</v>
      </c>
      <c r="G57" s="133" t="str">
        <f t="shared" si="23"/>
        <v>71바5797</v>
      </c>
      <c r="H57" s="134">
        <f t="shared" si="24"/>
        <v>1</v>
      </c>
      <c r="I57" s="135">
        <f t="shared" si="25"/>
        <v>1052.56</v>
      </c>
      <c r="J57" s="136">
        <f t="shared" si="26"/>
        <v>2.1523764842693652E-3</v>
      </c>
      <c r="K57" s="136">
        <f t="shared" si="27"/>
        <v>0.46347666390449477</v>
      </c>
      <c r="L57" s="136">
        <f t="shared" si="28"/>
        <v>0.33917306376833628</v>
      </c>
      <c r="M57" s="137">
        <f t="shared" si="29"/>
        <v>6.5250000000000004</v>
      </c>
      <c r="N57" s="138">
        <f t="shared" si="30"/>
        <v>0</v>
      </c>
      <c r="O57" s="138">
        <f t="shared" si="31"/>
        <v>0.66504522307516911</v>
      </c>
      <c r="P57" s="224">
        <f t="shared" si="32"/>
        <v>25</v>
      </c>
      <c r="Q57" s="225">
        <f t="shared" si="33"/>
        <v>0</v>
      </c>
      <c r="R57" s="225">
        <f t="shared" si="34"/>
        <v>7</v>
      </c>
      <c r="T57">
        <v>534</v>
      </c>
      <c r="U57">
        <v>15</v>
      </c>
      <c r="V57" t="s">
        <v>345</v>
      </c>
      <c r="W57">
        <v>1052.56</v>
      </c>
      <c r="X57">
        <v>247.559</v>
      </c>
      <c r="Y57">
        <v>4.2519999999999998</v>
      </c>
      <c r="Z57">
        <v>6.5250000000000004</v>
      </c>
      <c r="AA57">
        <v>97.563321999999999</v>
      </c>
      <c r="AB57">
        <v>0.20999300000000001</v>
      </c>
      <c r="AC57">
        <v>45.218322999999998</v>
      </c>
      <c r="AD57" s="1">
        <v>357</v>
      </c>
      <c r="AE57">
        <v>0</v>
      </c>
      <c r="AF57">
        <v>7</v>
      </c>
      <c r="AG57">
        <v>85</v>
      </c>
      <c r="AH57">
        <v>10.78848</v>
      </c>
      <c r="AI57">
        <v>70.5</v>
      </c>
      <c r="AJ57">
        <v>0</v>
      </c>
      <c r="AK57">
        <v>25</v>
      </c>
      <c r="AL57">
        <v>31361</v>
      </c>
      <c r="AM57" t="s">
        <v>346</v>
      </c>
      <c r="AN57" t="s">
        <v>710</v>
      </c>
      <c r="AO57">
        <v>1052.56</v>
      </c>
      <c r="AR57" t="s">
        <v>118</v>
      </c>
      <c r="AS57" t="s">
        <v>127</v>
      </c>
      <c r="AT57" t="s">
        <v>268</v>
      </c>
      <c r="AU57" t="s">
        <v>345</v>
      </c>
      <c r="AV57" t="s">
        <v>203</v>
      </c>
      <c r="AW57">
        <v>1</v>
      </c>
      <c r="BB57">
        <v>0.78740740740740733</v>
      </c>
      <c r="BC57" t="s">
        <v>70</v>
      </c>
      <c r="BF57" t="s">
        <v>118</v>
      </c>
      <c r="BG57" t="s">
        <v>127</v>
      </c>
      <c r="BH57" t="s">
        <v>345</v>
      </c>
      <c r="BI57">
        <v>15</v>
      </c>
      <c r="BJ57">
        <v>1</v>
      </c>
      <c r="BK57" t="s">
        <v>268</v>
      </c>
      <c r="BL57" t="s">
        <v>183</v>
      </c>
      <c r="BM57">
        <v>0.78740740740740733</v>
      </c>
      <c r="BN57" t="s">
        <v>70</v>
      </c>
      <c r="BO57" t="s">
        <v>201</v>
      </c>
      <c r="BP57">
        <v>1052.56</v>
      </c>
    </row>
    <row r="58" spans="1:68" ht="16.5">
      <c r="A58" s="110" t="str">
        <f t="shared" si="18"/>
        <v>해성운수</v>
      </c>
      <c r="B58" s="111" t="str">
        <f t="shared" si="1"/>
        <v>박승욱</v>
      </c>
      <c r="C58" s="112" t="str">
        <f t="shared" si="19"/>
        <v>A</v>
      </c>
      <c r="D58" s="113">
        <f t="shared" si="20"/>
        <v>0.95933971953598474</v>
      </c>
      <c r="E58" s="114">
        <f t="shared" si="21"/>
        <v>6667</v>
      </c>
      <c r="F58" s="115" t="str">
        <f t="shared" si="22"/>
        <v>24</v>
      </c>
      <c r="G58" s="116" t="str">
        <f t="shared" si="23"/>
        <v>70바3879</v>
      </c>
      <c r="H58" s="117">
        <f t="shared" si="24"/>
        <v>2</v>
      </c>
      <c r="I58" s="118">
        <f t="shared" si="25"/>
        <v>1716.2180000000001</v>
      </c>
      <c r="J58" s="119">
        <f t="shared" si="26"/>
        <v>3.3515577755938088E-2</v>
      </c>
      <c r="K58" s="119">
        <f t="shared" si="27"/>
        <v>0.37027576867634349</v>
      </c>
      <c r="L58" s="119">
        <f t="shared" si="28"/>
        <v>0.20335411934847436</v>
      </c>
      <c r="M58" s="120">
        <f t="shared" si="29"/>
        <v>12.722</v>
      </c>
      <c r="N58" s="121">
        <f t="shared" si="30"/>
        <v>0.40206962467374924</v>
      </c>
      <c r="O58" s="121">
        <f t="shared" si="31"/>
        <v>1.7805940521266037</v>
      </c>
      <c r="P58" s="226">
        <f t="shared" si="32"/>
        <v>15</v>
      </c>
      <c r="Q58" s="227">
        <f t="shared" si="33"/>
        <v>7</v>
      </c>
      <c r="R58" s="227">
        <f t="shared" si="34"/>
        <v>31</v>
      </c>
      <c r="T58">
        <v>534</v>
      </c>
      <c r="U58">
        <v>6667</v>
      </c>
      <c r="V58" t="s">
        <v>347</v>
      </c>
      <c r="W58">
        <v>1740.992</v>
      </c>
      <c r="X58">
        <v>789.58199999999999</v>
      </c>
      <c r="Y58">
        <v>2.2050000000000001</v>
      </c>
      <c r="Z58">
        <v>12.722</v>
      </c>
      <c r="AA58">
        <v>120.805526</v>
      </c>
      <c r="AB58">
        <v>4.0488670000000004</v>
      </c>
      <c r="AC58">
        <v>44.731358999999998</v>
      </c>
      <c r="AD58" s="1">
        <v>349</v>
      </c>
      <c r="AE58">
        <v>7</v>
      </c>
      <c r="AF58">
        <v>31</v>
      </c>
      <c r="AG58">
        <v>69</v>
      </c>
      <c r="AH58">
        <v>14.411526</v>
      </c>
      <c r="AI58">
        <v>28.7</v>
      </c>
      <c r="AJ58">
        <v>0</v>
      </c>
      <c r="AK58">
        <v>15</v>
      </c>
      <c r="AL58">
        <v>12051</v>
      </c>
      <c r="AM58" t="s">
        <v>348</v>
      </c>
      <c r="AN58" t="s">
        <v>711</v>
      </c>
      <c r="AO58">
        <v>1609.318</v>
      </c>
      <c r="AR58" t="s">
        <v>118</v>
      </c>
      <c r="AS58" t="s">
        <v>119</v>
      </c>
      <c r="AT58" t="s">
        <v>233</v>
      </c>
      <c r="AU58" t="s">
        <v>347</v>
      </c>
      <c r="AV58" t="s">
        <v>48</v>
      </c>
      <c r="AW58">
        <v>2</v>
      </c>
      <c r="BB58">
        <v>0.95933971953598474</v>
      </c>
      <c r="BC58" t="s">
        <v>66</v>
      </c>
      <c r="BF58" t="s">
        <v>118</v>
      </c>
      <c r="BG58" t="s">
        <v>119</v>
      </c>
      <c r="BH58" t="s">
        <v>347</v>
      </c>
      <c r="BI58">
        <v>6667</v>
      </c>
      <c r="BJ58">
        <v>2</v>
      </c>
      <c r="BK58" t="s">
        <v>233</v>
      </c>
      <c r="BL58" t="s">
        <v>236</v>
      </c>
      <c r="BM58">
        <v>0.95933971953598474</v>
      </c>
      <c r="BN58" t="s">
        <v>66</v>
      </c>
      <c r="BO58" t="s">
        <v>187</v>
      </c>
      <c r="BP58">
        <v>1716.2180000000001</v>
      </c>
    </row>
    <row r="59" spans="1:68" ht="16.5">
      <c r="A59" s="127" t="str">
        <f t="shared" si="18"/>
        <v>해성운수</v>
      </c>
      <c r="B59" s="128" t="str">
        <f t="shared" si="1"/>
        <v>박승철</v>
      </c>
      <c r="C59" s="129" t="str">
        <f t="shared" si="19"/>
        <v>C</v>
      </c>
      <c r="D59" s="130">
        <f t="shared" si="20"/>
        <v>0.89251635937486229</v>
      </c>
      <c r="E59" s="131">
        <f t="shared" si="21"/>
        <v>3283</v>
      </c>
      <c r="F59" s="132" t="str">
        <f t="shared" si="22"/>
        <v>24</v>
      </c>
      <c r="G59" s="133" t="str">
        <f t="shared" si="23"/>
        <v>70바3857</v>
      </c>
      <c r="H59" s="134">
        <f t="shared" si="24"/>
        <v>11</v>
      </c>
      <c r="I59" s="135">
        <f t="shared" si="25"/>
        <v>2106.4780000000001</v>
      </c>
      <c r="J59" s="136">
        <f t="shared" si="26"/>
        <v>2.1001204150606904E-2</v>
      </c>
      <c r="K59" s="136">
        <f t="shared" si="27"/>
        <v>0.39903091657351863</v>
      </c>
      <c r="L59" s="136">
        <f t="shared" si="28"/>
        <v>0.12342877542514091</v>
      </c>
      <c r="M59" s="137">
        <f t="shared" si="29"/>
        <v>15.622</v>
      </c>
      <c r="N59" s="138">
        <f t="shared" si="30"/>
        <v>0.61714387712570462</v>
      </c>
      <c r="O59" s="138">
        <f t="shared" si="31"/>
        <v>7.1208908899119763</v>
      </c>
      <c r="P59" s="224">
        <f t="shared" si="32"/>
        <v>30</v>
      </c>
      <c r="Q59" s="225">
        <f t="shared" si="33"/>
        <v>13</v>
      </c>
      <c r="R59" s="225">
        <f t="shared" si="34"/>
        <v>150</v>
      </c>
      <c r="T59">
        <v>534</v>
      </c>
      <c r="U59">
        <v>3283</v>
      </c>
      <c r="V59" t="s">
        <v>349</v>
      </c>
      <c r="W59">
        <v>2106.4780000000001</v>
      </c>
      <c r="X59">
        <v>1015.5839999999999</v>
      </c>
      <c r="Y59">
        <v>2.0739999999999998</v>
      </c>
      <c r="Z59">
        <v>15.622</v>
      </c>
      <c r="AA59">
        <v>142.08023399999999</v>
      </c>
      <c r="AB59">
        <v>2.9838559999999998</v>
      </c>
      <c r="AC59">
        <v>56.694406000000001</v>
      </c>
      <c r="AD59" s="1">
        <v>260</v>
      </c>
      <c r="AE59">
        <v>13</v>
      </c>
      <c r="AF59">
        <v>150</v>
      </c>
      <c r="AG59">
        <v>85</v>
      </c>
      <c r="AH59">
        <v>14.825975</v>
      </c>
      <c r="AI59">
        <v>330.2</v>
      </c>
      <c r="AJ59">
        <v>2.6</v>
      </c>
      <c r="AK59">
        <v>30</v>
      </c>
      <c r="AL59">
        <v>21515</v>
      </c>
      <c r="AM59" t="s">
        <v>350</v>
      </c>
      <c r="AN59" t="s">
        <v>712</v>
      </c>
      <c r="AO59">
        <v>391.91300000000001</v>
      </c>
      <c r="AR59" t="s">
        <v>118</v>
      </c>
      <c r="AS59" t="s">
        <v>119</v>
      </c>
      <c r="AT59" t="s">
        <v>214</v>
      </c>
      <c r="AU59" t="s">
        <v>349</v>
      </c>
      <c r="AV59" t="s">
        <v>48</v>
      </c>
      <c r="AW59">
        <v>11</v>
      </c>
      <c r="BB59">
        <v>0.89251635937486229</v>
      </c>
      <c r="BC59" t="s">
        <v>69</v>
      </c>
      <c r="BF59" t="s">
        <v>118</v>
      </c>
      <c r="BG59" t="s">
        <v>119</v>
      </c>
      <c r="BH59" t="s">
        <v>349</v>
      </c>
      <c r="BI59">
        <v>3283</v>
      </c>
      <c r="BJ59">
        <v>11</v>
      </c>
      <c r="BK59" t="s">
        <v>214</v>
      </c>
      <c r="BL59" t="s">
        <v>228</v>
      </c>
      <c r="BM59">
        <v>0.89251635937486229</v>
      </c>
      <c r="BN59" t="s">
        <v>69</v>
      </c>
      <c r="BO59" t="s">
        <v>186</v>
      </c>
      <c r="BP59">
        <v>2106.4780000000001</v>
      </c>
    </row>
    <row r="60" spans="1:68" ht="16.5">
      <c r="A60" s="110" t="str">
        <f t="shared" si="18"/>
        <v>해성운수</v>
      </c>
      <c r="B60" s="111" t="str">
        <f t="shared" si="1"/>
        <v>박연태</v>
      </c>
      <c r="C60" s="112" t="str">
        <f t="shared" si="19"/>
        <v>D</v>
      </c>
      <c r="D60" s="113">
        <f t="shared" si="20"/>
        <v>0.84859781774267884</v>
      </c>
      <c r="E60" s="114">
        <f t="shared" si="21"/>
        <v>7788</v>
      </c>
      <c r="F60" s="115" t="str">
        <f t="shared" si="22"/>
        <v>24</v>
      </c>
      <c r="G60" s="116" t="str">
        <f t="shared" si="23"/>
        <v>70바3875</v>
      </c>
      <c r="H60" s="117">
        <f t="shared" si="24"/>
        <v>4</v>
      </c>
      <c r="I60" s="118">
        <f t="shared" si="25"/>
        <v>2140.7299999999996</v>
      </c>
      <c r="J60" s="119">
        <f t="shared" si="26"/>
        <v>2.0838350705850179E-2</v>
      </c>
      <c r="K60" s="119">
        <f t="shared" si="27"/>
        <v>0.42913359502898762</v>
      </c>
      <c r="L60" s="119">
        <f t="shared" si="28"/>
        <v>0.13500067733903859</v>
      </c>
      <c r="M60" s="120">
        <f t="shared" si="29"/>
        <v>15.436999999999999</v>
      </c>
      <c r="N60" s="121">
        <f t="shared" si="30"/>
        <v>0.56055644569842999</v>
      </c>
      <c r="O60" s="121">
        <f t="shared" si="31"/>
        <v>8.5951988340425931</v>
      </c>
      <c r="P60" s="226">
        <f t="shared" si="32"/>
        <v>59</v>
      </c>
      <c r="Q60" s="227">
        <f t="shared" si="33"/>
        <v>12</v>
      </c>
      <c r="R60" s="227">
        <f t="shared" si="34"/>
        <v>184</v>
      </c>
      <c r="T60">
        <v>534</v>
      </c>
      <c r="U60">
        <v>7788</v>
      </c>
      <c r="V60" t="s">
        <v>351</v>
      </c>
      <c r="W60">
        <v>2140.73</v>
      </c>
      <c r="X60">
        <v>1101.0340000000001</v>
      </c>
      <c r="Y60">
        <v>1.944</v>
      </c>
      <c r="Z60">
        <v>15.436999999999999</v>
      </c>
      <c r="AA60">
        <v>147.98997499999999</v>
      </c>
      <c r="AB60">
        <v>3.0838670000000001</v>
      </c>
      <c r="AC60">
        <v>63.507469999999998</v>
      </c>
      <c r="AD60" s="1">
        <v>289</v>
      </c>
      <c r="AE60">
        <v>12</v>
      </c>
      <c r="AF60">
        <v>184</v>
      </c>
      <c r="AG60">
        <v>80</v>
      </c>
      <c r="AH60">
        <v>14.465370999999999</v>
      </c>
      <c r="AI60">
        <v>748.4</v>
      </c>
      <c r="AJ60">
        <v>0</v>
      </c>
      <c r="AK60">
        <v>59</v>
      </c>
      <c r="AL60">
        <v>47065</v>
      </c>
      <c r="AM60" t="s">
        <v>352</v>
      </c>
      <c r="AN60" t="s">
        <v>713</v>
      </c>
      <c r="AO60">
        <v>1749.6189999999999</v>
      </c>
      <c r="AR60" t="s">
        <v>118</v>
      </c>
      <c r="AS60" t="s">
        <v>119</v>
      </c>
      <c r="AT60" t="s">
        <v>228</v>
      </c>
      <c r="AU60" t="s">
        <v>351</v>
      </c>
      <c r="AV60" t="s">
        <v>226</v>
      </c>
      <c r="AW60">
        <v>4</v>
      </c>
      <c r="BB60">
        <v>0.84859781774267884</v>
      </c>
      <c r="BC60" t="s">
        <v>67</v>
      </c>
      <c r="BF60" t="s">
        <v>118</v>
      </c>
      <c r="BG60" t="s">
        <v>119</v>
      </c>
      <c r="BH60" t="s">
        <v>351</v>
      </c>
      <c r="BI60">
        <v>7788</v>
      </c>
      <c r="BJ60">
        <v>4</v>
      </c>
      <c r="BK60" t="s">
        <v>228</v>
      </c>
      <c r="BL60" t="s">
        <v>229</v>
      </c>
      <c r="BM60">
        <v>0.84859781774267884</v>
      </c>
      <c r="BN60" t="s">
        <v>67</v>
      </c>
      <c r="BO60" t="s">
        <v>188</v>
      </c>
      <c r="BP60">
        <v>2140.7299999999996</v>
      </c>
    </row>
    <row r="61" spans="1:68" ht="16.5">
      <c r="A61" s="127" t="str">
        <f t="shared" si="18"/>
        <v>해성운수</v>
      </c>
      <c r="B61" s="128" t="str">
        <f t="shared" si="1"/>
        <v>박용출</v>
      </c>
      <c r="C61" s="129" t="str">
        <f t="shared" si="19"/>
        <v>F</v>
      </c>
      <c r="D61" s="130">
        <f t="shared" si="20"/>
        <v>0.75373298142277712</v>
      </c>
      <c r="E61" s="131">
        <f t="shared" si="21"/>
        <v>5447</v>
      </c>
      <c r="F61" s="132" t="str">
        <f t="shared" si="22"/>
        <v>514-1</v>
      </c>
      <c r="G61" s="133" t="str">
        <f t="shared" si="23"/>
        <v>71바5763</v>
      </c>
      <c r="H61" s="134">
        <f t="shared" si="24"/>
        <v>2</v>
      </c>
      <c r="I61" s="135">
        <f t="shared" si="25"/>
        <v>1053.172</v>
      </c>
      <c r="J61" s="136">
        <f t="shared" si="26"/>
        <v>2.221195669284913E-2</v>
      </c>
      <c r="K61" s="136">
        <f t="shared" si="27"/>
        <v>0.39997658985370832</v>
      </c>
      <c r="L61" s="136">
        <f t="shared" si="28"/>
        <v>9.0203689425848763E-2</v>
      </c>
      <c r="M61" s="137">
        <f t="shared" si="29"/>
        <v>11.093</v>
      </c>
      <c r="N61" s="138">
        <f t="shared" si="30"/>
        <v>0</v>
      </c>
      <c r="O61" s="138">
        <f t="shared" si="31"/>
        <v>1.8990250405441846</v>
      </c>
      <c r="P61" s="224">
        <f t="shared" si="32"/>
        <v>17</v>
      </c>
      <c r="Q61" s="225">
        <f t="shared" si="33"/>
        <v>0</v>
      </c>
      <c r="R61" s="225">
        <f t="shared" si="34"/>
        <v>20</v>
      </c>
      <c r="T61">
        <v>534</v>
      </c>
      <c r="U61">
        <v>5447</v>
      </c>
      <c r="V61" t="s">
        <v>353</v>
      </c>
      <c r="W61">
        <v>1053.172</v>
      </c>
      <c r="X61">
        <v>531.58500000000004</v>
      </c>
      <c r="Y61">
        <v>1.9810000000000001</v>
      </c>
      <c r="Z61">
        <v>11.093</v>
      </c>
      <c r="AA61">
        <v>88.901623000000001</v>
      </c>
      <c r="AB61">
        <v>1.9746790000000001</v>
      </c>
      <c r="AC61">
        <v>35.558568000000001</v>
      </c>
      <c r="AD61" s="1">
        <v>95</v>
      </c>
      <c r="AE61">
        <v>0</v>
      </c>
      <c r="AF61">
        <v>20</v>
      </c>
      <c r="AG61">
        <v>61</v>
      </c>
      <c r="AH61">
        <v>11.846487</v>
      </c>
      <c r="AI61">
        <v>0</v>
      </c>
      <c r="AJ61">
        <v>0</v>
      </c>
      <c r="AK61">
        <v>17</v>
      </c>
      <c r="AL61">
        <v>7001</v>
      </c>
      <c r="AM61" t="s">
        <v>354</v>
      </c>
      <c r="AN61" t="s">
        <v>714</v>
      </c>
      <c r="AO61">
        <v>887.79100000000005</v>
      </c>
      <c r="AR61" t="s">
        <v>118</v>
      </c>
      <c r="AS61" t="s">
        <v>120</v>
      </c>
      <c r="AT61" t="s">
        <v>244</v>
      </c>
      <c r="AU61" t="s">
        <v>353</v>
      </c>
      <c r="AV61" t="s">
        <v>48</v>
      </c>
      <c r="AW61">
        <v>2</v>
      </c>
      <c r="BB61">
        <v>0.75373298142277712</v>
      </c>
      <c r="BC61" t="s">
        <v>70</v>
      </c>
      <c r="BF61" t="s">
        <v>118</v>
      </c>
      <c r="BG61" s="5" t="s">
        <v>120</v>
      </c>
      <c r="BH61" t="s">
        <v>353</v>
      </c>
      <c r="BI61">
        <v>5447</v>
      </c>
      <c r="BJ61">
        <v>2</v>
      </c>
      <c r="BK61" t="s">
        <v>244</v>
      </c>
      <c r="BL61" t="s">
        <v>240</v>
      </c>
      <c r="BM61">
        <v>0.75373298142277712</v>
      </c>
      <c r="BN61" t="s">
        <v>70</v>
      </c>
      <c r="BO61" t="s">
        <v>201</v>
      </c>
      <c r="BP61">
        <v>1053.172</v>
      </c>
    </row>
    <row r="62" spans="1:68" ht="16.5">
      <c r="A62" s="110" t="str">
        <f t="shared" si="18"/>
        <v>해성운수</v>
      </c>
      <c r="B62" s="111" t="str">
        <f t="shared" si="1"/>
        <v>박용호</v>
      </c>
      <c r="C62" s="112" t="str">
        <f t="shared" si="19"/>
        <v>D</v>
      </c>
      <c r="D62" s="113">
        <f t="shared" si="20"/>
        <v>0.82363523929758409</v>
      </c>
      <c r="E62" s="114">
        <f t="shared" si="21"/>
        <v>4475</v>
      </c>
      <c r="F62" s="115" t="str">
        <f t="shared" si="22"/>
        <v>593</v>
      </c>
      <c r="G62" s="116" t="str">
        <f t="shared" si="23"/>
        <v>70바3808</v>
      </c>
      <c r="H62" s="117">
        <f t="shared" si="24"/>
        <v>3</v>
      </c>
      <c r="I62" s="118">
        <f t="shared" si="25"/>
        <v>1395.972</v>
      </c>
      <c r="J62" s="119">
        <f t="shared" si="26"/>
        <v>8.0140376182184624E-3</v>
      </c>
      <c r="K62" s="119">
        <f t="shared" si="27"/>
        <v>0.41517800986983772</v>
      </c>
      <c r="L62" s="119">
        <f t="shared" si="28"/>
        <v>5.2293312473316082E-2</v>
      </c>
      <c r="M62" s="120">
        <f t="shared" si="29"/>
        <v>7.99</v>
      </c>
      <c r="N62" s="121">
        <f t="shared" si="30"/>
        <v>0</v>
      </c>
      <c r="O62" s="121">
        <f t="shared" si="31"/>
        <v>1.0028854446937332</v>
      </c>
      <c r="P62" s="226">
        <f t="shared" si="32"/>
        <v>17</v>
      </c>
      <c r="Q62" s="227">
        <f t="shared" si="33"/>
        <v>0</v>
      </c>
      <c r="R62" s="227">
        <f t="shared" si="34"/>
        <v>14</v>
      </c>
      <c r="T62">
        <v>534</v>
      </c>
      <c r="U62">
        <v>4475</v>
      </c>
      <c r="V62" t="s">
        <v>355</v>
      </c>
      <c r="W62">
        <v>1395.972</v>
      </c>
      <c r="X62">
        <v>770.49199999999996</v>
      </c>
      <c r="Y62">
        <v>1.8120000000000001</v>
      </c>
      <c r="Z62">
        <v>7.99</v>
      </c>
      <c r="AA62">
        <v>121.337963</v>
      </c>
      <c r="AB62">
        <v>0.97240700000000002</v>
      </c>
      <c r="AC62">
        <v>50.376854000000002</v>
      </c>
      <c r="AD62" s="1">
        <v>73</v>
      </c>
      <c r="AE62">
        <v>0</v>
      </c>
      <c r="AF62">
        <v>14</v>
      </c>
      <c r="AG62">
        <v>64</v>
      </c>
      <c r="AH62">
        <v>11.504823999999999</v>
      </c>
      <c r="AI62">
        <v>3.1</v>
      </c>
      <c r="AJ62">
        <v>0</v>
      </c>
      <c r="AK62">
        <v>17</v>
      </c>
      <c r="AL62">
        <v>2577</v>
      </c>
      <c r="AM62" t="s">
        <v>356</v>
      </c>
      <c r="AN62" t="s">
        <v>715</v>
      </c>
      <c r="AO62">
        <v>1232.8810000000001</v>
      </c>
      <c r="AR62" t="s">
        <v>118</v>
      </c>
      <c r="AS62" t="s">
        <v>128</v>
      </c>
      <c r="AT62" t="s">
        <v>273</v>
      </c>
      <c r="AU62" t="s">
        <v>355</v>
      </c>
      <c r="AV62" t="s">
        <v>226</v>
      </c>
      <c r="AW62">
        <v>3</v>
      </c>
      <c r="BB62">
        <v>0.82363523929758409</v>
      </c>
      <c r="BC62" t="s">
        <v>67</v>
      </c>
      <c r="BF62" t="s">
        <v>118</v>
      </c>
      <c r="BG62" t="s">
        <v>128</v>
      </c>
      <c r="BH62" t="s">
        <v>355</v>
      </c>
      <c r="BI62">
        <v>4475</v>
      </c>
      <c r="BJ62">
        <v>3</v>
      </c>
      <c r="BK62" t="s">
        <v>273</v>
      </c>
      <c r="BL62" t="s">
        <v>276</v>
      </c>
      <c r="BM62">
        <v>0.82363523929758409</v>
      </c>
      <c r="BN62" t="s">
        <v>67</v>
      </c>
      <c r="BO62" t="s">
        <v>188</v>
      </c>
      <c r="BP62">
        <v>1395.972</v>
      </c>
    </row>
    <row r="63" spans="1:68" ht="16.5">
      <c r="A63" s="127" t="str">
        <f t="shared" si="18"/>
        <v>해성운수</v>
      </c>
      <c r="B63" s="128" t="str">
        <f t="shared" si="1"/>
        <v>박일우</v>
      </c>
      <c r="C63" s="129" t="str">
        <f t="shared" si="19"/>
        <v>B</v>
      </c>
      <c r="D63" s="130">
        <f t="shared" si="20"/>
        <v>0.94068589053782958</v>
      </c>
      <c r="E63" s="131">
        <f t="shared" si="21"/>
        <v>2770</v>
      </c>
      <c r="F63" s="132" t="str">
        <f t="shared" si="22"/>
        <v>24</v>
      </c>
      <c r="G63" s="133" t="str">
        <f t="shared" si="23"/>
        <v>70바3873</v>
      </c>
      <c r="H63" s="134">
        <f t="shared" si="24"/>
        <v>3</v>
      </c>
      <c r="I63" s="135">
        <f t="shared" si="25"/>
        <v>1839.77</v>
      </c>
      <c r="J63" s="136">
        <f t="shared" si="26"/>
        <v>2.3332469716226573E-2</v>
      </c>
      <c r="K63" s="136">
        <f t="shared" si="27"/>
        <v>0.39018713611967748</v>
      </c>
      <c r="L63" s="136">
        <f t="shared" si="28"/>
        <v>0.20654755757513169</v>
      </c>
      <c r="M63" s="137">
        <f t="shared" si="29"/>
        <v>13.413</v>
      </c>
      <c r="N63" s="138">
        <f t="shared" si="30"/>
        <v>0.48919158373057503</v>
      </c>
      <c r="O63" s="138">
        <f t="shared" si="31"/>
        <v>10.381732499171092</v>
      </c>
      <c r="P63" s="224">
        <f t="shared" si="32"/>
        <v>36</v>
      </c>
      <c r="Q63" s="225">
        <f t="shared" si="33"/>
        <v>9</v>
      </c>
      <c r="R63" s="225">
        <f t="shared" si="34"/>
        <v>191</v>
      </c>
      <c r="T63">
        <v>534</v>
      </c>
      <c r="U63">
        <v>2770</v>
      </c>
      <c r="V63" t="s">
        <v>357</v>
      </c>
      <c r="W63">
        <v>1839.77</v>
      </c>
      <c r="X63">
        <v>846.10900000000004</v>
      </c>
      <c r="Y63">
        <v>2.1739999999999999</v>
      </c>
      <c r="Z63">
        <v>13.413</v>
      </c>
      <c r="AA63">
        <v>115.479417</v>
      </c>
      <c r="AB63">
        <v>2.69442</v>
      </c>
      <c r="AC63">
        <v>45.058582999999999</v>
      </c>
      <c r="AD63" s="1">
        <v>380</v>
      </c>
      <c r="AE63">
        <v>9</v>
      </c>
      <c r="AF63">
        <v>191</v>
      </c>
      <c r="AG63">
        <v>85</v>
      </c>
      <c r="AH63">
        <v>15.931583</v>
      </c>
      <c r="AI63">
        <v>112.7</v>
      </c>
      <c r="AJ63">
        <v>1</v>
      </c>
      <c r="AK63">
        <v>36</v>
      </c>
      <c r="AL63">
        <v>19459</v>
      </c>
      <c r="AM63" t="s">
        <v>358</v>
      </c>
      <c r="AN63" t="s">
        <v>716</v>
      </c>
      <c r="AO63">
        <v>1600.528</v>
      </c>
      <c r="AR63" t="s">
        <v>118</v>
      </c>
      <c r="AS63" t="s">
        <v>119</v>
      </c>
      <c r="AT63" t="s">
        <v>224</v>
      </c>
      <c r="AU63" t="s">
        <v>357</v>
      </c>
      <c r="AV63" t="s">
        <v>48</v>
      </c>
      <c r="AW63">
        <v>3</v>
      </c>
      <c r="BB63">
        <v>0.94068589053782958</v>
      </c>
      <c r="BC63" t="s">
        <v>68</v>
      </c>
      <c r="BF63" t="s">
        <v>118</v>
      </c>
      <c r="BG63" t="s">
        <v>119</v>
      </c>
      <c r="BH63" t="s">
        <v>357</v>
      </c>
      <c r="BI63">
        <v>2770</v>
      </c>
      <c r="BJ63">
        <v>3</v>
      </c>
      <c r="BK63" t="s">
        <v>224</v>
      </c>
      <c r="BL63" t="s">
        <v>214</v>
      </c>
      <c r="BM63">
        <v>0.94068589053782958</v>
      </c>
      <c r="BN63" t="s">
        <v>68</v>
      </c>
      <c r="BO63" t="s">
        <v>184</v>
      </c>
      <c r="BP63">
        <v>1839.77</v>
      </c>
    </row>
    <row r="64" spans="1:68" ht="16.5">
      <c r="A64" s="110" t="str">
        <f t="shared" si="18"/>
        <v>해성운수</v>
      </c>
      <c r="B64" s="111" t="str">
        <f t="shared" si="1"/>
        <v>박재용</v>
      </c>
      <c r="C64" s="112" t="str">
        <f t="shared" si="19"/>
        <v>C</v>
      </c>
      <c r="D64" s="113">
        <f t="shared" si="20"/>
        <v>0.88817614165308978</v>
      </c>
      <c r="E64" s="114">
        <f t="shared" si="21"/>
        <v>4359</v>
      </c>
      <c r="F64" s="115" t="str">
        <f t="shared" si="22"/>
        <v>24</v>
      </c>
      <c r="G64" s="116" t="str">
        <f t="shared" si="23"/>
        <v>70바3875</v>
      </c>
      <c r="H64" s="117">
        <f t="shared" si="24"/>
        <v>4</v>
      </c>
      <c r="I64" s="118">
        <f t="shared" si="25"/>
        <v>2042.3779999999999</v>
      </c>
      <c r="J64" s="119">
        <f t="shared" si="26"/>
        <v>5.9140869843042464E-3</v>
      </c>
      <c r="K64" s="119">
        <f t="shared" si="27"/>
        <v>0.38264575472612666</v>
      </c>
      <c r="L64" s="119">
        <f t="shared" si="28"/>
        <v>0.17234811577484677</v>
      </c>
      <c r="M64" s="120">
        <f t="shared" si="29"/>
        <v>14.481</v>
      </c>
      <c r="N64" s="121">
        <f t="shared" si="30"/>
        <v>0.78340052624930356</v>
      </c>
      <c r="O64" s="121">
        <f t="shared" si="31"/>
        <v>10.67383217014676</v>
      </c>
      <c r="P64" s="226">
        <f t="shared" si="32"/>
        <v>15</v>
      </c>
      <c r="Q64" s="227">
        <f t="shared" si="33"/>
        <v>16</v>
      </c>
      <c r="R64" s="227">
        <f t="shared" si="34"/>
        <v>218</v>
      </c>
      <c r="T64">
        <v>534</v>
      </c>
      <c r="U64">
        <v>4359</v>
      </c>
      <c r="V64" t="s">
        <v>359</v>
      </c>
      <c r="W64">
        <v>2042.3779999999999</v>
      </c>
      <c r="X64">
        <v>1003.56</v>
      </c>
      <c r="Y64">
        <v>2.0350000000000001</v>
      </c>
      <c r="Z64">
        <v>14.481</v>
      </c>
      <c r="AA64">
        <v>127.13661500000001</v>
      </c>
      <c r="AB64">
        <v>0.75189700000000004</v>
      </c>
      <c r="AC64">
        <v>48.648285999999999</v>
      </c>
      <c r="AD64" s="1">
        <v>352</v>
      </c>
      <c r="AE64">
        <v>16</v>
      </c>
      <c r="AF64">
        <v>218</v>
      </c>
      <c r="AG64">
        <v>82</v>
      </c>
      <c r="AH64">
        <v>16.064435</v>
      </c>
      <c r="AI64">
        <v>633.70000000000005</v>
      </c>
      <c r="AJ64">
        <v>6</v>
      </c>
      <c r="AK64">
        <v>15</v>
      </c>
      <c r="AL64">
        <v>11005</v>
      </c>
      <c r="AM64" t="s">
        <v>360</v>
      </c>
      <c r="AN64" t="s">
        <v>717</v>
      </c>
      <c r="AO64">
        <v>1517.953</v>
      </c>
      <c r="AR64" t="s">
        <v>118</v>
      </c>
      <c r="AS64" t="s">
        <v>119</v>
      </c>
      <c r="AT64" t="s">
        <v>228</v>
      </c>
      <c r="AU64" t="s">
        <v>359</v>
      </c>
      <c r="AV64" t="s">
        <v>226</v>
      </c>
      <c r="AW64">
        <v>4</v>
      </c>
      <c r="BB64">
        <v>0.88817614165308978</v>
      </c>
      <c r="BC64" t="s">
        <v>69</v>
      </c>
      <c r="BF64" t="s">
        <v>118</v>
      </c>
      <c r="BG64" s="5" t="s">
        <v>119</v>
      </c>
      <c r="BH64" t="s">
        <v>359</v>
      </c>
      <c r="BI64">
        <v>4359</v>
      </c>
      <c r="BJ64">
        <v>4</v>
      </c>
      <c r="BK64" t="s">
        <v>228</v>
      </c>
      <c r="BL64" t="s">
        <v>229</v>
      </c>
      <c r="BM64">
        <v>0.88817614165308978</v>
      </c>
      <c r="BN64" t="s">
        <v>69</v>
      </c>
      <c r="BO64" t="s">
        <v>186</v>
      </c>
      <c r="BP64">
        <v>2042.3779999999999</v>
      </c>
    </row>
    <row r="65" spans="1:68" ht="16.5">
      <c r="A65" s="127" t="str">
        <f t="shared" si="18"/>
        <v>해성운수</v>
      </c>
      <c r="B65" s="128" t="str">
        <f t="shared" si="1"/>
        <v>박종길</v>
      </c>
      <c r="C65" s="129" t="str">
        <f t="shared" si="19"/>
        <v>F</v>
      </c>
      <c r="D65" s="130">
        <f t="shared" si="20"/>
        <v>0.67127272727272735</v>
      </c>
      <c r="E65" s="131">
        <f t="shared" si="21"/>
        <v>7987</v>
      </c>
      <c r="F65" s="132" t="str">
        <f t="shared" si="22"/>
        <v>579</v>
      </c>
      <c r="G65" s="133" t="str">
        <f t="shared" si="23"/>
        <v>71바5814</v>
      </c>
      <c r="H65" s="134">
        <f t="shared" si="24"/>
        <v>2</v>
      </c>
      <c r="I65" s="135">
        <f t="shared" si="25"/>
        <v>1764.461</v>
      </c>
      <c r="J65" s="136">
        <f t="shared" si="26"/>
        <v>9.5001594983596602E-3</v>
      </c>
      <c r="K65" s="136">
        <f t="shared" si="27"/>
        <v>0.47883821316284919</v>
      </c>
      <c r="L65" s="136">
        <f t="shared" si="28"/>
        <v>0.30830944974130908</v>
      </c>
      <c r="M65" s="137">
        <f t="shared" si="29"/>
        <v>7.4290000000000003</v>
      </c>
      <c r="N65" s="138">
        <f t="shared" si="30"/>
        <v>5.6642846461634665E-2</v>
      </c>
      <c r="O65" s="138">
        <f t="shared" si="31"/>
        <v>1.8692139332339439</v>
      </c>
      <c r="P65" s="224">
        <f t="shared" si="32"/>
        <v>136</v>
      </c>
      <c r="Q65" s="225">
        <f t="shared" si="33"/>
        <v>1</v>
      </c>
      <c r="R65" s="225">
        <f t="shared" si="34"/>
        <v>33</v>
      </c>
      <c r="T65">
        <v>534</v>
      </c>
      <c r="U65">
        <v>7987</v>
      </c>
      <c r="V65" t="s">
        <v>361</v>
      </c>
      <c r="W65">
        <v>1765.4480000000001</v>
      </c>
      <c r="X65">
        <v>483.733</v>
      </c>
      <c r="Y65">
        <v>3.65</v>
      </c>
      <c r="Z65">
        <v>7.4290000000000003</v>
      </c>
      <c r="AA65">
        <v>190.98942500000001</v>
      </c>
      <c r="AB65">
        <v>1.81443</v>
      </c>
      <c r="AC65">
        <v>91.453035</v>
      </c>
      <c r="AD65" s="1">
        <v>544</v>
      </c>
      <c r="AE65">
        <v>1</v>
      </c>
      <c r="AF65">
        <v>33</v>
      </c>
      <c r="AG65">
        <v>71</v>
      </c>
      <c r="AH65">
        <v>9.2436950000000007</v>
      </c>
      <c r="AI65">
        <v>14</v>
      </c>
      <c r="AJ65">
        <v>0</v>
      </c>
      <c r="AK65">
        <v>136</v>
      </c>
      <c r="AL65">
        <v>67916</v>
      </c>
      <c r="AM65" t="s">
        <v>362</v>
      </c>
      <c r="AN65" t="s">
        <v>718</v>
      </c>
      <c r="AO65">
        <v>1661.1079999999999</v>
      </c>
      <c r="AR65" t="s">
        <v>118</v>
      </c>
      <c r="AS65" t="s">
        <v>127</v>
      </c>
      <c r="AT65" t="s">
        <v>271</v>
      </c>
      <c r="AU65" t="s">
        <v>361</v>
      </c>
      <c r="AV65" t="s">
        <v>203</v>
      </c>
      <c r="AW65">
        <v>2</v>
      </c>
      <c r="BB65">
        <v>0.67127272727272735</v>
      </c>
      <c r="BC65" t="s">
        <v>70</v>
      </c>
      <c r="BF65" t="s">
        <v>118</v>
      </c>
      <c r="BG65" s="5" t="s">
        <v>127</v>
      </c>
      <c r="BH65" t="s">
        <v>361</v>
      </c>
      <c r="BI65">
        <v>7987</v>
      </c>
      <c r="BJ65">
        <v>2</v>
      </c>
      <c r="BK65" t="s">
        <v>271</v>
      </c>
      <c r="BL65" t="s">
        <v>589</v>
      </c>
      <c r="BM65">
        <v>0.67127272727272735</v>
      </c>
      <c r="BN65" t="s">
        <v>70</v>
      </c>
      <c r="BO65" t="s">
        <v>201</v>
      </c>
      <c r="BP65">
        <v>1764.461</v>
      </c>
    </row>
    <row r="66" spans="1:68" ht="16.5">
      <c r="A66" s="110" t="str">
        <f t="shared" si="18"/>
        <v>해성운수</v>
      </c>
      <c r="B66" s="111" t="str">
        <f t="shared" si="1"/>
        <v>박주철</v>
      </c>
      <c r="C66" s="112" t="str">
        <f t="shared" si="19"/>
        <v>A</v>
      </c>
      <c r="D66" s="113">
        <f t="shared" si="20"/>
        <v>0.9508243365699024</v>
      </c>
      <c r="E66" s="114">
        <f t="shared" si="21"/>
        <v>2781</v>
      </c>
      <c r="F66" s="115" t="str">
        <f t="shared" si="22"/>
        <v>24</v>
      </c>
      <c r="G66" s="116" t="str">
        <f t="shared" si="23"/>
        <v>70바3889</v>
      </c>
      <c r="H66" s="117">
        <f t="shared" si="24"/>
        <v>2</v>
      </c>
      <c r="I66" s="118">
        <f t="shared" si="25"/>
        <v>1742.81</v>
      </c>
      <c r="J66" s="119">
        <f t="shared" si="26"/>
        <v>6.6207654293924632E-3</v>
      </c>
      <c r="K66" s="119">
        <f t="shared" si="27"/>
        <v>0.41299096229071808</v>
      </c>
      <c r="L66" s="119">
        <f t="shared" si="28"/>
        <v>0.21516975459172258</v>
      </c>
      <c r="M66" s="120">
        <f t="shared" si="29"/>
        <v>13.736000000000001</v>
      </c>
      <c r="N66" s="121">
        <f t="shared" si="30"/>
        <v>0.28689300612229673</v>
      </c>
      <c r="O66" s="121">
        <f t="shared" si="31"/>
        <v>6.828053545710663</v>
      </c>
      <c r="P66" s="226">
        <f t="shared" si="32"/>
        <v>47</v>
      </c>
      <c r="Q66" s="227">
        <f t="shared" si="33"/>
        <v>5</v>
      </c>
      <c r="R66" s="227">
        <f t="shared" si="34"/>
        <v>119</v>
      </c>
      <c r="T66">
        <v>534</v>
      </c>
      <c r="U66">
        <v>2781</v>
      </c>
      <c r="V66" t="s">
        <v>363</v>
      </c>
      <c r="W66">
        <v>1742.81</v>
      </c>
      <c r="X66">
        <v>793.18799999999999</v>
      </c>
      <c r="Y66">
        <v>2.1970000000000001</v>
      </c>
      <c r="Z66">
        <v>13.736000000000001</v>
      </c>
      <c r="AA66">
        <v>117.430531</v>
      </c>
      <c r="AB66">
        <v>0.77747999999999995</v>
      </c>
      <c r="AC66">
        <v>48.497748000000001</v>
      </c>
      <c r="AD66" s="1">
        <v>375</v>
      </c>
      <c r="AE66">
        <v>5</v>
      </c>
      <c r="AF66">
        <v>119</v>
      </c>
      <c r="AG66">
        <v>75</v>
      </c>
      <c r="AH66">
        <v>14.841200000000001</v>
      </c>
      <c r="AI66">
        <v>1704.2</v>
      </c>
      <c r="AJ66">
        <v>0</v>
      </c>
      <c r="AK66">
        <v>47</v>
      </c>
      <c r="AL66">
        <v>12819</v>
      </c>
      <c r="AM66" t="s">
        <v>364</v>
      </c>
      <c r="AN66" t="s">
        <v>719</v>
      </c>
      <c r="AO66">
        <v>1617.777</v>
      </c>
      <c r="AR66" t="s">
        <v>118</v>
      </c>
      <c r="AS66" t="s">
        <v>119</v>
      </c>
      <c r="AT66" t="s">
        <v>236</v>
      </c>
      <c r="AU66" t="s">
        <v>363</v>
      </c>
      <c r="AV66" t="s">
        <v>48</v>
      </c>
      <c r="AW66">
        <v>2</v>
      </c>
      <c r="BB66">
        <v>0.9508243365699024</v>
      </c>
      <c r="BC66" t="s">
        <v>66</v>
      </c>
      <c r="BF66" t="s">
        <v>118</v>
      </c>
      <c r="BG66" s="5" t="s">
        <v>119</v>
      </c>
      <c r="BH66" t="s">
        <v>363</v>
      </c>
      <c r="BI66">
        <v>2781</v>
      </c>
      <c r="BJ66">
        <v>2</v>
      </c>
      <c r="BK66" t="s">
        <v>236</v>
      </c>
      <c r="BL66" t="s">
        <v>215</v>
      </c>
      <c r="BM66">
        <v>0.9508243365699024</v>
      </c>
      <c r="BN66" t="s">
        <v>66</v>
      </c>
      <c r="BO66" t="s">
        <v>187</v>
      </c>
      <c r="BP66">
        <v>1742.81</v>
      </c>
    </row>
    <row r="67" spans="1:68" ht="16.5">
      <c r="A67" s="127" t="str">
        <f t="shared" si="18"/>
        <v>해성운수</v>
      </c>
      <c r="B67" s="128" t="str">
        <f t="shared" si="1"/>
        <v>박진택</v>
      </c>
      <c r="C67" s="129" t="str">
        <f t="shared" si="19"/>
        <v>C</v>
      </c>
      <c r="D67" s="130">
        <f t="shared" si="20"/>
        <v>0.88407407407407401</v>
      </c>
      <c r="E67" s="131">
        <f t="shared" si="21"/>
        <v>973</v>
      </c>
      <c r="F67" s="132" t="str">
        <f t="shared" si="22"/>
        <v>514-1</v>
      </c>
      <c r="G67" s="133" t="str">
        <f t="shared" si="23"/>
        <v>71바5765</v>
      </c>
      <c r="H67" s="134">
        <f t="shared" si="24"/>
        <v>1</v>
      </c>
      <c r="I67" s="135">
        <f t="shared" si="25"/>
        <v>414.18900000000002</v>
      </c>
      <c r="J67" s="136">
        <f t="shared" si="26"/>
        <v>7.0011024239114324E-3</v>
      </c>
      <c r="K67" s="136">
        <f t="shared" si="27"/>
        <v>0.31716906160283598</v>
      </c>
      <c r="L67" s="136">
        <f t="shared" si="28"/>
        <v>2.8972280770372946E-2</v>
      </c>
      <c r="M67" s="137">
        <f t="shared" si="29"/>
        <v>11.042999999999999</v>
      </c>
      <c r="N67" s="138">
        <f t="shared" si="30"/>
        <v>0</v>
      </c>
      <c r="O67" s="138">
        <f t="shared" si="31"/>
        <v>0</v>
      </c>
      <c r="P67" s="224">
        <f t="shared" si="32"/>
        <v>0</v>
      </c>
      <c r="Q67" s="225">
        <f t="shared" si="33"/>
        <v>0</v>
      </c>
      <c r="R67" s="225">
        <f t="shared" si="34"/>
        <v>0</v>
      </c>
      <c r="T67">
        <v>534</v>
      </c>
      <c r="U67">
        <v>973</v>
      </c>
      <c r="V67" t="s">
        <v>720</v>
      </c>
      <c r="W67">
        <v>414.18900000000002</v>
      </c>
      <c r="X67">
        <v>173.50399999999999</v>
      </c>
      <c r="Y67">
        <v>2.387</v>
      </c>
      <c r="Z67">
        <v>11.042999999999999</v>
      </c>
      <c r="AA67">
        <v>32.015815000000003</v>
      </c>
      <c r="AB67">
        <v>0.22414600000000001</v>
      </c>
      <c r="AC67">
        <v>10.154426000000001</v>
      </c>
      <c r="AD67" s="1">
        <v>12</v>
      </c>
      <c r="AE67">
        <v>0</v>
      </c>
      <c r="AF67">
        <v>0</v>
      </c>
      <c r="AG67">
        <v>53</v>
      </c>
      <c r="AH67">
        <v>12.937011999999999</v>
      </c>
      <c r="AI67">
        <v>0</v>
      </c>
      <c r="AJ67">
        <v>0</v>
      </c>
      <c r="AK67">
        <v>0</v>
      </c>
      <c r="AL67">
        <v>0</v>
      </c>
      <c r="AM67" t="s">
        <v>721</v>
      </c>
      <c r="AN67" t="s">
        <v>722</v>
      </c>
      <c r="AO67">
        <v>414.18900000000002</v>
      </c>
      <c r="AR67" t="s">
        <v>118</v>
      </c>
      <c r="AS67" t="s">
        <v>120</v>
      </c>
      <c r="AT67" t="s">
        <v>628</v>
      </c>
      <c r="AU67" t="s">
        <v>720</v>
      </c>
      <c r="AV67" t="s">
        <v>48</v>
      </c>
      <c r="AW67">
        <v>1</v>
      </c>
      <c r="BB67">
        <v>0.88407407407407401</v>
      </c>
      <c r="BC67" t="s">
        <v>69</v>
      </c>
      <c r="BF67" t="s">
        <v>118</v>
      </c>
      <c r="BG67" s="5" t="s">
        <v>120</v>
      </c>
      <c r="BH67" t="s">
        <v>720</v>
      </c>
      <c r="BI67">
        <v>973</v>
      </c>
      <c r="BJ67">
        <v>1</v>
      </c>
      <c r="BK67" t="s">
        <v>628</v>
      </c>
      <c r="BL67" t="s">
        <v>183</v>
      </c>
      <c r="BM67">
        <v>0.88407407407407401</v>
      </c>
      <c r="BN67" t="s">
        <v>69</v>
      </c>
      <c r="BO67" t="s">
        <v>186</v>
      </c>
      <c r="BP67">
        <v>414.18900000000002</v>
      </c>
    </row>
    <row r="68" spans="1:68" ht="16.5">
      <c r="A68" s="110" t="str">
        <f t="shared" si="18"/>
        <v>해성운수</v>
      </c>
      <c r="B68" s="111" t="str">
        <f t="shared" si="1"/>
        <v>박진혁</v>
      </c>
      <c r="C68" s="112" t="str">
        <f t="shared" si="19"/>
        <v>D</v>
      </c>
      <c r="D68" s="113">
        <f t="shared" si="20"/>
        <v>0.82330465187294588</v>
      </c>
      <c r="E68" s="114">
        <f t="shared" si="21"/>
        <v>1891</v>
      </c>
      <c r="F68" s="115" t="str">
        <f t="shared" si="22"/>
        <v>24</v>
      </c>
      <c r="G68" s="116" t="str">
        <f t="shared" si="23"/>
        <v>70바3866</v>
      </c>
      <c r="H68" s="117">
        <f t="shared" si="24"/>
        <v>2</v>
      </c>
      <c r="I68" s="118">
        <f t="shared" si="25"/>
        <v>1679.9469999999999</v>
      </c>
      <c r="J68" s="119">
        <f t="shared" si="26"/>
        <v>2.7974486165700408E-2</v>
      </c>
      <c r="K68" s="119">
        <f t="shared" si="27"/>
        <v>0.3750038749252696</v>
      </c>
      <c r="L68" s="119">
        <f t="shared" si="28"/>
        <v>0.19643476847781507</v>
      </c>
      <c r="M68" s="120">
        <f t="shared" si="29"/>
        <v>14.17</v>
      </c>
      <c r="N68" s="121">
        <f t="shared" si="30"/>
        <v>0.71430824901023671</v>
      </c>
      <c r="O68" s="121">
        <f t="shared" si="31"/>
        <v>13.809959480864576</v>
      </c>
      <c r="P68" s="226">
        <f t="shared" si="32"/>
        <v>21</v>
      </c>
      <c r="Q68" s="227">
        <f t="shared" si="33"/>
        <v>12</v>
      </c>
      <c r="R68" s="227">
        <f t="shared" si="34"/>
        <v>232</v>
      </c>
      <c r="T68">
        <v>534</v>
      </c>
      <c r="U68">
        <v>1891</v>
      </c>
      <c r="V68" t="s">
        <v>365</v>
      </c>
      <c r="W68">
        <v>1679.9469999999999</v>
      </c>
      <c r="X68">
        <v>920.77</v>
      </c>
      <c r="Y68">
        <v>1.825</v>
      </c>
      <c r="Z68">
        <v>14.17</v>
      </c>
      <c r="AA68">
        <v>109.32468900000001</v>
      </c>
      <c r="AB68">
        <v>3.0583019999999999</v>
      </c>
      <c r="AC68">
        <v>40.997182000000002</v>
      </c>
      <c r="AD68" s="1">
        <v>330</v>
      </c>
      <c r="AE68">
        <v>12</v>
      </c>
      <c r="AF68">
        <v>232</v>
      </c>
      <c r="AG68">
        <v>86</v>
      </c>
      <c r="AH68">
        <v>15.366583</v>
      </c>
      <c r="AI68">
        <v>255.1</v>
      </c>
      <c r="AJ68">
        <v>12.8</v>
      </c>
      <c r="AK68">
        <v>21</v>
      </c>
      <c r="AL68">
        <v>7295</v>
      </c>
      <c r="AM68" t="s">
        <v>366</v>
      </c>
      <c r="AN68" t="s">
        <v>723</v>
      </c>
      <c r="AO68">
        <v>1540.33</v>
      </c>
      <c r="AR68" t="s">
        <v>118</v>
      </c>
      <c r="AS68" t="s">
        <v>119</v>
      </c>
      <c r="AT68" t="s">
        <v>223</v>
      </c>
      <c r="AU68" t="s">
        <v>365</v>
      </c>
      <c r="AV68" t="s">
        <v>48</v>
      </c>
      <c r="AW68">
        <v>2</v>
      </c>
      <c r="BB68">
        <v>0.82330465187294588</v>
      </c>
      <c r="BC68" t="s">
        <v>67</v>
      </c>
      <c r="BF68" t="s">
        <v>118</v>
      </c>
      <c r="BG68" t="s">
        <v>119</v>
      </c>
      <c r="BH68" t="s">
        <v>365</v>
      </c>
      <c r="BI68">
        <v>1891</v>
      </c>
      <c r="BJ68">
        <v>2</v>
      </c>
      <c r="BK68" t="s">
        <v>223</v>
      </c>
      <c r="BL68" t="s">
        <v>212</v>
      </c>
      <c r="BM68">
        <v>0.82330465187294588</v>
      </c>
      <c r="BN68" t="s">
        <v>67</v>
      </c>
      <c r="BO68" t="s">
        <v>188</v>
      </c>
      <c r="BP68">
        <v>1679.9469999999999</v>
      </c>
    </row>
    <row r="69" spans="1:68" ht="16.5">
      <c r="A69" s="127" t="str">
        <f t="shared" si="18"/>
        <v>해성운수</v>
      </c>
      <c r="B69" s="128" t="str">
        <f t="shared" si="1"/>
        <v>박찬극</v>
      </c>
      <c r="C69" s="129" t="str">
        <f t="shared" si="19"/>
        <v>F</v>
      </c>
      <c r="D69" s="130">
        <f t="shared" si="20"/>
        <v>0.7706271446152152</v>
      </c>
      <c r="E69" s="131">
        <f t="shared" si="21"/>
        <v>5490</v>
      </c>
      <c r="F69" s="132" t="str">
        <f t="shared" si="22"/>
        <v>568</v>
      </c>
      <c r="G69" s="133" t="str">
        <f t="shared" si="23"/>
        <v>71바5774</v>
      </c>
      <c r="H69" s="134">
        <f t="shared" si="24"/>
        <v>2</v>
      </c>
      <c r="I69" s="135">
        <f t="shared" si="25"/>
        <v>2487.306</v>
      </c>
      <c r="J69" s="136">
        <f t="shared" si="26"/>
        <v>1.4106298832970829E-2</v>
      </c>
      <c r="K69" s="136">
        <f t="shared" si="27"/>
        <v>0.41047197821512915</v>
      </c>
      <c r="L69" s="136">
        <f t="shared" si="28"/>
        <v>0.27379019710481944</v>
      </c>
      <c r="M69" s="137">
        <f t="shared" si="29"/>
        <v>7.3449999999999998</v>
      </c>
      <c r="N69" s="138">
        <f t="shared" si="30"/>
        <v>0.24122484326415808</v>
      </c>
      <c r="O69" s="138">
        <f t="shared" si="31"/>
        <v>0.44224554598428983</v>
      </c>
      <c r="P69" s="224">
        <f t="shared" si="32"/>
        <v>143</v>
      </c>
      <c r="Q69" s="225">
        <f t="shared" si="33"/>
        <v>6</v>
      </c>
      <c r="R69" s="225">
        <f t="shared" si="34"/>
        <v>11</v>
      </c>
      <c r="T69">
        <v>534</v>
      </c>
      <c r="U69">
        <v>5490</v>
      </c>
      <c r="V69" t="s">
        <v>367</v>
      </c>
      <c r="W69">
        <v>2487.306</v>
      </c>
      <c r="X69">
        <v>690.40099999999995</v>
      </c>
      <c r="Y69">
        <v>3.6030000000000002</v>
      </c>
      <c r="Z69">
        <v>7.3449999999999998</v>
      </c>
      <c r="AA69">
        <v>227.18078199999999</v>
      </c>
      <c r="AB69">
        <v>3.2046800000000002</v>
      </c>
      <c r="AC69">
        <v>93.251345000000001</v>
      </c>
      <c r="AD69" s="1">
        <v>681</v>
      </c>
      <c r="AE69">
        <v>6</v>
      </c>
      <c r="AF69">
        <v>11</v>
      </c>
      <c r="AG69">
        <v>74</v>
      </c>
      <c r="AH69">
        <v>10.948575</v>
      </c>
      <c r="AI69">
        <v>154.1</v>
      </c>
      <c r="AJ69">
        <v>0</v>
      </c>
      <c r="AK69">
        <v>143</v>
      </c>
      <c r="AL69">
        <v>71133</v>
      </c>
      <c r="AM69" t="s">
        <v>368</v>
      </c>
      <c r="AN69" t="s">
        <v>724</v>
      </c>
      <c r="AO69">
        <v>2206.1590000000001</v>
      </c>
      <c r="AR69" t="s">
        <v>118</v>
      </c>
      <c r="AS69" t="s">
        <v>126</v>
      </c>
      <c r="AT69" t="s">
        <v>265</v>
      </c>
      <c r="AU69" t="s">
        <v>367</v>
      </c>
      <c r="AV69" t="s">
        <v>203</v>
      </c>
      <c r="AW69">
        <v>2</v>
      </c>
      <c r="BB69">
        <v>0.7706271446152152</v>
      </c>
      <c r="BC69" t="s">
        <v>70</v>
      </c>
      <c r="BF69" t="s">
        <v>118</v>
      </c>
      <c r="BG69" s="5" t="s">
        <v>126</v>
      </c>
      <c r="BH69" t="s">
        <v>367</v>
      </c>
      <c r="BI69">
        <v>5490</v>
      </c>
      <c r="BJ69">
        <v>2</v>
      </c>
      <c r="BK69" t="s">
        <v>265</v>
      </c>
      <c r="BL69" t="s">
        <v>280</v>
      </c>
      <c r="BM69">
        <v>0.7706271446152152</v>
      </c>
      <c r="BN69" t="s">
        <v>70</v>
      </c>
      <c r="BO69" t="s">
        <v>201</v>
      </c>
      <c r="BP69">
        <v>2487.306</v>
      </c>
    </row>
    <row r="70" spans="1:68" ht="16.5">
      <c r="A70" s="110" t="str">
        <f t="shared" si="18"/>
        <v>해성운수</v>
      </c>
      <c r="B70" s="111" t="str">
        <f t="shared" ref="B70:B133" si="35">IF(BH70="null", E70, BH70)</f>
        <v>박철희</v>
      </c>
      <c r="C70" s="112" t="str">
        <f t="shared" si="19"/>
        <v>D</v>
      </c>
      <c r="D70" s="113">
        <f t="shared" si="20"/>
        <v>0.8066254177893446</v>
      </c>
      <c r="E70" s="114">
        <f t="shared" si="21"/>
        <v>3804</v>
      </c>
      <c r="F70" s="115" t="str">
        <f t="shared" si="22"/>
        <v>593</v>
      </c>
      <c r="G70" s="116" t="str">
        <f t="shared" si="23"/>
        <v>71바6506</v>
      </c>
      <c r="H70" s="117">
        <f t="shared" si="24"/>
        <v>2</v>
      </c>
      <c r="I70" s="118">
        <f t="shared" si="25"/>
        <v>1676.298</v>
      </c>
      <c r="J70" s="119">
        <f t="shared" si="26"/>
        <v>2.2840040305278253E-2</v>
      </c>
      <c r="K70" s="119">
        <f t="shared" si="27"/>
        <v>0.50775774560221576</v>
      </c>
      <c r="L70" s="119">
        <f t="shared" si="28"/>
        <v>0.41937650704111085</v>
      </c>
      <c r="M70" s="120">
        <f t="shared" si="29"/>
        <v>14.808</v>
      </c>
      <c r="N70" s="121">
        <f t="shared" si="30"/>
        <v>0</v>
      </c>
      <c r="O70" s="121">
        <f t="shared" si="31"/>
        <v>2.6792189064738263</v>
      </c>
      <c r="P70" s="226">
        <f t="shared" si="32"/>
        <v>185</v>
      </c>
      <c r="Q70" s="227">
        <f t="shared" si="33"/>
        <v>0</v>
      </c>
      <c r="R70" s="227">
        <f t="shared" si="34"/>
        <v>45</v>
      </c>
      <c r="T70">
        <v>534</v>
      </c>
      <c r="U70">
        <v>3804</v>
      </c>
      <c r="V70" t="s">
        <v>369</v>
      </c>
      <c r="W70">
        <v>1679.5940000000001</v>
      </c>
      <c r="X70">
        <v>687.649</v>
      </c>
      <c r="Y70">
        <v>2.4430000000000001</v>
      </c>
      <c r="Z70">
        <v>14.808</v>
      </c>
      <c r="AA70">
        <v>182.07441600000001</v>
      </c>
      <c r="AB70">
        <v>4.1585869999999998</v>
      </c>
      <c r="AC70">
        <v>92.449695000000006</v>
      </c>
      <c r="AD70" s="1">
        <v>703</v>
      </c>
      <c r="AE70">
        <v>0</v>
      </c>
      <c r="AF70">
        <v>45</v>
      </c>
      <c r="AG70">
        <v>70</v>
      </c>
      <c r="AH70">
        <v>9.2247660000000007</v>
      </c>
      <c r="AI70">
        <v>78.8</v>
      </c>
      <c r="AJ70">
        <v>0</v>
      </c>
      <c r="AK70">
        <v>185</v>
      </c>
      <c r="AL70">
        <v>58518</v>
      </c>
      <c r="AM70" t="s">
        <v>370</v>
      </c>
      <c r="AN70" t="s">
        <v>725</v>
      </c>
      <c r="AO70">
        <v>1583.355</v>
      </c>
      <c r="AR70" t="s">
        <v>118</v>
      </c>
      <c r="AS70" t="s">
        <v>128</v>
      </c>
      <c r="AT70" t="s">
        <v>279</v>
      </c>
      <c r="AU70" t="s">
        <v>369</v>
      </c>
      <c r="AV70" t="s">
        <v>203</v>
      </c>
      <c r="AW70">
        <v>2</v>
      </c>
      <c r="BB70">
        <v>0.8066254177893446</v>
      </c>
      <c r="BC70" t="s">
        <v>67</v>
      </c>
      <c r="BF70" t="s">
        <v>118</v>
      </c>
      <c r="BG70" t="s">
        <v>128</v>
      </c>
      <c r="BH70" t="s">
        <v>369</v>
      </c>
      <c r="BI70">
        <v>3804</v>
      </c>
      <c r="BJ70">
        <v>2</v>
      </c>
      <c r="BK70" t="s">
        <v>279</v>
      </c>
      <c r="BL70" t="s">
        <v>597</v>
      </c>
      <c r="BM70">
        <v>0.8066254177893446</v>
      </c>
      <c r="BN70" t="s">
        <v>67</v>
      </c>
      <c r="BO70" t="s">
        <v>188</v>
      </c>
      <c r="BP70">
        <v>1676.298</v>
      </c>
    </row>
    <row r="71" spans="1:68" ht="16.5">
      <c r="A71" s="127" t="str">
        <f t="shared" si="18"/>
        <v>해성운수</v>
      </c>
      <c r="B71" s="128" t="str">
        <f t="shared" si="35"/>
        <v>배석용</v>
      </c>
      <c r="C71" s="129" t="str">
        <f t="shared" si="19"/>
        <v>F</v>
      </c>
      <c r="D71" s="130">
        <f t="shared" si="20"/>
        <v>0.75281435214380166</v>
      </c>
      <c r="E71" s="131">
        <f t="shared" si="21"/>
        <v>5398</v>
      </c>
      <c r="F71" s="132" t="str">
        <f t="shared" si="22"/>
        <v>579</v>
      </c>
      <c r="G71" s="133" t="str">
        <f t="shared" si="23"/>
        <v>71바5796</v>
      </c>
      <c r="H71" s="134">
        <f t="shared" si="24"/>
        <v>2</v>
      </c>
      <c r="I71" s="135">
        <f t="shared" si="25"/>
        <v>1598.4479999999999</v>
      </c>
      <c r="J71" s="136">
        <f t="shared" si="26"/>
        <v>7.9084815433157294E-3</v>
      </c>
      <c r="K71" s="136">
        <f t="shared" si="27"/>
        <v>0.42981630623617118</v>
      </c>
      <c r="L71" s="136">
        <f t="shared" si="28"/>
        <v>0.30216810305996822</v>
      </c>
      <c r="M71" s="137">
        <f t="shared" si="29"/>
        <v>5.944</v>
      </c>
      <c r="N71" s="138">
        <f t="shared" si="30"/>
        <v>0.25024273545338976</v>
      </c>
      <c r="O71" s="138">
        <f t="shared" si="31"/>
        <v>1.126092309540254</v>
      </c>
      <c r="P71" s="224">
        <f t="shared" si="32"/>
        <v>26</v>
      </c>
      <c r="Q71" s="225">
        <f t="shared" si="33"/>
        <v>4</v>
      </c>
      <c r="R71" s="225">
        <f t="shared" si="34"/>
        <v>18</v>
      </c>
      <c r="T71">
        <v>534</v>
      </c>
      <c r="U71">
        <v>5398</v>
      </c>
      <c r="V71" t="s">
        <v>535</v>
      </c>
      <c r="W71">
        <v>1598.4480000000001</v>
      </c>
      <c r="X71">
        <v>393.322</v>
      </c>
      <c r="Y71">
        <v>4.0640000000000001</v>
      </c>
      <c r="Z71">
        <v>5.944</v>
      </c>
      <c r="AA71">
        <v>139.86136200000001</v>
      </c>
      <c r="AB71">
        <v>1.1060909999999999</v>
      </c>
      <c r="AC71">
        <v>60.114694</v>
      </c>
      <c r="AD71" s="1">
        <v>483</v>
      </c>
      <c r="AE71">
        <v>4</v>
      </c>
      <c r="AF71">
        <v>18</v>
      </c>
      <c r="AG71">
        <v>72</v>
      </c>
      <c r="AH71">
        <v>11.428803</v>
      </c>
      <c r="AI71">
        <v>46.5</v>
      </c>
      <c r="AJ71">
        <v>0</v>
      </c>
      <c r="AK71">
        <v>26</v>
      </c>
      <c r="AL71">
        <v>10016</v>
      </c>
      <c r="AM71" t="s">
        <v>536</v>
      </c>
      <c r="AN71" t="s">
        <v>726</v>
      </c>
      <c r="AO71">
        <v>1505.6759999999999</v>
      </c>
      <c r="AR71" t="s">
        <v>118</v>
      </c>
      <c r="AS71" t="s">
        <v>127</v>
      </c>
      <c r="AT71" t="s">
        <v>589</v>
      </c>
      <c r="AU71" t="s">
        <v>535</v>
      </c>
      <c r="AV71" t="s">
        <v>203</v>
      </c>
      <c r="AW71">
        <v>2</v>
      </c>
      <c r="BB71">
        <v>0.75281435214380166</v>
      </c>
      <c r="BC71" t="s">
        <v>70</v>
      </c>
      <c r="BF71" t="s">
        <v>118</v>
      </c>
      <c r="BG71" s="5" t="s">
        <v>127</v>
      </c>
      <c r="BH71" t="s">
        <v>535</v>
      </c>
      <c r="BI71">
        <v>5398</v>
      </c>
      <c r="BJ71">
        <v>2</v>
      </c>
      <c r="BK71" t="s">
        <v>589</v>
      </c>
      <c r="BL71" t="s">
        <v>266</v>
      </c>
      <c r="BM71">
        <v>0.75281435214380166</v>
      </c>
      <c r="BN71" t="s">
        <v>70</v>
      </c>
      <c r="BO71" t="s">
        <v>201</v>
      </c>
      <c r="BP71">
        <v>1598.4479999999999</v>
      </c>
    </row>
    <row r="72" spans="1:68" ht="16.5">
      <c r="A72" s="110" t="str">
        <f t="shared" ref="A72:A109" si="36">BF72</f>
        <v>해성운수</v>
      </c>
      <c r="B72" s="111" t="str">
        <f t="shared" si="35"/>
        <v>백경희</v>
      </c>
      <c r="C72" s="112" t="str">
        <f t="shared" ref="C72:C109" si="37">BN72</f>
        <v>C</v>
      </c>
      <c r="D72" s="113">
        <f t="shared" ref="D72:D109" si="38">BM72</f>
        <v>0.87556005733370335</v>
      </c>
      <c r="E72" s="114">
        <f t="shared" ref="E72:E109" si="39">U72</f>
        <v>9674</v>
      </c>
      <c r="F72" s="115" t="str">
        <f t="shared" ref="F72:F109" si="40">BG72</f>
        <v>24</v>
      </c>
      <c r="G72" s="116" t="str">
        <f t="shared" ref="G72:G109" si="41">BK72</f>
        <v>70바3874</v>
      </c>
      <c r="H72" s="117">
        <f t="shared" ref="H72:H109" si="42">BJ72</f>
        <v>5</v>
      </c>
      <c r="I72" s="118">
        <f t="shared" ref="I72:I109" si="43">BP72</f>
        <v>2147.2460000000001</v>
      </c>
      <c r="J72" s="119">
        <f t="shared" ref="J72:J109" si="44">AB72/AA72</f>
        <v>2.2556520126033208E-2</v>
      </c>
      <c r="K72" s="119">
        <f t="shared" ref="K72:K109" si="45">AC72/AA72</f>
        <v>0.34830233490051549</v>
      </c>
      <c r="L72" s="119">
        <f t="shared" ref="L72:L109" si="46">AD72/I72</f>
        <v>0.21003648394268751</v>
      </c>
      <c r="M72" s="120">
        <f t="shared" ref="M72:M109" si="47">Z72</f>
        <v>13.113</v>
      </c>
      <c r="N72" s="121">
        <f t="shared" ref="N72:N109" si="48">AE72*100/W72</f>
        <v>0.2794276948239745</v>
      </c>
      <c r="O72" s="121">
        <f t="shared" ref="O72:O109" si="49">AF72*100/W72</f>
        <v>13.971384741198726</v>
      </c>
      <c r="P72" s="226">
        <f t="shared" ref="P72:P109" si="50">AK72</f>
        <v>11</v>
      </c>
      <c r="Q72" s="227">
        <f t="shared" ref="Q72:Q109" si="51">AE72</f>
        <v>6</v>
      </c>
      <c r="R72" s="227">
        <f t="shared" ref="R72:R109" si="52">AF72</f>
        <v>300</v>
      </c>
      <c r="T72">
        <v>534</v>
      </c>
      <c r="U72">
        <v>9674</v>
      </c>
      <c r="V72" t="s">
        <v>371</v>
      </c>
      <c r="W72">
        <v>2147.2460000000001</v>
      </c>
      <c r="X72">
        <v>1070.373</v>
      </c>
      <c r="Y72">
        <v>2.0059999999999998</v>
      </c>
      <c r="Z72">
        <v>13.113</v>
      </c>
      <c r="AA72">
        <v>140.18939900000001</v>
      </c>
      <c r="AB72">
        <v>3.162185</v>
      </c>
      <c r="AC72">
        <v>48.828294999999997</v>
      </c>
      <c r="AD72" s="1">
        <v>451</v>
      </c>
      <c r="AE72">
        <v>6</v>
      </c>
      <c r="AF72">
        <v>300</v>
      </c>
      <c r="AG72">
        <v>82</v>
      </c>
      <c r="AH72">
        <v>15.316750000000001</v>
      </c>
      <c r="AI72">
        <v>447.8</v>
      </c>
      <c r="AJ72">
        <v>0</v>
      </c>
      <c r="AK72">
        <v>11</v>
      </c>
      <c r="AL72">
        <v>2305</v>
      </c>
      <c r="AM72" t="s">
        <v>372</v>
      </c>
      <c r="AN72" t="s">
        <v>727</v>
      </c>
      <c r="AO72">
        <v>1659.924</v>
      </c>
      <c r="AR72" t="s">
        <v>118</v>
      </c>
      <c r="AS72" t="s">
        <v>119</v>
      </c>
      <c r="AT72" t="s">
        <v>225</v>
      </c>
      <c r="AU72" t="s">
        <v>371</v>
      </c>
      <c r="AV72" t="s">
        <v>226</v>
      </c>
      <c r="AW72">
        <v>5</v>
      </c>
      <c r="BB72">
        <v>0.87556005733370335</v>
      </c>
      <c r="BC72" t="s">
        <v>69</v>
      </c>
      <c r="BF72" t="s">
        <v>118</v>
      </c>
      <c r="BG72" t="s">
        <v>119</v>
      </c>
      <c r="BH72" t="s">
        <v>371</v>
      </c>
      <c r="BI72">
        <v>9674</v>
      </c>
      <c r="BJ72">
        <v>5</v>
      </c>
      <c r="BK72" t="s">
        <v>225</v>
      </c>
      <c r="BL72" t="s">
        <v>231</v>
      </c>
      <c r="BM72">
        <v>0.87556005733370335</v>
      </c>
      <c r="BN72" t="s">
        <v>69</v>
      </c>
      <c r="BO72" t="s">
        <v>186</v>
      </c>
      <c r="BP72">
        <v>2147.2460000000001</v>
      </c>
    </row>
    <row r="73" spans="1:68" ht="16.5">
      <c r="A73" s="127" t="str">
        <f t="shared" si="36"/>
        <v>해성운수</v>
      </c>
      <c r="B73" s="128" t="str">
        <f t="shared" si="35"/>
        <v>서영석</v>
      </c>
      <c r="C73" s="129" t="str">
        <f t="shared" si="37"/>
        <v>F</v>
      </c>
      <c r="D73" s="130">
        <f t="shared" si="38"/>
        <v>0.77074074074074073</v>
      </c>
      <c r="E73" s="131">
        <f t="shared" si="39"/>
        <v>1245</v>
      </c>
      <c r="F73" s="132" t="str">
        <f t="shared" si="40"/>
        <v>514-1</v>
      </c>
      <c r="G73" s="133" t="str">
        <f t="shared" si="41"/>
        <v>71바5753</v>
      </c>
      <c r="H73" s="134">
        <f t="shared" si="42"/>
        <v>1</v>
      </c>
      <c r="I73" s="135">
        <f t="shared" si="43"/>
        <v>570.87800000000004</v>
      </c>
      <c r="J73" s="136">
        <f t="shared" si="44"/>
        <v>3.1768845838592991E-2</v>
      </c>
      <c r="K73" s="136">
        <f t="shared" si="45"/>
        <v>0.34817243208077542</v>
      </c>
      <c r="L73" s="136">
        <f t="shared" si="46"/>
        <v>0.11561139157578326</v>
      </c>
      <c r="M73" s="137">
        <f t="shared" si="47"/>
        <v>7.8</v>
      </c>
      <c r="N73" s="138">
        <f t="shared" si="48"/>
        <v>0</v>
      </c>
      <c r="O73" s="138">
        <f t="shared" si="49"/>
        <v>9.634282631315271</v>
      </c>
      <c r="P73" s="224">
        <f t="shared" si="50"/>
        <v>3</v>
      </c>
      <c r="Q73" s="225">
        <f t="shared" si="51"/>
        <v>0</v>
      </c>
      <c r="R73" s="225">
        <f t="shared" si="52"/>
        <v>55</v>
      </c>
      <c r="T73">
        <v>534</v>
      </c>
      <c r="U73">
        <v>1245</v>
      </c>
      <c r="V73" t="s">
        <v>373</v>
      </c>
      <c r="W73">
        <v>570.87800000000004</v>
      </c>
      <c r="X73">
        <v>274.34300000000002</v>
      </c>
      <c r="Y73">
        <v>2.081</v>
      </c>
      <c r="Z73">
        <v>7.8</v>
      </c>
      <c r="AA73">
        <v>43.053311000000001</v>
      </c>
      <c r="AB73">
        <v>1.3677539999999999</v>
      </c>
      <c r="AC73">
        <v>14.989976</v>
      </c>
      <c r="AD73" s="1">
        <v>66</v>
      </c>
      <c r="AE73">
        <v>0</v>
      </c>
      <c r="AF73">
        <v>55</v>
      </c>
      <c r="AG73">
        <v>76</v>
      </c>
      <c r="AH73">
        <v>13.259793</v>
      </c>
      <c r="AI73">
        <v>83.5</v>
      </c>
      <c r="AJ73">
        <v>0</v>
      </c>
      <c r="AK73">
        <v>3</v>
      </c>
      <c r="AL73">
        <v>817</v>
      </c>
      <c r="AM73" t="s">
        <v>374</v>
      </c>
      <c r="AN73" t="s">
        <v>728</v>
      </c>
      <c r="AO73">
        <v>570.87800000000004</v>
      </c>
      <c r="AR73" t="s">
        <v>118</v>
      </c>
      <c r="AS73" t="s">
        <v>120</v>
      </c>
      <c r="AT73" t="s">
        <v>241</v>
      </c>
      <c r="AU73" t="s">
        <v>373</v>
      </c>
      <c r="AV73" t="s">
        <v>226</v>
      </c>
      <c r="AW73">
        <v>1</v>
      </c>
      <c r="BB73">
        <v>0.77074074074074073</v>
      </c>
      <c r="BC73" t="s">
        <v>70</v>
      </c>
      <c r="BF73" t="s">
        <v>118</v>
      </c>
      <c r="BG73" s="5" t="s">
        <v>120</v>
      </c>
      <c r="BH73" t="s">
        <v>373</v>
      </c>
      <c r="BI73">
        <v>1245</v>
      </c>
      <c r="BJ73">
        <v>1</v>
      </c>
      <c r="BK73" t="s">
        <v>241</v>
      </c>
      <c r="BL73" t="s">
        <v>183</v>
      </c>
      <c r="BM73">
        <v>0.77074074074074073</v>
      </c>
      <c r="BN73" t="s">
        <v>70</v>
      </c>
      <c r="BO73" t="s">
        <v>201</v>
      </c>
      <c r="BP73">
        <v>570.87800000000004</v>
      </c>
    </row>
    <row r="74" spans="1:68" ht="16.5">
      <c r="A74" s="110" t="str">
        <f t="shared" si="36"/>
        <v>해성운수</v>
      </c>
      <c r="B74" s="111" t="str">
        <f t="shared" si="35"/>
        <v>서원일</v>
      </c>
      <c r="C74" s="112" t="str">
        <f t="shared" si="37"/>
        <v>D</v>
      </c>
      <c r="D74" s="113">
        <f t="shared" si="38"/>
        <v>0.80876464454697294</v>
      </c>
      <c r="E74" s="114">
        <f t="shared" si="39"/>
        <v>8580</v>
      </c>
      <c r="F74" s="115" t="str">
        <f t="shared" si="40"/>
        <v>24</v>
      </c>
      <c r="G74" s="116" t="str">
        <f t="shared" si="41"/>
        <v>71바5764</v>
      </c>
      <c r="H74" s="117">
        <f t="shared" si="42"/>
        <v>4</v>
      </c>
      <c r="I74" s="118">
        <f t="shared" si="43"/>
        <v>1731.0720000000001</v>
      </c>
      <c r="J74" s="119">
        <f t="shared" si="44"/>
        <v>9.4016042228077887E-3</v>
      </c>
      <c r="K74" s="119">
        <f t="shared" si="45"/>
        <v>0.40072953741718931</v>
      </c>
      <c r="L74" s="119">
        <f t="shared" si="46"/>
        <v>0.26861967613132209</v>
      </c>
      <c r="M74" s="120">
        <f t="shared" si="47"/>
        <v>16.963000000000001</v>
      </c>
      <c r="N74" s="121">
        <f t="shared" si="48"/>
        <v>0.28475231104975646</v>
      </c>
      <c r="O74" s="121">
        <f t="shared" si="49"/>
        <v>8.7134207181225474</v>
      </c>
      <c r="P74" s="226">
        <f t="shared" si="50"/>
        <v>18</v>
      </c>
      <c r="Q74" s="227">
        <f t="shared" si="51"/>
        <v>5</v>
      </c>
      <c r="R74" s="227">
        <f t="shared" si="52"/>
        <v>153</v>
      </c>
      <c r="T74">
        <v>534</v>
      </c>
      <c r="U74">
        <v>8580</v>
      </c>
      <c r="V74" t="s">
        <v>375</v>
      </c>
      <c r="W74">
        <v>1755.912</v>
      </c>
      <c r="X74">
        <v>894.23199999999997</v>
      </c>
      <c r="Y74">
        <v>1.964</v>
      </c>
      <c r="Z74">
        <v>16.963000000000001</v>
      </c>
      <c r="AA74">
        <v>117.707465</v>
      </c>
      <c r="AB74">
        <v>1.1066389999999999</v>
      </c>
      <c r="AC74">
        <v>47.168858</v>
      </c>
      <c r="AD74" s="1">
        <v>465</v>
      </c>
      <c r="AE74">
        <v>5</v>
      </c>
      <c r="AF74">
        <v>153</v>
      </c>
      <c r="AG74">
        <v>80</v>
      </c>
      <c r="AH74">
        <v>14.917592000000001</v>
      </c>
      <c r="AI74">
        <v>471.6</v>
      </c>
      <c r="AJ74">
        <v>0</v>
      </c>
      <c r="AK74">
        <v>18</v>
      </c>
      <c r="AL74">
        <v>12373</v>
      </c>
      <c r="AM74" t="s">
        <v>376</v>
      </c>
      <c r="AN74" t="s">
        <v>729</v>
      </c>
      <c r="AO74">
        <v>1193.905</v>
      </c>
      <c r="AR74" t="s">
        <v>118</v>
      </c>
      <c r="AS74" t="s">
        <v>119</v>
      </c>
      <c r="AT74" t="s">
        <v>238</v>
      </c>
      <c r="AU74" t="s">
        <v>375</v>
      </c>
      <c r="AV74" t="s">
        <v>48</v>
      </c>
      <c r="AW74">
        <v>4</v>
      </c>
      <c r="BB74">
        <v>0.80876464454697294</v>
      </c>
      <c r="BC74" t="s">
        <v>67</v>
      </c>
      <c r="BF74" t="s">
        <v>118</v>
      </c>
      <c r="BG74" s="5" t="s">
        <v>119</v>
      </c>
      <c r="BH74" t="s">
        <v>375</v>
      </c>
      <c r="BI74">
        <v>8580</v>
      </c>
      <c r="BJ74">
        <v>4</v>
      </c>
      <c r="BK74" t="s">
        <v>238</v>
      </c>
      <c r="BL74" t="s">
        <v>236</v>
      </c>
      <c r="BM74">
        <v>0.80876464454697294</v>
      </c>
      <c r="BN74" t="s">
        <v>67</v>
      </c>
      <c r="BO74" t="s">
        <v>188</v>
      </c>
      <c r="BP74">
        <v>1731.0720000000001</v>
      </c>
    </row>
    <row r="75" spans="1:68" ht="16.5">
      <c r="A75" s="127" t="str">
        <f t="shared" si="36"/>
        <v>해성운수</v>
      </c>
      <c r="B75" s="128" t="str">
        <f t="shared" si="35"/>
        <v>서정근</v>
      </c>
      <c r="C75" s="129" t="str">
        <f t="shared" si="37"/>
        <v>B</v>
      </c>
      <c r="D75" s="130">
        <f t="shared" si="38"/>
        <v>0.9005884041335992</v>
      </c>
      <c r="E75" s="131">
        <f t="shared" si="39"/>
        <v>3097</v>
      </c>
      <c r="F75" s="132" t="str">
        <f t="shared" si="40"/>
        <v>24</v>
      </c>
      <c r="G75" s="133" t="str">
        <f t="shared" si="41"/>
        <v>70바3881</v>
      </c>
      <c r="H75" s="134">
        <f t="shared" si="42"/>
        <v>3</v>
      </c>
      <c r="I75" s="135">
        <f t="shared" si="43"/>
        <v>2383.6559999999999</v>
      </c>
      <c r="J75" s="136">
        <f t="shared" si="44"/>
        <v>7.2812613551862674E-3</v>
      </c>
      <c r="K75" s="136">
        <f t="shared" si="45"/>
        <v>0.41937901356320434</v>
      </c>
      <c r="L75" s="136">
        <f t="shared" si="46"/>
        <v>0.14935040962286505</v>
      </c>
      <c r="M75" s="137">
        <f t="shared" si="47"/>
        <v>16.382000000000001</v>
      </c>
      <c r="N75" s="138">
        <f t="shared" si="48"/>
        <v>0.41952362253613779</v>
      </c>
      <c r="O75" s="138">
        <f t="shared" si="49"/>
        <v>17.158516161728034</v>
      </c>
      <c r="P75" s="224">
        <f t="shared" si="50"/>
        <v>39</v>
      </c>
      <c r="Q75" s="225">
        <f t="shared" si="51"/>
        <v>10</v>
      </c>
      <c r="R75" s="225">
        <f t="shared" si="52"/>
        <v>409</v>
      </c>
      <c r="T75">
        <v>534</v>
      </c>
      <c r="U75">
        <v>3097</v>
      </c>
      <c r="V75" t="s">
        <v>377</v>
      </c>
      <c r="W75">
        <v>2383.6559999999999</v>
      </c>
      <c r="X75">
        <v>1153.0630000000001</v>
      </c>
      <c r="Y75">
        <v>2.0670000000000002</v>
      </c>
      <c r="Z75">
        <v>16.382000000000001</v>
      </c>
      <c r="AA75">
        <v>157.43632099999999</v>
      </c>
      <c r="AB75">
        <v>1.1463350000000001</v>
      </c>
      <c r="AC75">
        <v>66.025488999999993</v>
      </c>
      <c r="AD75" s="1">
        <v>356</v>
      </c>
      <c r="AE75">
        <v>10</v>
      </c>
      <c r="AF75">
        <v>409</v>
      </c>
      <c r="AG75">
        <v>73</v>
      </c>
      <c r="AH75">
        <v>15.140445</v>
      </c>
      <c r="AI75">
        <v>649.79999999999995</v>
      </c>
      <c r="AJ75">
        <v>0</v>
      </c>
      <c r="AK75">
        <v>39</v>
      </c>
      <c r="AL75">
        <v>19370</v>
      </c>
      <c r="AM75" t="s">
        <v>378</v>
      </c>
      <c r="AN75" t="s">
        <v>730</v>
      </c>
      <c r="AO75">
        <v>2130.7800000000002</v>
      </c>
      <c r="AR75" t="s">
        <v>118</v>
      </c>
      <c r="AS75" t="s">
        <v>119</v>
      </c>
      <c r="AT75" t="s">
        <v>235</v>
      </c>
      <c r="AU75" t="s">
        <v>377</v>
      </c>
      <c r="AV75" t="s">
        <v>48</v>
      </c>
      <c r="AW75">
        <v>3</v>
      </c>
      <c r="BB75">
        <v>0.9005884041335992</v>
      </c>
      <c r="BC75" t="s">
        <v>68</v>
      </c>
      <c r="BF75" t="s">
        <v>118</v>
      </c>
      <c r="BG75" t="s">
        <v>119</v>
      </c>
      <c r="BH75" t="s">
        <v>377</v>
      </c>
      <c r="BI75">
        <v>3097</v>
      </c>
      <c r="BJ75">
        <v>3</v>
      </c>
      <c r="BK75" t="s">
        <v>235</v>
      </c>
      <c r="BL75" t="s">
        <v>236</v>
      </c>
      <c r="BM75">
        <v>0.9005884041335992</v>
      </c>
      <c r="BN75" t="s">
        <v>68</v>
      </c>
      <c r="BO75" t="s">
        <v>184</v>
      </c>
      <c r="BP75">
        <v>2383.6559999999999</v>
      </c>
    </row>
    <row r="76" spans="1:68" ht="16.5">
      <c r="A76" s="110" t="str">
        <f t="shared" si="36"/>
        <v>해성운수</v>
      </c>
      <c r="B76" s="111" t="str">
        <f t="shared" si="35"/>
        <v>석재혁</v>
      </c>
      <c r="C76" s="112" t="str">
        <f t="shared" si="37"/>
        <v>F</v>
      </c>
      <c r="D76" s="113">
        <f t="shared" si="38"/>
        <v>0.71500000000000008</v>
      </c>
      <c r="E76" s="114">
        <f t="shared" si="39"/>
        <v>1414</v>
      </c>
      <c r="F76" s="115" t="str">
        <f t="shared" si="40"/>
        <v>564-1</v>
      </c>
      <c r="G76" s="116" t="str">
        <f t="shared" si="41"/>
        <v>71바5800</v>
      </c>
      <c r="H76" s="117">
        <f t="shared" si="42"/>
        <v>2</v>
      </c>
      <c r="I76" s="118">
        <f t="shared" si="43"/>
        <v>1242.338</v>
      </c>
      <c r="J76" s="119">
        <f t="shared" si="44"/>
        <v>2.0843936635487736E-3</v>
      </c>
      <c r="K76" s="119">
        <f t="shared" si="45"/>
        <v>0.38812821916407664</v>
      </c>
      <c r="L76" s="119">
        <f t="shared" si="46"/>
        <v>0.27448246773422369</v>
      </c>
      <c r="M76" s="120">
        <f t="shared" si="47"/>
        <v>6.3810000000000002</v>
      </c>
      <c r="N76" s="121">
        <f t="shared" si="48"/>
        <v>0</v>
      </c>
      <c r="O76" s="121">
        <f t="shared" si="49"/>
        <v>0.32197356918970521</v>
      </c>
      <c r="P76" s="226">
        <f t="shared" si="50"/>
        <v>35</v>
      </c>
      <c r="Q76" s="227">
        <f t="shared" si="51"/>
        <v>0</v>
      </c>
      <c r="R76" s="227">
        <f t="shared" si="52"/>
        <v>4</v>
      </c>
      <c r="T76">
        <v>534</v>
      </c>
      <c r="U76">
        <v>1414</v>
      </c>
      <c r="V76" t="s">
        <v>379</v>
      </c>
      <c r="W76">
        <v>1242.338</v>
      </c>
      <c r="X76">
        <v>455.31799999999998</v>
      </c>
      <c r="Y76">
        <v>2.7290000000000001</v>
      </c>
      <c r="Z76">
        <v>6.3810000000000002</v>
      </c>
      <c r="AA76">
        <v>129.65497099999999</v>
      </c>
      <c r="AB76">
        <v>0.27025199999999999</v>
      </c>
      <c r="AC76">
        <v>50.322752999999999</v>
      </c>
      <c r="AD76" s="1">
        <v>341</v>
      </c>
      <c r="AE76">
        <v>0</v>
      </c>
      <c r="AF76">
        <v>4</v>
      </c>
      <c r="AG76">
        <v>77</v>
      </c>
      <c r="AH76">
        <v>9.5818770000000004</v>
      </c>
      <c r="AI76">
        <v>24.7</v>
      </c>
      <c r="AJ76">
        <v>0</v>
      </c>
      <c r="AK76">
        <v>35</v>
      </c>
      <c r="AL76">
        <v>13036</v>
      </c>
      <c r="AM76" t="s">
        <v>380</v>
      </c>
      <c r="AN76" t="s">
        <v>731</v>
      </c>
      <c r="AO76">
        <v>1096.0119999999999</v>
      </c>
      <c r="AR76" t="s">
        <v>118</v>
      </c>
      <c r="AS76" t="s">
        <v>125</v>
      </c>
      <c r="AT76" t="s">
        <v>264</v>
      </c>
      <c r="AU76" t="s">
        <v>379</v>
      </c>
      <c r="AV76" t="s">
        <v>203</v>
      </c>
      <c r="AW76">
        <v>2</v>
      </c>
      <c r="BB76">
        <v>0.71500000000000008</v>
      </c>
      <c r="BC76" t="s">
        <v>70</v>
      </c>
      <c r="BF76" t="s">
        <v>118</v>
      </c>
      <c r="BG76" s="5" t="s">
        <v>125</v>
      </c>
      <c r="BH76" t="s">
        <v>379</v>
      </c>
      <c r="BI76">
        <v>1414</v>
      </c>
      <c r="BJ76">
        <v>2</v>
      </c>
      <c r="BK76" t="s">
        <v>264</v>
      </c>
      <c r="BL76" t="s">
        <v>280</v>
      </c>
      <c r="BM76">
        <v>0.71500000000000008</v>
      </c>
      <c r="BN76" t="s">
        <v>70</v>
      </c>
      <c r="BO76" t="s">
        <v>201</v>
      </c>
      <c r="BP76">
        <v>1242.338</v>
      </c>
    </row>
    <row r="77" spans="1:68" ht="16.5">
      <c r="A77" s="127" t="str">
        <f t="shared" si="36"/>
        <v>해성운수</v>
      </c>
      <c r="B77" s="128" t="str">
        <f t="shared" si="35"/>
        <v>성종수</v>
      </c>
      <c r="C77" s="129" t="str">
        <f t="shared" si="37"/>
        <v>D</v>
      </c>
      <c r="D77" s="130">
        <f t="shared" si="38"/>
        <v>0.84846649929407236</v>
      </c>
      <c r="E77" s="131">
        <f t="shared" si="39"/>
        <v>2536</v>
      </c>
      <c r="F77" s="132" t="str">
        <f t="shared" si="40"/>
        <v>24</v>
      </c>
      <c r="G77" s="133" t="str">
        <f t="shared" si="41"/>
        <v>70바3859</v>
      </c>
      <c r="H77" s="134">
        <f t="shared" si="42"/>
        <v>11</v>
      </c>
      <c r="I77" s="135">
        <f t="shared" si="43"/>
        <v>2231.2860000000001</v>
      </c>
      <c r="J77" s="136">
        <f t="shared" si="44"/>
        <v>9.3305591468903788E-3</v>
      </c>
      <c r="K77" s="136">
        <f t="shared" si="45"/>
        <v>0.37884930156863533</v>
      </c>
      <c r="L77" s="136">
        <f t="shared" si="46"/>
        <v>0.15596387016276711</v>
      </c>
      <c r="M77" s="137">
        <f t="shared" si="47"/>
        <v>16.302</v>
      </c>
      <c r="N77" s="138">
        <f t="shared" si="48"/>
        <v>0.13445161220928201</v>
      </c>
      <c r="O77" s="138">
        <f t="shared" si="49"/>
        <v>16.627182709881208</v>
      </c>
      <c r="P77" s="224">
        <f t="shared" si="50"/>
        <v>3</v>
      </c>
      <c r="Q77" s="225">
        <f t="shared" si="51"/>
        <v>3</v>
      </c>
      <c r="R77" s="225">
        <f t="shared" si="52"/>
        <v>371</v>
      </c>
      <c r="T77">
        <v>534</v>
      </c>
      <c r="U77">
        <v>2536</v>
      </c>
      <c r="V77" t="s">
        <v>381</v>
      </c>
      <c r="W77">
        <v>2231.2860000000001</v>
      </c>
      <c r="X77">
        <v>1124.7529999999999</v>
      </c>
      <c r="Y77">
        <v>1.984</v>
      </c>
      <c r="Z77">
        <v>16.302</v>
      </c>
      <c r="AA77">
        <v>143.57939099999999</v>
      </c>
      <c r="AB77">
        <v>1.3396760000000001</v>
      </c>
      <c r="AC77">
        <v>54.394952000000004</v>
      </c>
      <c r="AD77" s="1">
        <v>348</v>
      </c>
      <c r="AE77">
        <v>3</v>
      </c>
      <c r="AF77">
        <v>371</v>
      </c>
      <c r="AG77">
        <v>73</v>
      </c>
      <c r="AH77">
        <v>15.540433</v>
      </c>
      <c r="AI77">
        <v>401.8</v>
      </c>
      <c r="AJ77">
        <v>0</v>
      </c>
      <c r="AK77">
        <v>3</v>
      </c>
      <c r="AL77">
        <v>551</v>
      </c>
      <c r="AM77" t="s">
        <v>382</v>
      </c>
      <c r="AN77" t="s">
        <v>732</v>
      </c>
      <c r="AO77">
        <v>610.923</v>
      </c>
      <c r="AR77" t="s">
        <v>118</v>
      </c>
      <c r="AS77" t="s">
        <v>119</v>
      </c>
      <c r="AT77" t="s">
        <v>215</v>
      </c>
      <c r="AU77" t="s">
        <v>381</v>
      </c>
      <c r="AV77" t="s">
        <v>48</v>
      </c>
      <c r="AW77">
        <v>11</v>
      </c>
      <c r="BB77">
        <v>0.84846649929407236</v>
      </c>
      <c r="BC77" t="s">
        <v>67</v>
      </c>
      <c r="BF77" t="s">
        <v>118</v>
      </c>
      <c r="BG77" t="s">
        <v>119</v>
      </c>
      <c r="BH77" t="s">
        <v>381</v>
      </c>
      <c r="BI77">
        <v>2536</v>
      </c>
      <c r="BJ77">
        <v>11</v>
      </c>
      <c r="BK77" t="s">
        <v>215</v>
      </c>
      <c r="BL77" t="s">
        <v>218</v>
      </c>
      <c r="BM77">
        <v>0.84846649929407236</v>
      </c>
      <c r="BN77" t="s">
        <v>67</v>
      </c>
      <c r="BO77" t="s">
        <v>188</v>
      </c>
      <c r="BP77">
        <v>2231.2860000000001</v>
      </c>
    </row>
    <row r="78" spans="1:68" ht="16.5">
      <c r="A78" s="110" t="str">
        <f t="shared" si="36"/>
        <v>해성운수</v>
      </c>
      <c r="B78" s="111" t="str">
        <f t="shared" si="35"/>
        <v>송진영</v>
      </c>
      <c r="C78" s="112" t="str">
        <f t="shared" si="37"/>
        <v>F</v>
      </c>
      <c r="D78" s="113">
        <f t="shared" si="38"/>
        <v>0.72947692323723157</v>
      </c>
      <c r="E78" s="114">
        <f t="shared" si="39"/>
        <v>9915</v>
      </c>
      <c r="F78" s="115" t="str">
        <f t="shared" si="40"/>
        <v>560</v>
      </c>
      <c r="G78" s="116" t="str">
        <f t="shared" si="41"/>
        <v>71바6854</v>
      </c>
      <c r="H78" s="117">
        <f t="shared" si="42"/>
        <v>2</v>
      </c>
      <c r="I78" s="118">
        <f t="shared" si="43"/>
        <v>1151.626</v>
      </c>
      <c r="J78" s="119">
        <f t="shared" si="44"/>
        <v>2.845568717184049E-2</v>
      </c>
      <c r="K78" s="119">
        <f t="shared" si="45"/>
        <v>0.45608072431711866</v>
      </c>
      <c r="L78" s="119">
        <f t="shared" si="46"/>
        <v>0.16932580542641448</v>
      </c>
      <c r="M78" s="120">
        <f t="shared" si="47"/>
        <v>8.6880000000000006</v>
      </c>
      <c r="N78" s="121">
        <f t="shared" si="48"/>
        <v>0</v>
      </c>
      <c r="O78" s="121">
        <f t="shared" si="49"/>
        <v>3.4733498549008099</v>
      </c>
      <c r="P78" s="226">
        <f t="shared" si="50"/>
        <v>208</v>
      </c>
      <c r="Q78" s="227">
        <f t="shared" si="51"/>
        <v>0</v>
      </c>
      <c r="R78" s="227">
        <f t="shared" si="52"/>
        <v>40</v>
      </c>
      <c r="T78">
        <v>534</v>
      </c>
      <c r="U78">
        <v>9915</v>
      </c>
      <c r="V78" t="s">
        <v>383</v>
      </c>
      <c r="W78">
        <v>1151.626</v>
      </c>
      <c r="X78">
        <v>631.88</v>
      </c>
      <c r="Y78">
        <v>1.823</v>
      </c>
      <c r="Z78">
        <v>8.6880000000000006</v>
      </c>
      <c r="AA78">
        <v>136.01998</v>
      </c>
      <c r="AB78">
        <v>3.8705419999999999</v>
      </c>
      <c r="AC78">
        <v>62.036090999999999</v>
      </c>
      <c r="AD78" s="1">
        <v>195</v>
      </c>
      <c r="AE78">
        <v>0</v>
      </c>
      <c r="AF78">
        <v>40</v>
      </c>
      <c r="AG78">
        <v>80</v>
      </c>
      <c r="AH78">
        <v>8.4665940000000006</v>
      </c>
      <c r="AI78">
        <v>35.5</v>
      </c>
      <c r="AJ78">
        <v>0</v>
      </c>
      <c r="AK78">
        <v>208</v>
      </c>
      <c r="AL78">
        <v>43433</v>
      </c>
      <c r="AM78" t="s">
        <v>384</v>
      </c>
      <c r="AN78" t="s">
        <v>733</v>
      </c>
      <c r="AO78">
        <v>1075.979</v>
      </c>
      <c r="AR78" t="s">
        <v>118</v>
      </c>
      <c r="AS78" t="s">
        <v>123</v>
      </c>
      <c r="AT78" t="s">
        <v>258</v>
      </c>
      <c r="AU78" t="s">
        <v>383</v>
      </c>
      <c r="AV78" t="s">
        <v>48</v>
      </c>
      <c r="AW78">
        <v>2</v>
      </c>
      <c r="BB78">
        <v>0.72947692323723157</v>
      </c>
      <c r="BC78" t="s">
        <v>70</v>
      </c>
      <c r="BF78" t="s">
        <v>118</v>
      </c>
      <c r="BG78" t="s">
        <v>123</v>
      </c>
      <c r="BH78" t="s">
        <v>383</v>
      </c>
      <c r="BI78">
        <v>9915</v>
      </c>
      <c r="BJ78">
        <v>2</v>
      </c>
      <c r="BK78" t="s">
        <v>258</v>
      </c>
      <c r="BL78" t="s">
        <v>254</v>
      </c>
      <c r="BM78">
        <v>0.72947692323723157</v>
      </c>
      <c r="BN78" t="s">
        <v>70</v>
      </c>
      <c r="BO78" t="s">
        <v>201</v>
      </c>
      <c r="BP78">
        <v>1151.626</v>
      </c>
    </row>
    <row r="79" spans="1:68" ht="16.5">
      <c r="A79" s="127" t="str">
        <f t="shared" si="36"/>
        <v>해성운수</v>
      </c>
      <c r="B79" s="128" t="str">
        <f t="shared" si="35"/>
        <v>신경호</v>
      </c>
      <c r="C79" s="129" t="str">
        <f t="shared" si="37"/>
        <v>C</v>
      </c>
      <c r="D79" s="130">
        <f t="shared" si="38"/>
        <v>0.87357160209450024</v>
      </c>
      <c r="E79" s="131">
        <f t="shared" si="39"/>
        <v>6897</v>
      </c>
      <c r="F79" s="132" t="str">
        <f t="shared" si="40"/>
        <v>514-1</v>
      </c>
      <c r="G79" s="133" t="str">
        <f t="shared" si="41"/>
        <v>74사1071</v>
      </c>
      <c r="H79" s="134">
        <f t="shared" si="42"/>
        <v>2</v>
      </c>
      <c r="I79" s="135">
        <f t="shared" si="43"/>
        <v>1207.317</v>
      </c>
      <c r="J79" s="136">
        <f t="shared" si="44"/>
        <v>1.5088409210941586E-2</v>
      </c>
      <c r="K79" s="136">
        <f t="shared" si="45"/>
        <v>0.3955192969770891</v>
      </c>
      <c r="L79" s="136">
        <f t="shared" si="46"/>
        <v>0.23523233748882855</v>
      </c>
      <c r="M79" s="137">
        <f t="shared" si="47"/>
        <v>13.956</v>
      </c>
      <c r="N79" s="138">
        <f t="shared" si="48"/>
        <v>0</v>
      </c>
      <c r="O79" s="138">
        <f t="shared" si="49"/>
        <v>2.2363637719008347</v>
      </c>
      <c r="P79" s="224">
        <f t="shared" si="50"/>
        <v>13</v>
      </c>
      <c r="Q79" s="225">
        <f t="shared" si="51"/>
        <v>0</v>
      </c>
      <c r="R79" s="225">
        <f t="shared" si="52"/>
        <v>27</v>
      </c>
      <c r="T79">
        <v>534</v>
      </c>
      <c r="U79">
        <v>6897</v>
      </c>
      <c r="V79" t="s">
        <v>385</v>
      </c>
      <c r="W79">
        <v>1207.317</v>
      </c>
      <c r="X79">
        <v>513.79200000000003</v>
      </c>
      <c r="Y79">
        <v>2.35</v>
      </c>
      <c r="Z79">
        <v>13.956</v>
      </c>
      <c r="AA79">
        <v>93.629949999999994</v>
      </c>
      <c r="AB79">
        <v>1.4127270000000001</v>
      </c>
      <c r="AC79">
        <v>37.032451999999999</v>
      </c>
      <c r="AD79" s="1">
        <v>284</v>
      </c>
      <c r="AE79">
        <v>0</v>
      </c>
      <c r="AF79">
        <v>27</v>
      </c>
      <c r="AG79">
        <v>82</v>
      </c>
      <c r="AH79">
        <v>12.894558999999999</v>
      </c>
      <c r="AI79">
        <v>51.6</v>
      </c>
      <c r="AJ79">
        <v>0</v>
      </c>
      <c r="AK79">
        <v>13</v>
      </c>
      <c r="AL79">
        <v>1207</v>
      </c>
      <c r="AM79" t="s">
        <v>386</v>
      </c>
      <c r="AN79" t="s">
        <v>734</v>
      </c>
      <c r="AO79">
        <v>1113.002</v>
      </c>
      <c r="AR79" t="s">
        <v>118</v>
      </c>
      <c r="AS79" t="s">
        <v>120</v>
      </c>
      <c r="AT79" t="s">
        <v>247</v>
      </c>
      <c r="AU79" t="s">
        <v>385</v>
      </c>
      <c r="AV79" t="s">
        <v>48</v>
      </c>
      <c r="AW79">
        <v>2</v>
      </c>
      <c r="BB79">
        <v>0.87357160209450024</v>
      </c>
      <c r="BC79" t="s">
        <v>69</v>
      </c>
      <c r="BF79" t="s">
        <v>118</v>
      </c>
      <c r="BG79" s="5" t="s">
        <v>120</v>
      </c>
      <c r="BH79" t="s">
        <v>385</v>
      </c>
      <c r="BI79">
        <v>6897</v>
      </c>
      <c r="BJ79">
        <v>2</v>
      </c>
      <c r="BK79" t="s">
        <v>247</v>
      </c>
      <c r="BL79" t="s">
        <v>628</v>
      </c>
      <c r="BM79">
        <v>0.87357160209450024</v>
      </c>
      <c r="BN79" t="s">
        <v>69</v>
      </c>
      <c r="BO79" t="s">
        <v>186</v>
      </c>
      <c r="BP79">
        <v>1207.317</v>
      </c>
    </row>
    <row r="80" spans="1:68" ht="16.5">
      <c r="A80" s="110" t="str">
        <f t="shared" si="36"/>
        <v>해성운수</v>
      </c>
      <c r="B80" s="111" t="str">
        <f t="shared" si="35"/>
        <v>신상현</v>
      </c>
      <c r="C80" s="112" t="str">
        <f t="shared" si="37"/>
        <v>F</v>
      </c>
      <c r="D80" s="113">
        <f t="shared" si="38"/>
        <v>0.74999999999999989</v>
      </c>
      <c r="E80" s="114">
        <f t="shared" si="39"/>
        <v>8894</v>
      </c>
      <c r="F80" s="115" t="str">
        <f t="shared" si="40"/>
        <v>514-1</v>
      </c>
      <c r="G80" s="116" t="str">
        <f t="shared" si="41"/>
        <v>71바5768</v>
      </c>
      <c r="H80" s="117">
        <f t="shared" si="42"/>
        <v>1</v>
      </c>
      <c r="I80" s="118">
        <f t="shared" si="43"/>
        <v>1295.8810000000001</v>
      </c>
      <c r="J80" s="119">
        <f t="shared" si="44"/>
        <v>2.1021141255417049E-2</v>
      </c>
      <c r="K80" s="119">
        <f t="shared" si="45"/>
        <v>0.38643174598815699</v>
      </c>
      <c r="L80" s="119">
        <f t="shared" si="46"/>
        <v>0.25465301212071167</v>
      </c>
      <c r="M80" s="120">
        <f t="shared" si="47"/>
        <v>13.054</v>
      </c>
      <c r="N80" s="121">
        <f t="shared" si="48"/>
        <v>0</v>
      </c>
      <c r="O80" s="121">
        <f t="shared" si="49"/>
        <v>2.0835246446240046</v>
      </c>
      <c r="P80" s="226">
        <f t="shared" si="50"/>
        <v>14</v>
      </c>
      <c r="Q80" s="227">
        <f t="shared" si="51"/>
        <v>0</v>
      </c>
      <c r="R80" s="227">
        <f t="shared" si="52"/>
        <v>27</v>
      </c>
      <c r="T80">
        <v>534</v>
      </c>
      <c r="U80">
        <v>8894</v>
      </c>
      <c r="V80" t="s">
        <v>387</v>
      </c>
      <c r="W80">
        <v>1295.8810000000001</v>
      </c>
      <c r="X80">
        <v>639.83900000000006</v>
      </c>
      <c r="Y80">
        <v>2.0249999999999999</v>
      </c>
      <c r="Z80">
        <v>13.054</v>
      </c>
      <c r="AA80">
        <v>106.623564</v>
      </c>
      <c r="AB80">
        <v>2.241349</v>
      </c>
      <c r="AC80">
        <v>41.202730000000003</v>
      </c>
      <c r="AD80" s="1">
        <v>330</v>
      </c>
      <c r="AE80">
        <v>0</v>
      </c>
      <c r="AF80">
        <v>27</v>
      </c>
      <c r="AG80">
        <v>78</v>
      </c>
      <c r="AH80">
        <v>12.153795000000001</v>
      </c>
      <c r="AI80">
        <v>30.2</v>
      </c>
      <c r="AJ80">
        <v>0</v>
      </c>
      <c r="AK80">
        <v>14</v>
      </c>
      <c r="AL80">
        <v>2169</v>
      </c>
      <c r="AM80" t="s">
        <v>388</v>
      </c>
      <c r="AN80" t="s">
        <v>735</v>
      </c>
      <c r="AO80">
        <v>1295.8810000000001</v>
      </c>
      <c r="AR80" t="s">
        <v>118</v>
      </c>
      <c r="AS80" t="s">
        <v>120</v>
      </c>
      <c r="AT80" t="s">
        <v>245</v>
      </c>
      <c r="AU80" t="s">
        <v>387</v>
      </c>
      <c r="AV80" t="s">
        <v>48</v>
      </c>
      <c r="AW80">
        <v>1</v>
      </c>
      <c r="BB80">
        <v>0.74999999999999989</v>
      </c>
      <c r="BC80" t="s">
        <v>70</v>
      </c>
      <c r="BF80" t="s">
        <v>118</v>
      </c>
      <c r="BG80" s="5" t="s">
        <v>120</v>
      </c>
      <c r="BH80" t="s">
        <v>387</v>
      </c>
      <c r="BI80">
        <v>8894</v>
      </c>
      <c r="BJ80">
        <v>1</v>
      </c>
      <c r="BK80" t="s">
        <v>245</v>
      </c>
      <c r="BL80" t="s">
        <v>183</v>
      </c>
      <c r="BM80">
        <v>0.74999999999999989</v>
      </c>
      <c r="BN80" t="s">
        <v>70</v>
      </c>
      <c r="BO80" t="s">
        <v>201</v>
      </c>
      <c r="BP80">
        <v>1295.8810000000001</v>
      </c>
    </row>
    <row r="81" spans="1:68" ht="16.5">
      <c r="A81" s="127" t="str">
        <f t="shared" si="36"/>
        <v>해성운수</v>
      </c>
      <c r="B81" s="128" t="str">
        <f t="shared" si="35"/>
        <v>신유재</v>
      </c>
      <c r="C81" s="129" t="str">
        <f t="shared" si="37"/>
        <v>C</v>
      </c>
      <c r="D81" s="130">
        <f t="shared" si="38"/>
        <v>0.89812820967466322</v>
      </c>
      <c r="E81" s="131">
        <f t="shared" si="39"/>
        <v>8421</v>
      </c>
      <c r="F81" s="132" t="str">
        <f t="shared" si="40"/>
        <v>24</v>
      </c>
      <c r="G81" s="133" t="str">
        <f t="shared" si="41"/>
        <v>70바3863</v>
      </c>
      <c r="H81" s="134">
        <f t="shared" si="42"/>
        <v>4</v>
      </c>
      <c r="I81" s="135">
        <f t="shared" si="43"/>
        <v>1885.7909999999999</v>
      </c>
      <c r="J81" s="136">
        <f t="shared" si="44"/>
        <v>7.8851892914938663E-3</v>
      </c>
      <c r="K81" s="136">
        <f t="shared" si="45"/>
        <v>0.38577794371234891</v>
      </c>
      <c r="L81" s="136">
        <f t="shared" si="46"/>
        <v>0.23650553004017943</v>
      </c>
      <c r="M81" s="137">
        <f t="shared" si="47"/>
        <v>18.056999999999999</v>
      </c>
      <c r="N81" s="138">
        <f t="shared" si="48"/>
        <v>0.42422516599135324</v>
      </c>
      <c r="O81" s="138">
        <f t="shared" si="49"/>
        <v>17.499288097143321</v>
      </c>
      <c r="P81" s="224">
        <f t="shared" si="50"/>
        <v>5</v>
      </c>
      <c r="Q81" s="225">
        <f t="shared" si="51"/>
        <v>8</v>
      </c>
      <c r="R81" s="225">
        <f t="shared" si="52"/>
        <v>330</v>
      </c>
      <c r="T81">
        <v>534</v>
      </c>
      <c r="U81">
        <v>8421</v>
      </c>
      <c r="V81" t="s">
        <v>389</v>
      </c>
      <c r="W81">
        <v>1885.7909999999999</v>
      </c>
      <c r="X81">
        <v>947.75</v>
      </c>
      <c r="Y81">
        <v>1.99</v>
      </c>
      <c r="Z81">
        <v>18.056999999999999</v>
      </c>
      <c r="AA81">
        <v>118.89023400000001</v>
      </c>
      <c r="AB81">
        <v>0.93747199999999997</v>
      </c>
      <c r="AC81">
        <v>45.865229999999997</v>
      </c>
      <c r="AD81" s="1">
        <v>446</v>
      </c>
      <c r="AE81">
        <v>8</v>
      </c>
      <c r="AF81">
        <v>330</v>
      </c>
      <c r="AG81">
        <v>85</v>
      </c>
      <c r="AH81">
        <v>15.861613</v>
      </c>
      <c r="AI81">
        <v>183.9</v>
      </c>
      <c r="AJ81">
        <v>2.9</v>
      </c>
      <c r="AK81">
        <v>5</v>
      </c>
      <c r="AL81">
        <v>2377</v>
      </c>
      <c r="AM81" t="s">
        <v>390</v>
      </c>
      <c r="AN81" t="s">
        <v>736</v>
      </c>
      <c r="AO81">
        <v>1510.5319999999999</v>
      </c>
      <c r="AR81" t="s">
        <v>118</v>
      </c>
      <c r="AS81" t="s">
        <v>119</v>
      </c>
      <c r="AT81" t="s">
        <v>220</v>
      </c>
      <c r="AU81" t="s">
        <v>389</v>
      </c>
      <c r="AV81" t="s">
        <v>48</v>
      </c>
      <c r="AW81">
        <v>4</v>
      </c>
      <c r="BB81">
        <v>0.89812820967466322</v>
      </c>
      <c r="BC81" t="s">
        <v>69</v>
      </c>
      <c r="BF81" t="s">
        <v>118</v>
      </c>
      <c r="BG81" s="5" t="s">
        <v>119</v>
      </c>
      <c r="BH81" t="s">
        <v>389</v>
      </c>
      <c r="BI81">
        <v>8421</v>
      </c>
      <c r="BJ81">
        <v>4</v>
      </c>
      <c r="BK81" t="s">
        <v>220</v>
      </c>
      <c r="BL81" t="s">
        <v>238</v>
      </c>
      <c r="BM81">
        <v>0.89812820967466322</v>
      </c>
      <c r="BN81" t="s">
        <v>69</v>
      </c>
      <c r="BO81" t="s">
        <v>186</v>
      </c>
      <c r="BP81">
        <v>1885.7909999999999</v>
      </c>
    </row>
    <row r="82" spans="1:68" ht="16.5">
      <c r="A82" s="110" t="str">
        <f t="shared" si="36"/>
        <v>해성운수</v>
      </c>
      <c r="B82" s="111" t="str">
        <f t="shared" si="35"/>
        <v>심길섭</v>
      </c>
      <c r="C82" s="112" t="str">
        <f t="shared" si="37"/>
        <v>A</v>
      </c>
      <c r="D82" s="113">
        <f t="shared" si="38"/>
        <v>0.99446700655517362</v>
      </c>
      <c r="E82" s="114">
        <f t="shared" si="39"/>
        <v>6165</v>
      </c>
      <c r="F82" s="115" t="str">
        <f t="shared" si="40"/>
        <v>24</v>
      </c>
      <c r="G82" s="116" t="str">
        <f t="shared" si="41"/>
        <v>70바3893</v>
      </c>
      <c r="H82" s="117">
        <f t="shared" si="42"/>
        <v>2</v>
      </c>
      <c r="I82" s="118">
        <f t="shared" si="43"/>
        <v>2296.3679999999999</v>
      </c>
      <c r="J82" s="119">
        <f t="shared" si="44"/>
        <v>9.4299040743794447E-3</v>
      </c>
      <c r="K82" s="119">
        <f t="shared" si="45"/>
        <v>0.37228738251787707</v>
      </c>
      <c r="L82" s="119">
        <f t="shared" si="46"/>
        <v>0.1267218494596685</v>
      </c>
      <c r="M82" s="120">
        <f t="shared" si="47"/>
        <v>10.654</v>
      </c>
      <c r="N82" s="121">
        <f t="shared" si="48"/>
        <v>0.43547027305728003</v>
      </c>
      <c r="O82" s="121">
        <f t="shared" si="49"/>
        <v>7.5336357238909448</v>
      </c>
      <c r="P82" s="226">
        <f t="shared" si="50"/>
        <v>10</v>
      </c>
      <c r="Q82" s="227">
        <f t="shared" si="51"/>
        <v>10</v>
      </c>
      <c r="R82" s="227">
        <f t="shared" si="52"/>
        <v>173</v>
      </c>
      <c r="T82">
        <v>534</v>
      </c>
      <c r="U82">
        <v>6165</v>
      </c>
      <c r="V82" t="s">
        <v>391</v>
      </c>
      <c r="W82">
        <v>2296.3679999999999</v>
      </c>
      <c r="X82">
        <v>1049.7860000000001</v>
      </c>
      <c r="Y82">
        <v>2.1869999999999998</v>
      </c>
      <c r="Z82">
        <v>10.654</v>
      </c>
      <c r="AA82">
        <v>155.676345</v>
      </c>
      <c r="AB82">
        <v>1.468013</v>
      </c>
      <c r="AC82">
        <v>57.956339</v>
      </c>
      <c r="AD82" s="1">
        <v>291</v>
      </c>
      <c r="AE82">
        <v>10</v>
      </c>
      <c r="AF82">
        <v>173</v>
      </c>
      <c r="AG82">
        <v>71</v>
      </c>
      <c r="AH82">
        <v>14.750911</v>
      </c>
      <c r="AI82">
        <v>162.69999999999999</v>
      </c>
      <c r="AJ82">
        <v>0</v>
      </c>
      <c r="AK82">
        <v>10</v>
      </c>
      <c r="AL82">
        <v>8598</v>
      </c>
      <c r="AM82" t="s">
        <v>392</v>
      </c>
      <c r="AN82" t="s">
        <v>737</v>
      </c>
      <c r="AO82">
        <v>2185.9360000000001</v>
      </c>
      <c r="AR82" t="s">
        <v>118</v>
      </c>
      <c r="AS82" t="s">
        <v>119</v>
      </c>
      <c r="AT82" t="s">
        <v>237</v>
      </c>
      <c r="AU82" t="s">
        <v>391</v>
      </c>
      <c r="AV82" t="s">
        <v>48</v>
      </c>
      <c r="AW82">
        <v>2</v>
      </c>
      <c r="BB82">
        <v>0.99446700655517362</v>
      </c>
      <c r="BC82" t="s">
        <v>66</v>
      </c>
      <c r="BF82" t="s">
        <v>118</v>
      </c>
      <c r="BG82" t="s">
        <v>119</v>
      </c>
      <c r="BH82" t="s">
        <v>391</v>
      </c>
      <c r="BI82">
        <v>6165</v>
      </c>
      <c r="BJ82">
        <v>2</v>
      </c>
      <c r="BK82" t="s">
        <v>237</v>
      </c>
      <c r="BL82" t="s">
        <v>229</v>
      </c>
      <c r="BM82">
        <v>0.99446700655517362</v>
      </c>
      <c r="BN82" t="s">
        <v>66</v>
      </c>
      <c r="BO82" t="s">
        <v>187</v>
      </c>
      <c r="BP82">
        <v>2296.3679999999999</v>
      </c>
    </row>
    <row r="83" spans="1:68" ht="16.5">
      <c r="A83" s="127" t="str">
        <f t="shared" si="36"/>
        <v>해성운수</v>
      </c>
      <c r="B83" s="128" t="str">
        <f t="shared" si="35"/>
        <v>심웅섭</v>
      </c>
      <c r="C83" s="129" t="str">
        <f t="shared" si="37"/>
        <v>F</v>
      </c>
      <c r="D83" s="130">
        <f t="shared" si="38"/>
        <v>0.6711111111111111</v>
      </c>
      <c r="E83" s="131">
        <f t="shared" si="39"/>
        <v>288</v>
      </c>
      <c r="F83" s="132" t="str">
        <f t="shared" si="40"/>
        <v>579</v>
      </c>
      <c r="G83" s="133" t="str">
        <f t="shared" si="41"/>
        <v>71바5770</v>
      </c>
      <c r="H83" s="134">
        <f t="shared" si="42"/>
        <v>6</v>
      </c>
      <c r="I83" s="135">
        <f t="shared" si="43"/>
        <v>1298.3780000000002</v>
      </c>
      <c r="J83" s="136">
        <f t="shared" si="44"/>
        <v>1.221164923808417E-2</v>
      </c>
      <c r="K83" s="136">
        <f t="shared" si="45"/>
        <v>0.48640629991973561</v>
      </c>
      <c r="L83" s="136">
        <f t="shared" si="46"/>
        <v>0.30653630914879948</v>
      </c>
      <c r="M83" s="137">
        <f t="shared" si="47"/>
        <v>9.4350000000000005</v>
      </c>
      <c r="N83" s="138">
        <f t="shared" si="48"/>
        <v>0</v>
      </c>
      <c r="O83" s="138">
        <f t="shared" si="49"/>
        <v>1.2323067704474353</v>
      </c>
      <c r="P83" s="224">
        <f t="shared" si="50"/>
        <v>62</v>
      </c>
      <c r="Q83" s="225">
        <f t="shared" si="51"/>
        <v>0</v>
      </c>
      <c r="R83" s="225">
        <f t="shared" si="52"/>
        <v>16</v>
      </c>
      <c r="T83">
        <v>534</v>
      </c>
      <c r="U83">
        <v>288</v>
      </c>
      <c r="V83" t="s">
        <v>738</v>
      </c>
      <c r="W83">
        <v>1298.3779999999999</v>
      </c>
      <c r="X83">
        <v>405.06299999999999</v>
      </c>
      <c r="Y83">
        <v>3.2050000000000001</v>
      </c>
      <c r="Z83">
        <v>9.4350000000000005</v>
      </c>
      <c r="AA83">
        <v>133.27331699999999</v>
      </c>
      <c r="AB83">
        <v>1.6274869999999999</v>
      </c>
      <c r="AC83">
        <v>64.824980999999994</v>
      </c>
      <c r="AD83" s="1">
        <v>398</v>
      </c>
      <c r="AE83">
        <v>0</v>
      </c>
      <c r="AF83">
        <v>16</v>
      </c>
      <c r="AG83">
        <v>76</v>
      </c>
      <c r="AH83">
        <v>9.7422199999999997</v>
      </c>
      <c r="AI83">
        <v>118.4</v>
      </c>
      <c r="AJ83">
        <v>0</v>
      </c>
      <c r="AK83">
        <v>62</v>
      </c>
      <c r="AL83">
        <v>41861</v>
      </c>
      <c r="AM83" t="s">
        <v>739</v>
      </c>
      <c r="AN83" t="s">
        <v>740</v>
      </c>
      <c r="AO83">
        <v>357.387</v>
      </c>
      <c r="AR83" t="s">
        <v>118</v>
      </c>
      <c r="AS83" t="s">
        <v>127</v>
      </c>
      <c r="AT83" t="s">
        <v>266</v>
      </c>
      <c r="AU83" t="s">
        <v>738</v>
      </c>
      <c r="AV83" t="s">
        <v>203</v>
      </c>
      <c r="AW83">
        <v>6</v>
      </c>
      <c r="BB83">
        <v>0.6711111111111111</v>
      </c>
      <c r="BC83" t="s">
        <v>70</v>
      </c>
      <c r="BF83" t="s">
        <v>118</v>
      </c>
      <c r="BG83" t="s">
        <v>127</v>
      </c>
      <c r="BH83" t="s">
        <v>738</v>
      </c>
      <c r="BI83">
        <v>288</v>
      </c>
      <c r="BJ83">
        <v>6</v>
      </c>
      <c r="BK83" t="s">
        <v>266</v>
      </c>
      <c r="BL83" t="s">
        <v>589</v>
      </c>
      <c r="BM83">
        <v>0.6711111111111111</v>
      </c>
      <c r="BN83" t="s">
        <v>70</v>
      </c>
      <c r="BO83" t="s">
        <v>201</v>
      </c>
      <c r="BP83">
        <v>1298.3780000000002</v>
      </c>
    </row>
    <row r="84" spans="1:68" ht="16.5">
      <c r="A84" s="110" t="str">
        <f t="shared" si="36"/>
        <v>해성운수</v>
      </c>
      <c r="B84" s="111" t="str">
        <f t="shared" si="35"/>
        <v>오정일</v>
      </c>
      <c r="C84" s="112" t="str">
        <f t="shared" si="37"/>
        <v>D</v>
      </c>
      <c r="D84" s="113">
        <f t="shared" si="38"/>
        <v>0.83962455589720086</v>
      </c>
      <c r="E84" s="114">
        <f t="shared" si="39"/>
        <v>8165</v>
      </c>
      <c r="F84" s="115" t="str">
        <f t="shared" si="40"/>
        <v>564</v>
      </c>
      <c r="G84" s="116" t="str">
        <f t="shared" si="41"/>
        <v>71바5772</v>
      </c>
      <c r="H84" s="117">
        <f t="shared" si="42"/>
        <v>2</v>
      </c>
      <c r="I84" s="118">
        <f t="shared" si="43"/>
        <v>1238.452</v>
      </c>
      <c r="J84" s="119">
        <f t="shared" si="44"/>
        <v>6.4726041058507395E-3</v>
      </c>
      <c r="K84" s="119">
        <f t="shared" si="45"/>
        <v>0.46676768777254607</v>
      </c>
      <c r="L84" s="119">
        <f t="shared" si="46"/>
        <v>0.17844857935551803</v>
      </c>
      <c r="M84" s="120">
        <f t="shared" si="47"/>
        <v>8.6479999999999997</v>
      </c>
      <c r="N84" s="121">
        <f t="shared" si="48"/>
        <v>1.2919354161485468</v>
      </c>
      <c r="O84" s="121">
        <f t="shared" si="49"/>
        <v>1.857157160713536</v>
      </c>
      <c r="P84" s="226">
        <f t="shared" si="50"/>
        <v>69</v>
      </c>
      <c r="Q84" s="227">
        <f t="shared" si="51"/>
        <v>16</v>
      </c>
      <c r="R84" s="227">
        <f t="shared" si="52"/>
        <v>23</v>
      </c>
      <c r="T84">
        <v>534</v>
      </c>
      <c r="U84">
        <v>8165</v>
      </c>
      <c r="V84" t="s">
        <v>393</v>
      </c>
      <c r="W84">
        <v>1238.452</v>
      </c>
      <c r="X84">
        <v>368.82799999999997</v>
      </c>
      <c r="Y84">
        <v>3.3580000000000001</v>
      </c>
      <c r="Z84">
        <v>8.6479999999999997</v>
      </c>
      <c r="AA84">
        <v>121.406313</v>
      </c>
      <c r="AB84">
        <v>0.78581500000000004</v>
      </c>
      <c r="AC84">
        <v>56.668543999999997</v>
      </c>
      <c r="AD84" s="1">
        <v>221</v>
      </c>
      <c r="AE84">
        <v>16</v>
      </c>
      <c r="AF84">
        <v>23</v>
      </c>
      <c r="AG84">
        <v>85</v>
      </c>
      <c r="AH84">
        <v>10.200886000000001</v>
      </c>
      <c r="AI84">
        <v>149.5</v>
      </c>
      <c r="AJ84">
        <v>4.2</v>
      </c>
      <c r="AK84">
        <v>69</v>
      </c>
      <c r="AL84">
        <v>11568</v>
      </c>
      <c r="AM84" t="s">
        <v>394</v>
      </c>
      <c r="AN84" t="s">
        <v>741</v>
      </c>
      <c r="AO84">
        <v>1070.462</v>
      </c>
      <c r="AR84" t="s">
        <v>118</v>
      </c>
      <c r="AS84" t="s">
        <v>124</v>
      </c>
      <c r="AT84" t="s">
        <v>260</v>
      </c>
      <c r="AU84" t="s">
        <v>393</v>
      </c>
      <c r="AV84" t="s">
        <v>203</v>
      </c>
      <c r="AW84">
        <v>2</v>
      </c>
      <c r="BB84">
        <v>0.83962455589720086</v>
      </c>
      <c r="BC84" t="s">
        <v>67</v>
      </c>
      <c r="BF84" t="s">
        <v>118</v>
      </c>
      <c r="BG84" t="s">
        <v>124</v>
      </c>
      <c r="BH84" t="s">
        <v>393</v>
      </c>
      <c r="BI84">
        <v>8165</v>
      </c>
      <c r="BJ84">
        <v>2</v>
      </c>
      <c r="BK84" t="s">
        <v>260</v>
      </c>
      <c r="BL84" t="s">
        <v>261</v>
      </c>
      <c r="BM84">
        <v>0.83962455589720086</v>
      </c>
      <c r="BN84" t="s">
        <v>67</v>
      </c>
      <c r="BO84" t="s">
        <v>188</v>
      </c>
      <c r="BP84">
        <v>1238.452</v>
      </c>
    </row>
    <row r="85" spans="1:68" ht="16.5">
      <c r="A85" s="127" t="str">
        <f t="shared" si="36"/>
        <v>해성운수</v>
      </c>
      <c r="B85" s="128" t="str">
        <f t="shared" si="35"/>
        <v>원상재</v>
      </c>
      <c r="C85" s="129" t="str">
        <f t="shared" si="37"/>
        <v>F</v>
      </c>
      <c r="D85" s="130">
        <f t="shared" si="38"/>
        <v>0.77749999999999997</v>
      </c>
      <c r="E85" s="131">
        <f t="shared" si="39"/>
        <v>555</v>
      </c>
      <c r="F85" s="132" t="str">
        <f t="shared" si="40"/>
        <v>564</v>
      </c>
      <c r="G85" s="133" t="str">
        <f t="shared" si="41"/>
        <v>71바5773</v>
      </c>
      <c r="H85" s="134">
        <f t="shared" si="42"/>
        <v>1</v>
      </c>
      <c r="I85" s="135">
        <f t="shared" si="43"/>
        <v>1347.8779999999999</v>
      </c>
      <c r="J85" s="136">
        <f t="shared" si="44"/>
        <v>4.9879217765812195E-2</v>
      </c>
      <c r="K85" s="136">
        <f t="shared" si="45"/>
        <v>0.45467203265702649</v>
      </c>
      <c r="L85" s="136">
        <f t="shared" si="46"/>
        <v>0.23815211762488891</v>
      </c>
      <c r="M85" s="137">
        <f t="shared" si="47"/>
        <v>11.205</v>
      </c>
      <c r="N85" s="138">
        <f t="shared" si="48"/>
        <v>1.0386696718842507</v>
      </c>
      <c r="O85" s="138">
        <f t="shared" si="49"/>
        <v>2.596674179710627</v>
      </c>
      <c r="P85" s="224">
        <f t="shared" si="50"/>
        <v>72</v>
      </c>
      <c r="Q85" s="225">
        <f t="shared" si="51"/>
        <v>14</v>
      </c>
      <c r="R85" s="225">
        <f t="shared" si="52"/>
        <v>35</v>
      </c>
      <c r="T85">
        <v>534</v>
      </c>
      <c r="U85">
        <v>555</v>
      </c>
      <c r="V85" t="s">
        <v>395</v>
      </c>
      <c r="W85">
        <v>1347.8779999999999</v>
      </c>
      <c r="X85">
        <v>433.43599999999998</v>
      </c>
      <c r="Y85">
        <v>3.11</v>
      </c>
      <c r="Z85">
        <v>11.205</v>
      </c>
      <c r="AA85">
        <v>148.363293</v>
      </c>
      <c r="AB85">
        <v>7.400245</v>
      </c>
      <c r="AC85">
        <v>67.456639999999993</v>
      </c>
      <c r="AD85" s="1">
        <v>321</v>
      </c>
      <c r="AE85">
        <v>14</v>
      </c>
      <c r="AF85">
        <v>35</v>
      </c>
      <c r="AG85">
        <v>99</v>
      </c>
      <c r="AH85">
        <v>9.0849829999999994</v>
      </c>
      <c r="AI85">
        <v>144.5</v>
      </c>
      <c r="AJ85">
        <v>14</v>
      </c>
      <c r="AK85">
        <v>72</v>
      </c>
      <c r="AL85">
        <v>13170</v>
      </c>
      <c r="AM85" t="s">
        <v>396</v>
      </c>
      <c r="AN85" t="s">
        <v>742</v>
      </c>
      <c r="AO85">
        <v>1347.8779999999999</v>
      </c>
      <c r="AR85" t="s">
        <v>118</v>
      </c>
      <c r="AS85" t="s">
        <v>124</v>
      </c>
      <c r="AT85" t="s">
        <v>261</v>
      </c>
      <c r="AU85" t="s">
        <v>395</v>
      </c>
      <c r="AV85" t="s">
        <v>203</v>
      </c>
      <c r="AW85">
        <v>1</v>
      </c>
      <c r="BB85">
        <v>0.77749999999999997</v>
      </c>
      <c r="BC85" t="s">
        <v>70</v>
      </c>
      <c r="BF85" t="s">
        <v>118</v>
      </c>
      <c r="BG85" t="s">
        <v>124</v>
      </c>
      <c r="BH85" t="s">
        <v>395</v>
      </c>
      <c r="BI85">
        <v>555</v>
      </c>
      <c r="BJ85">
        <v>1</v>
      </c>
      <c r="BK85" t="s">
        <v>261</v>
      </c>
      <c r="BL85" t="s">
        <v>183</v>
      </c>
      <c r="BM85">
        <v>0.77749999999999997</v>
      </c>
      <c r="BN85" t="s">
        <v>70</v>
      </c>
      <c r="BO85" t="s">
        <v>201</v>
      </c>
      <c r="BP85">
        <v>1347.8779999999999</v>
      </c>
    </row>
    <row r="86" spans="1:68" ht="16.5">
      <c r="A86" s="110" t="str">
        <f t="shared" si="36"/>
        <v>해성운수</v>
      </c>
      <c r="B86" s="111" t="str">
        <f t="shared" si="35"/>
        <v>유광식</v>
      </c>
      <c r="C86" s="112" t="str">
        <f t="shared" si="37"/>
        <v>F</v>
      </c>
      <c r="D86" s="113">
        <f t="shared" si="38"/>
        <v>0.78409090909090906</v>
      </c>
      <c r="E86" s="114">
        <f t="shared" si="39"/>
        <v>6627</v>
      </c>
      <c r="F86" s="115" t="str">
        <f t="shared" si="40"/>
        <v>593</v>
      </c>
      <c r="G86" s="116" t="str">
        <f t="shared" si="41"/>
        <v>71바5778</v>
      </c>
      <c r="H86" s="117">
        <f t="shared" si="42"/>
        <v>1</v>
      </c>
      <c r="I86" s="118">
        <f t="shared" si="43"/>
        <v>770.92700000000002</v>
      </c>
      <c r="J86" s="119">
        <f t="shared" si="44"/>
        <v>8.3216650388851579E-3</v>
      </c>
      <c r="K86" s="119">
        <f t="shared" si="45"/>
        <v>0.43958058298221292</v>
      </c>
      <c r="L86" s="119">
        <f t="shared" si="46"/>
        <v>7.5234101283260274E-2</v>
      </c>
      <c r="M86" s="120">
        <f t="shared" si="47"/>
        <v>12.273</v>
      </c>
      <c r="N86" s="121">
        <f t="shared" si="48"/>
        <v>0.1297139677297591</v>
      </c>
      <c r="O86" s="121">
        <f t="shared" si="49"/>
        <v>6.8748402896772323</v>
      </c>
      <c r="P86" s="226">
        <f t="shared" si="50"/>
        <v>39</v>
      </c>
      <c r="Q86" s="227">
        <f t="shared" si="51"/>
        <v>1</v>
      </c>
      <c r="R86" s="227">
        <f t="shared" si="52"/>
        <v>53</v>
      </c>
      <c r="T86">
        <v>534</v>
      </c>
      <c r="U86">
        <v>6627</v>
      </c>
      <c r="V86" t="s">
        <v>397</v>
      </c>
      <c r="W86">
        <v>770.92700000000002</v>
      </c>
      <c r="X86">
        <v>447.00400000000002</v>
      </c>
      <c r="Y86">
        <v>1.7250000000000001</v>
      </c>
      <c r="Z86">
        <v>12.273</v>
      </c>
      <c r="AA86">
        <v>73.100515000000001</v>
      </c>
      <c r="AB86">
        <v>0.60831800000000003</v>
      </c>
      <c r="AC86">
        <v>32.133566999999999</v>
      </c>
      <c r="AD86" s="1">
        <v>58</v>
      </c>
      <c r="AE86">
        <v>1</v>
      </c>
      <c r="AF86">
        <v>53</v>
      </c>
      <c r="AG86">
        <v>69</v>
      </c>
      <c r="AH86">
        <v>10.546122</v>
      </c>
      <c r="AI86">
        <v>5.8</v>
      </c>
      <c r="AJ86">
        <v>0</v>
      </c>
      <c r="AK86">
        <v>39</v>
      </c>
      <c r="AL86">
        <v>6689</v>
      </c>
      <c r="AM86" t="s">
        <v>398</v>
      </c>
      <c r="AN86" t="s">
        <v>743</v>
      </c>
      <c r="AO86">
        <v>770.92700000000002</v>
      </c>
      <c r="AR86" t="s">
        <v>118</v>
      </c>
      <c r="AS86" t="s">
        <v>128</v>
      </c>
      <c r="AT86" t="s">
        <v>274</v>
      </c>
      <c r="AU86" t="s">
        <v>397</v>
      </c>
      <c r="AV86" t="s">
        <v>48</v>
      </c>
      <c r="AW86">
        <v>1</v>
      </c>
      <c r="BB86">
        <v>0.78409090909090906</v>
      </c>
      <c r="BC86" t="s">
        <v>70</v>
      </c>
      <c r="BF86" t="s">
        <v>118</v>
      </c>
      <c r="BG86" s="5" t="s">
        <v>128</v>
      </c>
      <c r="BH86" t="s">
        <v>397</v>
      </c>
      <c r="BI86">
        <v>6627</v>
      </c>
      <c r="BJ86">
        <v>1</v>
      </c>
      <c r="BK86" t="s">
        <v>274</v>
      </c>
      <c r="BL86" t="s">
        <v>183</v>
      </c>
      <c r="BM86">
        <v>0.78409090909090906</v>
      </c>
      <c r="BN86" t="s">
        <v>70</v>
      </c>
      <c r="BO86" t="s">
        <v>201</v>
      </c>
      <c r="BP86">
        <v>770.92700000000002</v>
      </c>
    </row>
    <row r="87" spans="1:68" ht="16.5">
      <c r="A87" s="127" t="str">
        <f t="shared" si="36"/>
        <v>해성운수</v>
      </c>
      <c r="B87" s="128" t="str">
        <f t="shared" si="35"/>
        <v>유금종</v>
      </c>
      <c r="C87" s="129" t="str">
        <f t="shared" si="37"/>
        <v>B</v>
      </c>
      <c r="D87" s="130">
        <f t="shared" si="38"/>
        <v>0.91814814814814816</v>
      </c>
      <c r="E87" s="131">
        <f t="shared" si="39"/>
        <v>2233</v>
      </c>
      <c r="F87" s="132" t="str">
        <f t="shared" si="40"/>
        <v>514-1</v>
      </c>
      <c r="G87" s="133" t="str">
        <f t="shared" si="41"/>
        <v>74사1071</v>
      </c>
      <c r="H87" s="134">
        <f t="shared" si="42"/>
        <v>1</v>
      </c>
      <c r="I87" s="135">
        <f t="shared" si="43"/>
        <v>1143.8789999999999</v>
      </c>
      <c r="J87" s="136">
        <f t="shared" si="44"/>
        <v>2.2694823024203021E-2</v>
      </c>
      <c r="K87" s="136">
        <f t="shared" si="45"/>
        <v>0.36689664688942492</v>
      </c>
      <c r="L87" s="136">
        <f t="shared" si="46"/>
        <v>7.1685903841227971E-2</v>
      </c>
      <c r="M87" s="137">
        <f t="shared" si="47"/>
        <v>11.618</v>
      </c>
      <c r="N87" s="138">
        <f t="shared" si="48"/>
        <v>0</v>
      </c>
      <c r="O87" s="138">
        <f t="shared" si="49"/>
        <v>1.2239056753380384</v>
      </c>
      <c r="P87" s="224">
        <f t="shared" si="50"/>
        <v>4</v>
      </c>
      <c r="Q87" s="225">
        <f t="shared" si="51"/>
        <v>0</v>
      </c>
      <c r="R87" s="225">
        <f t="shared" si="52"/>
        <v>14</v>
      </c>
      <c r="T87">
        <v>534</v>
      </c>
      <c r="U87">
        <v>2233</v>
      </c>
      <c r="V87" t="s">
        <v>399</v>
      </c>
      <c r="W87">
        <v>1143.8789999999999</v>
      </c>
      <c r="X87">
        <v>461.34199999999998</v>
      </c>
      <c r="Y87">
        <v>2.4790000000000001</v>
      </c>
      <c r="Z87">
        <v>11.618</v>
      </c>
      <c r="AA87">
        <v>91.354667000000006</v>
      </c>
      <c r="AB87">
        <v>2.0732780000000002</v>
      </c>
      <c r="AC87">
        <v>33.517721000000002</v>
      </c>
      <c r="AD87" s="1">
        <v>82</v>
      </c>
      <c r="AE87">
        <v>0</v>
      </c>
      <c r="AF87">
        <v>14</v>
      </c>
      <c r="AG87">
        <v>74</v>
      </c>
      <c r="AH87">
        <v>12.521297000000001</v>
      </c>
      <c r="AI87">
        <v>72.900000000000006</v>
      </c>
      <c r="AJ87">
        <v>0</v>
      </c>
      <c r="AK87">
        <v>4</v>
      </c>
      <c r="AL87">
        <v>796</v>
      </c>
      <c r="AM87" t="s">
        <v>400</v>
      </c>
      <c r="AN87" t="s">
        <v>744</v>
      </c>
      <c r="AO87">
        <v>1143.8789999999999</v>
      </c>
      <c r="AR87" t="s">
        <v>118</v>
      </c>
      <c r="AS87" t="s">
        <v>120</v>
      </c>
      <c r="AT87" t="s">
        <v>247</v>
      </c>
      <c r="AU87" t="s">
        <v>399</v>
      </c>
      <c r="AV87" t="s">
        <v>48</v>
      </c>
      <c r="AW87">
        <v>1</v>
      </c>
      <c r="BB87">
        <v>0.91814814814814816</v>
      </c>
      <c r="BC87" t="s">
        <v>68</v>
      </c>
      <c r="BF87" t="s">
        <v>118</v>
      </c>
      <c r="BG87" t="s">
        <v>120</v>
      </c>
      <c r="BH87" t="s">
        <v>399</v>
      </c>
      <c r="BI87">
        <v>2233</v>
      </c>
      <c r="BJ87">
        <v>1</v>
      </c>
      <c r="BK87" t="s">
        <v>247</v>
      </c>
      <c r="BL87" t="s">
        <v>183</v>
      </c>
      <c r="BM87">
        <v>0.91814814814814816</v>
      </c>
      <c r="BN87" t="s">
        <v>68</v>
      </c>
      <c r="BO87" t="s">
        <v>184</v>
      </c>
      <c r="BP87">
        <v>1143.8789999999999</v>
      </c>
    </row>
    <row r="88" spans="1:68" ht="16.5">
      <c r="A88" s="110" t="str">
        <f t="shared" si="36"/>
        <v>해성운수</v>
      </c>
      <c r="B88" s="111" t="str">
        <f t="shared" si="35"/>
        <v>유선구</v>
      </c>
      <c r="C88" s="112" t="str">
        <f t="shared" si="37"/>
        <v>F</v>
      </c>
      <c r="D88" s="113">
        <f t="shared" si="38"/>
        <v>0.78703703703703698</v>
      </c>
      <c r="E88" s="114">
        <f t="shared" si="39"/>
        <v>3863</v>
      </c>
      <c r="F88" s="115" t="str">
        <f t="shared" si="40"/>
        <v>514-1</v>
      </c>
      <c r="G88" s="116" t="str">
        <f t="shared" si="41"/>
        <v>71바5768</v>
      </c>
      <c r="H88" s="117">
        <f t="shared" si="42"/>
        <v>1</v>
      </c>
      <c r="I88" s="118">
        <f t="shared" si="43"/>
        <v>1456.81</v>
      </c>
      <c r="J88" s="119">
        <f t="shared" si="44"/>
        <v>1.3013629273320218E-2</v>
      </c>
      <c r="K88" s="119">
        <f t="shared" si="45"/>
        <v>0.39153071070955386</v>
      </c>
      <c r="L88" s="119">
        <f t="shared" si="46"/>
        <v>0.24711527241026626</v>
      </c>
      <c r="M88" s="120">
        <f t="shared" si="47"/>
        <v>13.388999999999999</v>
      </c>
      <c r="N88" s="121">
        <f t="shared" si="48"/>
        <v>0</v>
      </c>
      <c r="O88" s="121">
        <f t="shared" si="49"/>
        <v>3.2948702988035503</v>
      </c>
      <c r="P88" s="226">
        <f t="shared" si="50"/>
        <v>13</v>
      </c>
      <c r="Q88" s="227">
        <f t="shared" si="51"/>
        <v>0</v>
      </c>
      <c r="R88" s="227">
        <f t="shared" si="52"/>
        <v>48</v>
      </c>
      <c r="T88">
        <v>534</v>
      </c>
      <c r="U88">
        <v>3863</v>
      </c>
      <c r="V88" t="s">
        <v>401</v>
      </c>
      <c r="W88">
        <v>1456.81</v>
      </c>
      <c r="X88">
        <v>685.43799999999999</v>
      </c>
      <c r="Y88">
        <v>2.125</v>
      </c>
      <c r="Z88">
        <v>13.388999999999999</v>
      </c>
      <c r="AA88">
        <v>111.780501</v>
      </c>
      <c r="AB88">
        <v>1.4546699999999999</v>
      </c>
      <c r="AC88">
        <v>43.765498999999998</v>
      </c>
      <c r="AD88" s="1">
        <v>360</v>
      </c>
      <c r="AE88">
        <v>0</v>
      </c>
      <c r="AF88">
        <v>48</v>
      </c>
      <c r="AG88">
        <v>68</v>
      </c>
      <c r="AH88">
        <v>13.032773000000001</v>
      </c>
      <c r="AI88">
        <v>2.2000000000000002</v>
      </c>
      <c r="AJ88">
        <v>0</v>
      </c>
      <c r="AK88">
        <v>13</v>
      </c>
      <c r="AL88">
        <v>1680</v>
      </c>
      <c r="AM88" t="s">
        <v>402</v>
      </c>
      <c r="AN88" t="s">
        <v>745</v>
      </c>
      <c r="AO88">
        <v>1456.81</v>
      </c>
      <c r="AR88" t="s">
        <v>118</v>
      </c>
      <c r="AS88" t="s">
        <v>120</v>
      </c>
      <c r="AT88" t="s">
        <v>245</v>
      </c>
      <c r="AU88" t="s">
        <v>401</v>
      </c>
      <c r="AV88" t="s">
        <v>48</v>
      </c>
      <c r="AW88">
        <v>1</v>
      </c>
      <c r="BB88">
        <v>0.78703703703703698</v>
      </c>
      <c r="BC88" t="s">
        <v>70</v>
      </c>
      <c r="BF88" t="s">
        <v>118</v>
      </c>
      <c r="BG88" s="5" t="s">
        <v>120</v>
      </c>
      <c r="BH88" t="s">
        <v>401</v>
      </c>
      <c r="BI88">
        <v>3863</v>
      </c>
      <c r="BJ88">
        <v>1</v>
      </c>
      <c r="BK88" t="s">
        <v>245</v>
      </c>
      <c r="BL88" t="s">
        <v>183</v>
      </c>
      <c r="BM88">
        <v>0.78703703703703698</v>
      </c>
      <c r="BN88" t="s">
        <v>70</v>
      </c>
      <c r="BO88" t="s">
        <v>201</v>
      </c>
      <c r="BP88">
        <v>1456.81</v>
      </c>
    </row>
    <row r="89" spans="1:68" ht="16.5">
      <c r="A89" s="127" t="str">
        <f t="shared" si="36"/>
        <v>해성운수</v>
      </c>
      <c r="B89" s="128" t="str">
        <f t="shared" si="35"/>
        <v>유영환</v>
      </c>
      <c r="C89" s="129" t="str">
        <f t="shared" si="37"/>
        <v>A</v>
      </c>
      <c r="D89" s="130">
        <f t="shared" si="38"/>
        <v>0.96037037037037032</v>
      </c>
      <c r="E89" s="131">
        <f t="shared" si="39"/>
        <v>3392</v>
      </c>
      <c r="F89" s="132" t="str">
        <f t="shared" si="40"/>
        <v>514-1</v>
      </c>
      <c r="G89" s="133" t="str">
        <f t="shared" si="41"/>
        <v>71바5765</v>
      </c>
      <c r="H89" s="134">
        <f t="shared" si="42"/>
        <v>1</v>
      </c>
      <c r="I89" s="135">
        <f t="shared" si="43"/>
        <v>1260.146</v>
      </c>
      <c r="J89" s="136">
        <f t="shared" si="44"/>
        <v>1.0045872631360406E-2</v>
      </c>
      <c r="K89" s="136">
        <f t="shared" si="45"/>
        <v>0.32739836897003505</v>
      </c>
      <c r="L89" s="136">
        <f t="shared" si="46"/>
        <v>0.12458873813034363</v>
      </c>
      <c r="M89" s="137">
        <f t="shared" si="47"/>
        <v>10.551</v>
      </c>
      <c r="N89" s="138">
        <f t="shared" si="48"/>
        <v>0</v>
      </c>
      <c r="O89" s="138">
        <f t="shared" si="49"/>
        <v>4.6026412812483635</v>
      </c>
      <c r="P89" s="224">
        <f t="shared" si="50"/>
        <v>0</v>
      </c>
      <c r="Q89" s="225">
        <f t="shared" si="51"/>
        <v>0</v>
      </c>
      <c r="R89" s="225">
        <f t="shared" si="52"/>
        <v>58</v>
      </c>
      <c r="T89">
        <v>534</v>
      </c>
      <c r="U89">
        <v>3392</v>
      </c>
      <c r="V89" t="s">
        <v>746</v>
      </c>
      <c r="W89">
        <v>1260.146</v>
      </c>
      <c r="X89">
        <v>485.93599999999998</v>
      </c>
      <c r="Y89">
        <v>2.593</v>
      </c>
      <c r="Z89">
        <v>10.551</v>
      </c>
      <c r="AA89">
        <v>94.034936999999999</v>
      </c>
      <c r="AB89">
        <v>0.94466300000000003</v>
      </c>
      <c r="AC89">
        <v>30.786885000000002</v>
      </c>
      <c r="AD89" s="1">
        <v>157</v>
      </c>
      <c r="AE89">
        <v>0</v>
      </c>
      <c r="AF89">
        <v>58</v>
      </c>
      <c r="AG89">
        <v>70</v>
      </c>
      <c r="AH89">
        <v>13.400827</v>
      </c>
      <c r="AI89">
        <v>4.5999999999999996</v>
      </c>
      <c r="AJ89">
        <v>0</v>
      </c>
      <c r="AK89">
        <v>0</v>
      </c>
      <c r="AL89">
        <v>0</v>
      </c>
      <c r="AM89" t="s">
        <v>747</v>
      </c>
      <c r="AN89" t="s">
        <v>748</v>
      </c>
      <c r="AO89">
        <v>1260.146</v>
      </c>
      <c r="AR89" t="s">
        <v>118</v>
      </c>
      <c r="AS89" t="s">
        <v>120</v>
      </c>
      <c r="AT89" t="s">
        <v>628</v>
      </c>
      <c r="AU89" t="s">
        <v>746</v>
      </c>
      <c r="AV89" t="s">
        <v>48</v>
      </c>
      <c r="AW89">
        <v>1</v>
      </c>
      <c r="BB89">
        <v>0.96037037037037032</v>
      </c>
      <c r="BC89" t="s">
        <v>66</v>
      </c>
      <c r="BF89" t="s">
        <v>118</v>
      </c>
      <c r="BG89" t="s">
        <v>120</v>
      </c>
      <c r="BH89" t="s">
        <v>746</v>
      </c>
      <c r="BI89">
        <v>3392</v>
      </c>
      <c r="BJ89">
        <v>1</v>
      </c>
      <c r="BK89" t="s">
        <v>628</v>
      </c>
      <c r="BL89" t="s">
        <v>183</v>
      </c>
      <c r="BM89">
        <v>0.96037037037037032</v>
      </c>
      <c r="BN89" t="s">
        <v>66</v>
      </c>
      <c r="BO89" t="s">
        <v>187</v>
      </c>
      <c r="BP89">
        <v>1260.146</v>
      </c>
    </row>
    <row r="90" spans="1:68" ht="16.5">
      <c r="A90" s="110" t="str">
        <f t="shared" si="36"/>
        <v>해성운수</v>
      </c>
      <c r="B90" s="111" t="str">
        <f t="shared" si="35"/>
        <v>유인석</v>
      </c>
      <c r="C90" s="112" t="str">
        <f t="shared" si="37"/>
        <v>B</v>
      </c>
      <c r="D90" s="113">
        <f t="shared" si="38"/>
        <v>0.94426725459340588</v>
      </c>
      <c r="E90" s="114">
        <f t="shared" si="39"/>
        <v>2335</v>
      </c>
      <c r="F90" s="115" t="str">
        <f t="shared" si="40"/>
        <v>24</v>
      </c>
      <c r="G90" s="116" t="str">
        <f t="shared" si="41"/>
        <v>70바3880</v>
      </c>
      <c r="H90" s="117">
        <f t="shared" si="42"/>
        <v>2</v>
      </c>
      <c r="I90" s="118">
        <f t="shared" si="43"/>
        <v>1906.0049999999999</v>
      </c>
      <c r="J90" s="119">
        <f t="shared" si="44"/>
        <v>2.8645397935456408E-3</v>
      </c>
      <c r="K90" s="119">
        <f t="shared" si="45"/>
        <v>0.35789759677140903</v>
      </c>
      <c r="L90" s="119">
        <f t="shared" si="46"/>
        <v>0.13641097478757927</v>
      </c>
      <c r="M90" s="120">
        <f t="shared" si="47"/>
        <v>13.743</v>
      </c>
      <c r="N90" s="121">
        <f t="shared" si="48"/>
        <v>0.52465759533684331</v>
      </c>
      <c r="O90" s="121">
        <f t="shared" si="49"/>
        <v>19.884522863266358</v>
      </c>
      <c r="P90" s="226">
        <f t="shared" si="50"/>
        <v>1</v>
      </c>
      <c r="Q90" s="227">
        <f t="shared" si="51"/>
        <v>10</v>
      </c>
      <c r="R90" s="227">
        <f t="shared" si="52"/>
        <v>379</v>
      </c>
      <c r="T90">
        <v>534</v>
      </c>
      <c r="U90">
        <v>2335</v>
      </c>
      <c r="V90" t="s">
        <v>403</v>
      </c>
      <c r="W90">
        <v>1906.0050000000001</v>
      </c>
      <c r="X90">
        <v>874.29100000000005</v>
      </c>
      <c r="Y90">
        <v>2.1800000000000002</v>
      </c>
      <c r="Z90">
        <v>13.743</v>
      </c>
      <c r="AA90">
        <v>124.784093</v>
      </c>
      <c r="AB90">
        <v>0.35744900000000002</v>
      </c>
      <c r="AC90">
        <v>44.659927000000003</v>
      </c>
      <c r="AD90" s="1">
        <v>260</v>
      </c>
      <c r="AE90">
        <v>10</v>
      </c>
      <c r="AF90">
        <v>379</v>
      </c>
      <c r="AG90">
        <v>71</v>
      </c>
      <c r="AH90">
        <v>15.274421999999999</v>
      </c>
      <c r="AI90">
        <v>127.2</v>
      </c>
      <c r="AJ90">
        <v>0</v>
      </c>
      <c r="AK90">
        <v>1</v>
      </c>
      <c r="AL90">
        <v>38</v>
      </c>
      <c r="AM90" t="s">
        <v>404</v>
      </c>
      <c r="AN90" t="s">
        <v>749</v>
      </c>
      <c r="AO90">
        <v>1780.241</v>
      </c>
      <c r="AR90" t="s">
        <v>118</v>
      </c>
      <c r="AS90" t="s">
        <v>119</v>
      </c>
      <c r="AT90" t="s">
        <v>234</v>
      </c>
      <c r="AU90" t="s">
        <v>403</v>
      </c>
      <c r="AV90" t="s">
        <v>48</v>
      </c>
      <c r="AW90">
        <v>2</v>
      </c>
      <c r="BB90">
        <v>0.94426725459340588</v>
      </c>
      <c r="BC90" t="s">
        <v>68</v>
      </c>
      <c r="BF90" t="s">
        <v>118</v>
      </c>
      <c r="BG90" t="s">
        <v>119</v>
      </c>
      <c r="BH90" t="s">
        <v>403</v>
      </c>
      <c r="BI90">
        <v>2335</v>
      </c>
      <c r="BJ90">
        <v>2</v>
      </c>
      <c r="BK90" t="s">
        <v>234</v>
      </c>
      <c r="BL90" t="s">
        <v>215</v>
      </c>
      <c r="BM90">
        <v>0.94426725459340588</v>
      </c>
      <c r="BN90" t="s">
        <v>68</v>
      </c>
      <c r="BO90" t="s">
        <v>184</v>
      </c>
      <c r="BP90">
        <v>1906.0049999999999</v>
      </c>
    </row>
    <row r="91" spans="1:68" ht="16.5">
      <c r="A91" s="127" t="str">
        <f t="shared" si="36"/>
        <v>해성운수</v>
      </c>
      <c r="B91" s="128" t="str">
        <f t="shared" si="35"/>
        <v>유정이</v>
      </c>
      <c r="C91" s="129" t="str">
        <f t="shared" si="37"/>
        <v>D</v>
      </c>
      <c r="D91" s="130">
        <f t="shared" si="38"/>
        <v>0.82582048987095868</v>
      </c>
      <c r="E91" s="131">
        <f t="shared" si="39"/>
        <v>9615</v>
      </c>
      <c r="F91" s="132" t="str">
        <f t="shared" si="40"/>
        <v>564</v>
      </c>
      <c r="G91" s="133" t="str">
        <f t="shared" si="41"/>
        <v>71바5773</v>
      </c>
      <c r="H91" s="134">
        <f t="shared" si="42"/>
        <v>3</v>
      </c>
      <c r="I91" s="135">
        <f t="shared" si="43"/>
        <v>1239.0610000000001</v>
      </c>
      <c r="J91" s="136">
        <f t="shared" si="44"/>
        <v>4.0955366539986084E-2</v>
      </c>
      <c r="K91" s="136">
        <f t="shared" si="45"/>
        <v>0.42045811327678861</v>
      </c>
      <c r="L91" s="136">
        <f t="shared" si="46"/>
        <v>0.27036602717703162</v>
      </c>
      <c r="M91" s="137">
        <f t="shared" si="47"/>
        <v>7.891</v>
      </c>
      <c r="N91" s="138">
        <f t="shared" si="48"/>
        <v>2.5826008566164216</v>
      </c>
      <c r="O91" s="138">
        <f t="shared" si="49"/>
        <v>1.372006705077474</v>
      </c>
      <c r="P91" s="224">
        <f t="shared" si="50"/>
        <v>64</v>
      </c>
      <c r="Q91" s="225">
        <f t="shared" si="51"/>
        <v>32</v>
      </c>
      <c r="R91" s="225">
        <f t="shared" si="52"/>
        <v>17</v>
      </c>
      <c r="T91">
        <v>534</v>
      </c>
      <c r="U91">
        <v>9615</v>
      </c>
      <c r="V91" t="s">
        <v>405</v>
      </c>
      <c r="W91">
        <v>1239.0609999999999</v>
      </c>
      <c r="X91">
        <v>375.13200000000001</v>
      </c>
      <c r="Y91">
        <v>3.3029999999999999</v>
      </c>
      <c r="Z91">
        <v>7.891</v>
      </c>
      <c r="AA91">
        <v>139.31021699999999</v>
      </c>
      <c r="AB91">
        <v>5.7055009999999999</v>
      </c>
      <c r="AC91">
        <v>58.574111000000002</v>
      </c>
      <c r="AD91" s="1">
        <v>335</v>
      </c>
      <c r="AE91">
        <v>32</v>
      </c>
      <c r="AF91">
        <v>17</v>
      </c>
      <c r="AG91">
        <v>69</v>
      </c>
      <c r="AH91">
        <v>8.8942569999999996</v>
      </c>
      <c r="AI91">
        <v>33.200000000000003</v>
      </c>
      <c r="AJ91">
        <v>0</v>
      </c>
      <c r="AK91">
        <v>64</v>
      </c>
      <c r="AL91">
        <v>12884</v>
      </c>
      <c r="AM91" t="s">
        <v>406</v>
      </c>
      <c r="AN91" t="s">
        <v>750</v>
      </c>
      <c r="AO91">
        <v>1101.5540000000001</v>
      </c>
      <c r="AR91" t="s">
        <v>118</v>
      </c>
      <c r="AS91" t="s">
        <v>124</v>
      </c>
      <c r="AT91" t="s">
        <v>261</v>
      </c>
      <c r="AU91" t="s">
        <v>405</v>
      </c>
      <c r="AV91" t="s">
        <v>203</v>
      </c>
      <c r="AW91">
        <v>3</v>
      </c>
      <c r="BB91">
        <v>0.82582048987095868</v>
      </c>
      <c r="BC91" t="s">
        <v>67</v>
      </c>
      <c r="BF91" t="s">
        <v>118</v>
      </c>
      <c r="BG91" t="s">
        <v>124</v>
      </c>
      <c r="BH91" t="s">
        <v>405</v>
      </c>
      <c r="BI91">
        <v>9615</v>
      </c>
      <c r="BJ91">
        <v>3</v>
      </c>
      <c r="BK91" t="s">
        <v>261</v>
      </c>
      <c r="BL91" t="s">
        <v>262</v>
      </c>
      <c r="BM91">
        <v>0.82582048987095868</v>
      </c>
      <c r="BN91" t="s">
        <v>67</v>
      </c>
      <c r="BO91" t="s">
        <v>188</v>
      </c>
      <c r="BP91">
        <v>1239.0610000000001</v>
      </c>
    </row>
    <row r="92" spans="1:68" ht="16.5">
      <c r="A92" s="110" t="str">
        <f t="shared" si="36"/>
        <v>해성운수</v>
      </c>
      <c r="B92" s="111" t="str">
        <f t="shared" si="35"/>
        <v>유호승</v>
      </c>
      <c r="C92" s="112" t="str">
        <f t="shared" si="37"/>
        <v>B</v>
      </c>
      <c r="D92" s="113">
        <f t="shared" si="38"/>
        <v>0.92086956521739127</v>
      </c>
      <c r="E92" s="114">
        <f t="shared" si="39"/>
        <v>7369</v>
      </c>
      <c r="F92" s="115" t="str">
        <f t="shared" si="40"/>
        <v>24</v>
      </c>
      <c r="G92" s="116" t="str">
        <f t="shared" si="41"/>
        <v>70바3860</v>
      </c>
      <c r="H92" s="117">
        <f t="shared" si="42"/>
        <v>1</v>
      </c>
      <c r="I92" s="118">
        <f t="shared" si="43"/>
        <v>2111.404</v>
      </c>
      <c r="J92" s="119">
        <f t="shared" si="44"/>
        <v>1.8292326888831062E-2</v>
      </c>
      <c r="K92" s="119">
        <f t="shared" si="45"/>
        <v>0.36524169600458922</v>
      </c>
      <c r="L92" s="119">
        <f t="shared" si="46"/>
        <v>0.20933937796840396</v>
      </c>
      <c r="M92" s="120">
        <f t="shared" si="47"/>
        <v>13.696999999999999</v>
      </c>
      <c r="N92" s="121">
        <f t="shared" si="48"/>
        <v>0.52098035241005514</v>
      </c>
      <c r="O92" s="121">
        <f t="shared" si="49"/>
        <v>6.5832971804543332</v>
      </c>
      <c r="P92" s="226">
        <f t="shared" si="50"/>
        <v>16</v>
      </c>
      <c r="Q92" s="227">
        <f t="shared" si="51"/>
        <v>11</v>
      </c>
      <c r="R92" s="227">
        <f t="shared" si="52"/>
        <v>139</v>
      </c>
      <c r="T92">
        <v>534</v>
      </c>
      <c r="U92">
        <v>7369</v>
      </c>
      <c r="V92" t="s">
        <v>407</v>
      </c>
      <c r="W92">
        <v>2111.404</v>
      </c>
      <c r="X92">
        <v>997.09699999999998</v>
      </c>
      <c r="Y92">
        <v>2.1179999999999999</v>
      </c>
      <c r="Z92">
        <v>13.696999999999999</v>
      </c>
      <c r="AA92">
        <v>140.69134099999999</v>
      </c>
      <c r="AB92">
        <v>2.573572</v>
      </c>
      <c r="AC92">
        <v>51.386344000000001</v>
      </c>
      <c r="AD92" s="1">
        <v>442</v>
      </c>
      <c r="AE92">
        <v>11</v>
      </c>
      <c r="AF92">
        <v>139</v>
      </c>
      <c r="AG92">
        <v>69</v>
      </c>
      <c r="AH92">
        <v>15.007348</v>
      </c>
      <c r="AI92">
        <v>69.400000000000006</v>
      </c>
      <c r="AJ92">
        <v>0</v>
      </c>
      <c r="AK92">
        <v>16</v>
      </c>
      <c r="AL92">
        <v>4109</v>
      </c>
      <c r="AM92" t="s">
        <v>408</v>
      </c>
      <c r="AN92" t="s">
        <v>751</v>
      </c>
      <c r="AO92">
        <v>2111.404</v>
      </c>
      <c r="AR92" t="s">
        <v>118</v>
      </c>
      <c r="AS92" t="s">
        <v>119</v>
      </c>
      <c r="AT92" t="s">
        <v>216</v>
      </c>
      <c r="AU92" t="s">
        <v>407</v>
      </c>
      <c r="AV92" t="s">
        <v>48</v>
      </c>
      <c r="AW92">
        <v>1</v>
      </c>
      <c r="BB92">
        <v>0.92086956521739127</v>
      </c>
      <c r="BC92" t="s">
        <v>68</v>
      </c>
      <c r="BF92" t="s">
        <v>118</v>
      </c>
      <c r="BG92" s="5" t="s">
        <v>119</v>
      </c>
      <c r="BH92" t="s">
        <v>407</v>
      </c>
      <c r="BI92">
        <v>7369</v>
      </c>
      <c r="BJ92">
        <v>1</v>
      </c>
      <c r="BK92" t="s">
        <v>216</v>
      </c>
      <c r="BL92" t="s">
        <v>183</v>
      </c>
      <c r="BM92">
        <v>0.92086956521739127</v>
      </c>
      <c r="BN92" t="s">
        <v>68</v>
      </c>
      <c r="BO92" t="s">
        <v>184</v>
      </c>
      <c r="BP92">
        <v>2111.404</v>
      </c>
    </row>
    <row r="93" spans="1:68" ht="16.5">
      <c r="A93" s="127" t="str">
        <f t="shared" si="36"/>
        <v>해성운수</v>
      </c>
      <c r="B93" s="128" t="str">
        <f t="shared" si="35"/>
        <v>윤국진</v>
      </c>
      <c r="C93" s="129" t="str">
        <f t="shared" si="37"/>
        <v>C</v>
      </c>
      <c r="D93" s="130">
        <f t="shared" si="38"/>
        <v>0.89761048351844175</v>
      </c>
      <c r="E93" s="131">
        <f t="shared" si="39"/>
        <v>1958</v>
      </c>
      <c r="F93" s="132" t="str">
        <f t="shared" si="40"/>
        <v>24</v>
      </c>
      <c r="G93" s="133" t="str">
        <f t="shared" si="41"/>
        <v>70바3856</v>
      </c>
      <c r="H93" s="134">
        <f t="shared" si="42"/>
        <v>3</v>
      </c>
      <c r="I93" s="135">
        <f t="shared" si="43"/>
        <v>2346.7000000000003</v>
      </c>
      <c r="J93" s="136">
        <f t="shared" si="44"/>
        <v>2.9524041995211064E-2</v>
      </c>
      <c r="K93" s="136">
        <f t="shared" si="45"/>
        <v>0.44625834726589048</v>
      </c>
      <c r="L93" s="136">
        <f t="shared" si="46"/>
        <v>0.22030937060553116</v>
      </c>
      <c r="M93" s="137">
        <f t="shared" si="47"/>
        <v>15.475</v>
      </c>
      <c r="N93" s="138">
        <f t="shared" si="48"/>
        <v>0.25567818638939788</v>
      </c>
      <c r="O93" s="138">
        <f t="shared" si="49"/>
        <v>17.556568798738656</v>
      </c>
      <c r="P93" s="224">
        <f t="shared" si="50"/>
        <v>76</v>
      </c>
      <c r="Q93" s="225">
        <f t="shared" si="51"/>
        <v>6</v>
      </c>
      <c r="R93" s="225">
        <f t="shared" si="52"/>
        <v>412</v>
      </c>
      <c r="T93">
        <v>534</v>
      </c>
      <c r="U93">
        <v>1958</v>
      </c>
      <c r="V93" t="s">
        <v>409</v>
      </c>
      <c r="W93">
        <v>2346.6999999999998</v>
      </c>
      <c r="X93">
        <v>1064.9760000000001</v>
      </c>
      <c r="Y93">
        <v>2.2040000000000002</v>
      </c>
      <c r="Z93">
        <v>15.475</v>
      </c>
      <c r="AA93">
        <v>174.32968700000001</v>
      </c>
      <c r="AB93">
        <v>5.1469170000000002</v>
      </c>
      <c r="AC93">
        <v>77.796077999999994</v>
      </c>
      <c r="AD93" s="1">
        <v>517</v>
      </c>
      <c r="AE93">
        <v>6</v>
      </c>
      <c r="AF93">
        <v>412</v>
      </c>
      <c r="AG93">
        <v>80</v>
      </c>
      <c r="AH93">
        <v>13.461275000000001</v>
      </c>
      <c r="AI93">
        <v>1140.8</v>
      </c>
      <c r="AJ93">
        <v>0</v>
      </c>
      <c r="AK93">
        <v>76</v>
      </c>
      <c r="AL93">
        <v>47503</v>
      </c>
      <c r="AM93" t="s">
        <v>410</v>
      </c>
      <c r="AN93" t="s">
        <v>752</v>
      </c>
      <c r="AO93">
        <v>2062.2530000000002</v>
      </c>
      <c r="AR93" t="s">
        <v>118</v>
      </c>
      <c r="AS93" t="s">
        <v>119</v>
      </c>
      <c r="AT93" t="s">
        <v>212</v>
      </c>
      <c r="AU93" t="s">
        <v>409</v>
      </c>
      <c r="AV93" t="s">
        <v>48</v>
      </c>
      <c r="AW93">
        <v>3</v>
      </c>
      <c r="BB93">
        <v>0.89761048351844175</v>
      </c>
      <c r="BC93" t="s">
        <v>69</v>
      </c>
      <c r="BF93" t="s">
        <v>118</v>
      </c>
      <c r="BG93" t="s">
        <v>119</v>
      </c>
      <c r="BH93" t="s">
        <v>409</v>
      </c>
      <c r="BI93">
        <v>1958</v>
      </c>
      <c r="BJ93">
        <v>3</v>
      </c>
      <c r="BK93" t="s">
        <v>212</v>
      </c>
      <c r="BL93" t="s">
        <v>222</v>
      </c>
      <c r="BM93">
        <v>0.89761048351844175</v>
      </c>
      <c r="BN93" t="s">
        <v>69</v>
      </c>
      <c r="BO93" t="s">
        <v>186</v>
      </c>
      <c r="BP93">
        <v>2346.7000000000003</v>
      </c>
    </row>
    <row r="94" spans="1:68" ht="16.5">
      <c r="A94" s="110" t="str">
        <f t="shared" si="36"/>
        <v>해성운수</v>
      </c>
      <c r="B94" s="111" t="str">
        <f t="shared" si="35"/>
        <v>윤국현</v>
      </c>
      <c r="C94" s="112" t="str">
        <f t="shared" si="37"/>
        <v>C</v>
      </c>
      <c r="D94" s="113">
        <f t="shared" si="38"/>
        <v>0.87299317838294666</v>
      </c>
      <c r="E94" s="114">
        <f t="shared" si="39"/>
        <v>4740</v>
      </c>
      <c r="F94" s="115" t="str">
        <f t="shared" si="40"/>
        <v>24</v>
      </c>
      <c r="G94" s="116" t="str">
        <f t="shared" si="41"/>
        <v>70바3856</v>
      </c>
      <c r="H94" s="117">
        <f t="shared" si="42"/>
        <v>3</v>
      </c>
      <c r="I94" s="118">
        <f t="shared" si="43"/>
        <v>1847.829</v>
      </c>
      <c r="J94" s="119">
        <f t="shared" si="44"/>
        <v>1.4104001557646418E-2</v>
      </c>
      <c r="K94" s="119">
        <f t="shared" si="45"/>
        <v>0.46812952883570286</v>
      </c>
      <c r="L94" s="119">
        <f t="shared" si="46"/>
        <v>0.2505643108750864</v>
      </c>
      <c r="M94" s="120">
        <f t="shared" si="47"/>
        <v>15.135</v>
      </c>
      <c r="N94" s="121">
        <f t="shared" si="48"/>
        <v>0.54117561744079135</v>
      </c>
      <c r="O94" s="121">
        <f t="shared" si="49"/>
        <v>10.065866484398718</v>
      </c>
      <c r="P94" s="226">
        <f t="shared" si="50"/>
        <v>70</v>
      </c>
      <c r="Q94" s="227">
        <f t="shared" si="51"/>
        <v>10</v>
      </c>
      <c r="R94" s="227">
        <f t="shared" si="52"/>
        <v>186</v>
      </c>
      <c r="T94">
        <v>534</v>
      </c>
      <c r="U94">
        <v>4740</v>
      </c>
      <c r="V94" t="s">
        <v>411</v>
      </c>
      <c r="W94">
        <v>1847.829</v>
      </c>
      <c r="X94">
        <v>859.78099999999995</v>
      </c>
      <c r="Y94">
        <v>2.149</v>
      </c>
      <c r="Z94">
        <v>15.135</v>
      </c>
      <c r="AA94">
        <v>144.87498400000001</v>
      </c>
      <c r="AB94">
        <v>2.043317</v>
      </c>
      <c r="AC94">
        <v>67.820257999999995</v>
      </c>
      <c r="AD94" s="1">
        <v>463</v>
      </c>
      <c r="AE94">
        <v>10</v>
      </c>
      <c r="AF94">
        <v>186</v>
      </c>
      <c r="AG94">
        <v>79</v>
      </c>
      <c r="AH94">
        <v>12.754645</v>
      </c>
      <c r="AI94">
        <v>465</v>
      </c>
      <c r="AJ94">
        <v>0</v>
      </c>
      <c r="AK94">
        <v>70</v>
      </c>
      <c r="AL94">
        <v>48057</v>
      </c>
      <c r="AM94" t="s">
        <v>412</v>
      </c>
      <c r="AN94" t="s">
        <v>753</v>
      </c>
      <c r="AO94">
        <v>1658.5319999999999</v>
      </c>
      <c r="AR94" t="s">
        <v>118</v>
      </c>
      <c r="AS94" t="s">
        <v>119</v>
      </c>
      <c r="AT94" t="s">
        <v>212</v>
      </c>
      <c r="AU94" t="s">
        <v>411</v>
      </c>
      <c r="AV94" t="s">
        <v>48</v>
      </c>
      <c r="AW94">
        <v>3</v>
      </c>
      <c r="BB94">
        <v>0.87299317838294666</v>
      </c>
      <c r="BC94" t="s">
        <v>69</v>
      </c>
      <c r="BF94" t="s">
        <v>118</v>
      </c>
      <c r="BG94" t="s">
        <v>119</v>
      </c>
      <c r="BH94" t="s">
        <v>411</v>
      </c>
      <c r="BI94">
        <v>4740</v>
      </c>
      <c r="BJ94">
        <v>3</v>
      </c>
      <c r="BK94" t="s">
        <v>212</v>
      </c>
      <c r="BL94" t="s">
        <v>222</v>
      </c>
      <c r="BM94">
        <v>0.87299317838294666</v>
      </c>
      <c r="BN94" t="s">
        <v>69</v>
      </c>
      <c r="BO94" t="s">
        <v>186</v>
      </c>
      <c r="BP94">
        <v>1847.829</v>
      </c>
    </row>
    <row r="95" spans="1:68" ht="16.5">
      <c r="A95" s="127" t="str">
        <f t="shared" si="36"/>
        <v>해성운수</v>
      </c>
      <c r="B95" s="128" t="str">
        <f t="shared" si="35"/>
        <v>윤보의</v>
      </c>
      <c r="C95" s="129" t="str">
        <f t="shared" si="37"/>
        <v>B</v>
      </c>
      <c r="D95" s="130">
        <f t="shared" si="38"/>
        <v>0.90807692307692311</v>
      </c>
      <c r="E95" s="131">
        <f t="shared" si="39"/>
        <v>3511</v>
      </c>
      <c r="F95" s="132" t="str">
        <f t="shared" si="40"/>
        <v>514-1</v>
      </c>
      <c r="G95" s="133" t="str">
        <f t="shared" si="41"/>
        <v>71바5760</v>
      </c>
      <c r="H95" s="134">
        <f t="shared" si="42"/>
        <v>1</v>
      </c>
      <c r="I95" s="135">
        <f t="shared" si="43"/>
        <v>1410.4280000000001</v>
      </c>
      <c r="J95" s="136">
        <f t="shared" si="44"/>
        <v>7.4672373099875606E-3</v>
      </c>
      <c r="K95" s="136">
        <f t="shared" si="45"/>
        <v>0.3690620888380251</v>
      </c>
      <c r="L95" s="136">
        <f t="shared" si="46"/>
        <v>0.20561134634309583</v>
      </c>
      <c r="M95" s="137">
        <f t="shared" si="47"/>
        <v>10.259</v>
      </c>
      <c r="N95" s="138">
        <f t="shared" si="48"/>
        <v>0</v>
      </c>
      <c r="O95" s="138">
        <f t="shared" si="49"/>
        <v>3.0487199630183177</v>
      </c>
      <c r="P95" s="224">
        <f t="shared" si="50"/>
        <v>2</v>
      </c>
      <c r="Q95" s="225">
        <f t="shared" si="51"/>
        <v>0</v>
      </c>
      <c r="R95" s="225">
        <f t="shared" si="52"/>
        <v>43</v>
      </c>
      <c r="T95">
        <v>534</v>
      </c>
      <c r="U95">
        <v>3511</v>
      </c>
      <c r="V95" t="s">
        <v>413</v>
      </c>
      <c r="W95">
        <v>1410.4280000000001</v>
      </c>
      <c r="X95">
        <v>597.39499999999998</v>
      </c>
      <c r="Y95">
        <v>2.3610000000000002</v>
      </c>
      <c r="Z95">
        <v>10.259</v>
      </c>
      <c r="AA95">
        <v>106.60716499999999</v>
      </c>
      <c r="AB95">
        <v>0.79606100000000002</v>
      </c>
      <c r="AC95">
        <v>39.344662999999997</v>
      </c>
      <c r="AD95" s="1">
        <v>290</v>
      </c>
      <c r="AE95">
        <v>0</v>
      </c>
      <c r="AF95">
        <v>43</v>
      </c>
      <c r="AG95">
        <v>78</v>
      </c>
      <c r="AH95">
        <v>13.230142000000001</v>
      </c>
      <c r="AI95">
        <v>106.9</v>
      </c>
      <c r="AJ95">
        <v>0</v>
      </c>
      <c r="AK95">
        <v>2</v>
      </c>
      <c r="AL95">
        <v>239</v>
      </c>
      <c r="AM95" t="s">
        <v>414</v>
      </c>
      <c r="AN95" t="s">
        <v>754</v>
      </c>
      <c r="AO95">
        <v>1410.4280000000001</v>
      </c>
      <c r="AR95" t="s">
        <v>118</v>
      </c>
      <c r="AS95" t="s">
        <v>120</v>
      </c>
      <c r="AT95" t="s">
        <v>243</v>
      </c>
      <c r="AU95" t="s">
        <v>413</v>
      </c>
      <c r="AV95" t="s">
        <v>48</v>
      </c>
      <c r="AW95">
        <v>1</v>
      </c>
      <c r="BB95">
        <v>0.90807692307692311</v>
      </c>
      <c r="BC95" t="s">
        <v>68</v>
      </c>
      <c r="BF95" t="s">
        <v>118</v>
      </c>
      <c r="BG95" s="5" t="s">
        <v>120</v>
      </c>
      <c r="BH95" t="s">
        <v>413</v>
      </c>
      <c r="BI95">
        <v>3511</v>
      </c>
      <c r="BJ95">
        <v>1</v>
      </c>
      <c r="BK95" t="s">
        <v>243</v>
      </c>
      <c r="BL95" t="s">
        <v>183</v>
      </c>
      <c r="BM95">
        <v>0.90807692307692311</v>
      </c>
      <c r="BN95" t="s">
        <v>68</v>
      </c>
      <c r="BO95" t="s">
        <v>184</v>
      </c>
      <c r="BP95">
        <v>1410.4280000000001</v>
      </c>
    </row>
    <row r="96" spans="1:68" ht="16.5">
      <c r="A96" s="110" t="str">
        <f t="shared" si="36"/>
        <v>해성운수</v>
      </c>
      <c r="B96" s="111" t="str">
        <f t="shared" si="35"/>
        <v>윤여웅</v>
      </c>
      <c r="C96" s="112" t="str">
        <f t="shared" si="37"/>
        <v>F</v>
      </c>
      <c r="D96" s="113">
        <f t="shared" si="38"/>
        <v>0.7474074074074073</v>
      </c>
      <c r="E96" s="114">
        <f t="shared" si="39"/>
        <v>1728</v>
      </c>
      <c r="F96" s="115" t="str">
        <f t="shared" si="40"/>
        <v>514-1</v>
      </c>
      <c r="G96" s="116" t="str">
        <f t="shared" si="41"/>
        <v>71바5780</v>
      </c>
      <c r="H96" s="117">
        <f t="shared" si="42"/>
        <v>1</v>
      </c>
      <c r="I96" s="118">
        <f t="shared" si="43"/>
        <v>1589.4870000000001</v>
      </c>
      <c r="J96" s="119">
        <f t="shared" si="44"/>
        <v>3.7167093212139794E-3</v>
      </c>
      <c r="K96" s="119">
        <f t="shared" si="45"/>
        <v>0.36410174926402561</v>
      </c>
      <c r="L96" s="119">
        <f t="shared" si="46"/>
        <v>0.17301179562965913</v>
      </c>
      <c r="M96" s="120">
        <f t="shared" si="47"/>
        <v>10.554</v>
      </c>
      <c r="N96" s="121">
        <f t="shared" si="48"/>
        <v>0</v>
      </c>
      <c r="O96" s="121">
        <f t="shared" si="49"/>
        <v>0.62913380228966953</v>
      </c>
      <c r="P96" s="226">
        <f t="shared" si="50"/>
        <v>0</v>
      </c>
      <c r="Q96" s="227">
        <f t="shared" si="51"/>
        <v>0</v>
      </c>
      <c r="R96" s="227">
        <f t="shared" si="52"/>
        <v>10</v>
      </c>
      <c r="T96">
        <v>534</v>
      </c>
      <c r="U96">
        <v>1728</v>
      </c>
      <c r="V96" t="s">
        <v>415</v>
      </c>
      <c r="W96">
        <v>1589.4870000000001</v>
      </c>
      <c r="X96">
        <v>787.61199999999997</v>
      </c>
      <c r="Y96">
        <v>2.0179999999999998</v>
      </c>
      <c r="Z96">
        <v>10.554</v>
      </c>
      <c r="AA96">
        <v>123.522977</v>
      </c>
      <c r="AB96">
        <v>0.45909899999999998</v>
      </c>
      <c r="AC96">
        <v>44.974932000000003</v>
      </c>
      <c r="AD96" s="1">
        <v>275</v>
      </c>
      <c r="AE96">
        <v>0</v>
      </c>
      <c r="AF96">
        <v>10</v>
      </c>
      <c r="AG96">
        <v>60</v>
      </c>
      <c r="AH96">
        <v>12.867946</v>
      </c>
      <c r="AI96">
        <v>0</v>
      </c>
      <c r="AJ96">
        <v>0</v>
      </c>
      <c r="AK96">
        <v>0</v>
      </c>
      <c r="AL96">
        <v>0</v>
      </c>
      <c r="AM96" t="s">
        <v>416</v>
      </c>
      <c r="AN96" t="s">
        <v>755</v>
      </c>
      <c r="AO96">
        <v>1589.4870000000001</v>
      </c>
      <c r="AR96" t="s">
        <v>118</v>
      </c>
      <c r="AS96" t="s">
        <v>120</v>
      </c>
      <c r="AT96" t="s">
        <v>246</v>
      </c>
      <c r="AU96" t="s">
        <v>415</v>
      </c>
      <c r="AV96" t="s">
        <v>48</v>
      </c>
      <c r="AW96">
        <v>1</v>
      </c>
      <c r="BB96">
        <v>0.7474074074074073</v>
      </c>
      <c r="BC96" t="s">
        <v>70</v>
      </c>
      <c r="BF96" t="s">
        <v>118</v>
      </c>
      <c r="BG96" t="s">
        <v>120</v>
      </c>
      <c r="BH96" t="s">
        <v>415</v>
      </c>
      <c r="BI96">
        <v>1728</v>
      </c>
      <c r="BJ96">
        <v>1</v>
      </c>
      <c r="BK96" t="s">
        <v>246</v>
      </c>
      <c r="BL96" t="s">
        <v>183</v>
      </c>
      <c r="BM96">
        <v>0.7474074074074073</v>
      </c>
      <c r="BN96" t="s">
        <v>70</v>
      </c>
      <c r="BO96" t="s">
        <v>201</v>
      </c>
      <c r="BP96">
        <v>1589.4870000000001</v>
      </c>
    </row>
    <row r="97" spans="1:68" ht="16.5">
      <c r="A97" s="127" t="str">
        <f t="shared" si="36"/>
        <v>해성운수</v>
      </c>
      <c r="B97" s="128" t="str">
        <f t="shared" si="35"/>
        <v>이계재</v>
      </c>
      <c r="C97" s="129" t="str">
        <f t="shared" si="37"/>
        <v>F</v>
      </c>
      <c r="D97" s="130">
        <f t="shared" si="38"/>
        <v>0.6890822550232758</v>
      </c>
      <c r="E97" s="131">
        <f t="shared" si="39"/>
        <v>3999</v>
      </c>
      <c r="F97" s="132" t="str">
        <f t="shared" si="40"/>
        <v>579</v>
      </c>
      <c r="G97" s="133" t="str">
        <f t="shared" si="41"/>
        <v>71바5814</v>
      </c>
      <c r="H97" s="134">
        <f t="shared" si="42"/>
        <v>6</v>
      </c>
      <c r="I97" s="135">
        <f t="shared" si="43"/>
        <v>1158.9940000000001</v>
      </c>
      <c r="J97" s="136">
        <f t="shared" si="44"/>
        <v>8.656964513278808E-3</v>
      </c>
      <c r="K97" s="136">
        <f t="shared" si="45"/>
        <v>0.48748114734462639</v>
      </c>
      <c r="L97" s="136">
        <f t="shared" si="46"/>
        <v>0.30975138784152462</v>
      </c>
      <c r="M97" s="137">
        <f t="shared" si="47"/>
        <v>8.1340000000000003</v>
      </c>
      <c r="N97" s="138">
        <f t="shared" si="48"/>
        <v>3.1061420507785202</v>
      </c>
      <c r="O97" s="138">
        <f t="shared" si="49"/>
        <v>1.6393527490219968</v>
      </c>
      <c r="P97" s="224">
        <f t="shared" si="50"/>
        <v>109</v>
      </c>
      <c r="Q97" s="225">
        <f t="shared" si="51"/>
        <v>36</v>
      </c>
      <c r="R97" s="225">
        <f t="shared" si="52"/>
        <v>19</v>
      </c>
      <c r="T97">
        <v>534</v>
      </c>
      <c r="U97">
        <v>3999</v>
      </c>
      <c r="V97" t="s">
        <v>756</v>
      </c>
      <c r="W97">
        <v>1158.9939999999999</v>
      </c>
      <c r="X97">
        <v>341.13900000000001</v>
      </c>
      <c r="Y97">
        <v>3.3969999999999998</v>
      </c>
      <c r="Z97">
        <v>8.1340000000000003</v>
      </c>
      <c r="AA97">
        <v>121.829655</v>
      </c>
      <c r="AB97">
        <v>1.054675</v>
      </c>
      <c r="AC97">
        <v>59.389659999999999</v>
      </c>
      <c r="AD97" s="1">
        <v>359</v>
      </c>
      <c r="AE97">
        <v>36</v>
      </c>
      <c r="AF97">
        <v>19</v>
      </c>
      <c r="AG97">
        <v>84</v>
      </c>
      <c r="AH97">
        <v>9.5132329999999996</v>
      </c>
      <c r="AI97">
        <v>49</v>
      </c>
      <c r="AJ97">
        <v>0</v>
      </c>
      <c r="AK97">
        <v>109</v>
      </c>
      <c r="AL97">
        <v>28095</v>
      </c>
      <c r="AM97" t="s">
        <v>757</v>
      </c>
      <c r="AN97" t="s">
        <v>758</v>
      </c>
      <c r="AO97">
        <v>333.74400000000003</v>
      </c>
      <c r="AR97" t="s">
        <v>118</v>
      </c>
      <c r="AS97" t="s">
        <v>127</v>
      </c>
      <c r="AT97" t="s">
        <v>271</v>
      </c>
      <c r="AU97" t="s">
        <v>756</v>
      </c>
      <c r="AV97" t="s">
        <v>203</v>
      </c>
      <c r="AW97">
        <v>6</v>
      </c>
      <c r="BB97">
        <v>0.6890822550232758</v>
      </c>
      <c r="BC97" t="s">
        <v>70</v>
      </c>
      <c r="BF97" t="s">
        <v>118</v>
      </c>
      <c r="BG97" s="5" t="s">
        <v>127</v>
      </c>
      <c r="BH97" t="s">
        <v>756</v>
      </c>
      <c r="BI97">
        <v>3999</v>
      </c>
      <c r="BJ97">
        <v>6</v>
      </c>
      <c r="BK97" t="s">
        <v>271</v>
      </c>
      <c r="BL97" t="s">
        <v>266</v>
      </c>
      <c r="BM97">
        <v>0.6890822550232758</v>
      </c>
      <c r="BN97" t="s">
        <v>70</v>
      </c>
      <c r="BO97" t="s">
        <v>201</v>
      </c>
      <c r="BP97">
        <v>1158.9940000000001</v>
      </c>
    </row>
    <row r="98" spans="1:68" ht="16.5">
      <c r="A98" s="110" t="str">
        <f t="shared" si="36"/>
        <v>해성운수</v>
      </c>
      <c r="B98" s="111" t="str">
        <f t="shared" si="35"/>
        <v>이광노</v>
      </c>
      <c r="C98" s="112" t="str">
        <f t="shared" si="37"/>
        <v>D</v>
      </c>
      <c r="D98" s="113">
        <f t="shared" si="38"/>
        <v>0.81318181818181812</v>
      </c>
      <c r="E98" s="114">
        <f t="shared" si="39"/>
        <v>2656</v>
      </c>
      <c r="F98" s="115" t="str">
        <f t="shared" si="40"/>
        <v>24</v>
      </c>
      <c r="G98" s="116" t="str">
        <f t="shared" si="41"/>
        <v>70바3864</v>
      </c>
      <c r="H98" s="117">
        <f t="shared" si="42"/>
        <v>1</v>
      </c>
      <c r="I98" s="118">
        <f t="shared" si="43"/>
        <v>1621.9839999999999</v>
      </c>
      <c r="J98" s="119">
        <f t="shared" si="44"/>
        <v>1.6008845942826963E-2</v>
      </c>
      <c r="K98" s="119">
        <f t="shared" si="45"/>
        <v>0.45780870548772623</v>
      </c>
      <c r="L98" s="119">
        <f t="shared" si="46"/>
        <v>0.20407106358632393</v>
      </c>
      <c r="M98" s="120">
        <f t="shared" si="47"/>
        <v>19.890999999999998</v>
      </c>
      <c r="N98" s="121">
        <f t="shared" si="48"/>
        <v>0.72487886972054105</v>
      </c>
      <c r="O98" s="121">
        <f t="shared" si="49"/>
        <v>24.887507860405243</v>
      </c>
      <c r="P98" s="226">
        <f t="shared" si="50"/>
        <v>50</v>
      </c>
      <c r="Q98" s="227">
        <f t="shared" si="51"/>
        <v>12</v>
      </c>
      <c r="R98" s="227">
        <f t="shared" si="52"/>
        <v>412</v>
      </c>
      <c r="T98">
        <v>534</v>
      </c>
      <c r="U98">
        <v>2656</v>
      </c>
      <c r="V98" t="s">
        <v>417</v>
      </c>
      <c r="W98">
        <v>1655.4490000000001</v>
      </c>
      <c r="X98">
        <v>922.1</v>
      </c>
      <c r="Y98">
        <v>1.7949999999999999</v>
      </c>
      <c r="Z98">
        <v>19.890999999999998</v>
      </c>
      <c r="AA98">
        <v>121.164699</v>
      </c>
      <c r="AB98">
        <v>1.9397070000000001</v>
      </c>
      <c r="AC98">
        <v>55.470253999999997</v>
      </c>
      <c r="AD98" s="1">
        <v>331</v>
      </c>
      <c r="AE98">
        <v>12</v>
      </c>
      <c r="AF98">
        <v>412</v>
      </c>
      <c r="AG98">
        <v>84</v>
      </c>
      <c r="AH98">
        <v>13.662799</v>
      </c>
      <c r="AI98">
        <v>458.1</v>
      </c>
      <c r="AJ98">
        <v>20.7</v>
      </c>
      <c r="AK98">
        <v>50</v>
      </c>
      <c r="AL98">
        <v>29531</v>
      </c>
      <c r="AM98" t="s">
        <v>418</v>
      </c>
      <c r="AN98" t="s">
        <v>759</v>
      </c>
      <c r="AO98">
        <v>1621.9839999999999</v>
      </c>
      <c r="AR98" t="s">
        <v>118</v>
      </c>
      <c r="AS98" t="s">
        <v>119</v>
      </c>
      <c r="AT98" t="s">
        <v>222</v>
      </c>
      <c r="AU98" t="s">
        <v>417</v>
      </c>
      <c r="AV98" t="s">
        <v>48</v>
      </c>
      <c r="AW98">
        <v>1</v>
      </c>
      <c r="BB98">
        <v>0.81318181818181812</v>
      </c>
      <c r="BC98" t="s">
        <v>67</v>
      </c>
      <c r="BF98" t="s">
        <v>118</v>
      </c>
      <c r="BG98" t="s">
        <v>119</v>
      </c>
      <c r="BH98" t="s">
        <v>417</v>
      </c>
      <c r="BI98">
        <v>2656</v>
      </c>
      <c r="BJ98">
        <v>1</v>
      </c>
      <c r="BK98" t="s">
        <v>222</v>
      </c>
      <c r="BL98" t="s">
        <v>183</v>
      </c>
      <c r="BM98">
        <v>0.81318181818181812</v>
      </c>
      <c r="BN98" t="s">
        <v>67</v>
      </c>
      <c r="BO98" t="s">
        <v>188</v>
      </c>
      <c r="BP98">
        <v>1621.9839999999999</v>
      </c>
    </row>
    <row r="99" spans="1:68" ht="16.5">
      <c r="A99" s="127" t="str">
        <f t="shared" si="36"/>
        <v>해성운수</v>
      </c>
      <c r="B99" s="128" t="str">
        <f t="shared" si="35"/>
        <v>이덕권</v>
      </c>
      <c r="C99" s="129" t="str">
        <f t="shared" si="37"/>
        <v>F</v>
      </c>
      <c r="D99" s="130">
        <f t="shared" si="38"/>
        <v>0.71663340468169323</v>
      </c>
      <c r="E99" s="131">
        <f t="shared" si="39"/>
        <v>7114</v>
      </c>
      <c r="F99" s="132" t="str">
        <f t="shared" si="40"/>
        <v>560</v>
      </c>
      <c r="G99" s="133" t="str">
        <f t="shared" si="41"/>
        <v>71바6854</v>
      </c>
      <c r="H99" s="134">
        <f t="shared" si="42"/>
        <v>5</v>
      </c>
      <c r="I99" s="135">
        <f t="shared" si="43"/>
        <v>1289.4480000000001</v>
      </c>
      <c r="J99" s="136">
        <f t="shared" si="44"/>
        <v>1.3932216003149926E-2</v>
      </c>
      <c r="K99" s="136">
        <f t="shared" si="45"/>
        <v>0.46604511142721738</v>
      </c>
      <c r="L99" s="136">
        <f t="shared" si="46"/>
        <v>0.11167569378524764</v>
      </c>
      <c r="M99" s="137">
        <f t="shared" si="47"/>
        <v>9.5909999999999993</v>
      </c>
      <c r="N99" s="138">
        <f t="shared" si="48"/>
        <v>0</v>
      </c>
      <c r="O99" s="138">
        <f t="shared" si="49"/>
        <v>0.85307821641508608</v>
      </c>
      <c r="P99" s="224">
        <f t="shared" si="50"/>
        <v>215</v>
      </c>
      <c r="Q99" s="225">
        <f t="shared" si="51"/>
        <v>0</v>
      </c>
      <c r="R99" s="225">
        <f t="shared" si="52"/>
        <v>11</v>
      </c>
      <c r="T99">
        <v>534</v>
      </c>
      <c r="U99">
        <v>7114</v>
      </c>
      <c r="V99" t="s">
        <v>419</v>
      </c>
      <c r="W99">
        <v>1289.4480000000001</v>
      </c>
      <c r="X99">
        <v>720.71100000000001</v>
      </c>
      <c r="Y99">
        <v>1.7889999999999999</v>
      </c>
      <c r="Z99">
        <v>9.5909999999999993</v>
      </c>
      <c r="AA99">
        <v>146.342477</v>
      </c>
      <c r="AB99">
        <v>2.038875</v>
      </c>
      <c r="AC99">
        <v>68.202196000000001</v>
      </c>
      <c r="AD99" s="1">
        <v>144</v>
      </c>
      <c r="AE99">
        <v>0</v>
      </c>
      <c r="AF99">
        <v>11</v>
      </c>
      <c r="AG99">
        <v>71</v>
      </c>
      <c r="AH99">
        <v>8.8111660000000001</v>
      </c>
      <c r="AI99">
        <v>1.3</v>
      </c>
      <c r="AJ99">
        <v>0</v>
      </c>
      <c r="AK99">
        <v>215</v>
      </c>
      <c r="AL99">
        <v>48032</v>
      </c>
      <c r="AM99" t="s">
        <v>420</v>
      </c>
      <c r="AN99" t="s">
        <v>760</v>
      </c>
      <c r="AO99">
        <v>555.23599999999999</v>
      </c>
      <c r="AR99" t="s">
        <v>118</v>
      </c>
      <c r="AS99" t="s">
        <v>123</v>
      </c>
      <c r="AT99" t="s">
        <v>258</v>
      </c>
      <c r="AU99" t="s">
        <v>419</v>
      </c>
      <c r="AV99" t="s">
        <v>48</v>
      </c>
      <c r="AW99">
        <v>5</v>
      </c>
      <c r="BB99">
        <v>0.71663340468169323</v>
      </c>
      <c r="BC99" t="s">
        <v>70</v>
      </c>
      <c r="BF99" t="s">
        <v>118</v>
      </c>
      <c r="BG99" s="5" t="s">
        <v>123</v>
      </c>
      <c r="BH99" t="s">
        <v>419</v>
      </c>
      <c r="BI99">
        <v>7114</v>
      </c>
      <c r="BJ99">
        <v>5</v>
      </c>
      <c r="BK99" t="s">
        <v>258</v>
      </c>
      <c r="BL99" t="s">
        <v>256</v>
      </c>
      <c r="BM99">
        <v>0.71663340468169323</v>
      </c>
      <c r="BN99" t="s">
        <v>70</v>
      </c>
      <c r="BO99" t="s">
        <v>201</v>
      </c>
      <c r="BP99">
        <v>1289.4480000000001</v>
      </c>
    </row>
    <row r="100" spans="1:68" ht="16.5">
      <c r="A100" s="110" t="str">
        <f t="shared" si="36"/>
        <v>해성운수</v>
      </c>
      <c r="B100" s="111" t="str">
        <f t="shared" si="35"/>
        <v>이도식</v>
      </c>
      <c r="C100" s="112" t="str">
        <f t="shared" si="37"/>
        <v>B</v>
      </c>
      <c r="D100" s="113">
        <f t="shared" si="38"/>
        <v>0.90265697096297981</v>
      </c>
      <c r="E100" s="114">
        <f t="shared" si="39"/>
        <v>546</v>
      </c>
      <c r="F100" s="115" t="str">
        <f t="shared" si="40"/>
        <v>24</v>
      </c>
      <c r="G100" s="116" t="str">
        <f t="shared" si="41"/>
        <v>70바3857</v>
      </c>
      <c r="H100" s="117">
        <f t="shared" si="42"/>
        <v>8</v>
      </c>
      <c r="I100" s="118">
        <f t="shared" si="43"/>
        <v>1859.212</v>
      </c>
      <c r="J100" s="119">
        <f t="shared" si="44"/>
        <v>6.9073471185023055E-3</v>
      </c>
      <c r="K100" s="119">
        <f t="shared" si="45"/>
        <v>0.37668094334949359</v>
      </c>
      <c r="L100" s="119">
        <f t="shared" si="46"/>
        <v>0.21998567134893707</v>
      </c>
      <c r="M100" s="120">
        <f t="shared" si="47"/>
        <v>15.712999999999999</v>
      </c>
      <c r="N100" s="121">
        <f t="shared" si="48"/>
        <v>0.31925031512666524</v>
      </c>
      <c r="O100" s="121">
        <f t="shared" si="49"/>
        <v>39.853081004978705</v>
      </c>
      <c r="P100" s="226">
        <f t="shared" si="50"/>
        <v>1</v>
      </c>
      <c r="Q100" s="227">
        <f t="shared" si="51"/>
        <v>6</v>
      </c>
      <c r="R100" s="227">
        <f t="shared" si="52"/>
        <v>749</v>
      </c>
      <c r="T100">
        <v>534</v>
      </c>
      <c r="U100">
        <v>546</v>
      </c>
      <c r="V100" t="s">
        <v>421</v>
      </c>
      <c r="W100">
        <v>1879.403</v>
      </c>
      <c r="X100">
        <v>893.18700000000001</v>
      </c>
      <c r="Y100">
        <v>2.1040000000000001</v>
      </c>
      <c r="Z100">
        <v>15.712999999999999</v>
      </c>
      <c r="AA100">
        <v>116.939396</v>
      </c>
      <c r="AB100">
        <v>0.80774100000000004</v>
      </c>
      <c r="AC100">
        <v>44.048842</v>
      </c>
      <c r="AD100" s="1">
        <v>409</v>
      </c>
      <c r="AE100">
        <v>6</v>
      </c>
      <c r="AF100">
        <v>749</v>
      </c>
      <c r="AG100">
        <v>83</v>
      </c>
      <c r="AH100">
        <v>16.071598000000002</v>
      </c>
      <c r="AI100">
        <v>197.7</v>
      </c>
      <c r="AJ100">
        <v>0</v>
      </c>
      <c r="AK100">
        <v>1</v>
      </c>
      <c r="AL100">
        <v>63</v>
      </c>
      <c r="AM100" t="s">
        <v>422</v>
      </c>
      <c r="AN100" t="s">
        <v>761</v>
      </c>
      <c r="AO100">
        <v>502.43099999999998</v>
      </c>
      <c r="AR100" t="s">
        <v>118</v>
      </c>
      <c r="AS100" t="s">
        <v>119</v>
      </c>
      <c r="AT100" t="s">
        <v>214</v>
      </c>
      <c r="AU100" t="s">
        <v>421</v>
      </c>
      <c r="AV100" t="s">
        <v>48</v>
      </c>
      <c r="AW100">
        <v>8</v>
      </c>
      <c r="BB100">
        <v>0.90265697096297981</v>
      </c>
      <c r="BC100" t="s">
        <v>68</v>
      </c>
      <c r="BF100" t="s">
        <v>118</v>
      </c>
      <c r="BG100" s="5" t="s">
        <v>119</v>
      </c>
      <c r="BH100" t="s">
        <v>421</v>
      </c>
      <c r="BI100">
        <v>546</v>
      </c>
      <c r="BJ100">
        <v>8</v>
      </c>
      <c r="BK100" t="s">
        <v>214</v>
      </c>
      <c r="BL100" t="s">
        <v>236</v>
      </c>
      <c r="BM100">
        <v>0.90265697096297981</v>
      </c>
      <c r="BN100" t="s">
        <v>68</v>
      </c>
      <c r="BO100" t="s">
        <v>184</v>
      </c>
      <c r="BP100">
        <v>1859.212</v>
      </c>
    </row>
    <row r="101" spans="1:68" ht="16.5">
      <c r="A101" s="127" t="str">
        <f t="shared" si="36"/>
        <v>해성운수</v>
      </c>
      <c r="B101" s="128" t="str">
        <f t="shared" si="35"/>
        <v>이명복</v>
      </c>
      <c r="C101" s="129" t="str">
        <f t="shared" si="37"/>
        <v>C</v>
      </c>
      <c r="D101" s="130">
        <f t="shared" si="38"/>
        <v>0.8867330799928046</v>
      </c>
      <c r="E101" s="131">
        <f t="shared" si="39"/>
        <v>6455</v>
      </c>
      <c r="F101" s="132" t="str">
        <f t="shared" si="40"/>
        <v>564</v>
      </c>
      <c r="G101" s="133" t="str">
        <f t="shared" si="41"/>
        <v>71바5773</v>
      </c>
      <c r="H101" s="134">
        <f t="shared" si="42"/>
        <v>5</v>
      </c>
      <c r="I101" s="135">
        <f t="shared" si="43"/>
        <v>802.81600000000003</v>
      </c>
      <c r="J101" s="136">
        <f t="shared" si="44"/>
        <v>6.1858787601566226E-2</v>
      </c>
      <c r="K101" s="136">
        <f t="shared" si="45"/>
        <v>0.39061651242329742</v>
      </c>
      <c r="L101" s="136">
        <f t="shared" si="46"/>
        <v>0.1220703125</v>
      </c>
      <c r="M101" s="137">
        <f t="shared" si="47"/>
        <v>7.2320000000000002</v>
      </c>
      <c r="N101" s="138">
        <f t="shared" si="48"/>
        <v>2.4912308673469385</v>
      </c>
      <c r="O101" s="138">
        <f t="shared" si="49"/>
        <v>2.1175462372448979</v>
      </c>
      <c r="P101" s="224">
        <f t="shared" si="50"/>
        <v>24</v>
      </c>
      <c r="Q101" s="225">
        <f t="shared" si="51"/>
        <v>20</v>
      </c>
      <c r="R101" s="225">
        <f t="shared" si="52"/>
        <v>17</v>
      </c>
      <c r="T101">
        <v>534</v>
      </c>
      <c r="U101">
        <v>6455</v>
      </c>
      <c r="V101" t="s">
        <v>423</v>
      </c>
      <c r="W101">
        <v>802.81600000000003</v>
      </c>
      <c r="X101">
        <v>233.71600000000001</v>
      </c>
      <c r="Y101">
        <v>3.4350000000000001</v>
      </c>
      <c r="Z101">
        <v>7.2320000000000002</v>
      </c>
      <c r="AA101">
        <v>84.299679999999995</v>
      </c>
      <c r="AB101">
        <v>5.2146759999999999</v>
      </c>
      <c r="AC101">
        <v>32.928846999999998</v>
      </c>
      <c r="AD101" s="1">
        <v>98</v>
      </c>
      <c r="AE101">
        <v>20</v>
      </c>
      <c r="AF101">
        <v>17</v>
      </c>
      <c r="AG101">
        <v>87</v>
      </c>
      <c r="AH101">
        <v>9.5233570000000007</v>
      </c>
      <c r="AI101">
        <v>33.799999999999997</v>
      </c>
      <c r="AJ101">
        <v>1</v>
      </c>
      <c r="AK101">
        <v>24</v>
      </c>
      <c r="AL101">
        <v>7545</v>
      </c>
      <c r="AM101" t="s">
        <v>424</v>
      </c>
      <c r="AN101" t="s">
        <v>762</v>
      </c>
      <c r="AO101">
        <v>296.56700000000001</v>
      </c>
      <c r="AR101" t="s">
        <v>118</v>
      </c>
      <c r="AS101" t="s">
        <v>124</v>
      </c>
      <c r="AT101" t="s">
        <v>261</v>
      </c>
      <c r="AU101" t="s">
        <v>423</v>
      </c>
      <c r="AV101" t="s">
        <v>203</v>
      </c>
      <c r="AW101">
        <v>5</v>
      </c>
      <c r="BB101">
        <v>0.8867330799928046</v>
      </c>
      <c r="BC101" t="s">
        <v>69</v>
      </c>
      <c r="BF101" t="s">
        <v>118</v>
      </c>
      <c r="BG101" s="5" t="s">
        <v>124</v>
      </c>
      <c r="BH101" t="s">
        <v>423</v>
      </c>
      <c r="BI101">
        <v>6455</v>
      </c>
      <c r="BJ101">
        <v>5</v>
      </c>
      <c r="BK101" t="s">
        <v>261</v>
      </c>
      <c r="BL101" t="s">
        <v>280</v>
      </c>
      <c r="BM101">
        <v>0.8867330799928046</v>
      </c>
      <c r="BN101" t="s">
        <v>69</v>
      </c>
      <c r="BO101" t="s">
        <v>186</v>
      </c>
      <c r="BP101">
        <v>802.81600000000003</v>
      </c>
    </row>
    <row r="102" spans="1:68" ht="16.5">
      <c r="A102" s="110" t="str">
        <f t="shared" si="36"/>
        <v>해성운수</v>
      </c>
      <c r="B102" s="111" t="str">
        <f t="shared" si="35"/>
        <v>이병성</v>
      </c>
      <c r="C102" s="112" t="str">
        <f t="shared" si="37"/>
        <v>A</v>
      </c>
      <c r="D102" s="113">
        <f t="shared" si="38"/>
        <v>0.95021107732374011</v>
      </c>
      <c r="E102" s="114">
        <f t="shared" si="39"/>
        <v>9298</v>
      </c>
      <c r="F102" s="115" t="str">
        <f t="shared" si="40"/>
        <v>564</v>
      </c>
      <c r="G102" s="116" t="str">
        <f t="shared" si="41"/>
        <v>71바5775</v>
      </c>
      <c r="H102" s="117">
        <f t="shared" si="42"/>
        <v>2</v>
      </c>
      <c r="I102" s="118">
        <f t="shared" si="43"/>
        <v>782.31500000000005</v>
      </c>
      <c r="J102" s="119">
        <f t="shared" si="44"/>
        <v>2.7609004431125562E-2</v>
      </c>
      <c r="K102" s="119">
        <f t="shared" si="45"/>
        <v>0.4008091139751328</v>
      </c>
      <c r="L102" s="119">
        <f t="shared" si="46"/>
        <v>0.31445133993340274</v>
      </c>
      <c r="M102" s="120">
        <f t="shared" si="47"/>
        <v>5.9950000000000001</v>
      </c>
      <c r="N102" s="121">
        <f t="shared" si="48"/>
        <v>0</v>
      </c>
      <c r="O102" s="121">
        <f t="shared" si="49"/>
        <v>0.36283373144256642</v>
      </c>
      <c r="P102" s="226">
        <f t="shared" si="50"/>
        <v>26</v>
      </c>
      <c r="Q102" s="227">
        <f t="shared" si="51"/>
        <v>0</v>
      </c>
      <c r="R102" s="227">
        <f t="shared" si="52"/>
        <v>3</v>
      </c>
      <c r="T102">
        <v>534</v>
      </c>
      <c r="U102">
        <v>9298</v>
      </c>
      <c r="V102" t="s">
        <v>425</v>
      </c>
      <c r="W102">
        <v>826.82500000000005</v>
      </c>
      <c r="X102">
        <v>210.797</v>
      </c>
      <c r="Y102">
        <v>3.9220000000000002</v>
      </c>
      <c r="Z102">
        <v>5.9950000000000001</v>
      </c>
      <c r="AA102">
        <v>79.752422999999993</v>
      </c>
      <c r="AB102">
        <v>2.2018849999999999</v>
      </c>
      <c r="AC102">
        <v>31.965498</v>
      </c>
      <c r="AD102" s="1">
        <v>246</v>
      </c>
      <c r="AE102">
        <v>0</v>
      </c>
      <c r="AF102">
        <v>3</v>
      </c>
      <c r="AG102">
        <v>88</v>
      </c>
      <c r="AH102">
        <v>10.367395999999999</v>
      </c>
      <c r="AI102">
        <v>140.19999999999999</v>
      </c>
      <c r="AJ102">
        <v>5</v>
      </c>
      <c r="AK102">
        <v>26</v>
      </c>
      <c r="AL102">
        <v>2628</v>
      </c>
      <c r="AM102" t="s">
        <v>426</v>
      </c>
      <c r="AN102" t="s">
        <v>763</v>
      </c>
      <c r="AO102">
        <v>584.00400000000002</v>
      </c>
      <c r="AR102" t="s">
        <v>118</v>
      </c>
      <c r="AS102" t="s">
        <v>124</v>
      </c>
      <c r="AT102" t="s">
        <v>262</v>
      </c>
      <c r="AU102" t="s">
        <v>425</v>
      </c>
      <c r="AV102" t="s">
        <v>203</v>
      </c>
      <c r="AW102">
        <v>2</v>
      </c>
      <c r="BB102">
        <v>0.95021107732374011</v>
      </c>
      <c r="BC102" t="s">
        <v>66</v>
      </c>
      <c r="BF102" t="s">
        <v>118</v>
      </c>
      <c r="BG102" s="5" t="s">
        <v>124</v>
      </c>
      <c r="BH102" t="s">
        <v>425</v>
      </c>
      <c r="BI102">
        <v>9298</v>
      </c>
      <c r="BJ102">
        <v>2</v>
      </c>
      <c r="BK102" t="s">
        <v>262</v>
      </c>
      <c r="BL102" t="s">
        <v>280</v>
      </c>
      <c r="BM102">
        <v>0.95021107732374011</v>
      </c>
      <c r="BN102" t="s">
        <v>66</v>
      </c>
      <c r="BO102" t="s">
        <v>187</v>
      </c>
      <c r="BP102">
        <v>782.31500000000005</v>
      </c>
    </row>
    <row r="103" spans="1:68" ht="16.5">
      <c r="A103" s="127" t="str">
        <f t="shared" si="36"/>
        <v>해성운수</v>
      </c>
      <c r="B103" s="128" t="str">
        <f t="shared" si="35"/>
        <v>이복순</v>
      </c>
      <c r="C103" s="129" t="str">
        <f t="shared" si="37"/>
        <v>F</v>
      </c>
      <c r="D103" s="130">
        <f t="shared" si="38"/>
        <v>0.75863636363636355</v>
      </c>
      <c r="E103" s="131">
        <f t="shared" si="39"/>
        <v>998</v>
      </c>
      <c r="F103" s="132" t="str">
        <f t="shared" si="40"/>
        <v>593</v>
      </c>
      <c r="G103" s="133" t="str">
        <f t="shared" si="41"/>
        <v>71바5778</v>
      </c>
      <c r="H103" s="134">
        <f t="shared" si="42"/>
        <v>1</v>
      </c>
      <c r="I103" s="135">
        <f t="shared" si="43"/>
        <v>1040.575</v>
      </c>
      <c r="J103" s="136">
        <f t="shared" si="44"/>
        <v>2.0111619052615711E-2</v>
      </c>
      <c r="K103" s="136">
        <f t="shared" si="45"/>
        <v>0.48026858874242778</v>
      </c>
      <c r="L103" s="136">
        <f t="shared" si="46"/>
        <v>0.15376114167647695</v>
      </c>
      <c r="M103" s="137">
        <f t="shared" si="47"/>
        <v>12.69</v>
      </c>
      <c r="N103" s="138">
        <f t="shared" si="48"/>
        <v>9.6100713547798089E-2</v>
      </c>
      <c r="O103" s="138">
        <f t="shared" si="49"/>
        <v>1.5376114167647694</v>
      </c>
      <c r="P103" s="224">
        <f t="shared" si="50"/>
        <v>78</v>
      </c>
      <c r="Q103" s="225">
        <f t="shared" si="51"/>
        <v>1</v>
      </c>
      <c r="R103" s="225">
        <f t="shared" si="52"/>
        <v>16</v>
      </c>
      <c r="T103">
        <v>534</v>
      </c>
      <c r="U103">
        <v>998</v>
      </c>
      <c r="V103" t="s">
        <v>427</v>
      </c>
      <c r="W103">
        <v>1040.575</v>
      </c>
      <c r="X103">
        <v>623.30799999999999</v>
      </c>
      <c r="Y103">
        <v>1.669</v>
      </c>
      <c r="Z103">
        <v>12.69</v>
      </c>
      <c r="AA103">
        <v>110.244978</v>
      </c>
      <c r="AB103">
        <v>2.2172049999999999</v>
      </c>
      <c r="AC103">
        <v>52.947200000000002</v>
      </c>
      <c r="AD103" s="1">
        <v>160</v>
      </c>
      <c r="AE103">
        <v>1</v>
      </c>
      <c r="AF103">
        <v>16</v>
      </c>
      <c r="AG103">
        <v>56</v>
      </c>
      <c r="AH103">
        <v>9.4387509999999999</v>
      </c>
      <c r="AI103">
        <v>0</v>
      </c>
      <c r="AJ103">
        <v>0</v>
      </c>
      <c r="AK103">
        <v>78</v>
      </c>
      <c r="AL103">
        <v>29948</v>
      </c>
      <c r="AM103" t="s">
        <v>428</v>
      </c>
      <c r="AN103" t="s">
        <v>764</v>
      </c>
      <c r="AO103">
        <v>1040.575</v>
      </c>
      <c r="AR103" t="s">
        <v>118</v>
      </c>
      <c r="AS103" t="s">
        <v>128</v>
      </c>
      <c r="AT103" t="s">
        <v>274</v>
      </c>
      <c r="AU103" t="s">
        <v>427</v>
      </c>
      <c r="AV103" t="s">
        <v>48</v>
      </c>
      <c r="AW103">
        <v>1</v>
      </c>
      <c r="BB103">
        <v>0.75863636363636355</v>
      </c>
      <c r="BC103" t="s">
        <v>70</v>
      </c>
      <c r="BF103" t="s">
        <v>118</v>
      </c>
      <c r="BG103" s="5" t="s">
        <v>128</v>
      </c>
      <c r="BH103" t="s">
        <v>427</v>
      </c>
      <c r="BI103">
        <v>998</v>
      </c>
      <c r="BJ103">
        <v>1</v>
      </c>
      <c r="BK103" t="s">
        <v>274</v>
      </c>
      <c r="BL103" t="s">
        <v>183</v>
      </c>
      <c r="BM103">
        <v>0.75863636363636355</v>
      </c>
      <c r="BN103" t="s">
        <v>70</v>
      </c>
      <c r="BO103" t="s">
        <v>201</v>
      </c>
      <c r="BP103">
        <v>1040.575</v>
      </c>
    </row>
    <row r="104" spans="1:68" ht="16.5">
      <c r="A104" s="110" t="str">
        <f t="shared" si="36"/>
        <v>해성운수</v>
      </c>
      <c r="B104" s="111" t="str">
        <f t="shared" si="35"/>
        <v>이서동</v>
      </c>
      <c r="C104" s="112" t="str">
        <f t="shared" si="37"/>
        <v>F</v>
      </c>
      <c r="D104" s="113">
        <f t="shared" si="38"/>
        <v>0.73229730388827741</v>
      </c>
      <c r="E104" s="114">
        <f t="shared" si="39"/>
        <v>9676</v>
      </c>
      <c r="F104" s="115" t="str">
        <f t="shared" si="40"/>
        <v>560</v>
      </c>
      <c r="G104" s="116" t="str">
        <f t="shared" si="41"/>
        <v>71바6854</v>
      </c>
      <c r="H104" s="117">
        <f t="shared" si="42"/>
        <v>5</v>
      </c>
      <c r="I104" s="118">
        <f t="shared" si="43"/>
        <v>1281.03</v>
      </c>
      <c r="J104" s="119">
        <f t="shared" si="44"/>
        <v>8.9347329755946562E-3</v>
      </c>
      <c r="K104" s="119">
        <f t="shared" si="45"/>
        <v>0.516831788347619</v>
      </c>
      <c r="L104" s="119">
        <f t="shared" si="46"/>
        <v>0.11787389834742357</v>
      </c>
      <c r="M104" s="120">
        <f t="shared" si="47"/>
        <v>11.302</v>
      </c>
      <c r="N104" s="121">
        <f t="shared" si="48"/>
        <v>7.806218433604209E-2</v>
      </c>
      <c r="O104" s="121">
        <f t="shared" si="49"/>
        <v>3.2005495577777259</v>
      </c>
      <c r="P104" s="226">
        <f t="shared" si="50"/>
        <v>222</v>
      </c>
      <c r="Q104" s="227">
        <f t="shared" si="51"/>
        <v>1</v>
      </c>
      <c r="R104" s="227">
        <f t="shared" si="52"/>
        <v>41</v>
      </c>
      <c r="T104">
        <v>534</v>
      </c>
      <c r="U104">
        <v>9676</v>
      </c>
      <c r="V104" t="s">
        <v>429</v>
      </c>
      <c r="W104">
        <v>1281.03</v>
      </c>
      <c r="X104">
        <v>701.44</v>
      </c>
      <c r="Y104">
        <v>1.8260000000000001</v>
      </c>
      <c r="Z104">
        <v>11.302</v>
      </c>
      <c r="AA104">
        <v>141.860535</v>
      </c>
      <c r="AB104">
        <v>1.2674859999999999</v>
      </c>
      <c r="AC104">
        <v>73.318033999999997</v>
      </c>
      <c r="AD104" s="1">
        <v>151</v>
      </c>
      <c r="AE104">
        <v>1</v>
      </c>
      <c r="AF104">
        <v>41</v>
      </c>
      <c r="AG104">
        <v>79</v>
      </c>
      <c r="AH104">
        <v>9.0302070000000008</v>
      </c>
      <c r="AI104">
        <v>66.7</v>
      </c>
      <c r="AJ104">
        <v>0</v>
      </c>
      <c r="AK104">
        <v>222</v>
      </c>
      <c r="AL104">
        <v>56127</v>
      </c>
      <c r="AM104" t="s">
        <v>430</v>
      </c>
      <c r="AN104" t="s">
        <v>765</v>
      </c>
      <c r="AO104">
        <v>391.88400000000001</v>
      </c>
      <c r="AR104" t="s">
        <v>118</v>
      </c>
      <c r="AS104" t="s">
        <v>123</v>
      </c>
      <c r="AT104" t="s">
        <v>258</v>
      </c>
      <c r="AU104" t="s">
        <v>429</v>
      </c>
      <c r="AV104" t="s">
        <v>48</v>
      </c>
      <c r="AW104">
        <v>5</v>
      </c>
      <c r="BB104">
        <v>0.73229730388827741</v>
      </c>
      <c r="BC104" t="s">
        <v>70</v>
      </c>
      <c r="BF104" t="s">
        <v>118</v>
      </c>
      <c r="BG104" t="s">
        <v>123</v>
      </c>
      <c r="BH104" t="s">
        <v>429</v>
      </c>
      <c r="BI104">
        <v>9676</v>
      </c>
      <c r="BJ104">
        <v>5</v>
      </c>
      <c r="BK104" t="s">
        <v>258</v>
      </c>
      <c r="BL104" t="s">
        <v>256</v>
      </c>
      <c r="BM104">
        <v>0.73229730388827741</v>
      </c>
      <c r="BN104" t="s">
        <v>70</v>
      </c>
      <c r="BO104" t="s">
        <v>201</v>
      </c>
      <c r="BP104">
        <v>1281.03</v>
      </c>
    </row>
    <row r="105" spans="1:68" ht="16.5">
      <c r="A105" s="127" t="str">
        <f t="shared" si="36"/>
        <v>해성운수</v>
      </c>
      <c r="B105" s="128" t="str">
        <f t="shared" si="35"/>
        <v>이성준</v>
      </c>
      <c r="C105" s="129" t="str">
        <f t="shared" si="37"/>
        <v>D</v>
      </c>
      <c r="D105" s="130">
        <f t="shared" si="38"/>
        <v>0.83302738950938449</v>
      </c>
      <c r="E105" s="131">
        <f t="shared" si="39"/>
        <v>7758</v>
      </c>
      <c r="F105" s="132" t="str">
        <f t="shared" si="40"/>
        <v>24</v>
      </c>
      <c r="G105" s="133" t="str">
        <f t="shared" si="41"/>
        <v>70바3878</v>
      </c>
      <c r="H105" s="134">
        <f t="shared" si="42"/>
        <v>3</v>
      </c>
      <c r="I105" s="135">
        <f t="shared" si="43"/>
        <v>1678.6100000000001</v>
      </c>
      <c r="J105" s="136">
        <f t="shared" si="44"/>
        <v>1.7332960108672888E-2</v>
      </c>
      <c r="K105" s="136">
        <f t="shared" si="45"/>
        <v>0.42662468426021566</v>
      </c>
      <c r="L105" s="136">
        <f t="shared" si="46"/>
        <v>0.18825099338142867</v>
      </c>
      <c r="M105" s="137">
        <f t="shared" si="47"/>
        <v>15.177</v>
      </c>
      <c r="N105" s="138">
        <f t="shared" si="48"/>
        <v>0.29786549585669098</v>
      </c>
      <c r="O105" s="138">
        <f t="shared" si="49"/>
        <v>3.5148128511089536</v>
      </c>
      <c r="P105" s="224">
        <f t="shared" si="50"/>
        <v>45</v>
      </c>
      <c r="Q105" s="225">
        <f t="shared" si="51"/>
        <v>5</v>
      </c>
      <c r="R105" s="225">
        <f t="shared" si="52"/>
        <v>59</v>
      </c>
      <c r="T105">
        <v>534</v>
      </c>
      <c r="U105">
        <v>7758</v>
      </c>
      <c r="V105" t="s">
        <v>431</v>
      </c>
      <c r="W105">
        <v>1678.61</v>
      </c>
      <c r="X105">
        <v>880.44100000000003</v>
      </c>
      <c r="Y105">
        <v>1.907</v>
      </c>
      <c r="Z105">
        <v>15.177</v>
      </c>
      <c r="AA105">
        <v>123.57525699999999</v>
      </c>
      <c r="AB105">
        <v>2.1419250000000001</v>
      </c>
      <c r="AC105">
        <v>52.720255000000002</v>
      </c>
      <c r="AD105" s="1">
        <v>316</v>
      </c>
      <c r="AE105">
        <v>5</v>
      </c>
      <c r="AF105">
        <v>59</v>
      </c>
      <c r="AG105">
        <v>72</v>
      </c>
      <c r="AH105">
        <v>13.583705999999999</v>
      </c>
      <c r="AI105">
        <v>135.80000000000001</v>
      </c>
      <c r="AJ105">
        <v>0</v>
      </c>
      <c r="AK105">
        <v>45</v>
      </c>
      <c r="AL105">
        <v>17447</v>
      </c>
      <c r="AM105" t="s">
        <v>432</v>
      </c>
      <c r="AN105" t="s">
        <v>766</v>
      </c>
      <c r="AO105">
        <v>1382.74</v>
      </c>
      <c r="AR105" t="s">
        <v>118</v>
      </c>
      <c r="AS105" t="s">
        <v>119</v>
      </c>
      <c r="AT105" t="s">
        <v>231</v>
      </c>
      <c r="AU105" t="s">
        <v>431</v>
      </c>
      <c r="AV105" t="s">
        <v>48</v>
      </c>
      <c r="AW105">
        <v>3</v>
      </c>
      <c r="BB105">
        <v>0.83302738950938449</v>
      </c>
      <c r="BC105" t="s">
        <v>67</v>
      </c>
      <c r="BF105" t="s">
        <v>118</v>
      </c>
      <c r="BG105" t="s">
        <v>119</v>
      </c>
      <c r="BH105" t="s">
        <v>431</v>
      </c>
      <c r="BI105">
        <v>7758</v>
      </c>
      <c r="BJ105">
        <v>3</v>
      </c>
      <c r="BK105" t="s">
        <v>231</v>
      </c>
      <c r="BL105" t="s">
        <v>219</v>
      </c>
      <c r="BM105">
        <v>0.83302738950938449</v>
      </c>
      <c r="BN105" t="s">
        <v>67</v>
      </c>
      <c r="BO105" t="s">
        <v>188</v>
      </c>
      <c r="BP105">
        <v>1678.6100000000001</v>
      </c>
    </row>
    <row r="106" spans="1:68" ht="16.5">
      <c r="A106" s="110" t="str">
        <f t="shared" si="36"/>
        <v>해성운수</v>
      </c>
      <c r="B106" s="111" t="str">
        <f t="shared" si="35"/>
        <v>이용언</v>
      </c>
      <c r="C106" s="112" t="str">
        <f t="shared" si="37"/>
        <v>F</v>
      </c>
      <c r="D106" s="113">
        <f t="shared" si="38"/>
        <v>0.69492508439751832</v>
      </c>
      <c r="E106" s="114">
        <f t="shared" si="39"/>
        <v>8782</v>
      </c>
      <c r="F106" s="115" t="str">
        <f t="shared" si="40"/>
        <v>579</v>
      </c>
      <c r="G106" s="116" t="str">
        <f t="shared" si="41"/>
        <v>71바5813</v>
      </c>
      <c r="H106" s="117">
        <f t="shared" si="42"/>
        <v>2</v>
      </c>
      <c r="I106" s="118">
        <f t="shared" si="43"/>
        <v>1116.3590000000002</v>
      </c>
      <c r="J106" s="119">
        <f t="shared" si="44"/>
        <v>1.0045373306731433E-2</v>
      </c>
      <c r="K106" s="119">
        <f t="shared" si="45"/>
        <v>0.43499682236057458</v>
      </c>
      <c r="L106" s="119">
        <f t="shared" si="46"/>
        <v>0.31620652496195217</v>
      </c>
      <c r="M106" s="120">
        <f t="shared" si="47"/>
        <v>6.7460000000000004</v>
      </c>
      <c r="N106" s="121">
        <f t="shared" si="48"/>
        <v>8.9576919252677689E-2</v>
      </c>
      <c r="O106" s="121">
        <f t="shared" si="49"/>
        <v>1.8811153043062314</v>
      </c>
      <c r="P106" s="226">
        <f t="shared" si="50"/>
        <v>23</v>
      </c>
      <c r="Q106" s="227">
        <f t="shared" si="51"/>
        <v>1</v>
      </c>
      <c r="R106" s="227">
        <f t="shared" si="52"/>
        <v>21</v>
      </c>
      <c r="T106">
        <v>534</v>
      </c>
      <c r="U106">
        <v>8782</v>
      </c>
      <c r="V106" t="s">
        <v>433</v>
      </c>
      <c r="W106">
        <v>1116.3589999999999</v>
      </c>
      <c r="X106">
        <v>301.81200000000001</v>
      </c>
      <c r="Y106">
        <v>3.6989999999999998</v>
      </c>
      <c r="Z106">
        <v>6.7460000000000004</v>
      </c>
      <c r="AA106">
        <v>104.247196</v>
      </c>
      <c r="AB106">
        <v>1.047202</v>
      </c>
      <c r="AC106">
        <v>45.347199000000003</v>
      </c>
      <c r="AD106" s="1">
        <v>353</v>
      </c>
      <c r="AE106">
        <v>1</v>
      </c>
      <c r="AF106">
        <v>21</v>
      </c>
      <c r="AG106">
        <v>78</v>
      </c>
      <c r="AH106">
        <v>10.708767</v>
      </c>
      <c r="AI106">
        <v>113.8</v>
      </c>
      <c r="AJ106">
        <v>0</v>
      </c>
      <c r="AK106">
        <v>23</v>
      </c>
      <c r="AL106">
        <v>13737</v>
      </c>
      <c r="AM106" t="s">
        <v>434</v>
      </c>
      <c r="AN106" t="s">
        <v>767</v>
      </c>
      <c r="AO106">
        <v>1018.2910000000001</v>
      </c>
      <c r="AR106" t="s">
        <v>118</v>
      </c>
      <c r="AS106" t="s">
        <v>127</v>
      </c>
      <c r="AT106" t="s">
        <v>270</v>
      </c>
      <c r="AU106" t="s">
        <v>433</v>
      </c>
      <c r="AV106" t="s">
        <v>203</v>
      </c>
      <c r="AW106">
        <v>2</v>
      </c>
      <c r="BB106">
        <v>0.69492508439751832</v>
      </c>
      <c r="BC106" t="s">
        <v>70</v>
      </c>
      <c r="BF106" t="s">
        <v>118</v>
      </c>
      <c r="BG106" t="s">
        <v>127</v>
      </c>
      <c r="BH106" t="s">
        <v>433</v>
      </c>
      <c r="BI106">
        <v>8782</v>
      </c>
      <c r="BJ106">
        <v>2</v>
      </c>
      <c r="BK106" t="s">
        <v>270</v>
      </c>
      <c r="BL106" t="s">
        <v>267</v>
      </c>
      <c r="BM106">
        <v>0.69492508439751832</v>
      </c>
      <c r="BN106" t="s">
        <v>70</v>
      </c>
      <c r="BO106" t="s">
        <v>201</v>
      </c>
      <c r="BP106">
        <v>1116.3590000000002</v>
      </c>
    </row>
    <row r="107" spans="1:68" ht="16.5">
      <c r="A107" s="127" t="str">
        <f t="shared" si="36"/>
        <v>해성운수</v>
      </c>
      <c r="B107" s="128" t="str">
        <f t="shared" si="35"/>
        <v>이우형</v>
      </c>
      <c r="C107" s="129" t="str">
        <f t="shared" si="37"/>
        <v>F</v>
      </c>
      <c r="D107" s="130">
        <f t="shared" si="38"/>
        <v>0.75083546843670168</v>
      </c>
      <c r="E107" s="131">
        <f t="shared" si="39"/>
        <v>735</v>
      </c>
      <c r="F107" s="132" t="str">
        <f t="shared" si="40"/>
        <v>557</v>
      </c>
      <c r="G107" s="133" t="str">
        <f t="shared" si="41"/>
        <v>70바3892</v>
      </c>
      <c r="H107" s="134">
        <f t="shared" si="42"/>
        <v>4</v>
      </c>
      <c r="I107" s="135">
        <f t="shared" si="43"/>
        <v>1078.2460000000001</v>
      </c>
      <c r="J107" s="136">
        <f t="shared" si="44"/>
        <v>1.1811277221862723E-2</v>
      </c>
      <c r="K107" s="136">
        <f t="shared" si="45"/>
        <v>0.55639648449673396</v>
      </c>
      <c r="L107" s="136">
        <f t="shared" si="46"/>
        <v>0.24669695041762268</v>
      </c>
      <c r="M107" s="137">
        <f t="shared" si="47"/>
        <v>14.503</v>
      </c>
      <c r="N107" s="138">
        <f t="shared" si="48"/>
        <v>0.37097285777086114</v>
      </c>
      <c r="O107" s="138">
        <f t="shared" si="49"/>
        <v>1.4838914310834446</v>
      </c>
      <c r="P107" s="224">
        <f t="shared" si="50"/>
        <v>207</v>
      </c>
      <c r="Q107" s="225">
        <f t="shared" si="51"/>
        <v>4</v>
      </c>
      <c r="R107" s="225">
        <f t="shared" si="52"/>
        <v>16</v>
      </c>
      <c r="T107">
        <v>534</v>
      </c>
      <c r="U107">
        <v>735</v>
      </c>
      <c r="V107" t="s">
        <v>435</v>
      </c>
      <c r="W107">
        <v>1078.2460000000001</v>
      </c>
      <c r="X107">
        <v>360.60199999999998</v>
      </c>
      <c r="Y107">
        <v>2.99</v>
      </c>
      <c r="Z107">
        <v>14.503</v>
      </c>
      <c r="AA107">
        <v>130.35914500000001</v>
      </c>
      <c r="AB107">
        <v>1.5397080000000001</v>
      </c>
      <c r="AC107">
        <v>72.531369999999995</v>
      </c>
      <c r="AD107" s="1">
        <v>266</v>
      </c>
      <c r="AE107">
        <v>4</v>
      </c>
      <c r="AF107">
        <v>16</v>
      </c>
      <c r="AG107">
        <v>74</v>
      </c>
      <c r="AH107">
        <v>8.2713490000000007</v>
      </c>
      <c r="AI107">
        <v>169.3</v>
      </c>
      <c r="AJ107">
        <v>0</v>
      </c>
      <c r="AK107">
        <v>207</v>
      </c>
      <c r="AL107">
        <v>55453</v>
      </c>
      <c r="AM107" t="s">
        <v>436</v>
      </c>
      <c r="AN107" t="s">
        <v>768</v>
      </c>
      <c r="AO107">
        <v>631.95399999999995</v>
      </c>
      <c r="AR107" t="s">
        <v>118</v>
      </c>
      <c r="AS107" t="s">
        <v>122</v>
      </c>
      <c r="AT107" t="s">
        <v>253</v>
      </c>
      <c r="AU107" t="s">
        <v>435</v>
      </c>
      <c r="AV107" t="s">
        <v>203</v>
      </c>
      <c r="AW107">
        <v>4</v>
      </c>
      <c r="BB107">
        <v>0.75083546843670168</v>
      </c>
      <c r="BC107" t="s">
        <v>70</v>
      </c>
      <c r="BF107" t="s">
        <v>118</v>
      </c>
      <c r="BG107" s="5" t="s">
        <v>122</v>
      </c>
      <c r="BH107" t="s">
        <v>435</v>
      </c>
      <c r="BI107">
        <v>735</v>
      </c>
      <c r="BJ107">
        <v>4</v>
      </c>
      <c r="BK107" t="s">
        <v>253</v>
      </c>
      <c r="BL107" t="s">
        <v>251</v>
      </c>
      <c r="BM107">
        <v>0.75083546843670168</v>
      </c>
      <c r="BN107" t="s">
        <v>70</v>
      </c>
      <c r="BO107" t="s">
        <v>201</v>
      </c>
      <c r="BP107">
        <v>1078.2460000000001</v>
      </c>
    </row>
    <row r="108" spans="1:68" ht="16.5">
      <c r="A108" s="110" t="str">
        <f t="shared" si="36"/>
        <v>해성운수</v>
      </c>
      <c r="B108" s="111" t="str">
        <f t="shared" si="35"/>
        <v>이원희</v>
      </c>
      <c r="C108" s="112" t="str">
        <f t="shared" si="37"/>
        <v>F</v>
      </c>
      <c r="D108" s="113">
        <f t="shared" si="38"/>
        <v>0.69807105617825194</v>
      </c>
      <c r="E108" s="114">
        <f t="shared" si="39"/>
        <v>7030</v>
      </c>
      <c r="F108" s="115" t="str">
        <f t="shared" si="40"/>
        <v>564</v>
      </c>
      <c r="G108" s="116" t="str">
        <f t="shared" si="41"/>
        <v>71바7078</v>
      </c>
      <c r="H108" s="117">
        <f t="shared" si="42"/>
        <v>3</v>
      </c>
      <c r="I108" s="118">
        <f t="shared" si="43"/>
        <v>1764.5379999999998</v>
      </c>
      <c r="J108" s="119">
        <f t="shared" si="44"/>
        <v>2.9683708073293673E-2</v>
      </c>
      <c r="K108" s="119">
        <f t="shared" si="45"/>
        <v>0.45224946495170937</v>
      </c>
      <c r="L108" s="119">
        <f t="shared" si="46"/>
        <v>0.23292215866136068</v>
      </c>
      <c r="M108" s="120">
        <f t="shared" si="47"/>
        <v>7.0209999999999999</v>
      </c>
      <c r="N108" s="121">
        <f t="shared" si="48"/>
        <v>6.7125754177591057</v>
      </c>
      <c r="O108" s="121">
        <f t="shared" si="49"/>
        <v>2.2563278715156656</v>
      </c>
      <c r="P108" s="226">
        <f t="shared" si="50"/>
        <v>128</v>
      </c>
      <c r="Q108" s="227">
        <f t="shared" si="51"/>
        <v>119</v>
      </c>
      <c r="R108" s="227">
        <f t="shared" si="52"/>
        <v>40</v>
      </c>
      <c r="T108">
        <v>534</v>
      </c>
      <c r="U108">
        <v>7030</v>
      </c>
      <c r="V108" t="s">
        <v>437</v>
      </c>
      <c r="W108">
        <v>1772.7919999999999</v>
      </c>
      <c r="X108">
        <v>626.10299999999995</v>
      </c>
      <c r="Y108">
        <v>2.831</v>
      </c>
      <c r="Z108">
        <v>7.0209999999999999</v>
      </c>
      <c r="AA108">
        <v>193.62271000000001</v>
      </c>
      <c r="AB108">
        <v>5.7474400000000001</v>
      </c>
      <c r="AC108">
        <v>87.565766999999994</v>
      </c>
      <c r="AD108" s="1">
        <v>411</v>
      </c>
      <c r="AE108">
        <v>119</v>
      </c>
      <c r="AF108">
        <v>40</v>
      </c>
      <c r="AG108">
        <v>82</v>
      </c>
      <c r="AH108">
        <v>9.1559089999999994</v>
      </c>
      <c r="AI108">
        <v>180.2</v>
      </c>
      <c r="AJ108">
        <v>2</v>
      </c>
      <c r="AK108">
        <v>128</v>
      </c>
      <c r="AL108">
        <v>38507</v>
      </c>
      <c r="AM108" t="s">
        <v>438</v>
      </c>
      <c r="AN108" t="s">
        <v>769</v>
      </c>
      <c r="AO108">
        <v>1462.4179999999999</v>
      </c>
      <c r="AR108" t="s">
        <v>118</v>
      </c>
      <c r="AS108" t="s">
        <v>124</v>
      </c>
      <c r="AT108" t="s">
        <v>263</v>
      </c>
      <c r="AU108" t="s">
        <v>437</v>
      </c>
      <c r="AV108" t="s">
        <v>203</v>
      </c>
      <c r="AW108">
        <v>3</v>
      </c>
      <c r="BB108">
        <v>0.69807105617825194</v>
      </c>
      <c r="BC108" t="s">
        <v>70</v>
      </c>
      <c r="BF108" t="s">
        <v>118</v>
      </c>
      <c r="BG108" t="s">
        <v>124</v>
      </c>
      <c r="BH108" t="s">
        <v>437</v>
      </c>
      <c r="BI108">
        <v>7030</v>
      </c>
      <c r="BJ108">
        <v>3</v>
      </c>
      <c r="BK108" t="s">
        <v>263</v>
      </c>
      <c r="BL108" t="s">
        <v>265</v>
      </c>
      <c r="BM108">
        <v>0.69807105617825194</v>
      </c>
      <c r="BN108" t="s">
        <v>70</v>
      </c>
      <c r="BO108" t="s">
        <v>201</v>
      </c>
      <c r="BP108">
        <v>1764.5379999999998</v>
      </c>
    </row>
    <row r="109" spans="1:68" ht="16.5">
      <c r="A109" s="127" t="str">
        <f t="shared" si="36"/>
        <v>해성운수</v>
      </c>
      <c r="B109" s="128" t="str">
        <f t="shared" si="35"/>
        <v>이종열</v>
      </c>
      <c r="C109" s="129" t="str">
        <f t="shared" si="37"/>
        <v>D</v>
      </c>
      <c r="D109" s="130">
        <f t="shared" si="38"/>
        <v>0.81168387828598332</v>
      </c>
      <c r="E109" s="131">
        <f t="shared" si="39"/>
        <v>1844</v>
      </c>
      <c r="F109" s="132" t="str">
        <f t="shared" si="40"/>
        <v>514-1</v>
      </c>
      <c r="G109" s="133" t="str">
        <f t="shared" si="41"/>
        <v>71바5760</v>
      </c>
      <c r="H109" s="134">
        <f t="shared" si="42"/>
        <v>2</v>
      </c>
      <c r="I109" s="135">
        <f t="shared" si="43"/>
        <v>1638.0730000000001</v>
      </c>
      <c r="J109" s="136">
        <f t="shared" si="44"/>
        <v>1.6516328105739501E-2</v>
      </c>
      <c r="K109" s="136">
        <f t="shared" si="45"/>
        <v>0.39343118033339985</v>
      </c>
      <c r="L109" s="136">
        <f t="shared" si="46"/>
        <v>0.12636799458876374</v>
      </c>
      <c r="M109" s="137">
        <f t="shared" si="47"/>
        <v>11.993</v>
      </c>
      <c r="N109" s="138">
        <f t="shared" si="48"/>
        <v>0</v>
      </c>
      <c r="O109" s="138">
        <f t="shared" si="49"/>
        <v>1.9535148921934491</v>
      </c>
      <c r="P109" s="224">
        <f t="shared" si="50"/>
        <v>19</v>
      </c>
      <c r="Q109" s="225">
        <f t="shared" si="51"/>
        <v>0</v>
      </c>
      <c r="R109" s="225">
        <f t="shared" si="52"/>
        <v>32</v>
      </c>
      <c r="T109">
        <v>534</v>
      </c>
      <c r="U109">
        <v>1844</v>
      </c>
      <c r="V109" t="s">
        <v>439</v>
      </c>
      <c r="W109">
        <v>1638.0730000000001</v>
      </c>
      <c r="X109">
        <v>774.93700000000001</v>
      </c>
      <c r="Y109">
        <v>2.1139999999999999</v>
      </c>
      <c r="Z109">
        <v>11.993</v>
      </c>
      <c r="AA109">
        <v>134.12327400000001</v>
      </c>
      <c r="AB109">
        <v>2.2152240000000001</v>
      </c>
      <c r="AC109">
        <v>52.768278000000002</v>
      </c>
      <c r="AD109" s="1">
        <v>207</v>
      </c>
      <c r="AE109">
        <v>0</v>
      </c>
      <c r="AF109">
        <v>32</v>
      </c>
      <c r="AG109">
        <v>61</v>
      </c>
      <c r="AH109">
        <v>12.213189</v>
      </c>
      <c r="AI109">
        <v>0</v>
      </c>
      <c r="AJ109">
        <v>0</v>
      </c>
      <c r="AK109">
        <v>19</v>
      </c>
      <c r="AL109">
        <v>1924</v>
      </c>
      <c r="AM109" t="s">
        <v>440</v>
      </c>
      <c r="AN109" t="s">
        <v>770</v>
      </c>
      <c r="AO109">
        <v>1525.4580000000001</v>
      </c>
      <c r="AR109" t="s">
        <v>118</v>
      </c>
      <c r="AS109" t="s">
        <v>120</v>
      </c>
      <c r="AT109" t="s">
        <v>243</v>
      </c>
      <c r="AU109" t="s">
        <v>439</v>
      </c>
      <c r="AV109" t="s">
        <v>48</v>
      </c>
      <c r="AW109">
        <v>2</v>
      </c>
      <c r="BB109">
        <v>0.81168387828598332</v>
      </c>
      <c r="BC109" t="s">
        <v>67</v>
      </c>
      <c r="BF109" t="s">
        <v>118</v>
      </c>
      <c r="BG109" t="s">
        <v>120</v>
      </c>
      <c r="BH109" t="s">
        <v>439</v>
      </c>
      <c r="BI109">
        <v>1844</v>
      </c>
      <c r="BJ109">
        <v>2</v>
      </c>
      <c r="BK109" t="s">
        <v>243</v>
      </c>
      <c r="BL109" t="s">
        <v>247</v>
      </c>
      <c r="BM109">
        <v>0.81168387828598332</v>
      </c>
      <c r="BN109" t="s">
        <v>67</v>
      </c>
      <c r="BO109" t="s">
        <v>188</v>
      </c>
      <c r="BP109">
        <v>1638.0730000000001</v>
      </c>
    </row>
    <row r="110" spans="1:68" ht="16.5">
      <c r="A110" s="110" t="str">
        <f t="shared" ref="A110:A115" si="53">BF110</f>
        <v>해성운수</v>
      </c>
      <c r="B110" s="111" t="str">
        <f t="shared" si="35"/>
        <v>이종현</v>
      </c>
      <c r="C110" s="112" t="str">
        <f t="shared" ref="C110:C115" si="54">BN110</f>
        <v>S</v>
      </c>
      <c r="D110" s="113">
        <f t="shared" ref="D110:D115" si="55">BM110</f>
        <v>1.0399999999999998</v>
      </c>
      <c r="E110" s="114">
        <f t="shared" ref="E110:E115" si="56">U110</f>
        <v>5844</v>
      </c>
      <c r="F110" s="115" t="str">
        <f t="shared" ref="F110:F115" si="57">BG110</f>
        <v>24</v>
      </c>
      <c r="G110" s="116" t="str">
        <f t="shared" ref="G110:G115" si="58">BK110</f>
        <v>70바3893</v>
      </c>
      <c r="H110" s="117">
        <f t="shared" ref="H110:H115" si="59">BJ110</f>
        <v>1</v>
      </c>
      <c r="I110" s="118">
        <f t="shared" ref="I110:I115" si="60">BP110</f>
        <v>901.25099999999998</v>
      </c>
      <c r="J110" s="119">
        <f t="shared" ref="J110:J115" si="61">AB110/AA110</f>
        <v>6.5892568111118564E-3</v>
      </c>
      <c r="K110" s="119">
        <f t="shared" ref="K110:K115" si="62">AC110/AA110</f>
        <v>0.37376276651041718</v>
      </c>
      <c r="L110" s="119">
        <f t="shared" ref="L110:L115" si="63">AD110/I110</f>
        <v>0.211927642798732</v>
      </c>
      <c r="M110" s="120">
        <f t="shared" ref="M110:M115" si="64">Z110</f>
        <v>14.32</v>
      </c>
      <c r="N110" s="121">
        <f t="shared" ref="N110:N115" si="65">AE110*100/W110</f>
        <v>0.11095688104645654</v>
      </c>
      <c r="O110" s="121">
        <f t="shared" ref="O110:O115" si="66">AF110*100/W110</f>
        <v>36.837684507423575</v>
      </c>
      <c r="P110" s="226">
        <f t="shared" ref="P110:P115" si="67">AK110</f>
        <v>4</v>
      </c>
      <c r="Q110" s="227">
        <f t="shared" ref="Q110:Q115" si="68">AE110</f>
        <v>1</v>
      </c>
      <c r="R110" s="227">
        <f t="shared" ref="R110:R115" si="69">AF110</f>
        <v>332</v>
      </c>
      <c r="T110">
        <v>534</v>
      </c>
      <c r="U110">
        <v>5844</v>
      </c>
      <c r="V110" t="s">
        <v>441</v>
      </c>
      <c r="W110">
        <v>901.25099999999998</v>
      </c>
      <c r="X110">
        <v>393.846</v>
      </c>
      <c r="Y110">
        <v>2.2879999999999998</v>
      </c>
      <c r="Z110">
        <v>14.32</v>
      </c>
      <c r="AA110">
        <v>48.309697</v>
      </c>
      <c r="AB110">
        <v>0.31832500000000002</v>
      </c>
      <c r="AC110">
        <v>18.056366000000001</v>
      </c>
      <c r="AD110" s="1">
        <v>191</v>
      </c>
      <c r="AE110">
        <v>1</v>
      </c>
      <c r="AF110">
        <v>332</v>
      </c>
      <c r="AG110">
        <v>76</v>
      </c>
      <c r="AH110">
        <v>18.655695000000001</v>
      </c>
      <c r="AI110">
        <v>211.5</v>
      </c>
      <c r="AJ110">
        <v>0</v>
      </c>
      <c r="AK110">
        <v>4</v>
      </c>
      <c r="AL110">
        <v>5380</v>
      </c>
      <c r="AM110" t="s">
        <v>442</v>
      </c>
      <c r="AN110" t="s">
        <v>771</v>
      </c>
      <c r="AO110">
        <v>901.25099999999998</v>
      </c>
      <c r="AR110" t="s">
        <v>118</v>
      </c>
      <c r="AS110" t="s">
        <v>119</v>
      </c>
      <c r="AT110" t="s">
        <v>237</v>
      </c>
      <c r="AU110" t="s">
        <v>441</v>
      </c>
      <c r="AV110" t="s">
        <v>48</v>
      </c>
      <c r="AW110">
        <v>1</v>
      </c>
      <c r="BB110">
        <v>1.0399999999999998</v>
      </c>
      <c r="BC110" t="s">
        <v>71</v>
      </c>
      <c r="BF110" t="s">
        <v>118</v>
      </c>
      <c r="BG110" s="5" t="s">
        <v>119</v>
      </c>
      <c r="BH110" t="s">
        <v>441</v>
      </c>
      <c r="BI110">
        <v>5844</v>
      </c>
      <c r="BJ110">
        <v>1</v>
      </c>
      <c r="BK110" t="s">
        <v>237</v>
      </c>
      <c r="BL110" t="s">
        <v>183</v>
      </c>
      <c r="BM110">
        <v>1.0399999999999998</v>
      </c>
      <c r="BN110" t="s">
        <v>71</v>
      </c>
      <c r="BO110" t="s">
        <v>185</v>
      </c>
      <c r="BP110">
        <v>901.25099999999998</v>
      </c>
    </row>
    <row r="111" spans="1:68" ht="16.5">
      <c r="A111" s="127" t="str">
        <f t="shared" si="53"/>
        <v>해성운수</v>
      </c>
      <c r="B111" s="128" t="str">
        <f t="shared" si="35"/>
        <v>이주희</v>
      </c>
      <c r="C111" s="129" t="str">
        <f t="shared" si="54"/>
        <v>F</v>
      </c>
      <c r="D111" s="130">
        <f t="shared" si="55"/>
        <v>0.71213636672059399</v>
      </c>
      <c r="E111" s="131">
        <f t="shared" si="56"/>
        <v>8534</v>
      </c>
      <c r="F111" s="132" t="str">
        <f t="shared" si="57"/>
        <v>579</v>
      </c>
      <c r="G111" s="133" t="str">
        <f t="shared" si="58"/>
        <v>71바5777</v>
      </c>
      <c r="H111" s="134">
        <f t="shared" si="59"/>
        <v>5</v>
      </c>
      <c r="I111" s="135">
        <f t="shared" si="60"/>
        <v>1477.2289999999998</v>
      </c>
      <c r="J111" s="136">
        <f t="shared" si="61"/>
        <v>8.8819934333363437E-3</v>
      </c>
      <c r="K111" s="136">
        <f t="shared" si="62"/>
        <v>0.50350657112068109</v>
      </c>
      <c r="L111" s="136">
        <f t="shared" si="63"/>
        <v>0.35404124885173527</v>
      </c>
      <c r="M111" s="137">
        <f t="shared" si="64"/>
        <v>8.5860000000000003</v>
      </c>
      <c r="N111" s="138">
        <f t="shared" si="65"/>
        <v>0.13108883037957425</v>
      </c>
      <c r="O111" s="138">
        <f t="shared" si="66"/>
        <v>4.2603869873361635</v>
      </c>
      <c r="P111" s="224">
        <f t="shared" si="67"/>
        <v>74</v>
      </c>
      <c r="Q111" s="225">
        <f t="shared" si="68"/>
        <v>2</v>
      </c>
      <c r="R111" s="225">
        <f t="shared" si="69"/>
        <v>65</v>
      </c>
      <c r="T111">
        <v>534</v>
      </c>
      <c r="U111">
        <v>8534</v>
      </c>
      <c r="V111" t="s">
        <v>772</v>
      </c>
      <c r="W111">
        <v>1525.683</v>
      </c>
      <c r="X111">
        <v>436.40899999999999</v>
      </c>
      <c r="Y111">
        <v>3.496</v>
      </c>
      <c r="Z111">
        <v>8.5860000000000003</v>
      </c>
      <c r="AA111">
        <v>154.58748199999999</v>
      </c>
      <c r="AB111">
        <v>1.3730450000000001</v>
      </c>
      <c r="AC111">
        <v>77.835813000000002</v>
      </c>
      <c r="AD111" s="1">
        <v>523</v>
      </c>
      <c r="AE111">
        <v>2</v>
      </c>
      <c r="AF111">
        <v>65</v>
      </c>
      <c r="AG111">
        <v>74</v>
      </c>
      <c r="AH111">
        <v>9.8693819999999999</v>
      </c>
      <c r="AI111">
        <v>189.2</v>
      </c>
      <c r="AJ111">
        <v>0</v>
      </c>
      <c r="AK111">
        <v>74</v>
      </c>
      <c r="AL111">
        <v>46052</v>
      </c>
      <c r="AM111" t="s">
        <v>773</v>
      </c>
      <c r="AN111" t="s">
        <v>774</v>
      </c>
      <c r="AO111">
        <v>601.86099999999999</v>
      </c>
      <c r="AR111" t="s">
        <v>118</v>
      </c>
      <c r="AS111" t="s">
        <v>127</v>
      </c>
      <c r="AT111" t="s">
        <v>267</v>
      </c>
      <c r="AU111" t="s">
        <v>772</v>
      </c>
      <c r="AV111" t="s">
        <v>203</v>
      </c>
      <c r="AW111">
        <v>5</v>
      </c>
      <c r="BB111">
        <v>0.71213636672059399</v>
      </c>
      <c r="BC111" t="s">
        <v>70</v>
      </c>
      <c r="BF111" t="s">
        <v>118</v>
      </c>
      <c r="BG111" t="s">
        <v>127</v>
      </c>
      <c r="BH111" t="s">
        <v>772</v>
      </c>
      <c r="BI111">
        <v>8534</v>
      </c>
      <c r="BJ111">
        <v>5</v>
      </c>
      <c r="BK111" t="s">
        <v>267</v>
      </c>
      <c r="BL111" t="s">
        <v>269</v>
      </c>
      <c r="BM111">
        <v>0.71213636672059399</v>
      </c>
      <c r="BN111" t="s">
        <v>70</v>
      </c>
      <c r="BO111" t="s">
        <v>201</v>
      </c>
      <c r="BP111">
        <v>1477.2289999999998</v>
      </c>
    </row>
    <row r="112" spans="1:68" ht="16.5">
      <c r="A112" s="110" t="str">
        <f t="shared" si="53"/>
        <v>해성운수</v>
      </c>
      <c r="B112" s="111" t="str">
        <f t="shared" si="35"/>
        <v>이준호</v>
      </c>
      <c r="C112" s="112" t="str">
        <f t="shared" si="54"/>
        <v>D</v>
      </c>
      <c r="D112" s="113">
        <f t="shared" si="55"/>
        <v>0.81521739130434789</v>
      </c>
      <c r="E112" s="114">
        <f t="shared" si="56"/>
        <v>6417</v>
      </c>
      <c r="F112" s="115" t="str">
        <f t="shared" si="57"/>
        <v>593</v>
      </c>
      <c r="G112" s="116" t="str">
        <f t="shared" si="58"/>
        <v>70바3804</v>
      </c>
      <c r="H112" s="117">
        <f t="shared" si="59"/>
        <v>1</v>
      </c>
      <c r="I112" s="118">
        <f t="shared" si="60"/>
        <v>1465.94</v>
      </c>
      <c r="J112" s="119">
        <f t="shared" si="61"/>
        <v>6.4745177699896701E-3</v>
      </c>
      <c r="K112" s="119">
        <f t="shared" si="62"/>
        <v>0.45467628420193384</v>
      </c>
      <c r="L112" s="119">
        <f t="shared" si="63"/>
        <v>0.23534387491984665</v>
      </c>
      <c r="M112" s="120">
        <f t="shared" si="64"/>
        <v>9.4109999999999996</v>
      </c>
      <c r="N112" s="121">
        <f t="shared" si="65"/>
        <v>0</v>
      </c>
      <c r="O112" s="121">
        <f t="shared" si="66"/>
        <v>2.9332714845082335</v>
      </c>
      <c r="P112" s="226">
        <f t="shared" si="67"/>
        <v>87</v>
      </c>
      <c r="Q112" s="227">
        <f t="shared" si="68"/>
        <v>0</v>
      </c>
      <c r="R112" s="227">
        <f t="shared" si="69"/>
        <v>43</v>
      </c>
      <c r="T112">
        <v>534</v>
      </c>
      <c r="U112">
        <v>6417</v>
      </c>
      <c r="V112" t="s">
        <v>443</v>
      </c>
      <c r="W112">
        <v>1465.94</v>
      </c>
      <c r="X112">
        <v>781.88099999999997</v>
      </c>
      <c r="Y112">
        <v>1.875</v>
      </c>
      <c r="Z112">
        <v>9.4109999999999996</v>
      </c>
      <c r="AA112">
        <v>143.20495099999999</v>
      </c>
      <c r="AB112">
        <v>0.92718299999999998</v>
      </c>
      <c r="AC112">
        <v>65.111895000000004</v>
      </c>
      <c r="AD112" s="1">
        <v>345</v>
      </c>
      <c r="AE112">
        <v>0</v>
      </c>
      <c r="AF112">
        <v>43</v>
      </c>
      <c r="AG112">
        <v>56</v>
      </c>
      <c r="AH112">
        <v>10.236656999999999</v>
      </c>
      <c r="AI112">
        <v>0</v>
      </c>
      <c r="AJ112">
        <v>0</v>
      </c>
      <c r="AK112">
        <v>87</v>
      </c>
      <c r="AL112">
        <v>17581</v>
      </c>
      <c r="AM112" t="s">
        <v>444</v>
      </c>
      <c r="AN112" t="s">
        <v>775</v>
      </c>
      <c r="AO112">
        <v>1465.94</v>
      </c>
      <c r="AR112" t="s">
        <v>118</v>
      </c>
      <c r="AS112" t="s">
        <v>128</v>
      </c>
      <c r="AT112" t="s">
        <v>272</v>
      </c>
      <c r="AU112" t="s">
        <v>443</v>
      </c>
      <c r="AV112" t="s">
        <v>48</v>
      </c>
      <c r="AW112">
        <v>1</v>
      </c>
      <c r="BB112">
        <v>0.81521739130434789</v>
      </c>
      <c r="BC112" t="s">
        <v>67</v>
      </c>
      <c r="BF112" t="s">
        <v>118</v>
      </c>
      <c r="BG112" t="s">
        <v>128</v>
      </c>
      <c r="BH112" t="s">
        <v>443</v>
      </c>
      <c r="BI112">
        <v>6417</v>
      </c>
      <c r="BJ112">
        <v>1</v>
      </c>
      <c r="BK112" t="s">
        <v>272</v>
      </c>
      <c r="BL112" t="s">
        <v>183</v>
      </c>
      <c r="BM112">
        <v>0.81521739130434789</v>
      </c>
      <c r="BN112" t="s">
        <v>67</v>
      </c>
      <c r="BO112" t="s">
        <v>188</v>
      </c>
      <c r="BP112">
        <v>1465.94</v>
      </c>
    </row>
    <row r="113" spans="1:68" ht="16.5">
      <c r="A113" s="127" t="str">
        <f t="shared" si="53"/>
        <v>해성운수</v>
      </c>
      <c r="B113" s="128" t="str">
        <f t="shared" si="35"/>
        <v>이진수</v>
      </c>
      <c r="C113" s="129" t="str">
        <f t="shared" si="54"/>
        <v>A</v>
      </c>
      <c r="D113" s="130">
        <f t="shared" si="55"/>
        <v>0.95973371039687272</v>
      </c>
      <c r="E113" s="131">
        <f t="shared" si="56"/>
        <v>937</v>
      </c>
      <c r="F113" s="132" t="str">
        <f t="shared" si="57"/>
        <v>24</v>
      </c>
      <c r="G113" s="133" t="str">
        <f t="shared" si="58"/>
        <v>70바3859</v>
      </c>
      <c r="H113" s="134">
        <f t="shared" si="59"/>
        <v>10</v>
      </c>
      <c r="I113" s="135">
        <f t="shared" si="60"/>
        <v>1830.4160000000002</v>
      </c>
      <c r="J113" s="136">
        <f t="shared" si="61"/>
        <v>1.2142136768652684E-2</v>
      </c>
      <c r="K113" s="136">
        <f t="shared" si="62"/>
        <v>0.3569268652437253</v>
      </c>
      <c r="L113" s="136">
        <f t="shared" si="63"/>
        <v>0.17974056170837666</v>
      </c>
      <c r="M113" s="137">
        <f t="shared" si="64"/>
        <v>14.124000000000001</v>
      </c>
      <c r="N113" s="138">
        <f t="shared" si="65"/>
        <v>0.32779433746208514</v>
      </c>
      <c r="O113" s="138">
        <f t="shared" si="66"/>
        <v>13.330303056791463</v>
      </c>
      <c r="P113" s="224">
        <f t="shared" si="67"/>
        <v>1</v>
      </c>
      <c r="Q113" s="225">
        <f t="shared" si="68"/>
        <v>6</v>
      </c>
      <c r="R113" s="225">
        <f t="shared" si="69"/>
        <v>244</v>
      </c>
      <c r="T113">
        <v>534</v>
      </c>
      <c r="U113">
        <v>937</v>
      </c>
      <c r="V113" t="s">
        <v>445</v>
      </c>
      <c r="W113">
        <v>1830.4159999999999</v>
      </c>
      <c r="X113">
        <v>830.94</v>
      </c>
      <c r="Y113">
        <v>2.2029999999999998</v>
      </c>
      <c r="Z113">
        <v>14.124000000000001</v>
      </c>
      <c r="AA113">
        <v>111.56800699999999</v>
      </c>
      <c r="AB113">
        <v>1.3546739999999999</v>
      </c>
      <c r="AC113">
        <v>39.821618999999998</v>
      </c>
      <c r="AD113" s="1">
        <v>329</v>
      </c>
      <c r="AE113">
        <v>6</v>
      </c>
      <c r="AF113">
        <v>244</v>
      </c>
      <c r="AG113">
        <v>75</v>
      </c>
      <c r="AH113">
        <v>16.406279999999999</v>
      </c>
      <c r="AI113">
        <v>104.1</v>
      </c>
      <c r="AJ113">
        <v>0</v>
      </c>
      <c r="AK113">
        <v>1</v>
      </c>
      <c r="AL113">
        <v>319</v>
      </c>
      <c r="AM113" t="s">
        <v>446</v>
      </c>
      <c r="AN113" t="s">
        <v>776</v>
      </c>
      <c r="AO113">
        <v>341.28800000000001</v>
      </c>
      <c r="AR113" t="s">
        <v>118</v>
      </c>
      <c r="AS113" t="s">
        <v>119</v>
      </c>
      <c r="AT113" t="s">
        <v>215</v>
      </c>
      <c r="AU113" t="s">
        <v>445</v>
      </c>
      <c r="AV113" t="s">
        <v>48</v>
      </c>
      <c r="AW113">
        <v>10</v>
      </c>
      <c r="BB113">
        <v>0.95973371039687272</v>
      </c>
      <c r="BC113" t="s">
        <v>66</v>
      </c>
      <c r="BF113" t="s">
        <v>118</v>
      </c>
      <c r="BG113" t="s">
        <v>119</v>
      </c>
      <c r="BH113" t="s">
        <v>445</v>
      </c>
      <c r="BI113">
        <v>937</v>
      </c>
      <c r="BJ113">
        <v>10</v>
      </c>
      <c r="BK113" t="s">
        <v>215</v>
      </c>
      <c r="BL113" t="s">
        <v>218</v>
      </c>
      <c r="BM113">
        <v>0.95973371039687272</v>
      </c>
      <c r="BN113" t="s">
        <v>66</v>
      </c>
      <c r="BO113" t="s">
        <v>187</v>
      </c>
      <c r="BP113">
        <v>1830.4160000000002</v>
      </c>
    </row>
    <row r="114" spans="1:68" ht="16.5">
      <c r="A114" s="110" t="str">
        <f t="shared" si="53"/>
        <v>해성운수</v>
      </c>
      <c r="B114" s="111" t="str">
        <f t="shared" si="35"/>
        <v>이충재</v>
      </c>
      <c r="C114" s="112" t="str">
        <f t="shared" si="54"/>
        <v>A</v>
      </c>
      <c r="D114" s="113">
        <f t="shared" si="55"/>
        <v>0.96288689484230183</v>
      </c>
      <c r="E114" s="114">
        <f t="shared" si="56"/>
        <v>4477</v>
      </c>
      <c r="F114" s="115" t="str">
        <f t="shared" si="57"/>
        <v>514-1</v>
      </c>
      <c r="G114" s="116" t="str">
        <f t="shared" si="58"/>
        <v>71바5768</v>
      </c>
      <c r="H114" s="117">
        <f t="shared" si="59"/>
        <v>2</v>
      </c>
      <c r="I114" s="118">
        <f t="shared" si="60"/>
        <v>1413.1469999999999</v>
      </c>
      <c r="J114" s="119">
        <f t="shared" si="61"/>
        <v>3.0278369244199324E-3</v>
      </c>
      <c r="K114" s="119">
        <f t="shared" si="62"/>
        <v>0.32788000165725145</v>
      </c>
      <c r="L114" s="119">
        <f t="shared" si="63"/>
        <v>0.2002622515562783</v>
      </c>
      <c r="M114" s="120">
        <f t="shared" si="64"/>
        <v>7.7480000000000002</v>
      </c>
      <c r="N114" s="121">
        <f t="shared" si="65"/>
        <v>0</v>
      </c>
      <c r="O114" s="121">
        <f t="shared" si="66"/>
        <v>0.49534832540422197</v>
      </c>
      <c r="P114" s="226">
        <f t="shared" si="67"/>
        <v>1</v>
      </c>
      <c r="Q114" s="227">
        <f t="shared" si="68"/>
        <v>0</v>
      </c>
      <c r="R114" s="227">
        <f t="shared" si="69"/>
        <v>7</v>
      </c>
      <c r="T114">
        <v>534</v>
      </c>
      <c r="U114">
        <v>4477</v>
      </c>
      <c r="V114" t="s">
        <v>447</v>
      </c>
      <c r="W114">
        <v>1413.1469999999999</v>
      </c>
      <c r="X114">
        <v>542.19799999999998</v>
      </c>
      <c r="Y114">
        <v>2.6059999999999999</v>
      </c>
      <c r="Z114">
        <v>7.7480000000000002</v>
      </c>
      <c r="AA114">
        <v>107.96189099999999</v>
      </c>
      <c r="AB114">
        <v>0.32689099999999999</v>
      </c>
      <c r="AC114">
        <v>35.398544999999999</v>
      </c>
      <c r="AD114" s="1">
        <v>283</v>
      </c>
      <c r="AE114">
        <v>0</v>
      </c>
      <c r="AF114">
        <v>7</v>
      </c>
      <c r="AG114">
        <v>62</v>
      </c>
      <c r="AH114">
        <v>13.089313000000001</v>
      </c>
      <c r="AI114">
        <v>0</v>
      </c>
      <c r="AJ114">
        <v>0</v>
      </c>
      <c r="AK114">
        <v>1</v>
      </c>
      <c r="AL114">
        <v>52</v>
      </c>
      <c r="AM114" t="s">
        <v>448</v>
      </c>
      <c r="AN114" t="s">
        <v>777</v>
      </c>
      <c r="AO114">
        <v>1300.114</v>
      </c>
      <c r="AR114" t="s">
        <v>118</v>
      </c>
      <c r="AS114" t="s">
        <v>120</v>
      </c>
      <c r="AT114" t="s">
        <v>245</v>
      </c>
      <c r="AU114" t="s">
        <v>447</v>
      </c>
      <c r="AV114" t="s">
        <v>48</v>
      </c>
      <c r="AW114">
        <v>2</v>
      </c>
      <c r="BB114">
        <v>0.96288689484230183</v>
      </c>
      <c r="BC114" t="s">
        <v>66</v>
      </c>
      <c r="BF114" t="s">
        <v>118</v>
      </c>
      <c r="BG114" s="5" t="s">
        <v>120</v>
      </c>
      <c r="BH114" t="s">
        <v>447</v>
      </c>
      <c r="BI114">
        <v>4477</v>
      </c>
      <c r="BJ114">
        <v>2</v>
      </c>
      <c r="BK114" t="s">
        <v>245</v>
      </c>
      <c r="BL114" t="s">
        <v>240</v>
      </c>
      <c r="BM114">
        <v>0.96288689484230183</v>
      </c>
      <c r="BN114" t="s">
        <v>66</v>
      </c>
      <c r="BO114" t="s">
        <v>187</v>
      </c>
      <c r="BP114">
        <v>1413.1469999999999</v>
      </c>
    </row>
    <row r="115" spans="1:68" ht="16.5">
      <c r="A115" s="127" t="str">
        <f t="shared" si="53"/>
        <v>해성운수</v>
      </c>
      <c r="B115" s="128" t="str">
        <f t="shared" si="35"/>
        <v>이태경</v>
      </c>
      <c r="C115" s="129" t="str">
        <f t="shared" si="54"/>
        <v>C</v>
      </c>
      <c r="D115" s="130">
        <f t="shared" si="55"/>
        <v>0.88151460154025918</v>
      </c>
      <c r="E115" s="131">
        <f t="shared" si="56"/>
        <v>6490</v>
      </c>
      <c r="F115" s="132" t="str">
        <f t="shared" si="57"/>
        <v>24</v>
      </c>
      <c r="G115" s="133" t="str">
        <f t="shared" si="58"/>
        <v>70바3864</v>
      </c>
      <c r="H115" s="134">
        <f t="shared" si="59"/>
        <v>11</v>
      </c>
      <c r="I115" s="135">
        <f t="shared" si="60"/>
        <v>2041.4730000000002</v>
      </c>
      <c r="J115" s="136">
        <f t="shared" si="61"/>
        <v>1.3346010183821701E-2</v>
      </c>
      <c r="K115" s="136">
        <f t="shared" si="62"/>
        <v>0.44708591341477311</v>
      </c>
      <c r="L115" s="136">
        <f t="shared" si="63"/>
        <v>0.15430035077613075</v>
      </c>
      <c r="M115" s="137">
        <f t="shared" si="64"/>
        <v>17.103999999999999</v>
      </c>
      <c r="N115" s="138">
        <f t="shared" si="65"/>
        <v>0.29390543004977288</v>
      </c>
      <c r="O115" s="138">
        <f t="shared" si="66"/>
        <v>12.295043823748832</v>
      </c>
      <c r="P115" s="224">
        <f t="shared" si="67"/>
        <v>48</v>
      </c>
      <c r="Q115" s="225">
        <f t="shared" si="68"/>
        <v>6</v>
      </c>
      <c r="R115" s="225">
        <f t="shared" si="69"/>
        <v>251</v>
      </c>
      <c r="T115">
        <v>534</v>
      </c>
      <c r="U115">
        <v>6490</v>
      </c>
      <c r="V115" t="s">
        <v>449</v>
      </c>
      <c r="W115">
        <v>2041.473</v>
      </c>
      <c r="X115">
        <v>1008.39</v>
      </c>
      <c r="Y115">
        <v>2.024</v>
      </c>
      <c r="Z115">
        <v>17.103999999999999</v>
      </c>
      <c r="AA115">
        <v>142.50858299999999</v>
      </c>
      <c r="AB115">
        <v>1.901921</v>
      </c>
      <c r="AC115">
        <v>63.71358</v>
      </c>
      <c r="AD115" s="1">
        <v>315</v>
      </c>
      <c r="AE115">
        <v>6</v>
      </c>
      <c r="AF115">
        <v>251</v>
      </c>
      <c r="AG115">
        <v>74</v>
      </c>
      <c r="AH115">
        <v>14.325263</v>
      </c>
      <c r="AI115">
        <v>129.19999999999999</v>
      </c>
      <c r="AJ115">
        <v>0</v>
      </c>
      <c r="AK115">
        <v>48</v>
      </c>
      <c r="AL115">
        <v>39409</v>
      </c>
      <c r="AM115" t="s">
        <v>450</v>
      </c>
      <c r="AN115" t="s">
        <v>778</v>
      </c>
      <c r="AO115">
        <v>482.09899999999999</v>
      </c>
      <c r="AR115" t="s">
        <v>118</v>
      </c>
      <c r="AS115" t="s">
        <v>119</v>
      </c>
      <c r="AT115" t="s">
        <v>222</v>
      </c>
      <c r="AU115" t="s">
        <v>449</v>
      </c>
      <c r="AV115" t="s">
        <v>48</v>
      </c>
      <c r="AW115">
        <v>11</v>
      </c>
      <c r="BB115">
        <v>0.88151460154025918</v>
      </c>
      <c r="BC115" t="s">
        <v>69</v>
      </c>
      <c r="BF115" t="s">
        <v>118</v>
      </c>
      <c r="BG115" s="5" t="s">
        <v>119</v>
      </c>
      <c r="BH115" t="s">
        <v>449</v>
      </c>
      <c r="BI115">
        <v>6490</v>
      </c>
      <c r="BJ115">
        <v>11</v>
      </c>
      <c r="BK115" t="s">
        <v>222</v>
      </c>
      <c r="BL115" t="s">
        <v>214</v>
      </c>
      <c r="BM115">
        <v>0.88151460154025918</v>
      </c>
      <c r="BN115" t="s">
        <v>69</v>
      </c>
      <c r="BO115" t="s">
        <v>186</v>
      </c>
      <c r="BP115">
        <v>2041.4730000000002</v>
      </c>
    </row>
    <row r="116" spans="1:68" ht="16.5">
      <c r="A116" s="110" t="str">
        <f t="shared" ref="A116:A117" si="70">BF116</f>
        <v>해성운수</v>
      </c>
      <c r="B116" s="111" t="str">
        <f t="shared" si="35"/>
        <v>이태민</v>
      </c>
      <c r="C116" s="112" t="str">
        <f t="shared" ref="C116:C117" si="71">BN116</f>
        <v>F</v>
      </c>
      <c r="D116" s="113">
        <f t="shared" ref="D116:D117" si="72">BM116</f>
        <v>0.72459286624199859</v>
      </c>
      <c r="E116" s="114">
        <f t="shared" ref="E116:E117" si="73">U116</f>
        <v>802</v>
      </c>
      <c r="F116" s="115" t="str">
        <f t="shared" ref="F116:F117" si="74">BG116</f>
        <v>514-1</v>
      </c>
      <c r="G116" s="116" t="str">
        <f t="shared" ref="G116:G117" si="75">BK116</f>
        <v>71바5754</v>
      </c>
      <c r="H116" s="117">
        <f t="shared" ref="H116:H117" si="76">BJ116</f>
        <v>3</v>
      </c>
      <c r="I116" s="118">
        <f t="shared" ref="I116:I117" si="77">BP116</f>
        <v>799.33699999999999</v>
      </c>
      <c r="J116" s="119">
        <f t="shared" ref="J116:J117" si="78">AB116/AA116</f>
        <v>3.0985014672946221E-2</v>
      </c>
      <c r="K116" s="119">
        <f t="shared" ref="K116:K117" si="79">AC116/AA116</f>
        <v>0.36998400106853119</v>
      </c>
      <c r="L116" s="119">
        <f t="shared" ref="L116:L117" si="80">AD116/I116</f>
        <v>0.12635471647127558</v>
      </c>
      <c r="M116" s="120">
        <f t="shared" ref="M116:M117" si="81">Z116</f>
        <v>9.298</v>
      </c>
      <c r="N116" s="121">
        <f t="shared" ref="N116:N117" si="82">AE116*100/W116</f>
        <v>0</v>
      </c>
      <c r="O116" s="121">
        <f t="shared" ref="O116:O117" si="83">AF116*100/W116</f>
        <v>1.5012441560943632</v>
      </c>
      <c r="P116" s="226">
        <f t="shared" ref="P116:P117" si="84">AK116</f>
        <v>14</v>
      </c>
      <c r="Q116" s="227">
        <f t="shared" ref="Q116:Q117" si="85">AE116</f>
        <v>0</v>
      </c>
      <c r="R116" s="227">
        <f t="shared" ref="R116:R117" si="86">AF116</f>
        <v>12</v>
      </c>
      <c r="T116">
        <v>534</v>
      </c>
      <c r="U116">
        <v>802</v>
      </c>
      <c r="V116" t="s">
        <v>451</v>
      </c>
      <c r="W116">
        <v>799.33699999999999</v>
      </c>
      <c r="X116">
        <v>405.73</v>
      </c>
      <c r="Y116">
        <v>1.97</v>
      </c>
      <c r="Z116">
        <v>9.298</v>
      </c>
      <c r="AA116">
        <v>66.124415999999997</v>
      </c>
      <c r="AB116">
        <v>2.0488659999999999</v>
      </c>
      <c r="AC116">
        <v>24.464976</v>
      </c>
      <c r="AD116" s="1">
        <v>101</v>
      </c>
      <c r="AE116">
        <v>0</v>
      </c>
      <c r="AF116">
        <v>12</v>
      </c>
      <c r="AG116">
        <v>59</v>
      </c>
      <c r="AH116">
        <v>12.088378000000001</v>
      </c>
      <c r="AI116">
        <v>0</v>
      </c>
      <c r="AJ116">
        <v>0</v>
      </c>
      <c r="AK116">
        <v>14</v>
      </c>
      <c r="AL116">
        <v>4558</v>
      </c>
      <c r="AM116" t="s">
        <v>452</v>
      </c>
      <c r="AN116" t="s">
        <v>779</v>
      </c>
      <c r="AO116">
        <v>511.64400000000001</v>
      </c>
      <c r="AR116" t="s">
        <v>118</v>
      </c>
      <c r="AS116" t="s">
        <v>120</v>
      </c>
      <c r="AT116" t="s">
        <v>242</v>
      </c>
      <c r="AU116" t="s">
        <v>451</v>
      </c>
      <c r="AV116" t="s">
        <v>226</v>
      </c>
      <c r="AW116">
        <v>3</v>
      </c>
      <c r="BB116">
        <v>0.72459286624199859</v>
      </c>
      <c r="BC116" t="s">
        <v>70</v>
      </c>
      <c r="BF116" t="s">
        <v>118</v>
      </c>
      <c r="BG116" s="5" t="s">
        <v>120</v>
      </c>
      <c r="BH116" t="s">
        <v>451</v>
      </c>
      <c r="BI116">
        <v>802</v>
      </c>
      <c r="BJ116">
        <v>3</v>
      </c>
      <c r="BK116" t="s">
        <v>242</v>
      </c>
      <c r="BL116" t="s">
        <v>240</v>
      </c>
      <c r="BM116">
        <v>0.72459286624199859</v>
      </c>
      <c r="BN116" t="s">
        <v>70</v>
      </c>
      <c r="BO116" t="s">
        <v>201</v>
      </c>
      <c r="BP116">
        <v>799.33699999999999</v>
      </c>
    </row>
    <row r="117" spans="1:68" ht="16.5">
      <c r="A117" s="127" t="str">
        <f t="shared" si="70"/>
        <v>해성운수</v>
      </c>
      <c r="B117" s="128" t="str">
        <f t="shared" si="35"/>
        <v>이현</v>
      </c>
      <c r="C117" s="129" t="str">
        <f t="shared" si="71"/>
        <v>F</v>
      </c>
      <c r="D117" s="130">
        <f t="shared" si="72"/>
        <v>0.66528543328799028</v>
      </c>
      <c r="E117" s="131">
        <f t="shared" si="73"/>
        <v>3382</v>
      </c>
      <c r="F117" s="132" t="str">
        <f t="shared" si="74"/>
        <v>579</v>
      </c>
      <c r="G117" s="133" t="str">
        <f t="shared" si="75"/>
        <v>71바5770</v>
      </c>
      <c r="H117" s="134">
        <f t="shared" si="76"/>
        <v>2</v>
      </c>
      <c r="I117" s="135">
        <f t="shared" si="77"/>
        <v>1477.4639999999999</v>
      </c>
      <c r="J117" s="136">
        <f t="shared" si="78"/>
        <v>4.7802351183179942E-3</v>
      </c>
      <c r="K117" s="136">
        <f t="shared" si="79"/>
        <v>0.53628382886320403</v>
      </c>
      <c r="L117" s="136">
        <f t="shared" si="80"/>
        <v>0.26734999972926582</v>
      </c>
      <c r="M117" s="137">
        <f t="shared" si="81"/>
        <v>9.0589999999999993</v>
      </c>
      <c r="N117" s="138">
        <f t="shared" si="82"/>
        <v>0.20305063270577151</v>
      </c>
      <c r="O117" s="138">
        <f t="shared" si="83"/>
        <v>5.7531012599968596</v>
      </c>
      <c r="P117" s="224">
        <f t="shared" si="84"/>
        <v>139</v>
      </c>
      <c r="Q117" s="225">
        <f t="shared" si="85"/>
        <v>3</v>
      </c>
      <c r="R117" s="225">
        <f t="shared" si="86"/>
        <v>85</v>
      </c>
      <c r="T117">
        <v>534</v>
      </c>
      <c r="U117">
        <v>3382</v>
      </c>
      <c r="V117" t="s">
        <v>453</v>
      </c>
      <c r="W117">
        <v>1477.4639999999999</v>
      </c>
      <c r="X117">
        <v>411.73500000000001</v>
      </c>
      <c r="Y117">
        <v>3.5880000000000001</v>
      </c>
      <c r="Z117">
        <v>9.0589999999999993</v>
      </c>
      <c r="AA117">
        <v>152.82637399999999</v>
      </c>
      <c r="AB117">
        <v>0.73054600000000003</v>
      </c>
      <c r="AC117">
        <v>81.958313000000004</v>
      </c>
      <c r="AD117" s="1">
        <v>395</v>
      </c>
      <c r="AE117">
        <v>3</v>
      </c>
      <c r="AF117">
        <v>85</v>
      </c>
      <c r="AG117">
        <v>88</v>
      </c>
      <c r="AH117">
        <v>9.6675979999999999</v>
      </c>
      <c r="AI117">
        <v>614.79999999999995</v>
      </c>
      <c r="AJ117">
        <v>0</v>
      </c>
      <c r="AK117">
        <v>139</v>
      </c>
      <c r="AL117">
        <v>62463</v>
      </c>
      <c r="AM117" t="s">
        <v>454</v>
      </c>
      <c r="AN117" t="s">
        <v>780</v>
      </c>
      <c r="AO117">
        <v>1379.527</v>
      </c>
      <c r="AR117" t="s">
        <v>118</v>
      </c>
      <c r="AS117" t="s">
        <v>127</v>
      </c>
      <c r="AT117" t="s">
        <v>266</v>
      </c>
      <c r="AU117" t="s">
        <v>453</v>
      </c>
      <c r="AV117" t="s">
        <v>203</v>
      </c>
      <c r="AW117">
        <v>2</v>
      </c>
      <c r="BB117">
        <v>0.66528543328799028</v>
      </c>
      <c r="BC117" t="s">
        <v>70</v>
      </c>
      <c r="BF117" t="s">
        <v>118</v>
      </c>
      <c r="BG117" t="s">
        <v>127</v>
      </c>
      <c r="BH117" t="s">
        <v>453</v>
      </c>
      <c r="BI117">
        <v>3382</v>
      </c>
      <c r="BJ117">
        <v>2</v>
      </c>
      <c r="BK117" t="s">
        <v>266</v>
      </c>
      <c r="BL117" t="s">
        <v>268</v>
      </c>
      <c r="BM117">
        <v>0.66528543328799028</v>
      </c>
      <c r="BN117" t="s">
        <v>70</v>
      </c>
      <c r="BO117" t="s">
        <v>201</v>
      </c>
      <c r="BP117">
        <v>1477.4639999999999</v>
      </c>
    </row>
    <row r="118" spans="1:68" ht="16.5">
      <c r="A118" s="110" t="str">
        <f t="shared" ref="A118:A153" si="87">BF118</f>
        <v>해성운수</v>
      </c>
      <c r="B118" s="111" t="str">
        <f t="shared" si="35"/>
        <v>이호철</v>
      </c>
      <c r="C118" s="112" t="str">
        <f t="shared" ref="C118:C153" si="88">BN118</f>
        <v>D</v>
      </c>
      <c r="D118" s="113">
        <f t="shared" ref="D118:D153" si="89">BM118</f>
        <v>0.80895722180458896</v>
      </c>
      <c r="E118" s="114">
        <f t="shared" ref="E118:E153" si="90">U118</f>
        <v>7176</v>
      </c>
      <c r="F118" s="115" t="str">
        <f t="shared" ref="F118:F153" si="91">BG118</f>
        <v>24</v>
      </c>
      <c r="G118" s="116" t="str">
        <f t="shared" ref="G118:G153" si="92">BK118</f>
        <v>70바3862</v>
      </c>
      <c r="H118" s="117">
        <f t="shared" ref="H118:H153" si="93">BJ118</f>
        <v>3</v>
      </c>
      <c r="I118" s="118">
        <f t="shared" ref="I118:I153" si="94">BP118</f>
        <v>2437.7279999999996</v>
      </c>
      <c r="J118" s="119">
        <f t="shared" ref="J118:J153" si="95">AB118/AA118</f>
        <v>2.0631503656420275E-2</v>
      </c>
      <c r="K118" s="119">
        <f t="shared" ref="K118:K153" si="96">AC118/AA118</f>
        <v>0.3843547568449947</v>
      </c>
      <c r="L118" s="119">
        <f t="shared" ref="L118:L153" si="97">AD118/I118</f>
        <v>0.15834416308956539</v>
      </c>
      <c r="M118" s="120">
        <f t="shared" ref="M118:M153" si="98">Z118</f>
        <v>16.533000000000001</v>
      </c>
      <c r="N118" s="121">
        <f t="shared" ref="N118:N153" si="99">AE118*100/W118</f>
        <v>0.69737066645663504</v>
      </c>
      <c r="O118" s="121">
        <f t="shared" ref="O118:O153" si="100">AF118*100/W118</f>
        <v>23.669580855616378</v>
      </c>
      <c r="P118" s="226">
        <f t="shared" ref="P118:P153" si="101">AK118</f>
        <v>53</v>
      </c>
      <c r="Q118" s="227">
        <f t="shared" ref="Q118:Q153" si="102">AE118</f>
        <v>17</v>
      </c>
      <c r="R118" s="227">
        <f t="shared" ref="R118:R153" si="103">AF118</f>
        <v>577</v>
      </c>
      <c r="T118">
        <v>534</v>
      </c>
      <c r="U118">
        <v>7176</v>
      </c>
      <c r="V118" t="s">
        <v>455</v>
      </c>
      <c r="W118">
        <v>2437.7280000000001</v>
      </c>
      <c r="X118">
        <v>1365.8530000000001</v>
      </c>
      <c r="Y118">
        <v>1.7849999999999999</v>
      </c>
      <c r="Z118">
        <v>16.533000000000001</v>
      </c>
      <c r="AA118">
        <v>170.180519</v>
      </c>
      <c r="AB118">
        <v>3.5110800000000002</v>
      </c>
      <c r="AC118">
        <v>65.409692000000007</v>
      </c>
      <c r="AD118" s="1">
        <v>386</v>
      </c>
      <c r="AE118">
        <v>17</v>
      </c>
      <c r="AF118">
        <v>577</v>
      </c>
      <c r="AG118">
        <v>79</v>
      </c>
      <c r="AH118">
        <v>14.324365</v>
      </c>
      <c r="AI118">
        <v>302.8</v>
      </c>
      <c r="AJ118">
        <v>0</v>
      </c>
      <c r="AK118">
        <v>53</v>
      </c>
      <c r="AL118">
        <v>21278</v>
      </c>
      <c r="AM118" t="s">
        <v>456</v>
      </c>
      <c r="AN118" t="s">
        <v>781</v>
      </c>
      <c r="AO118">
        <v>2163.0819999999999</v>
      </c>
      <c r="AR118" t="s">
        <v>118</v>
      </c>
      <c r="AS118" t="s">
        <v>119</v>
      </c>
      <c r="AT118" t="s">
        <v>219</v>
      </c>
      <c r="AU118" t="s">
        <v>455</v>
      </c>
      <c r="AV118" t="s">
        <v>48</v>
      </c>
      <c r="AW118">
        <v>3</v>
      </c>
      <c r="BB118">
        <v>0.80895722180458896</v>
      </c>
      <c r="BC118" t="s">
        <v>67</v>
      </c>
      <c r="BF118" t="s">
        <v>118</v>
      </c>
      <c r="BG118" t="s">
        <v>119</v>
      </c>
      <c r="BH118" t="s">
        <v>455</v>
      </c>
      <c r="BI118">
        <v>7176</v>
      </c>
      <c r="BJ118">
        <v>3</v>
      </c>
      <c r="BK118" t="s">
        <v>219</v>
      </c>
      <c r="BL118" t="s">
        <v>236</v>
      </c>
      <c r="BM118">
        <v>0.80895722180458896</v>
      </c>
      <c r="BN118" t="s">
        <v>67</v>
      </c>
      <c r="BO118" t="s">
        <v>188</v>
      </c>
      <c r="BP118">
        <v>2437.7279999999996</v>
      </c>
    </row>
    <row r="119" spans="1:68" ht="16.5">
      <c r="A119" s="127" t="str">
        <f t="shared" si="87"/>
        <v>해성운수</v>
      </c>
      <c r="B119" s="128" t="str">
        <f t="shared" si="35"/>
        <v>임상균</v>
      </c>
      <c r="C119" s="129" t="str">
        <f t="shared" si="88"/>
        <v>F</v>
      </c>
      <c r="D119" s="130">
        <f t="shared" si="89"/>
        <v>0.74510700761747095</v>
      </c>
      <c r="E119" s="131">
        <f t="shared" si="90"/>
        <v>8493</v>
      </c>
      <c r="F119" s="132" t="str">
        <f t="shared" si="91"/>
        <v>560</v>
      </c>
      <c r="G119" s="133" t="str">
        <f t="shared" si="92"/>
        <v>71바5817</v>
      </c>
      <c r="H119" s="134">
        <f t="shared" si="93"/>
        <v>3</v>
      </c>
      <c r="I119" s="135">
        <f t="shared" si="94"/>
        <v>1316.71</v>
      </c>
      <c r="J119" s="136">
        <f t="shared" si="95"/>
        <v>1.7657299055078533E-2</v>
      </c>
      <c r="K119" s="136">
        <f t="shared" si="96"/>
        <v>0.409497246748108</v>
      </c>
      <c r="L119" s="136">
        <f t="shared" si="97"/>
        <v>0.17088045203575578</v>
      </c>
      <c r="M119" s="137">
        <f t="shared" si="98"/>
        <v>7.3449999999999998</v>
      </c>
      <c r="N119" s="138">
        <f t="shared" si="99"/>
        <v>0</v>
      </c>
      <c r="O119" s="138">
        <f t="shared" si="100"/>
        <v>0.45568120542868207</v>
      </c>
      <c r="P119" s="224">
        <f t="shared" si="101"/>
        <v>194</v>
      </c>
      <c r="Q119" s="225">
        <f t="shared" si="102"/>
        <v>0</v>
      </c>
      <c r="R119" s="225">
        <f t="shared" si="103"/>
        <v>6</v>
      </c>
      <c r="T119">
        <v>534</v>
      </c>
      <c r="U119">
        <v>8493</v>
      </c>
      <c r="V119" t="s">
        <v>457</v>
      </c>
      <c r="W119">
        <v>1316.71</v>
      </c>
      <c r="X119">
        <v>707.61800000000005</v>
      </c>
      <c r="Y119">
        <v>1.861</v>
      </c>
      <c r="Z119">
        <v>7.3449999999999998</v>
      </c>
      <c r="AA119">
        <v>150.141366</v>
      </c>
      <c r="AB119">
        <v>2.6510910000000001</v>
      </c>
      <c r="AC119">
        <v>61.482475999999998</v>
      </c>
      <c r="AD119" s="1">
        <v>225</v>
      </c>
      <c r="AE119">
        <v>0</v>
      </c>
      <c r="AF119">
        <v>6</v>
      </c>
      <c r="AG119">
        <v>61</v>
      </c>
      <c r="AH119">
        <v>8.7698009999999993</v>
      </c>
      <c r="AI119">
        <v>0</v>
      </c>
      <c r="AJ119">
        <v>0</v>
      </c>
      <c r="AK119">
        <v>194</v>
      </c>
      <c r="AL119">
        <v>36866</v>
      </c>
      <c r="AM119" t="s">
        <v>458</v>
      </c>
      <c r="AN119" t="s">
        <v>782</v>
      </c>
      <c r="AO119">
        <v>1155.4780000000001</v>
      </c>
      <c r="AR119" t="s">
        <v>118</v>
      </c>
      <c r="AS119" t="s">
        <v>123</v>
      </c>
      <c r="AT119" t="s">
        <v>256</v>
      </c>
      <c r="AU119" t="s">
        <v>457</v>
      </c>
      <c r="AV119" t="s">
        <v>48</v>
      </c>
      <c r="AW119">
        <v>3</v>
      </c>
      <c r="BB119">
        <v>0.74510700761747095</v>
      </c>
      <c r="BC119" t="s">
        <v>70</v>
      </c>
      <c r="BF119" t="s">
        <v>118</v>
      </c>
      <c r="BG119" t="s">
        <v>123</v>
      </c>
      <c r="BH119" t="s">
        <v>457</v>
      </c>
      <c r="BI119">
        <v>8493</v>
      </c>
      <c r="BJ119">
        <v>3</v>
      </c>
      <c r="BK119" t="s">
        <v>256</v>
      </c>
      <c r="BL119" t="s">
        <v>254</v>
      </c>
      <c r="BM119">
        <v>0.74510700761747095</v>
      </c>
      <c r="BN119" t="s">
        <v>70</v>
      </c>
      <c r="BO119" t="s">
        <v>201</v>
      </c>
      <c r="BP119">
        <v>1316.71</v>
      </c>
    </row>
    <row r="120" spans="1:68" ht="16.5">
      <c r="A120" s="110" t="str">
        <f t="shared" si="87"/>
        <v>해성운수</v>
      </c>
      <c r="B120" s="111" t="str">
        <f t="shared" si="35"/>
        <v>임종산</v>
      </c>
      <c r="C120" s="112" t="str">
        <f t="shared" si="88"/>
        <v>A</v>
      </c>
      <c r="D120" s="113">
        <f t="shared" si="89"/>
        <v>0.95318050836308432</v>
      </c>
      <c r="E120" s="114">
        <f t="shared" si="90"/>
        <v>877</v>
      </c>
      <c r="F120" s="115" t="str">
        <f t="shared" si="91"/>
        <v>24</v>
      </c>
      <c r="G120" s="116" t="str">
        <f t="shared" si="92"/>
        <v>70바3862</v>
      </c>
      <c r="H120" s="117">
        <f t="shared" si="93"/>
        <v>4</v>
      </c>
      <c r="I120" s="118">
        <f t="shared" si="94"/>
        <v>1807.0719999999999</v>
      </c>
      <c r="J120" s="119">
        <f t="shared" si="95"/>
        <v>8.7278872344007195E-3</v>
      </c>
      <c r="K120" s="119">
        <f t="shared" si="96"/>
        <v>0.34060422571375421</v>
      </c>
      <c r="L120" s="119">
        <f t="shared" si="97"/>
        <v>0.19479024632112057</v>
      </c>
      <c r="M120" s="120">
        <f t="shared" si="98"/>
        <v>12.617000000000001</v>
      </c>
      <c r="N120" s="121">
        <f t="shared" si="99"/>
        <v>0.55338107536330849</v>
      </c>
      <c r="O120" s="121">
        <f t="shared" si="100"/>
        <v>24.07207677830392</v>
      </c>
      <c r="P120" s="226">
        <f t="shared" si="101"/>
        <v>15</v>
      </c>
      <c r="Q120" s="227">
        <f t="shared" si="102"/>
        <v>10</v>
      </c>
      <c r="R120" s="227">
        <f t="shared" si="103"/>
        <v>435</v>
      </c>
      <c r="T120">
        <v>534</v>
      </c>
      <c r="U120">
        <v>877</v>
      </c>
      <c r="V120" t="s">
        <v>459</v>
      </c>
      <c r="W120">
        <v>1807.0730000000001</v>
      </c>
      <c r="X120">
        <v>857.49099999999999</v>
      </c>
      <c r="Y120">
        <v>2.1070000000000002</v>
      </c>
      <c r="Z120">
        <v>12.617000000000001</v>
      </c>
      <c r="AA120">
        <v>117.881908</v>
      </c>
      <c r="AB120">
        <v>1.0288600000000001</v>
      </c>
      <c r="AC120">
        <v>40.151076000000003</v>
      </c>
      <c r="AD120" s="1">
        <v>352</v>
      </c>
      <c r="AE120">
        <v>10</v>
      </c>
      <c r="AF120">
        <v>435</v>
      </c>
      <c r="AG120">
        <v>80</v>
      </c>
      <c r="AH120">
        <v>15.329518999999999</v>
      </c>
      <c r="AI120">
        <v>200.8</v>
      </c>
      <c r="AJ120">
        <v>0</v>
      </c>
      <c r="AK120">
        <v>15</v>
      </c>
      <c r="AL120">
        <v>7698</v>
      </c>
      <c r="AM120" t="s">
        <v>460</v>
      </c>
      <c r="AN120" t="s">
        <v>783</v>
      </c>
      <c r="AO120">
        <v>1371.701</v>
      </c>
      <c r="AR120" t="s">
        <v>118</v>
      </c>
      <c r="AS120" t="s">
        <v>119</v>
      </c>
      <c r="AT120" t="s">
        <v>219</v>
      </c>
      <c r="AU120" t="s">
        <v>459</v>
      </c>
      <c r="AV120" t="s">
        <v>48</v>
      </c>
      <c r="AW120">
        <v>4</v>
      </c>
      <c r="BB120">
        <v>0.95318050836308432</v>
      </c>
      <c r="BC120" t="s">
        <v>66</v>
      </c>
      <c r="BF120" t="s">
        <v>118</v>
      </c>
      <c r="BG120" t="s">
        <v>119</v>
      </c>
      <c r="BH120" t="s">
        <v>459</v>
      </c>
      <c r="BI120">
        <v>877</v>
      </c>
      <c r="BJ120">
        <v>4</v>
      </c>
      <c r="BK120" t="s">
        <v>219</v>
      </c>
      <c r="BL120" t="s">
        <v>218</v>
      </c>
      <c r="BM120">
        <v>0.95318050836308432</v>
      </c>
      <c r="BN120" t="s">
        <v>66</v>
      </c>
      <c r="BO120" t="s">
        <v>187</v>
      </c>
      <c r="BP120">
        <v>1807.0719999999999</v>
      </c>
    </row>
    <row r="121" spans="1:68" ht="16.5">
      <c r="A121" s="127" t="str">
        <f t="shared" si="87"/>
        <v>해성운수</v>
      </c>
      <c r="B121" s="128" t="str">
        <f t="shared" si="35"/>
        <v>장동훈</v>
      </c>
      <c r="C121" s="129" t="str">
        <f t="shared" si="88"/>
        <v>B</v>
      </c>
      <c r="D121" s="130">
        <f t="shared" si="89"/>
        <v>0.91868096105373775</v>
      </c>
      <c r="E121" s="131">
        <f t="shared" si="90"/>
        <v>7607</v>
      </c>
      <c r="F121" s="132" t="str">
        <f t="shared" si="91"/>
        <v>24</v>
      </c>
      <c r="G121" s="133" t="str">
        <f t="shared" si="92"/>
        <v>70바3876</v>
      </c>
      <c r="H121" s="134">
        <f t="shared" si="93"/>
        <v>5</v>
      </c>
      <c r="I121" s="135">
        <f t="shared" si="94"/>
        <v>2024.8550000000002</v>
      </c>
      <c r="J121" s="136">
        <f t="shared" si="95"/>
        <v>1.7193381703180224E-3</v>
      </c>
      <c r="K121" s="136">
        <f t="shared" si="96"/>
        <v>0.36713135779909084</v>
      </c>
      <c r="L121" s="136">
        <f t="shared" si="97"/>
        <v>0.10519271750322862</v>
      </c>
      <c r="M121" s="137">
        <f t="shared" si="98"/>
        <v>13.88</v>
      </c>
      <c r="N121" s="138">
        <f t="shared" si="99"/>
        <v>0.59263502818720348</v>
      </c>
      <c r="O121" s="138">
        <f t="shared" si="100"/>
        <v>18.223527116756507</v>
      </c>
      <c r="P121" s="224">
        <f t="shared" si="101"/>
        <v>3</v>
      </c>
      <c r="Q121" s="225">
        <f t="shared" si="102"/>
        <v>12</v>
      </c>
      <c r="R121" s="225">
        <f t="shared" si="103"/>
        <v>369</v>
      </c>
      <c r="T121">
        <v>534</v>
      </c>
      <c r="U121">
        <v>7607</v>
      </c>
      <c r="V121" t="s">
        <v>461</v>
      </c>
      <c r="W121">
        <v>2024.855</v>
      </c>
      <c r="X121">
        <v>990.524</v>
      </c>
      <c r="Y121">
        <v>2.044</v>
      </c>
      <c r="Z121">
        <v>13.88</v>
      </c>
      <c r="AA121">
        <v>121.803845</v>
      </c>
      <c r="AB121">
        <v>0.209422</v>
      </c>
      <c r="AC121">
        <v>44.718010999999997</v>
      </c>
      <c r="AD121" s="1">
        <v>213</v>
      </c>
      <c r="AE121">
        <v>12</v>
      </c>
      <c r="AF121">
        <v>369</v>
      </c>
      <c r="AG121">
        <v>90</v>
      </c>
      <c r="AH121">
        <v>16.623899999999999</v>
      </c>
      <c r="AI121">
        <v>483.1</v>
      </c>
      <c r="AJ121">
        <v>5.5</v>
      </c>
      <c r="AK121">
        <v>3</v>
      </c>
      <c r="AL121">
        <v>632</v>
      </c>
      <c r="AM121" t="s">
        <v>462</v>
      </c>
      <c r="AN121" t="s">
        <v>784</v>
      </c>
      <c r="AO121">
        <v>1683.0820000000001</v>
      </c>
      <c r="AR121" t="s">
        <v>118</v>
      </c>
      <c r="AS121" t="s">
        <v>119</v>
      </c>
      <c r="AT121" t="s">
        <v>229</v>
      </c>
      <c r="AU121" t="s">
        <v>461</v>
      </c>
      <c r="AV121" t="s">
        <v>226</v>
      </c>
      <c r="AW121">
        <v>5</v>
      </c>
      <c r="BB121">
        <v>0.91868096105373775</v>
      </c>
      <c r="BC121" t="s">
        <v>68</v>
      </c>
      <c r="BF121" t="s">
        <v>118</v>
      </c>
      <c r="BG121" t="s">
        <v>119</v>
      </c>
      <c r="BH121" t="s">
        <v>461</v>
      </c>
      <c r="BI121">
        <v>7607</v>
      </c>
      <c r="BJ121">
        <v>5</v>
      </c>
      <c r="BK121" t="s">
        <v>229</v>
      </c>
      <c r="BL121" t="s">
        <v>215</v>
      </c>
      <c r="BM121">
        <v>0.91868096105373775</v>
      </c>
      <c r="BN121" t="s">
        <v>68</v>
      </c>
      <c r="BO121" t="s">
        <v>184</v>
      </c>
      <c r="BP121">
        <v>2024.8550000000002</v>
      </c>
    </row>
    <row r="122" spans="1:68" ht="16.5">
      <c r="A122" s="110" t="str">
        <f t="shared" si="87"/>
        <v>해성운수</v>
      </c>
      <c r="B122" s="111" t="str">
        <f t="shared" si="35"/>
        <v>장준호</v>
      </c>
      <c r="C122" s="112" t="str">
        <f t="shared" si="88"/>
        <v>F</v>
      </c>
      <c r="D122" s="113">
        <f t="shared" si="89"/>
        <v>0.7944256767856559</v>
      </c>
      <c r="E122" s="114">
        <f t="shared" si="90"/>
        <v>3904</v>
      </c>
      <c r="F122" s="115" t="str">
        <f t="shared" si="91"/>
        <v>593</v>
      </c>
      <c r="G122" s="116" t="str">
        <f t="shared" si="92"/>
        <v>71바5794</v>
      </c>
      <c r="H122" s="117">
        <f t="shared" si="93"/>
        <v>2</v>
      </c>
      <c r="I122" s="118">
        <f t="shared" si="94"/>
        <v>1033.9949999999999</v>
      </c>
      <c r="J122" s="119">
        <f t="shared" si="95"/>
        <v>3.2457942796423351E-3</v>
      </c>
      <c r="K122" s="119">
        <f t="shared" si="96"/>
        <v>0.45336685750192368</v>
      </c>
      <c r="L122" s="119">
        <f t="shared" si="97"/>
        <v>0.15957523972553062</v>
      </c>
      <c r="M122" s="120">
        <f t="shared" si="98"/>
        <v>11.917</v>
      </c>
      <c r="N122" s="121">
        <f t="shared" si="99"/>
        <v>0</v>
      </c>
      <c r="O122" s="121">
        <f t="shared" si="100"/>
        <v>2.7079434620090042</v>
      </c>
      <c r="P122" s="226">
        <f t="shared" si="101"/>
        <v>32</v>
      </c>
      <c r="Q122" s="227">
        <f t="shared" si="102"/>
        <v>0</v>
      </c>
      <c r="R122" s="227">
        <f t="shared" si="103"/>
        <v>28</v>
      </c>
      <c r="T122">
        <v>534</v>
      </c>
      <c r="U122">
        <v>3904</v>
      </c>
      <c r="V122" t="s">
        <v>463</v>
      </c>
      <c r="W122">
        <v>1033.9949999999999</v>
      </c>
      <c r="X122">
        <v>589.346</v>
      </c>
      <c r="Y122">
        <v>1.754</v>
      </c>
      <c r="Z122">
        <v>11.917</v>
      </c>
      <c r="AA122">
        <v>94.467169999999996</v>
      </c>
      <c r="AB122">
        <v>0.30662099999999998</v>
      </c>
      <c r="AC122">
        <v>42.828283999999996</v>
      </c>
      <c r="AD122" s="1">
        <v>165</v>
      </c>
      <c r="AE122">
        <v>0</v>
      </c>
      <c r="AF122">
        <v>28</v>
      </c>
      <c r="AG122">
        <v>66</v>
      </c>
      <c r="AH122">
        <v>10.945548</v>
      </c>
      <c r="AI122">
        <v>0</v>
      </c>
      <c r="AJ122">
        <v>0</v>
      </c>
      <c r="AK122">
        <v>32</v>
      </c>
      <c r="AL122">
        <v>10267</v>
      </c>
      <c r="AM122" t="s">
        <v>464</v>
      </c>
      <c r="AN122" t="s">
        <v>785</v>
      </c>
      <c r="AO122">
        <v>946.88499999999999</v>
      </c>
      <c r="AR122" t="s">
        <v>118</v>
      </c>
      <c r="AS122" t="s">
        <v>128</v>
      </c>
      <c r="AT122" t="s">
        <v>278</v>
      </c>
      <c r="AU122" t="s">
        <v>463</v>
      </c>
      <c r="AV122" t="s">
        <v>48</v>
      </c>
      <c r="AW122">
        <v>2</v>
      </c>
      <c r="BB122">
        <v>0.7944256767856559</v>
      </c>
      <c r="BC122" t="s">
        <v>70</v>
      </c>
      <c r="BF122" t="s">
        <v>118</v>
      </c>
      <c r="BG122" t="s">
        <v>128</v>
      </c>
      <c r="BH122" t="s">
        <v>463</v>
      </c>
      <c r="BI122">
        <v>3904</v>
      </c>
      <c r="BJ122">
        <v>2</v>
      </c>
      <c r="BK122" t="s">
        <v>278</v>
      </c>
      <c r="BL122" t="s">
        <v>272</v>
      </c>
      <c r="BM122">
        <v>0.7944256767856559</v>
      </c>
      <c r="BN122" t="s">
        <v>70</v>
      </c>
      <c r="BO122" t="s">
        <v>201</v>
      </c>
      <c r="BP122">
        <v>1033.9949999999999</v>
      </c>
    </row>
    <row r="123" spans="1:68" ht="16.5">
      <c r="A123" s="127" t="str">
        <f t="shared" si="87"/>
        <v>해성운수</v>
      </c>
      <c r="B123" s="128" t="str">
        <f t="shared" si="35"/>
        <v>장충식</v>
      </c>
      <c r="C123" s="129" t="str">
        <f t="shared" si="88"/>
        <v>F</v>
      </c>
      <c r="D123" s="130">
        <f t="shared" si="89"/>
        <v>0.77820742413725508</v>
      </c>
      <c r="E123" s="131">
        <f t="shared" si="90"/>
        <v>7435</v>
      </c>
      <c r="F123" s="132" t="str">
        <f t="shared" si="91"/>
        <v>514-1</v>
      </c>
      <c r="G123" s="133" t="str">
        <f t="shared" si="92"/>
        <v>71바5763</v>
      </c>
      <c r="H123" s="134">
        <f t="shared" si="93"/>
        <v>3</v>
      </c>
      <c r="I123" s="135">
        <f t="shared" si="94"/>
        <v>1124.2850000000001</v>
      </c>
      <c r="J123" s="136">
        <f t="shared" si="95"/>
        <v>2.2847563422407392E-2</v>
      </c>
      <c r="K123" s="136">
        <f t="shared" si="96"/>
        <v>0.38325258223042658</v>
      </c>
      <c r="L123" s="136">
        <f t="shared" si="97"/>
        <v>6.2261793050694438E-2</v>
      </c>
      <c r="M123" s="137">
        <f t="shared" si="98"/>
        <v>11.753</v>
      </c>
      <c r="N123" s="138">
        <f t="shared" si="99"/>
        <v>0</v>
      </c>
      <c r="O123" s="138">
        <f t="shared" si="100"/>
        <v>2.5794171406716266</v>
      </c>
      <c r="P123" s="224">
        <f t="shared" si="101"/>
        <v>8</v>
      </c>
      <c r="Q123" s="225">
        <f t="shared" si="102"/>
        <v>0</v>
      </c>
      <c r="R123" s="225">
        <f t="shared" si="103"/>
        <v>29</v>
      </c>
      <c r="T123">
        <v>534</v>
      </c>
      <c r="U123">
        <v>7435</v>
      </c>
      <c r="V123" t="s">
        <v>465</v>
      </c>
      <c r="W123">
        <v>1124.2850000000001</v>
      </c>
      <c r="X123">
        <v>550.46299999999997</v>
      </c>
      <c r="Y123">
        <v>2.0419999999999998</v>
      </c>
      <c r="Z123">
        <v>11.753</v>
      </c>
      <c r="AA123">
        <v>88.483001999999999</v>
      </c>
      <c r="AB123">
        <v>2.0216210000000001</v>
      </c>
      <c r="AC123">
        <v>33.911338999999998</v>
      </c>
      <c r="AD123" s="1">
        <v>70</v>
      </c>
      <c r="AE123">
        <v>0</v>
      </c>
      <c r="AF123">
        <v>29</v>
      </c>
      <c r="AG123">
        <v>64</v>
      </c>
      <c r="AH123">
        <v>12.706225</v>
      </c>
      <c r="AI123">
        <v>0</v>
      </c>
      <c r="AJ123">
        <v>0</v>
      </c>
      <c r="AK123">
        <v>8</v>
      </c>
      <c r="AL123">
        <v>1214</v>
      </c>
      <c r="AM123" t="s">
        <v>466</v>
      </c>
      <c r="AN123" t="s">
        <v>786</v>
      </c>
      <c r="AO123">
        <v>911.58900000000006</v>
      </c>
      <c r="AR123" t="s">
        <v>118</v>
      </c>
      <c r="AS123" t="s">
        <v>120</v>
      </c>
      <c r="AT123" t="s">
        <v>244</v>
      </c>
      <c r="AU123" t="s">
        <v>465</v>
      </c>
      <c r="AV123" t="s">
        <v>48</v>
      </c>
      <c r="AW123">
        <v>3</v>
      </c>
      <c r="BB123">
        <v>0.77820742413725508</v>
      </c>
      <c r="BC123" t="s">
        <v>70</v>
      </c>
      <c r="BF123" t="s">
        <v>118</v>
      </c>
      <c r="BG123" t="s">
        <v>120</v>
      </c>
      <c r="BH123" t="s">
        <v>465</v>
      </c>
      <c r="BI123">
        <v>7435</v>
      </c>
      <c r="BJ123">
        <v>3</v>
      </c>
      <c r="BK123" t="s">
        <v>244</v>
      </c>
      <c r="BL123" t="s">
        <v>628</v>
      </c>
      <c r="BM123">
        <v>0.77820742413725508</v>
      </c>
      <c r="BN123" t="s">
        <v>70</v>
      </c>
      <c r="BO123" t="s">
        <v>201</v>
      </c>
      <c r="BP123">
        <v>1124.2850000000001</v>
      </c>
    </row>
    <row r="124" spans="1:68" ht="16.5">
      <c r="A124" s="110" t="str">
        <f t="shared" si="87"/>
        <v>해성운수</v>
      </c>
      <c r="B124" s="111" t="str">
        <f t="shared" si="35"/>
        <v>전문철</v>
      </c>
      <c r="C124" s="112" t="str">
        <f t="shared" si="88"/>
        <v>C</v>
      </c>
      <c r="D124" s="113">
        <f t="shared" si="89"/>
        <v>0.88400000000000001</v>
      </c>
      <c r="E124" s="114">
        <f t="shared" si="90"/>
        <v>9887</v>
      </c>
      <c r="F124" s="115" t="str">
        <f t="shared" si="91"/>
        <v>순환51</v>
      </c>
      <c r="G124" s="116" t="str">
        <f t="shared" si="92"/>
        <v>71바5769</v>
      </c>
      <c r="H124" s="117">
        <f t="shared" si="93"/>
        <v>1</v>
      </c>
      <c r="I124" s="118">
        <f t="shared" si="94"/>
        <v>1145.171</v>
      </c>
      <c r="J124" s="119">
        <f t="shared" si="95"/>
        <v>3.0205753888449045E-2</v>
      </c>
      <c r="K124" s="119">
        <f t="shared" si="96"/>
        <v>0.33096180527363694</v>
      </c>
      <c r="L124" s="119">
        <f t="shared" si="97"/>
        <v>9.7801987650752598E-2</v>
      </c>
      <c r="M124" s="120">
        <f t="shared" si="98"/>
        <v>7.46</v>
      </c>
      <c r="N124" s="121">
        <f t="shared" si="99"/>
        <v>8.7323203259600524E-2</v>
      </c>
      <c r="O124" s="121">
        <f t="shared" si="100"/>
        <v>1.7464640651920105</v>
      </c>
      <c r="P124" s="226">
        <f t="shared" si="101"/>
        <v>10</v>
      </c>
      <c r="Q124" s="227">
        <f t="shared" si="102"/>
        <v>1</v>
      </c>
      <c r="R124" s="227">
        <f t="shared" si="103"/>
        <v>20</v>
      </c>
      <c r="T124">
        <v>534</v>
      </c>
      <c r="U124">
        <v>9887</v>
      </c>
      <c r="V124" t="s">
        <v>537</v>
      </c>
      <c r="W124">
        <v>1145.171</v>
      </c>
      <c r="X124">
        <v>518.23400000000004</v>
      </c>
      <c r="Y124">
        <v>2.21</v>
      </c>
      <c r="Z124">
        <v>7.46</v>
      </c>
      <c r="AA124">
        <v>99.307139000000006</v>
      </c>
      <c r="AB124">
        <v>2.999647</v>
      </c>
      <c r="AC124">
        <v>32.866869999999999</v>
      </c>
      <c r="AD124" s="1">
        <v>112</v>
      </c>
      <c r="AE124">
        <v>1</v>
      </c>
      <c r="AF124">
        <v>20</v>
      </c>
      <c r="AG124">
        <v>78</v>
      </c>
      <c r="AH124">
        <v>11.531608</v>
      </c>
      <c r="AI124">
        <v>20.100000000000001</v>
      </c>
      <c r="AJ124">
        <v>0</v>
      </c>
      <c r="AK124">
        <v>10</v>
      </c>
      <c r="AL124">
        <v>7474</v>
      </c>
      <c r="AM124" t="s">
        <v>538</v>
      </c>
      <c r="AN124" t="s">
        <v>787</v>
      </c>
      <c r="AO124">
        <v>1145.171</v>
      </c>
      <c r="AR124" t="s">
        <v>118</v>
      </c>
      <c r="AS124" t="s">
        <v>129</v>
      </c>
      <c r="AT124" t="s">
        <v>530</v>
      </c>
      <c r="AU124" t="s">
        <v>537</v>
      </c>
      <c r="AV124" t="s">
        <v>48</v>
      </c>
      <c r="AW124">
        <v>1</v>
      </c>
      <c r="BB124">
        <v>0.88400000000000001</v>
      </c>
      <c r="BC124" t="s">
        <v>69</v>
      </c>
      <c r="BF124" t="s">
        <v>118</v>
      </c>
      <c r="BG124" t="s">
        <v>129</v>
      </c>
      <c r="BH124" t="s">
        <v>537</v>
      </c>
      <c r="BI124">
        <v>9887</v>
      </c>
      <c r="BJ124">
        <v>1</v>
      </c>
      <c r="BK124" t="s">
        <v>530</v>
      </c>
      <c r="BL124" t="s">
        <v>183</v>
      </c>
      <c r="BM124">
        <v>0.88400000000000001</v>
      </c>
      <c r="BN124" t="s">
        <v>69</v>
      </c>
      <c r="BO124" t="s">
        <v>186</v>
      </c>
      <c r="BP124">
        <v>1145.171</v>
      </c>
    </row>
    <row r="125" spans="1:68" ht="16.5">
      <c r="A125" s="127" t="str">
        <f t="shared" si="87"/>
        <v>해성운수</v>
      </c>
      <c r="B125" s="128" t="str">
        <f t="shared" si="35"/>
        <v>전병준</v>
      </c>
      <c r="C125" s="129" t="str">
        <f t="shared" si="88"/>
        <v>D</v>
      </c>
      <c r="D125" s="130">
        <f t="shared" si="89"/>
        <v>0.82040000000000002</v>
      </c>
      <c r="E125" s="131">
        <f t="shared" si="90"/>
        <v>4168</v>
      </c>
      <c r="F125" s="132" t="str">
        <f t="shared" si="91"/>
        <v>순환51</v>
      </c>
      <c r="G125" s="133" t="str">
        <f t="shared" si="92"/>
        <v>71바5769</v>
      </c>
      <c r="H125" s="134">
        <f t="shared" si="93"/>
        <v>1</v>
      </c>
      <c r="I125" s="135">
        <f t="shared" si="94"/>
        <v>1124.8710000000001</v>
      </c>
      <c r="J125" s="136">
        <f t="shared" si="95"/>
        <v>2.918598108274922E-2</v>
      </c>
      <c r="K125" s="136">
        <f t="shared" si="96"/>
        <v>0.37722568278204915</v>
      </c>
      <c r="L125" s="136">
        <f t="shared" si="97"/>
        <v>0.1786871561272359</v>
      </c>
      <c r="M125" s="137">
        <f t="shared" si="98"/>
        <v>10.526999999999999</v>
      </c>
      <c r="N125" s="138">
        <f t="shared" si="99"/>
        <v>0</v>
      </c>
      <c r="O125" s="138">
        <f t="shared" si="100"/>
        <v>2.4891743142102514</v>
      </c>
      <c r="P125" s="224">
        <f t="shared" si="101"/>
        <v>3</v>
      </c>
      <c r="Q125" s="225">
        <f t="shared" si="102"/>
        <v>0</v>
      </c>
      <c r="R125" s="225">
        <f t="shared" si="103"/>
        <v>28</v>
      </c>
      <c r="T125">
        <v>534</v>
      </c>
      <c r="U125">
        <v>4168</v>
      </c>
      <c r="V125" t="s">
        <v>539</v>
      </c>
      <c r="W125">
        <v>1124.8710000000001</v>
      </c>
      <c r="X125">
        <v>548.52599999999995</v>
      </c>
      <c r="Y125">
        <v>2.0510000000000002</v>
      </c>
      <c r="Z125">
        <v>10.526999999999999</v>
      </c>
      <c r="AA125">
        <v>93.316308000000006</v>
      </c>
      <c r="AB125">
        <v>2.7235279999999999</v>
      </c>
      <c r="AC125">
        <v>35.201307999999997</v>
      </c>
      <c r="AD125" s="1">
        <v>201</v>
      </c>
      <c r="AE125">
        <v>0</v>
      </c>
      <c r="AF125">
        <v>28</v>
      </c>
      <c r="AG125">
        <v>55</v>
      </c>
      <c r="AH125">
        <v>12.054387999999999</v>
      </c>
      <c r="AI125">
        <v>0</v>
      </c>
      <c r="AJ125">
        <v>0</v>
      </c>
      <c r="AK125">
        <v>3</v>
      </c>
      <c r="AL125">
        <v>730</v>
      </c>
      <c r="AM125" t="s">
        <v>540</v>
      </c>
      <c r="AN125" t="s">
        <v>788</v>
      </c>
      <c r="AO125">
        <v>1124.8710000000001</v>
      </c>
      <c r="AR125" t="s">
        <v>118</v>
      </c>
      <c r="AS125" t="s">
        <v>129</v>
      </c>
      <c r="AT125" t="s">
        <v>530</v>
      </c>
      <c r="AU125" t="s">
        <v>539</v>
      </c>
      <c r="AV125" t="s">
        <v>48</v>
      </c>
      <c r="AW125">
        <v>1</v>
      </c>
      <c r="BB125">
        <v>0.82040000000000002</v>
      </c>
      <c r="BC125" t="s">
        <v>67</v>
      </c>
      <c r="BF125" t="s">
        <v>118</v>
      </c>
      <c r="BG125" t="s">
        <v>129</v>
      </c>
      <c r="BH125" t="s">
        <v>539</v>
      </c>
      <c r="BI125">
        <v>4168</v>
      </c>
      <c r="BJ125">
        <v>1</v>
      </c>
      <c r="BK125" t="s">
        <v>530</v>
      </c>
      <c r="BL125" t="s">
        <v>183</v>
      </c>
      <c r="BM125">
        <v>0.82040000000000002</v>
      </c>
      <c r="BN125" t="s">
        <v>67</v>
      </c>
      <c r="BO125" t="s">
        <v>188</v>
      </c>
      <c r="BP125">
        <v>1124.8710000000001</v>
      </c>
    </row>
    <row r="126" spans="1:68" ht="16.5">
      <c r="A126" s="110" t="str">
        <f t="shared" si="87"/>
        <v>해성운수</v>
      </c>
      <c r="B126" s="111" t="str">
        <f t="shared" si="35"/>
        <v>정재경</v>
      </c>
      <c r="C126" s="112" t="str">
        <f t="shared" si="88"/>
        <v>C</v>
      </c>
      <c r="D126" s="113">
        <f t="shared" si="89"/>
        <v>0.89086331541146191</v>
      </c>
      <c r="E126" s="114">
        <f t="shared" si="90"/>
        <v>4942</v>
      </c>
      <c r="F126" s="115" t="str">
        <f t="shared" si="91"/>
        <v>564</v>
      </c>
      <c r="G126" s="116" t="str">
        <f t="shared" si="92"/>
        <v>71바5775</v>
      </c>
      <c r="H126" s="117">
        <f t="shared" si="93"/>
        <v>3</v>
      </c>
      <c r="I126" s="118">
        <f t="shared" si="94"/>
        <v>1336.7159999999999</v>
      </c>
      <c r="J126" s="119">
        <f t="shared" si="95"/>
        <v>4.9207350743962125E-2</v>
      </c>
      <c r="K126" s="119">
        <f t="shared" si="96"/>
        <v>0.44961182951909451</v>
      </c>
      <c r="L126" s="119">
        <f t="shared" si="97"/>
        <v>0.28427878472315737</v>
      </c>
      <c r="M126" s="120">
        <f t="shared" si="98"/>
        <v>8.8770000000000007</v>
      </c>
      <c r="N126" s="121">
        <f t="shared" si="99"/>
        <v>0</v>
      </c>
      <c r="O126" s="121">
        <f t="shared" si="100"/>
        <v>0.8229122715670345</v>
      </c>
      <c r="P126" s="226">
        <f t="shared" si="101"/>
        <v>66</v>
      </c>
      <c r="Q126" s="227">
        <f t="shared" si="102"/>
        <v>0</v>
      </c>
      <c r="R126" s="227">
        <f t="shared" si="103"/>
        <v>11</v>
      </c>
      <c r="T126">
        <v>534</v>
      </c>
      <c r="U126">
        <v>4942</v>
      </c>
      <c r="V126" t="s">
        <v>467</v>
      </c>
      <c r="W126">
        <v>1336.7159999999999</v>
      </c>
      <c r="X126">
        <v>422.33</v>
      </c>
      <c r="Y126">
        <v>3.165</v>
      </c>
      <c r="Z126">
        <v>8.8770000000000007</v>
      </c>
      <c r="AA126">
        <v>145.11021</v>
      </c>
      <c r="AB126">
        <v>7.1404889999999996</v>
      </c>
      <c r="AC126">
        <v>65.243267000000003</v>
      </c>
      <c r="AD126" s="1">
        <v>380</v>
      </c>
      <c r="AE126">
        <v>0</v>
      </c>
      <c r="AF126">
        <v>11</v>
      </c>
      <c r="AG126">
        <v>80</v>
      </c>
      <c r="AH126">
        <v>9.2117290000000001</v>
      </c>
      <c r="AI126">
        <v>158</v>
      </c>
      <c r="AJ126">
        <v>0</v>
      </c>
      <c r="AK126">
        <v>66</v>
      </c>
      <c r="AL126">
        <v>20062</v>
      </c>
      <c r="AM126" t="s">
        <v>468</v>
      </c>
      <c r="AN126" t="s">
        <v>789</v>
      </c>
      <c r="AO126">
        <v>836.60799999999995</v>
      </c>
      <c r="AR126" t="s">
        <v>118</v>
      </c>
      <c r="AS126" t="s">
        <v>124</v>
      </c>
      <c r="AT126" t="s">
        <v>262</v>
      </c>
      <c r="AU126" t="s">
        <v>467</v>
      </c>
      <c r="AV126" t="s">
        <v>203</v>
      </c>
      <c r="AW126">
        <v>3</v>
      </c>
      <c r="BB126">
        <v>0.89086331541146191</v>
      </c>
      <c r="BC126" t="s">
        <v>69</v>
      </c>
      <c r="BF126" t="s">
        <v>118</v>
      </c>
      <c r="BG126" t="s">
        <v>124</v>
      </c>
      <c r="BH126" t="s">
        <v>467</v>
      </c>
      <c r="BI126">
        <v>4942</v>
      </c>
      <c r="BJ126">
        <v>3</v>
      </c>
      <c r="BK126" t="s">
        <v>262</v>
      </c>
      <c r="BL126" t="s">
        <v>280</v>
      </c>
      <c r="BM126">
        <v>0.89086331541146191</v>
      </c>
      <c r="BN126" t="s">
        <v>69</v>
      </c>
      <c r="BO126" t="s">
        <v>186</v>
      </c>
      <c r="BP126">
        <v>1336.7159999999999</v>
      </c>
    </row>
    <row r="127" spans="1:68" ht="16.5">
      <c r="A127" s="127" t="str">
        <f t="shared" si="87"/>
        <v>해성운수</v>
      </c>
      <c r="B127" s="128" t="str">
        <f t="shared" si="35"/>
        <v>정형찬</v>
      </c>
      <c r="C127" s="129" t="str">
        <f t="shared" si="88"/>
        <v>F</v>
      </c>
      <c r="D127" s="130">
        <f t="shared" si="89"/>
        <v>0.75084019876743535</v>
      </c>
      <c r="E127" s="131">
        <f t="shared" si="90"/>
        <v>2138</v>
      </c>
      <c r="F127" s="132" t="str">
        <f t="shared" si="91"/>
        <v>514-1</v>
      </c>
      <c r="G127" s="133" t="str">
        <f t="shared" si="92"/>
        <v>71바5753</v>
      </c>
      <c r="H127" s="134">
        <f t="shared" si="93"/>
        <v>2</v>
      </c>
      <c r="I127" s="135">
        <f t="shared" si="94"/>
        <v>568.19799999999998</v>
      </c>
      <c r="J127" s="136">
        <f t="shared" si="95"/>
        <v>2.9349116928278154E-2</v>
      </c>
      <c r="K127" s="136">
        <f t="shared" si="96"/>
        <v>0.36182109620476427</v>
      </c>
      <c r="L127" s="136">
        <f t="shared" si="97"/>
        <v>7.9197744448238114E-2</v>
      </c>
      <c r="M127" s="137">
        <f t="shared" si="98"/>
        <v>8.8249999999999993</v>
      </c>
      <c r="N127" s="138">
        <f t="shared" si="99"/>
        <v>0</v>
      </c>
      <c r="O127" s="138">
        <f t="shared" si="100"/>
        <v>2.2685906642258957</v>
      </c>
      <c r="P127" s="224">
        <f t="shared" si="101"/>
        <v>1</v>
      </c>
      <c r="Q127" s="225">
        <f t="shared" si="102"/>
        <v>0</v>
      </c>
      <c r="R127" s="225">
        <f t="shared" si="103"/>
        <v>13</v>
      </c>
      <c r="T127">
        <v>534</v>
      </c>
      <c r="U127">
        <v>2138</v>
      </c>
      <c r="V127" t="s">
        <v>469</v>
      </c>
      <c r="W127">
        <v>573.04300000000001</v>
      </c>
      <c r="X127">
        <v>282.29199999999997</v>
      </c>
      <c r="Y127">
        <v>2.0299999999999998</v>
      </c>
      <c r="Z127">
        <v>8.8249999999999993</v>
      </c>
      <c r="AA127">
        <v>45.789146000000002</v>
      </c>
      <c r="AB127">
        <v>1.343871</v>
      </c>
      <c r="AC127">
        <v>16.567478999999999</v>
      </c>
      <c r="AD127" s="1">
        <v>45</v>
      </c>
      <c r="AE127">
        <v>0</v>
      </c>
      <c r="AF127">
        <v>13</v>
      </c>
      <c r="AG127">
        <v>68</v>
      </c>
      <c r="AH127">
        <v>12.514821</v>
      </c>
      <c r="AI127">
        <v>25</v>
      </c>
      <c r="AJ127">
        <v>0</v>
      </c>
      <c r="AK127">
        <v>1</v>
      </c>
      <c r="AL127">
        <v>226</v>
      </c>
      <c r="AM127" t="s">
        <v>470</v>
      </c>
      <c r="AN127" t="s">
        <v>790</v>
      </c>
      <c r="AO127">
        <v>473.67200000000003</v>
      </c>
      <c r="AR127" t="s">
        <v>118</v>
      </c>
      <c r="AS127" t="s">
        <v>120</v>
      </c>
      <c r="AT127" t="s">
        <v>241</v>
      </c>
      <c r="AU127" t="s">
        <v>469</v>
      </c>
      <c r="AV127" t="s">
        <v>226</v>
      </c>
      <c r="AW127">
        <v>2</v>
      </c>
      <c r="BB127">
        <v>0.75084019876743535</v>
      </c>
      <c r="BC127" t="s">
        <v>70</v>
      </c>
      <c r="BF127" t="s">
        <v>118</v>
      </c>
      <c r="BG127" t="s">
        <v>120</v>
      </c>
      <c r="BH127" t="s">
        <v>469</v>
      </c>
      <c r="BI127">
        <v>2138</v>
      </c>
      <c r="BJ127">
        <v>2</v>
      </c>
      <c r="BK127" t="s">
        <v>241</v>
      </c>
      <c r="BL127" t="s">
        <v>628</v>
      </c>
      <c r="BM127">
        <v>0.75084019876743535</v>
      </c>
      <c r="BN127" t="s">
        <v>70</v>
      </c>
      <c r="BO127" t="s">
        <v>201</v>
      </c>
      <c r="BP127">
        <v>568.19799999999998</v>
      </c>
    </row>
    <row r="128" spans="1:68" ht="16.5">
      <c r="A128" s="110" t="str">
        <f t="shared" si="87"/>
        <v>해성운수</v>
      </c>
      <c r="B128" s="111" t="str">
        <f t="shared" si="35"/>
        <v>정호근</v>
      </c>
      <c r="C128" s="112" t="str">
        <f t="shared" si="88"/>
        <v>F</v>
      </c>
      <c r="D128" s="113">
        <f t="shared" si="89"/>
        <v>0.76804766881111619</v>
      </c>
      <c r="E128" s="114">
        <f t="shared" si="90"/>
        <v>7578</v>
      </c>
      <c r="F128" s="115" t="str">
        <f t="shared" si="91"/>
        <v>557</v>
      </c>
      <c r="G128" s="116" t="str">
        <f t="shared" si="92"/>
        <v>70바3888</v>
      </c>
      <c r="H128" s="117">
        <f t="shared" si="93"/>
        <v>3</v>
      </c>
      <c r="I128" s="118">
        <f t="shared" si="94"/>
        <v>1145.4749999999999</v>
      </c>
      <c r="J128" s="119">
        <f t="shared" si="95"/>
        <v>2.1008095684401148E-2</v>
      </c>
      <c r="K128" s="119">
        <f t="shared" si="96"/>
        <v>0.55990437932835713</v>
      </c>
      <c r="L128" s="119">
        <f t="shared" si="97"/>
        <v>0.23483707632204984</v>
      </c>
      <c r="M128" s="120">
        <f t="shared" si="98"/>
        <v>14.183</v>
      </c>
      <c r="N128" s="121">
        <f t="shared" si="99"/>
        <v>0</v>
      </c>
      <c r="O128" s="121">
        <f t="shared" si="100"/>
        <v>1.8332205757185569</v>
      </c>
      <c r="P128" s="226">
        <f t="shared" si="101"/>
        <v>205</v>
      </c>
      <c r="Q128" s="227">
        <f t="shared" si="102"/>
        <v>0</v>
      </c>
      <c r="R128" s="227">
        <f t="shared" si="103"/>
        <v>21</v>
      </c>
      <c r="T128">
        <v>534</v>
      </c>
      <c r="U128">
        <v>7578</v>
      </c>
      <c r="V128" t="s">
        <v>471</v>
      </c>
      <c r="W128">
        <v>1145.5250000000001</v>
      </c>
      <c r="X128">
        <v>379.10599999999999</v>
      </c>
      <c r="Y128">
        <v>3.0219999999999998</v>
      </c>
      <c r="Z128">
        <v>14.183</v>
      </c>
      <c r="AA128">
        <v>142.35164599999999</v>
      </c>
      <c r="AB128">
        <v>2.9905369999999998</v>
      </c>
      <c r="AC128">
        <v>79.703310000000002</v>
      </c>
      <c r="AD128" s="1">
        <v>269</v>
      </c>
      <c r="AE128">
        <v>0</v>
      </c>
      <c r="AF128">
        <v>21</v>
      </c>
      <c r="AG128">
        <v>92</v>
      </c>
      <c r="AH128">
        <v>8.0471489999999992</v>
      </c>
      <c r="AI128">
        <v>179.4</v>
      </c>
      <c r="AJ128">
        <v>20.8</v>
      </c>
      <c r="AK128">
        <v>205</v>
      </c>
      <c r="AL128">
        <v>74161</v>
      </c>
      <c r="AM128" t="s">
        <v>472</v>
      </c>
      <c r="AN128" t="s">
        <v>791</v>
      </c>
      <c r="AO128">
        <v>931.35299999999995</v>
      </c>
      <c r="AR128" t="s">
        <v>118</v>
      </c>
      <c r="AS128" t="s">
        <v>122</v>
      </c>
      <c r="AT128" t="s">
        <v>250</v>
      </c>
      <c r="AU128" t="s">
        <v>471</v>
      </c>
      <c r="AV128" t="s">
        <v>203</v>
      </c>
      <c r="AW128">
        <v>3</v>
      </c>
      <c r="BB128">
        <v>0.76804766881111619</v>
      </c>
      <c r="BC128" t="s">
        <v>70</v>
      </c>
      <c r="BF128" t="s">
        <v>118</v>
      </c>
      <c r="BG128" t="s">
        <v>122</v>
      </c>
      <c r="BH128" t="s">
        <v>471</v>
      </c>
      <c r="BI128">
        <v>7578</v>
      </c>
      <c r="BJ128">
        <v>3</v>
      </c>
      <c r="BK128" t="s">
        <v>250</v>
      </c>
      <c r="BL128" t="s">
        <v>251</v>
      </c>
      <c r="BM128">
        <v>0.76804766881111619</v>
      </c>
      <c r="BN128" t="s">
        <v>70</v>
      </c>
      <c r="BO128" t="s">
        <v>201</v>
      </c>
      <c r="BP128">
        <v>1145.4749999999999</v>
      </c>
    </row>
    <row r="129" spans="1:68" ht="16.5">
      <c r="A129" s="127" t="str">
        <f t="shared" si="87"/>
        <v>해성운수</v>
      </c>
      <c r="B129" s="128" t="str">
        <f t="shared" si="35"/>
        <v>조경진</v>
      </c>
      <c r="C129" s="129" t="str">
        <f t="shared" si="88"/>
        <v>F</v>
      </c>
      <c r="D129" s="130">
        <f t="shared" si="89"/>
        <v>0.75913676700608845</v>
      </c>
      <c r="E129" s="131">
        <f t="shared" si="90"/>
        <v>8865</v>
      </c>
      <c r="F129" s="132" t="str">
        <f t="shared" si="91"/>
        <v>593</v>
      </c>
      <c r="G129" s="133" t="str">
        <f t="shared" si="92"/>
        <v>70바3806</v>
      </c>
      <c r="H129" s="134">
        <f t="shared" si="93"/>
        <v>2</v>
      </c>
      <c r="I129" s="135">
        <f t="shared" si="94"/>
        <v>1732</v>
      </c>
      <c r="J129" s="136">
        <f t="shared" si="95"/>
        <v>2.1226219488716572E-2</v>
      </c>
      <c r="K129" s="136">
        <f t="shared" si="96"/>
        <v>0.4908942538696261</v>
      </c>
      <c r="L129" s="136">
        <f t="shared" si="97"/>
        <v>9.0646651270207851E-2</v>
      </c>
      <c r="M129" s="137">
        <f t="shared" si="98"/>
        <v>9.7279999999999998</v>
      </c>
      <c r="N129" s="138">
        <f t="shared" si="99"/>
        <v>0</v>
      </c>
      <c r="O129" s="138">
        <f t="shared" si="100"/>
        <v>4.2725173210161662</v>
      </c>
      <c r="P129" s="224">
        <f t="shared" si="101"/>
        <v>160</v>
      </c>
      <c r="Q129" s="225">
        <f t="shared" si="102"/>
        <v>0</v>
      </c>
      <c r="R129" s="225">
        <f t="shared" si="103"/>
        <v>74</v>
      </c>
      <c r="T129">
        <v>534</v>
      </c>
      <c r="U129">
        <v>8865</v>
      </c>
      <c r="V129" t="s">
        <v>616</v>
      </c>
      <c r="W129">
        <v>1732</v>
      </c>
      <c r="X129">
        <v>1036.825</v>
      </c>
      <c r="Y129">
        <v>1.67</v>
      </c>
      <c r="Z129">
        <v>9.7279999999999998</v>
      </c>
      <c r="AA129">
        <v>184.91192000000001</v>
      </c>
      <c r="AB129">
        <v>3.9249809999999998</v>
      </c>
      <c r="AC129">
        <v>90.772199000000001</v>
      </c>
      <c r="AD129" s="1">
        <v>157</v>
      </c>
      <c r="AE129">
        <v>0</v>
      </c>
      <c r="AF129">
        <v>74</v>
      </c>
      <c r="AG129">
        <v>63</v>
      </c>
      <c r="AH129">
        <v>9.3666210000000003</v>
      </c>
      <c r="AI129">
        <v>0</v>
      </c>
      <c r="AJ129">
        <v>0</v>
      </c>
      <c r="AK129">
        <v>160</v>
      </c>
      <c r="AL129">
        <v>60991</v>
      </c>
      <c r="AM129" t="s">
        <v>617</v>
      </c>
      <c r="AN129" t="s">
        <v>792</v>
      </c>
      <c r="AO129">
        <v>1643.1010000000001</v>
      </c>
      <c r="AR129" t="s">
        <v>118</v>
      </c>
      <c r="AS129" t="s">
        <v>128</v>
      </c>
      <c r="AT129" t="s">
        <v>597</v>
      </c>
      <c r="AU129" t="s">
        <v>616</v>
      </c>
      <c r="AV129" t="s">
        <v>226</v>
      </c>
      <c r="AW129">
        <v>2</v>
      </c>
      <c r="BB129">
        <v>0.75913676700608845</v>
      </c>
      <c r="BC129" t="s">
        <v>70</v>
      </c>
      <c r="BF129" t="s">
        <v>118</v>
      </c>
      <c r="BG129" t="s">
        <v>128</v>
      </c>
      <c r="BH129" t="s">
        <v>616</v>
      </c>
      <c r="BI129">
        <v>8865</v>
      </c>
      <c r="BJ129">
        <v>2</v>
      </c>
      <c r="BK129" t="s">
        <v>597</v>
      </c>
      <c r="BL129" t="s">
        <v>274</v>
      </c>
      <c r="BM129">
        <v>0.75913676700608845</v>
      </c>
      <c r="BN129" t="s">
        <v>70</v>
      </c>
      <c r="BO129" t="s">
        <v>201</v>
      </c>
      <c r="BP129">
        <v>1732</v>
      </c>
    </row>
    <row r="130" spans="1:68" ht="16.5">
      <c r="A130" s="110" t="str">
        <f t="shared" si="87"/>
        <v>해성운수</v>
      </c>
      <c r="B130" s="111" t="str">
        <f t="shared" si="35"/>
        <v>조경현</v>
      </c>
      <c r="C130" s="112" t="str">
        <f t="shared" si="88"/>
        <v>F</v>
      </c>
      <c r="D130" s="113">
        <f t="shared" si="89"/>
        <v>0.71177213008892681</v>
      </c>
      <c r="E130" s="114">
        <f t="shared" si="90"/>
        <v>4669</v>
      </c>
      <c r="F130" s="115" t="str">
        <f t="shared" si="91"/>
        <v>514-1</v>
      </c>
      <c r="G130" s="116" t="str">
        <f t="shared" si="92"/>
        <v>71바5751</v>
      </c>
      <c r="H130" s="117">
        <f t="shared" si="93"/>
        <v>4</v>
      </c>
      <c r="I130" s="118">
        <f t="shared" si="94"/>
        <v>550.94499999999994</v>
      </c>
      <c r="J130" s="119">
        <f t="shared" si="95"/>
        <v>1.3442520205596496E-2</v>
      </c>
      <c r="K130" s="119">
        <f t="shared" si="96"/>
        <v>0.39811167369306422</v>
      </c>
      <c r="L130" s="119">
        <f t="shared" si="97"/>
        <v>0.1996569530533901</v>
      </c>
      <c r="M130" s="120">
        <f t="shared" si="98"/>
        <v>12.948</v>
      </c>
      <c r="N130" s="121">
        <f t="shared" si="99"/>
        <v>0</v>
      </c>
      <c r="O130" s="121">
        <f t="shared" si="100"/>
        <v>5.4451896287288202</v>
      </c>
      <c r="P130" s="226">
        <f t="shared" si="101"/>
        <v>0</v>
      </c>
      <c r="Q130" s="227">
        <f t="shared" si="102"/>
        <v>0</v>
      </c>
      <c r="R130" s="227">
        <f t="shared" si="103"/>
        <v>30</v>
      </c>
      <c r="T130">
        <v>534</v>
      </c>
      <c r="U130">
        <v>4669</v>
      </c>
      <c r="V130" t="s">
        <v>541</v>
      </c>
      <c r="W130">
        <v>550.94500000000005</v>
      </c>
      <c r="X130">
        <v>282.85300000000001</v>
      </c>
      <c r="Y130">
        <v>1.948</v>
      </c>
      <c r="Z130">
        <v>12.948</v>
      </c>
      <c r="AA130">
        <v>42.256362000000003</v>
      </c>
      <c r="AB130">
        <v>0.56803199999999998</v>
      </c>
      <c r="AC130">
        <v>16.822751</v>
      </c>
      <c r="AD130" s="1">
        <v>110</v>
      </c>
      <c r="AE130">
        <v>0</v>
      </c>
      <c r="AF130">
        <v>30</v>
      </c>
      <c r="AG130">
        <v>69</v>
      </c>
      <c r="AH130">
        <v>13.038155</v>
      </c>
      <c r="AI130">
        <v>73.2</v>
      </c>
      <c r="AJ130">
        <v>0</v>
      </c>
      <c r="AK130">
        <v>0</v>
      </c>
      <c r="AL130">
        <v>0</v>
      </c>
      <c r="AM130" t="s">
        <v>542</v>
      </c>
      <c r="AN130" t="s">
        <v>793</v>
      </c>
      <c r="AO130">
        <v>199.34100000000001</v>
      </c>
      <c r="AR130" t="s">
        <v>118</v>
      </c>
      <c r="AS130" t="s">
        <v>120</v>
      </c>
      <c r="AT130" t="s">
        <v>240</v>
      </c>
      <c r="AU130" t="s">
        <v>541</v>
      </c>
      <c r="AV130" t="s">
        <v>48</v>
      </c>
      <c r="AW130">
        <v>4</v>
      </c>
      <c r="BB130">
        <v>0.71177213008892681</v>
      </c>
      <c r="BC130" t="s">
        <v>70</v>
      </c>
      <c r="BF130" t="s">
        <v>118</v>
      </c>
      <c r="BG130" t="s">
        <v>120</v>
      </c>
      <c r="BH130" t="s">
        <v>541</v>
      </c>
      <c r="BI130">
        <v>4669</v>
      </c>
      <c r="BJ130">
        <v>4</v>
      </c>
      <c r="BK130" t="s">
        <v>240</v>
      </c>
      <c r="BL130" t="s">
        <v>529</v>
      </c>
      <c r="BM130">
        <v>0.71177213008892681</v>
      </c>
      <c r="BN130" t="s">
        <v>70</v>
      </c>
      <c r="BO130" t="s">
        <v>201</v>
      </c>
      <c r="BP130">
        <v>550.94499999999994</v>
      </c>
    </row>
    <row r="131" spans="1:68" ht="16.5">
      <c r="A131" s="127" t="str">
        <f t="shared" si="87"/>
        <v>해성운수</v>
      </c>
      <c r="B131" s="128" t="str">
        <f t="shared" si="35"/>
        <v>조규선</v>
      </c>
      <c r="C131" s="129" t="str">
        <f t="shared" si="88"/>
        <v>B</v>
      </c>
      <c r="D131" s="130">
        <f t="shared" si="89"/>
        <v>0.93901766379166651</v>
      </c>
      <c r="E131" s="131">
        <f t="shared" si="90"/>
        <v>6546</v>
      </c>
      <c r="F131" s="132" t="str">
        <f t="shared" si="91"/>
        <v>24</v>
      </c>
      <c r="G131" s="133" t="str">
        <f t="shared" si="92"/>
        <v>70바3880</v>
      </c>
      <c r="H131" s="134">
        <f t="shared" si="93"/>
        <v>2</v>
      </c>
      <c r="I131" s="135">
        <f t="shared" si="94"/>
        <v>1909.6859999999999</v>
      </c>
      <c r="J131" s="136">
        <f t="shared" si="95"/>
        <v>7.0011678473521199E-3</v>
      </c>
      <c r="K131" s="136">
        <f t="shared" si="96"/>
        <v>0.36416646770748806</v>
      </c>
      <c r="L131" s="136">
        <f t="shared" si="97"/>
        <v>0.22045509052273515</v>
      </c>
      <c r="M131" s="137">
        <f t="shared" si="98"/>
        <v>15.159000000000001</v>
      </c>
      <c r="N131" s="138">
        <f t="shared" si="99"/>
        <v>0.36655240704492781</v>
      </c>
      <c r="O131" s="138">
        <f t="shared" si="100"/>
        <v>10.787113693036448</v>
      </c>
      <c r="P131" s="224">
        <f t="shared" si="101"/>
        <v>0</v>
      </c>
      <c r="Q131" s="225">
        <f t="shared" si="102"/>
        <v>7</v>
      </c>
      <c r="R131" s="225">
        <f t="shared" si="103"/>
        <v>206</v>
      </c>
      <c r="T131">
        <v>534</v>
      </c>
      <c r="U131">
        <v>6546</v>
      </c>
      <c r="V131" t="s">
        <v>473</v>
      </c>
      <c r="W131">
        <v>1909.6859999999999</v>
      </c>
      <c r="X131">
        <v>880.20500000000004</v>
      </c>
      <c r="Y131">
        <v>2.17</v>
      </c>
      <c r="Z131">
        <v>15.159000000000001</v>
      </c>
      <c r="AA131">
        <v>119.501063</v>
      </c>
      <c r="AB131">
        <v>0.83664700000000003</v>
      </c>
      <c r="AC131">
        <v>43.518279999999997</v>
      </c>
      <c r="AD131" s="1">
        <v>421</v>
      </c>
      <c r="AE131">
        <v>7</v>
      </c>
      <c r="AF131">
        <v>206</v>
      </c>
      <c r="AG131">
        <v>86</v>
      </c>
      <c r="AH131">
        <v>15.980492999999999</v>
      </c>
      <c r="AI131">
        <v>87</v>
      </c>
      <c r="AJ131">
        <v>0</v>
      </c>
      <c r="AK131">
        <v>0</v>
      </c>
      <c r="AL131">
        <v>0</v>
      </c>
      <c r="AM131" t="s">
        <v>474</v>
      </c>
      <c r="AN131" t="s">
        <v>794</v>
      </c>
      <c r="AO131">
        <v>1798.847</v>
      </c>
      <c r="AR131" t="s">
        <v>118</v>
      </c>
      <c r="AS131" t="s">
        <v>119</v>
      </c>
      <c r="AT131" t="s">
        <v>234</v>
      </c>
      <c r="AU131" t="s">
        <v>473</v>
      </c>
      <c r="AV131" t="s">
        <v>48</v>
      </c>
      <c r="AW131">
        <v>2</v>
      </c>
      <c r="BB131">
        <v>0.93901766379166651</v>
      </c>
      <c r="BC131" t="s">
        <v>68</v>
      </c>
      <c r="BF131" t="s">
        <v>118</v>
      </c>
      <c r="BG131" t="s">
        <v>119</v>
      </c>
      <c r="BH131" t="s">
        <v>473</v>
      </c>
      <c r="BI131">
        <v>6546</v>
      </c>
      <c r="BJ131">
        <v>2</v>
      </c>
      <c r="BK131" t="s">
        <v>234</v>
      </c>
      <c r="BL131" t="s">
        <v>215</v>
      </c>
      <c r="BM131">
        <v>0.93901766379166651</v>
      </c>
      <c r="BN131" t="s">
        <v>68</v>
      </c>
      <c r="BO131" t="s">
        <v>184</v>
      </c>
      <c r="BP131">
        <v>1909.6859999999999</v>
      </c>
    </row>
    <row r="132" spans="1:68" ht="16.5">
      <c r="A132" s="110" t="str">
        <f t="shared" si="87"/>
        <v>해성운수</v>
      </c>
      <c r="B132" s="111" t="str">
        <f t="shared" si="35"/>
        <v>조길수</v>
      </c>
      <c r="C132" s="112" t="str">
        <f t="shared" si="88"/>
        <v>B</v>
      </c>
      <c r="D132" s="113">
        <f t="shared" si="89"/>
        <v>0.9069765686963841</v>
      </c>
      <c r="E132" s="114">
        <f t="shared" si="90"/>
        <v>6571</v>
      </c>
      <c r="F132" s="115" t="str">
        <f t="shared" si="91"/>
        <v>593</v>
      </c>
      <c r="G132" s="116" t="str">
        <f t="shared" si="92"/>
        <v>70바3806</v>
      </c>
      <c r="H132" s="117">
        <f t="shared" si="93"/>
        <v>6</v>
      </c>
      <c r="I132" s="118">
        <f t="shared" si="94"/>
        <v>1383.1350000000002</v>
      </c>
      <c r="J132" s="119">
        <f t="shared" si="95"/>
        <v>5.2668246442027647E-3</v>
      </c>
      <c r="K132" s="119">
        <f t="shared" si="96"/>
        <v>0.35219722999592645</v>
      </c>
      <c r="L132" s="119">
        <f t="shared" si="97"/>
        <v>0.16845788733565412</v>
      </c>
      <c r="M132" s="120">
        <f t="shared" si="98"/>
        <v>8.4350000000000005</v>
      </c>
      <c r="N132" s="121">
        <f t="shared" si="99"/>
        <v>0</v>
      </c>
      <c r="O132" s="121">
        <f t="shared" si="100"/>
        <v>2.0243866289263162</v>
      </c>
      <c r="P132" s="226">
        <f t="shared" si="101"/>
        <v>0</v>
      </c>
      <c r="Q132" s="227">
        <f t="shared" si="102"/>
        <v>0</v>
      </c>
      <c r="R132" s="227">
        <f t="shared" si="103"/>
        <v>28</v>
      </c>
      <c r="T132">
        <v>534</v>
      </c>
      <c r="U132">
        <v>6571</v>
      </c>
      <c r="V132" t="s">
        <v>543</v>
      </c>
      <c r="W132">
        <v>1383.135</v>
      </c>
      <c r="X132">
        <v>690.85400000000004</v>
      </c>
      <c r="Y132">
        <v>2.0019999999999998</v>
      </c>
      <c r="Z132">
        <v>8.4350000000000005</v>
      </c>
      <c r="AA132">
        <v>111.996514</v>
      </c>
      <c r="AB132">
        <v>0.589866</v>
      </c>
      <c r="AC132">
        <v>39.444862000000001</v>
      </c>
      <c r="AD132" s="1">
        <v>233</v>
      </c>
      <c r="AE132">
        <v>0</v>
      </c>
      <c r="AF132">
        <v>28</v>
      </c>
      <c r="AG132">
        <v>60</v>
      </c>
      <c r="AH132">
        <v>12.349804000000001</v>
      </c>
      <c r="AI132">
        <v>0</v>
      </c>
      <c r="AJ132">
        <v>0</v>
      </c>
      <c r="AK132">
        <v>0</v>
      </c>
      <c r="AL132">
        <v>0</v>
      </c>
      <c r="AM132" t="s">
        <v>544</v>
      </c>
      <c r="AN132" t="s">
        <v>795</v>
      </c>
      <c r="AO132">
        <v>364.79300000000001</v>
      </c>
      <c r="AR132" t="s">
        <v>118</v>
      </c>
      <c r="AS132" t="s">
        <v>128</v>
      </c>
      <c r="AT132" t="s">
        <v>597</v>
      </c>
      <c r="AU132" t="s">
        <v>543</v>
      </c>
      <c r="AV132" t="s">
        <v>226</v>
      </c>
      <c r="AW132">
        <v>6</v>
      </c>
      <c r="BB132">
        <v>0.9069765686963841</v>
      </c>
      <c r="BC132" t="s">
        <v>68</v>
      </c>
      <c r="BF132" t="s">
        <v>118</v>
      </c>
      <c r="BG132" t="s">
        <v>128</v>
      </c>
      <c r="BH132" t="s">
        <v>543</v>
      </c>
      <c r="BI132">
        <v>6571</v>
      </c>
      <c r="BJ132">
        <v>6</v>
      </c>
      <c r="BK132" t="s">
        <v>597</v>
      </c>
      <c r="BL132" t="s">
        <v>276</v>
      </c>
      <c r="BM132">
        <v>0.9069765686963841</v>
      </c>
      <c r="BN132" t="s">
        <v>68</v>
      </c>
      <c r="BO132" t="s">
        <v>184</v>
      </c>
      <c r="BP132">
        <v>1383.1350000000002</v>
      </c>
    </row>
    <row r="133" spans="1:68" ht="16.5">
      <c r="A133" s="127" t="str">
        <f t="shared" si="87"/>
        <v>해성운수</v>
      </c>
      <c r="B133" s="128" t="str">
        <f t="shared" si="35"/>
        <v>조병구</v>
      </c>
      <c r="C133" s="129" t="str">
        <f t="shared" si="88"/>
        <v>F</v>
      </c>
      <c r="D133" s="130">
        <f t="shared" si="89"/>
        <v>0.70007548093373384</v>
      </c>
      <c r="E133" s="131">
        <f t="shared" si="90"/>
        <v>7172</v>
      </c>
      <c r="F133" s="132" t="str">
        <f t="shared" si="91"/>
        <v>568</v>
      </c>
      <c r="G133" s="133" t="str">
        <f t="shared" si="92"/>
        <v>71바5774</v>
      </c>
      <c r="H133" s="134">
        <f t="shared" si="93"/>
        <v>5</v>
      </c>
      <c r="I133" s="135">
        <f t="shared" si="94"/>
        <v>1205.4650000000001</v>
      </c>
      <c r="J133" s="136">
        <f t="shared" si="95"/>
        <v>6.8626628417820676E-2</v>
      </c>
      <c r="K133" s="136">
        <f t="shared" si="96"/>
        <v>0.42060489371898818</v>
      </c>
      <c r="L133" s="136">
        <f t="shared" si="97"/>
        <v>0.18084307715279993</v>
      </c>
      <c r="M133" s="137">
        <f t="shared" si="98"/>
        <v>10.419</v>
      </c>
      <c r="N133" s="138">
        <f t="shared" si="99"/>
        <v>1.2443330996752291</v>
      </c>
      <c r="O133" s="138">
        <f t="shared" si="100"/>
        <v>1.4931997196102749</v>
      </c>
      <c r="P133" s="224">
        <f t="shared" si="101"/>
        <v>87</v>
      </c>
      <c r="Q133" s="225">
        <f t="shared" si="102"/>
        <v>15</v>
      </c>
      <c r="R133" s="225">
        <f t="shared" si="103"/>
        <v>18</v>
      </c>
      <c r="T133">
        <v>534</v>
      </c>
      <c r="U133">
        <v>7172</v>
      </c>
      <c r="V133" t="s">
        <v>796</v>
      </c>
      <c r="W133">
        <v>1205.4649999999999</v>
      </c>
      <c r="X133">
        <v>412.45100000000002</v>
      </c>
      <c r="Y133">
        <v>2.923</v>
      </c>
      <c r="Z133">
        <v>10.419</v>
      </c>
      <c r="AA133">
        <v>125.683269</v>
      </c>
      <c r="AB133">
        <v>8.6252189999999995</v>
      </c>
      <c r="AC133">
        <v>52.862997999999997</v>
      </c>
      <c r="AD133" s="1">
        <v>218</v>
      </c>
      <c r="AE133">
        <v>15</v>
      </c>
      <c r="AF133">
        <v>18</v>
      </c>
      <c r="AG133">
        <v>68</v>
      </c>
      <c r="AH133">
        <v>9.5912919999999993</v>
      </c>
      <c r="AI133">
        <v>11.2</v>
      </c>
      <c r="AJ133">
        <v>0</v>
      </c>
      <c r="AK133">
        <v>87</v>
      </c>
      <c r="AL133">
        <v>36569</v>
      </c>
      <c r="AM133" t="s">
        <v>797</v>
      </c>
      <c r="AN133" t="s">
        <v>798</v>
      </c>
      <c r="AO133">
        <v>723.94100000000003</v>
      </c>
      <c r="AR133" t="s">
        <v>118</v>
      </c>
      <c r="AS133" t="s">
        <v>126</v>
      </c>
      <c r="AT133" t="s">
        <v>265</v>
      </c>
      <c r="AU133" t="s">
        <v>796</v>
      </c>
      <c r="AV133" t="s">
        <v>203</v>
      </c>
      <c r="AW133">
        <v>5</v>
      </c>
      <c r="BB133">
        <v>0.70007548093373384</v>
      </c>
      <c r="BC133" t="s">
        <v>70</v>
      </c>
      <c r="BF133" t="s">
        <v>118</v>
      </c>
      <c r="BG133" t="s">
        <v>126</v>
      </c>
      <c r="BH133" t="s">
        <v>796</v>
      </c>
      <c r="BI133">
        <v>7172</v>
      </c>
      <c r="BJ133">
        <v>5</v>
      </c>
      <c r="BK133" t="s">
        <v>265</v>
      </c>
      <c r="BL133" t="s">
        <v>260</v>
      </c>
      <c r="BM133">
        <v>0.70007548093373384</v>
      </c>
      <c r="BN133" t="s">
        <v>70</v>
      </c>
      <c r="BO133" t="s">
        <v>201</v>
      </c>
      <c r="BP133">
        <v>1205.4650000000001</v>
      </c>
    </row>
    <row r="134" spans="1:68" ht="16.5">
      <c r="A134" s="110" t="str">
        <f t="shared" si="87"/>
        <v>해성운수</v>
      </c>
      <c r="B134" s="111" t="str">
        <f t="shared" ref="B134:B153" si="104">IF(BH134="null", E134, BH134)</f>
        <v>조부기</v>
      </c>
      <c r="C134" s="112" t="str">
        <f t="shared" si="88"/>
        <v>F</v>
      </c>
      <c r="D134" s="113">
        <f t="shared" si="89"/>
        <v>0.74408297592895756</v>
      </c>
      <c r="E134" s="114">
        <f t="shared" si="90"/>
        <v>6959</v>
      </c>
      <c r="F134" s="115" t="str">
        <f t="shared" si="91"/>
        <v>564-1</v>
      </c>
      <c r="G134" s="116" t="str">
        <f t="shared" si="92"/>
        <v>71바5800</v>
      </c>
      <c r="H134" s="117">
        <f t="shared" si="93"/>
        <v>3</v>
      </c>
      <c r="I134" s="118">
        <f t="shared" si="94"/>
        <v>869.73100000000011</v>
      </c>
      <c r="J134" s="119">
        <f t="shared" si="95"/>
        <v>4.5376091717673241E-2</v>
      </c>
      <c r="K134" s="119">
        <f t="shared" si="96"/>
        <v>0.48068985045207585</v>
      </c>
      <c r="L134" s="119">
        <f t="shared" si="97"/>
        <v>0.19086361185240031</v>
      </c>
      <c r="M134" s="120">
        <f t="shared" si="98"/>
        <v>8.1280000000000001</v>
      </c>
      <c r="N134" s="121">
        <f t="shared" si="99"/>
        <v>0</v>
      </c>
      <c r="O134" s="121">
        <f t="shared" si="100"/>
        <v>0.45991231771662733</v>
      </c>
      <c r="P134" s="226">
        <f t="shared" si="101"/>
        <v>109</v>
      </c>
      <c r="Q134" s="227">
        <f t="shared" si="102"/>
        <v>0</v>
      </c>
      <c r="R134" s="227">
        <f t="shared" si="103"/>
        <v>4</v>
      </c>
      <c r="T134">
        <v>534</v>
      </c>
      <c r="U134">
        <v>6959</v>
      </c>
      <c r="V134" t="s">
        <v>475</v>
      </c>
      <c r="W134">
        <v>869.73099999999999</v>
      </c>
      <c r="X134">
        <v>331.29199999999997</v>
      </c>
      <c r="Y134">
        <v>2.625</v>
      </c>
      <c r="Z134">
        <v>8.1280000000000001</v>
      </c>
      <c r="AA134">
        <v>110.39163600000001</v>
      </c>
      <c r="AB134">
        <v>5.0091409999999996</v>
      </c>
      <c r="AC134">
        <v>53.064138999999997</v>
      </c>
      <c r="AD134" s="1">
        <v>166</v>
      </c>
      <c r="AE134">
        <v>0</v>
      </c>
      <c r="AF134">
        <v>4</v>
      </c>
      <c r="AG134">
        <v>71</v>
      </c>
      <c r="AH134">
        <v>7.8785949999999998</v>
      </c>
      <c r="AI134">
        <v>76.3</v>
      </c>
      <c r="AJ134">
        <v>0</v>
      </c>
      <c r="AK134">
        <v>109</v>
      </c>
      <c r="AL134">
        <v>61976</v>
      </c>
      <c r="AM134" t="s">
        <v>476</v>
      </c>
      <c r="AN134" t="s">
        <v>799</v>
      </c>
      <c r="AO134">
        <v>557.33000000000004</v>
      </c>
      <c r="AR134" t="s">
        <v>118</v>
      </c>
      <c r="AS134" t="s">
        <v>125</v>
      </c>
      <c r="AT134" t="s">
        <v>264</v>
      </c>
      <c r="AU134" t="s">
        <v>475</v>
      </c>
      <c r="AV134" t="s">
        <v>203</v>
      </c>
      <c r="AW134">
        <v>3</v>
      </c>
      <c r="BB134">
        <v>0.74408297592895756</v>
      </c>
      <c r="BC134" t="s">
        <v>70</v>
      </c>
      <c r="BF134" t="s">
        <v>118</v>
      </c>
      <c r="BG134" t="s">
        <v>125</v>
      </c>
      <c r="BH134" t="s">
        <v>475</v>
      </c>
      <c r="BI134">
        <v>6959</v>
      </c>
      <c r="BJ134">
        <v>3</v>
      </c>
      <c r="BK134" t="s">
        <v>264</v>
      </c>
      <c r="BL134" t="s">
        <v>265</v>
      </c>
      <c r="BM134">
        <v>0.74408297592895756</v>
      </c>
      <c r="BN134" t="s">
        <v>70</v>
      </c>
      <c r="BO134" t="s">
        <v>201</v>
      </c>
      <c r="BP134">
        <v>869.73100000000011</v>
      </c>
    </row>
    <row r="135" spans="1:68" ht="16.5">
      <c r="A135" s="127" t="str">
        <f t="shared" si="87"/>
        <v>해성운수</v>
      </c>
      <c r="B135" s="128" t="str">
        <f t="shared" si="104"/>
        <v>조상원</v>
      </c>
      <c r="C135" s="129" t="str">
        <f t="shared" si="88"/>
        <v>F</v>
      </c>
      <c r="D135" s="130">
        <f t="shared" si="89"/>
        <v>0.7301665963349776</v>
      </c>
      <c r="E135" s="131">
        <f t="shared" si="90"/>
        <v>5262</v>
      </c>
      <c r="F135" s="132" t="str">
        <f t="shared" si="91"/>
        <v>514-1</v>
      </c>
      <c r="G135" s="133" t="str">
        <f t="shared" si="92"/>
        <v>71바5754</v>
      </c>
      <c r="H135" s="134">
        <f t="shared" si="93"/>
        <v>2</v>
      </c>
      <c r="I135" s="135">
        <f t="shared" si="94"/>
        <v>530.33199999999999</v>
      </c>
      <c r="J135" s="136">
        <f t="shared" si="95"/>
        <v>7.1230437437834106E-3</v>
      </c>
      <c r="K135" s="136">
        <f t="shared" si="96"/>
        <v>0.33826536045535321</v>
      </c>
      <c r="L135" s="136">
        <f t="shared" si="97"/>
        <v>3.9597836826742491E-2</v>
      </c>
      <c r="M135" s="137">
        <f t="shared" si="98"/>
        <v>8.125</v>
      </c>
      <c r="N135" s="138">
        <f t="shared" si="99"/>
        <v>0</v>
      </c>
      <c r="O135" s="138">
        <f t="shared" si="100"/>
        <v>3.3941002994350709</v>
      </c>
      <c r="P135" s="224">
        <f t="shared" si="101"/>
        <v>1</v>
      </c>
      <c r="Q135" s="225">
        <f t="shared" si="102"/>
        <v>0</v>
      </c>
      <c r="R135" s="225">
        <f t="shared" si="103"/>
        <v>18</v>
      </c>
      <c r="T135">
        <v>534</v>
      </c>
      <c r="U135">
        <v>5262</v>
      </c>
      <c r="V135" t="s">
        <v>477</v>
      </c>
      <c r="W135">
        <v>530.33199999999999</v>
      </c>
      <c r="X135">
        <v>272.33300000000003</v>
      </c>
      <c r="Y135">
        <v>1.9470000000000001</v>
      </c>
      <c r="Z135">
        <v>8.125</v>
      </c>
      <c r="AA135">
        <v>41.411369999999998</v>
      </c>
      <c r="AB135">
        <v>0.29497499999999999</v>
      </c>
      <c r="AC135">
        <v>14.008032</v>
      </c>
      <c r="AD135" s="1">
        <v>21</v>
      </c>
      <c r="AE135">
        <v>0</v>
      </c>
      <c r="AF135">
        <v>18</v>
      </c>
      <c r="AG135">
        <v>64</v>
      </c>
      <c r="AH135">
        <v>12.806433999999999</v>
      </c>
      <c r="AI135">
        <v>5.8</v>
      </c>
      <c r="AJ135">
        <v>0</v>
      </c>
      <c r="AK135">
        <v>1</v>
      </c>
      <c r="AL135">
        <v>102</v>
      </c>
      <c r="AM135" t="s">
        <v>478</v>
      </c>
      <c r="AN135" t="s">
        <v>800</v>
      </c>
      <c r="AO135">
        <v>418.96199999999999</v>
      </c>
      <c r="AR135" t="s">
        <v>118</v>
      </c>
      <c r="AS135" t="s">
        <v>120</v>
      </c>
      <c r="AT135" t="s">
        <v>242</v>
      </c>
      <c r="AU135" t="s">
        <v>477</v>
      </c>
      <c r="AV135" t="s">
        <v>226</v>
      </c>
      <c r="AW135">
        <v>2</v>
      </c>
      <c r="BB135">
        <v>0.7301665963349776</v>
      </c>
      <c r="BC135" t="s">
        <v>70</v>
      </c>
      <c r="BF135" t="s">
        <v>118</v>
      </c>
      <c r="BG135" t="s">
        <v>120</v>
      </c>
      <c r="BH135" t="s">
        <v>477</v>
      </c>
      <c r="BI135">
        <v>5262</v>
      </c>
      <c r="BJ135">
        <v>2</v>
      </c>
      <c r="BK135" t="s">
        <v>242</v>
      </c>
      <c r="BL135" t="s">
        <v>243</v>
      </c>
      <c r="BM135">
        <v>0.7301665963349776</v>
      </c>
      <c r="BN135" t="s">
        <v>70</v>
      </c>
      <c r="BO135" t="s">
        <v>201</v>
      </c>
      <c r="BP135">
        <v>530.33199999999999</v>
      </c>
    </row>
    <row r="136" spans="1:68" ht="16.5">
      <c r="A136" s="110" t="str">
        <f t="shared" si="87"/>
        <v>해성운수</v>
      </c>
      <c r="B136" s="111" t="str">
        <f t="shared" si="104"/>
        <v>조성필</v>
      </c>
      <c r="C136" s="112" t="str">
        <f t="shared" si="88"/>
        <v>F</v>
      </c>
      <c r="D136" s="113">
        <f t="shared" si="89"/>
        <v>0.68025000000000002</v>
      </c>
      <c r="E136" s="114">
        <f t="shared" si="90"/>
        <v>2320</v>
      </c>
      <c r="F136" s="115" t="str">
        <f t="shared" si="91"/>
        <v>564</v>
      </c>
      <c r="G136" s="116" t="str">
        <f t="shared" si="92"/>
        <v>71바5771</v>
      </c>
      <c r="H136" s="117">
        <f t="shared" si="93"/>
        <v>1</v>
      </c>
      <c r="I136" s="118">
        <f t="shared" si="94"/>
        <v>3719.6210000000001</v>
      </c>
      <c r="J136" s="119">
        <f t="shared" si="95"/>
        <v>2.9442612419918107E-2</v>
      </c>
      <c r="K136" s="119">
        <f t="shared" si="96"/>
        <v>0.49194713358490005</v>
      </c>
      <c r="L136" s="119">
        <f t="shared" si="97"/>
        <v>0.19114850679679463</v>
      </c>
      <c r="M136" s="120">
        <f t="shared" si="98"/>
        <v>10.311</v>
      </c>
      <c r="N136" s="121">
        <f t="shared" si="99"/>
        <v>4.489704730670141</v>
      </c>
      <c r="O136" s="121">
        <f t="shared" si="100"/>
        <v>5.0542783794370445</v>
      </c>
      <c r="P136" s="226">
        <f t="shared" si="101"/>
        <v>325</v>
      </c>
      <c r="Q136" s="227">
        <f t="shared" si="102"/>
        <v>167</v>
      </c>
      <c r="R136" s="227">
        <f t="shared" si="103"/>
        <v>188</v>
      </c>
      <c r="T136">
        <v>534</v>
      </c>
      <c r="U136">
        <v>2320</v>
      </c>
      <c r="V136" t="s">
        <v>479</v>
      </c>
      <c r="W136">
        <v>3719.6210000000001</v>
      </c>
      <c r="X136">
        <v>1366.8409999999999</v>
      </c>
      <c r="Y136">
        <v>2.7210000000000001</v>
      </c>
      <c r="Z136">
        <v>10.311</v>
      </c>
      <c r="AA136">
        <v>421.59764300000001</v>
      </c>
      <c r="AB136">
        <v>12.412936</v>
      </c>
      <c r="AC136">
        <v>207.403752</v>
      </c>
      <c r="AD136" s="1">
        <v>711</v>
      </c>
      <c r="AE136">
        <v>167</v>
      </c>
      <c r="AF136">
        <v>188</v>
      </c>
      <c r="AG136">
        <v>80</v>
      </c>
      <c r="AH136">
        <v>8.8226790000000008</v>
      </c>
      <c r="AI136">
        <v>856.7</v>
      </c>
      <c r="AJ136">
        <v>0</v>
      </c>
      <c r="AK136">
        <v>325</v>
      </c>
      <c r="AL136">
        <v>105950</v>
      </c>
      <c r="AM136" t="s">
        <v>480</v>
      </c>
      <c r="AN136" t="s">
        <v>801</v>
      </c>
      <c r="AO136">
        <v>3719.6210000000001</v>
      </c>
      <c r="AR136" t="s">
        <v>118</v>
      </c>
      <c r="AS136" t="s">
        <v>124</v>
      </c>
      <c r="AT136" t="s">
        <v>259</v>
      </c>
      <c r="AU136" t="s">
        <v>479</v>
      </c>
      <c r="AV136" t="s">
        <v>203</v>
      </c>
      <c r="AW136">
        <v>1</v>
      </c>
      <c r="BB136">
        <v>0.68025000000000002</v>
      </c>
      <c r="BC136" t="s">
        <v>70</v>
      </c>
      <c r="BF136" t="s">
        <v>118</v>
      </c>
      <c r="BG136" t="s">
        <v>124</v>
      </c>
      <c r="BH136" t="s">
        <v>479</v>
      </c>
      <c r="BI136">
        <v>2320</v>
      </c>
      <c r="BJ136">
        <v>1</v>
      </c>
      <c r="BK136" t="s">
        <v>259</v>
      </c>
      <c r="BL136" t="s">
        <v>183</v>
      </c>
      <c r="BM136">
        <v>0.68025000000000002</v>
      </c>
      <c r="BN136" t="s">
        <v>70</v>
      </c>
      <c r="BO136" t="s">
        <v>201</v>
      </c>
      <c r="BP136">
        <v>3719.6210000000001</v>
      </c>
    </row>
    <row r="137" spans="1:68" ht="16.5">
      <c r="A137" s="127" t="str">
        <f t="shared" si="87"/>
        <v>해성운수</v>
      </c>
      <c r="B137" s="128" t="str">
        <f t="shared" si="104"/>
        <v>조용식</v>
      </c>
      <c r="C137" s="129" t="str">
        <f t="shared" si="88"/>
        <v>F</v>
      </c>
      <c r="D137" s="130">
        <f t="shared" si="89"/>
        <v>0.77116904816630005</v>
      </c>
      <c r="E137" s="131">
        <f t="shared" si="90"/>
        <v>2800</v>
      </c>
      <c r="F137" s="132" t="str">
        <f t="shared" si="91"/>
        <v>593</v>
      </c>
      <c r="G137" s="133" t="str">
        <f t="shared" si="92"/>
        <v>71바5779</v>
      </c>
      <c r="H137" s="134">
        <f t="shared" si="93"/>
        <v>2</v>
      </c>
      <c r="I137" s="135">
        <f t="shared" si="94"/>
        <v>636.79</v>
      </c>
      <c r="J137" s="136">
        <f t="shared" si="95"/>
        <v>1.1039654151273229E-2</v>
      </c>
      <c r="K137" s="136">
        <f t="shared" si="96"/>
        <v>0.47810886753272297</v>
      </c>
      <c r="L137" s="136">
        <f t="shared" si="97"/>
        <v>0.19315629956500574</v>
      </c>
      <c r="M137" s="137">
        <f t="shared" si="98"/>
        <v>12.003</v>
      </c>
      <c r="N137" s="138">
        <f t="shared" si="99"/>
        <v>0</v>
      </c>
      <c r="O137" s="138">
        <f t="shared" si="100"/>
        <v>1.2563011353821512</v>
      </c>
      <c r="P137" s="224">
        <f t="shared" si="101"/>
        <v>48</v>
      </c>
      <c r="Q137" s="225">
        <f t="shared" si="102"/>
        <v>0</v>
      </c>
      <c r="R137" s="225">
        <f t="shared" si="103"/>
        <v>8</v>
      </c>
      <c r="T137">
        <v>534</v>
      </c>
      <c r="U137">
        <v>2800</v>
      </c>
      <c r="V137" t="s">
        <v>481</v>
      </c>
      <c r="W137">
        <v>636.79</v>
      </c>
      <c r="X137">
        <v>391.45600000000002</v>
      </c>
      <c r="Y137">
        <v>1.627</v>
      </c>
      <c r="Z137">
        <v>12.003</v>
      </c>
      <c r="AA137">
        <v>64.739981</v>
      </c>
      <c r="AB137">
        <v>0.71470699999999998</v>
      </c>
      <c r="AC137">
        <v>30.952759</v>
      </c>
      <c r="AD137" s="1">
        <v>123</v>
      </c>
      <c r="AE137">
        <v>0</v>
      </c>
      <c r="AF137">
        <v>8</v>
      </c>
      <c r="AG137">
        <v>55</v>
      </c>
      <c r="AH137">
        <v>9.8361160000000005</v>
      </c>
      <c r="AI137">
        <v>0</v>
      </c>
      <c r="AJ137">
        <v>0</v>
      </c>
      <c r="AK137">
        <v>48</v>
      </c>
      <c r="AL137">
        <v>16066</v>
      </c>
      <c r="AM137" t="s">
        <v>482</v>
      </c>
      <c r="AN137" t="s">
        <v>802</v>
      </c>
      <c r="AO137">
        <v>571.88699999999994</v>
      </c>
      <c r="AR137" t="s">
        <v>118</v>
      </c>
      <c r="AS137" t="s">
        <v>128</v>
      </c>
      <c r="AT137" t="s">
        <v>275</v>
      </c>
      <c r="AU137" t="s">
        <v>481</v>
      </c>
      <c r="AV137" t="s">
        <v>48</v>
      </c>
      <c r="AW137">
        <v>2</v>
      </c>
      <c r="BB137">
        <v>0.77116904816630005</v>
      </c>
      <c r="BC137" t="s">
        <v>70</v>
      </c>
      <c r="BF137" t="s">
        <v>118</v>
      </c>
      <c r="BG137" t="s">
        <v>128</v>
      </c>
      <c r="BH137" t="s">
        <v>481</v>
      </c>
      <c r="BI137">
        <v>2800</v>
      </c>
      <c r="BJ137">
        <v>2</v>
      </c>
      <c r="BK137" t="s">
        <v>275</v>
      </c>
      <c r="BL137" t="s">
        <v>274</v>
      </c>
      <c r="BM137">
        <v>0.77116904816630005</v>
      </c>
      <c r="BN137" t="s">
        <v>70</v>
      </c>
      <c r="BO137" t="s">
        <v>201</v>
      </c>
      <c r="BP137">
        <v>636.79</v>
      </c>
    </row>
    <row r="138" spans="1:68" ht="16.5">
      <c r="A138" s="110" t="str">
        <f t="shared" si="87"/>
        <v>해성운수</v>
      </c>
      <c r="B138" s="111" t="str">
        <f t="shared" si="104"/>
        <v>조철상</v>
      </c>
      <c r="C138" s="112" t="str">
        <f t="shared" si="88"/>
        <v>B</v>
      </c>
      <c r="D138" s="113">
        <f t="shared" si="89"/>
        <v>0.9457756710759796</v>
      </c>
      <c r="E138" s="114">
        <f t="shared" si="90"/>
        <v>6791</v>
      </c>
      <c r="F138" s="115" t="str">
        <f t="shared" si="91"/>
        <v>24</v>
      </c>
      <c r="G138" s="116" t="str">
        <f t="shared" si="92"/>
        <v>70바3857</v>
      </c>
      <c r="H138" s="117">
        <f t="shared" si="93"/>
        <v>2</v>
      </c>
      <c r="I138" s="118">
        <f t="shared" si="94"/>
        <v>1598.8130000000001</v>
      </c>
      <c r="J138" s="119">
        <f t="shared" si="95"/>
        <v>5.8087957288158838E-3</v>
      </c>
      <c r="K138" s="119">
        <f t="shared" si="96"/>
        <v>0.37123228454542784</v>
      </c>
      <c r="L138" s="119">
        <f t="shared" si="97"/>
        <v>0.2095304453991805</v>
      </c>
      <c r="M138" s="120">
        <f t="shared" si="98"/>
        <v>14.861000000000001</v>
      </c>
      <c r="N138" s="121">
        <f t="shared" si="99"/>
        <v>0.31273200805847834</v>
      </c>
      <c r="O138" s="121">
        <f t="shared" si="100"/>
        <v>12.57182672395083</v>
      </c>
      <c r="P138" s="226">
        <f t="shared" si="101"/>
        <v>7</v>
      </c>
      <c r="Q138" s="227">
        <f t="shared" si="102"/>
        <v>5</v>
      </c>
      <c r="R138" s="227">
        <f t="shared" si="103"/>
        <v>201</v>
      </c>
      <c r="T138">
        <v>534</v>
      </c>
      <c r="U138">
        <v>6791</v>
      </c>
      <c r="V138" t="s">
        <v>483</v>
      </c>
      <c r="W138">
        <v>1598.8130000000001</v>
      </c>
      <c r="X138">
        <v>679.7</v>
      </c>
      <c r="Y138">
        <v>2.3519999999999999</v>
      </c>
      <c r="Z138">
        <v>14.861000000000001</v>
      </c>
      <c r="AA138">
        <v>102.521078</v>
      </c>
      <c r="AB138">
        <v>0.59552400000000005</v>
      </c>
      <c r="AC138">
        <v>38.059134</v>
      </c>
      <c r="AD138" s="1">
        <v>335</v>
      </c>
      <c r="AE138">
        <v>5</v>
      </c>
      <c r="AF138">
        <v>201</v>
      </c>
      <c r="AG138">
        <v>85</v>
      </c>
      <c r="AH138">
        <v>15.594968</v>
      </c>
      <c r="AI138">
        <v>175.2</v>
      </c>
      <c r="AJ138">
        <v>6.4</v>
      </c>
      <c r="AK138">
        <v>7</v>
      </c>
      <c r="AL138">
        <v>2321</v>
      </c>
      <c r="AM138" t="s">
        <v>484</v>
      </c>
      <c r="AN138" t="s">
        <v>803</v>
      </c>
      <c r="AO138">
        <v>1502.7650000000001</v>
      </c>
      <c r="AR138" t="s">
        <v>118</v>
      </c>
      <c r="AS138" t="s">
        <v>119</v>
      </c>
      <c r="AT138" t="s">
        <v>214</v>
      </c>
      <c r="AU138" t="s">
        <v>483</v>
      </c>
      <c r="AV138" t="s">
        <v>48</v>
      </c>
      <c r="AW138">
        <v>2</v>
      </c>
      <c r="BB138">
        <v>0.9457756710759796</v>
      </c>
      <c r="BC138" t="s">
        <v>68</v>
      </c>
      <c r="BF138" t="s">
        <v>118</v>
      </c>
      <c r="BG138" t="s">
        <v>119</v>
      </c>
      <c r="BH138" t="s">
        <v>483</v>
      </c>
      <c r="BI138">
        <v>6791</v>
      </c>
      <c r="BJ138">
        <v>2</v>
      </c>
      <c r="BK138" t="s">
        <v>214</v>
      </c>
      <c r="BL138" t="s">
        <v>235</v>
      </c>
      <c r="BM138">
        <v>0.9457756710759796</v>
      </c>
      <c r="BN138" t="s">
        <v>68</v>
      </c>
      <c r="BO138" t="s">
        <v>184</v>
      </c>
      <c r="BP138">
        <v>1598.8130000000001</v>
      </c>
    </row>
    <row r="139" spans="1:68" ht="16.5">
      <c r="A139" s="127" t="str">
        <f t="shared" si="87"/>
        <v>해성운수</v>
      </c>
      <c r="B139" s="128" t="str">
        <f t="shared" si="104"/>
        <v>진영일</v>
      </c>
      <c r="C139" s="129" t="str">
        <f t="shared" si="88"/>
        <v>B</v>
      </c>
      <c r="D139" s="130">
        <f t="shared" si="89"/>
        <v>0.92130434782608717</v>
      </c>
      <c r="E139" s="131">
        <f t="shared" si="90"/>
        <v>5031</v>
      </c>
      <c r="F139" s="132" t="str">
        <f t="shared" si="91"/>
        <v>24</v>
      </c>
      <c r="G139" s="133" t="str">
        <f t="shared" si="92"/>
        <v>70바3861</v>
      </c>
      <c r="H139" s="134">
        <f t="shared" si="93"/>
        <v>1</v>
      </c>
      <c r="I139" s="135">
        <f t="shared" si="94"/>
        <v>2077.9839999999999</v>
      </c>
      <c r="J139" s="136">
        <f t="shared" si="95"/>
        <v>1.7604782772045968E-2</v>
      </c>
      <c r="K139" s="136">
        <f t="shared" si="96"/>
        <v>0.41065767506904194</v>
      </c>
      <c r="L139" s="136">
        <f t="shared" si="97"/>
        <v>0.24061782958867828</v>
      </c>
      <c r="M139" s="137">
        <f t="shared" si="98"/>
        <v>15.222</v>
      </c>
      <c r="N139" s="138">
        <f t="shared" si="99"/>
        <v>0.48123565917735656</v>
      </c>
      <c r="O139" s="138">
        <f t="shared" si="100"/>
        <v>5.2935922509509217</v>
      </c>
      <c r="P139" s="224">
        <f t="shared" si="101"/>
        <v>23</v>
      </c>
      <c r="Q139" s="225">
        <f t="shared" si="102"/>
        <v>10</v>
      </c>
      <c r="R139" s="225">
        <f t="shared" si="103"/>
        <v>110</v>
      </c>
      <c r="T139">
        <v>534</v>
      </c>
      <c r="U139">
        <v>5031</v>
      </c>
      <c r="V139" t="s">
        <v>485</v>
      </c>
      <c r="W139">
        <v>2077.9839999999999</v>
      </c>
      <c r="X139">
        <v>980.49900000000002</v>
      </c>
      <c r="Y139">
        <v>2.1190000000000002</v>
      </c>
      <c r="Z139">
        <v>15.222</v>
      </c>
      <c r="AA139">
        <v>138.91191000000001</v>
      </c>
      <c r="AB139">
        <v>2.4455140000000002</v>
      </c>
      <c r="AC139">
        <v>57.045242000000002</v>
      </c>
      <c r="AD139" s="1">
        <v>500</v>
      </c>
      <c r="AE139">
        <v>10</v>
      </c>
      <c r="AF139">
        <v>110</v>
      </c>
      <c r="AG139">
        <v>71</v>
      </c>
      <c r="AH139">
        <v>14.959004999999999</v>
      </c>
      <c r="AI139">
        <v>117.2</v>
      </c>
      <c r="AJ139">
        <v>0</v>
      </c>
      <c r="AK139">
        <v>23</v>
      </c>
      <c r="AL139">
        <v>8720</v>
      </c>
      <c r="AM139" t="s">
        <v>486</v>
      </c>
      <c r="AN139" t="s">
        <v>804</v>
      </c>
      <c r="AO139">
        <v>2077.9839999999999</v>
      </c>
      <c r="AR139" t="s">
        <v>118</v>
      </c>
      <c r="AS139" t="s">
        <v>119</v>
      </c>
      <c r="AT139" t="s">
        <v>218</v>
      </c>
      <c r="AU139" t="s">
        <v>485</v>
      </c>
      <c r="AV139" t="s">
        <v>48</v>
      </c>
      <c r="AW139">
        <v>1</v>
      </c>
      <c r="BB139">
        <v>0.92130434782608717</v>
      </c>
      <c r="BC139" t="s">
        <v>68</v>
      </c>
      <c r="BF139" t="s">
        <v>118</v>
      </c>
      <c r="BG139" t="s">
        <v>119</v>
      </c>
      <c r="BH139" t="s">
        <v>485</v>
      </c>
      <c r="BI139">
        <v>5031</v>
      </c>
      <c r="BJ139">
        <v>1</v>
      </c>
      <c r="BK139" t="s">
        <v>218</v>
      </c>
      <c r="BL139" t="s">
        <v>183</v>
      </c>
      <c r="BM139">
        <v>0.92130434782608717</v>
      </c>
      <c r="BN139" t="s">
        <v>68</v>
      </c>
      <c r="BO139" t="s">
        <v>184</v>
      </c>
      <c r="BP139">
        <v>2077.9839999999999</v>
      </c>
    </row>
    <row r="140" spans="1:68" ht="16.5">
      <c r="A140" s="110" t="str">
        <f t="shared" si="87"/>
        <v>해성운수</v>
      </c>
      <c r="B140" s="111" t="str">
        <f t="shared" si="104"/>
        <v>채수강</v>
      </c>
      <c r="C140" s="112" t="str">
        <f t="shared" si="88"/>
        <v>A</v>
      </c>
      <c r="D140" s="113">
        <f t="shared" si="89"/>
        <v>0.9521110386352698</v>
      </c>
      <c r="E140" s="114">
        <f t="shared" si="90"/>
        <v>5782</v>
      </c>
      <c r="F140" s="115" t="str">
        <f t="shared" si="91"/>
        <v>24</v>
      </c>
      <c r="G140" s="116" t="str">
        <f t="shared" si="92"/>
        <v>70바3857</v>
      </c>
      <c r="H140" s="117">
        <f t="shared" si="93"/>
        <v>2</v>
      </c>
      <c r="I140" s="118">
        <f t="shared" si="94"/>
        <v>2156.7339999999999</v>
      </c>
      <c r="J140" s="119">
        <f t="shared" si="95"/>
        <v>1.8166811029850686E-2</v>
      </c>
      <c r="K140" s="119">
        <f t="shared" si="96"/>
        <v>0.39123111694824925</v>
      </c>
      <c r="L140" s="119">
        <f t="shared" si="97"/>
        <v>0.18453828798544467</v>
      </c>
      <c r="M140" s="120">
        <f t="shared" si="98"/>
        <v>14.797000000000001</v>
      </c>
      <c r="N140" s="121">
        <f t="shared" si="99"/>
        <v>0.60276325221376403</v>
      </c>
      <c r="O140" s="121">
        <f t="shared" si="100"/>
        <v>5.7030676940225362</v>
      </c>
      <c r="P140" s="226">
        <f t="shared" si="101"/>
        <v>22</v>
      </c>
      <c r="Q140" s="227">
        <f t="shared" si="102"/>
        <v>13</v>
      </c>
      <c r="R140" s="227">
        <f t="shared" si="103"/>
        <v>123</v>
      </c>
      <c r="T140">
        <v>534</v>
      </c>
      <c r="U140">
        <v>5782</v>
      </c>
      <c r="V140" t="s">
        <v>487</v>
      </c>
      <c r="W140">
        <v>2156.7339999999999</v>
      </c>
      <c r="X140">
        <v>906.17</v>
      </c>
      <c r="Y140">
        <v>2.38</v>
      </c>
      <c r="Z140">
        <v>14.797000000000001</v>
      </c>
      <c r="AA140">
        <v>145.27134100000001</v>
      </c>
      <c r="AB140">
        <v>2.6391170000000002</v>
      </c>
      <c r="AC140">
        <v>56.834668999999998</v>
      </c>
      <c r="AD140" s="1">
        <v>398</v>
      </c>
      <c r="AE140">
        <v>13</v>
      </c>
      <c r="AF140">
        <v>123</v>
      </c>
      <c r="AG140">
        <v>75</v>
      </c>
      <c r="AH140">
        <v>14.846245</v>
      </c>
      <c r="AI140">
        <v>249.8</v>
      </c>
      <c r="AJ140">
        <v>0</v>
      </c>
      <c r="AK140">
        <v>22</v>
      </c>
      <c r="AL140">
        <v>9690</v>
      </c>
      <c r="AM140" t="s">
        <v>488</v>
      </c>
      <c r="AN140" t="s">
        <v>805</v>
      </c>
      <c r="AO140">
        <v>2042.96</v>
      </c>
      <c r="AR140" t="s">
        <v>118</v>
      </c>
      <c r="AS140" t="s">
        <v>119</v>
      </c>
      <c r="AT140" t="s">
        <v>214</v>
      </c>
      <c r="AU140" t="s">
        <v>487</v>
      </c>
      <c r="AV140" t="s">
        <v>48</v>
      </c>
      <c r="AW140">
        <v>2</v>
      </c>
      <c r="BB140">
        <v>0.9521110386352698</v>
      </c>
      <c r="BC140" t="s">
        <v>66</v>
      </c>
      <c r="BF140" t="s">
        <v>118</v>
      </c>
      <c r="BG140" t="s">
        <v>119</v>
      </c>
      <c r="BH140" t="s">
        <v>487</v>
      </c>
      <c r="BI140">
        <v>5782</v>
      </c>
      <c r="BJ140">
        <v>2</v>
      </c>
      <c r="BK140" t="s">
        <v>214</v>
      </c>
      <c r="BL140" t="s">
        <v>212</v>
      </c>
      <c r="BM140">
        <v>0.9521110386352698</v>
      </c>
      <c r="BN140" t="s">
        <v>66</v>
      </c>
      <c r="BO140" t="s">
        <v>187</v>
      </c>
      <c r="BP140">
        <v>2156.7339999999999</v>
      </c>
    </row>
    <row r="141" spans="1:68" ht="16.5">
      <c r="A141" s="127" t="str">
        <f t="shared" si="87"/>
        <v>해성운수</v>
      </c>
      <c r="B141" s="128" t="str">
        <f t="shared" si="104"/>
        <v>최규현</v>
      </c>
      <c r="C141" s="129" t="str">
        <f t="shared" si="88"/>
        <v>F</v>
      </c>
      <c r="D141" s="130">
        <f t="shared" si="89"/>
        <v>0.79982507947301029</v>
      </c>
      <c r="E141" s="131">
        <f t="shared" si="90"/>
        <v>8383</v>
      </c>
      <c r="F141" s="132" t="str">
        <f t="shared" si="91"/>
        <v>24</v>
      </c>
      <c r="G141" s="133" t="str">
        <f t="shared" si="92"/>
        <v>70바3876</v>
      </c>
      <c r="H141" s="134">
        <f t="shared" si="93"/>
        <v>4</v>
      </c>
      <c r="I141" s="135">
        <f t="shared" si="94"/>
        <v>1508.2270000000001</v>
      </c>
      <c r="J141" s="136">
        <f t="shared" si="95"/>
        <v>1.5711441732908255E-2</v>
      </c>
      <c r="K141" s="136">
        <f t="shared" si="96"/>
        <v>0.43353119533606316</v>
      </c>
      <c r="L141" s="136">
        <f t="shared" si="97"/>
        <v>0.15382299879262207</v>
      </c>
      <c r="M141" s="137">
        <f t="shared" si="98"/>
        <v>16.957999999999998</v>
      </c>
      <c r="N141" s="138">
        <f t="shared" si="99"/>
        <v>0.72933318393053559</v>
      </c>
      <c r="O141" s="138">
        <f t="shared" si="100"/>
        <v>29.107024340500466</v>
      </c>
      <c r="P141" s="224">
        <f t="shared" si="101"/>
        <v>58</v>
      </c>
      <c r="Q141" s="225">
        <f t="shared" si="102"/>
        <v>11</v>
      </c>
      <c r="R141" s="225">
        <f t="shared" si="103"/>
        <v>439</v>
      </c>
      <c r="T141">
        <v>534</v>
      </c>
      <c r="U141">
        <v>8383</v>
      </c>
      <c r="V141" t="s">
        <v>489</v>
      </c>
      <c r="W141">
        <v>1508.2270000000001</v>
      </c>
      <c r="X141">
        <v>841.90899999999999</v>
      </c>
      <c r="Y141">
        <v>1.7909999999999999</v>
      </c>
      <c r="Z141">
        <v>16.957999999999998</v>
      </c>
      <c r="AA141">
        <v>103.83331</v>
      </c>
      <c r="AB141">
        <v>1.6313709999999999</v>
      </c>
      <c r="AC141">
        <v>45.014978999999997</v>
      </c>
      <c r="AD141" s="1">
        <v>232</v>
      </c>
      <c r="AE141">
        <v>11</v>
      </c>
      <c r="AF141">
        <v>439</v>
      </c>
      <c r="AG141">
        <v>83</v>
      </c>
      <c r="AH141">
        <v>14.525463</v>
      </c>
      <c r="AI141">
        <v>897</v>
      </c>
      <c r="AJ141">
        <v>0</v>
      </c>
      <c r="AK141">
        <v>58</v>
      </c>
      <c r="AL141">
        <v>21389</v>
      </c>
      <c r="AM141" t="s">
        <v>490</v>
      </c>
      <c r="AN141" t="s">
        <v>806</v>
      </c>
      <c r="AO141">
        <v>1111.5930000000001</v>
      </c>
      <c r="AR141" t="s">
        <v>118</v>
      </c>
      <c r="AS141" t="s">
        <v>119</v>
      </c>
      <c r="AT141" t="s">
        <v>229</v>
      </c>
      <c r="AU141" t="s">
        <v>489</v>
      </c>
      <c r="AV141" t="s">
        <v>226</v>
      </c>
      <c r="AW141">
        <v>4</v>
      </c>
      <c r="BB141">
        <v>0.79982507947301029</v>
      </c>
      <c r="BC141" t="s">
        <v>70</v>
      </c>
      <c r="BF141" t="s">
        <v>118</v>
      </c>
      <c r="BG141" t="s">
        <v>119</v>
      </c>
      <c r="BH141" t="s">
        <v>489</v>
      </c>
      <c r="BI141">
        <v>8383</v>
      </c>
      <c r="BJ141">
        <v>4</v>
      </c>
      <c r="BK141" t="s">
        <v>229</v>
      </c>
      <c r="BL141" t="s">
        <v>215</v>
      </c>
      <c r="BM141">
        <v>0.79982507947301029</v>
      </c>
      <c r="BN141" t="s">
        <v>70</v>
      </c>
      <c r="BO141" t="s">
        <v>201</v>
      </c>
      <c r="BP141">
        <v>1508.2270000000001</v>
      </c>
    </row>
    <row r="142" spans="1:68" ht="16.5">
      <c r="A142" s="110" t="str">
        <f t="shared" si="87"/>
        <v>해성운수</v>
      </c>
      <c r="B142" s="111" t="str">
        <f t="shared" si="104"/>
        <v>최길엽</v>
      </c>
      <c r="C142" s="112" t="str">
        <f t="shared" si="88"/>
        <v>F</v>
      </c>
      <c r="D142" s="113">
        <f t="shared" si="89"/>
        <v>0.79793102650932757</v>
      </c>
      <c r="E142" s="114">
        <f t="shared" si="90"/>
        <v>5721</v>
      </c>
      <c r="F142" s="115" t="str">
        <f t="shared" si="91"/>
        <v>557</v>
      </c>
      <c r="G142" s="116" t="str">
        <f t="shared" si="92"/>
        <v>70바3888</v>
      </c>
      <c r="H142" s="117">
        <f t="shared" si="93"/>
        <v>3</v>
      </c>
      <c r="I142" s="118">
        <f t="shared" si="94"/>
        <v>1069.2840000000001</v>
      </c>
      <c r="J142" s="119">
        <f t="shared" si="95"/>
        <v>2.4334025472612542E-2</v>
      </c>
      <c r="K142" s="119">
        <f t="shared" si="96"/>
        <v>0.53178693267676858</v>
      </c>
      <c r="L142" s="119">
        <f t="shared" si="97"/>
        <v>0.22819007859464835</v>
      </c>
      <c r="M142" s="120">
        <f t="shared" si="98"/>
        <v>12.853999999999999</v>
      </c>
      <c r="N142" s="121">
        <f t="shared" si="99"/>
        <v>9.3520524014200149E-2</v>
      </c>
      <c r="O142" s="121">
        <f t="shared" si="100"/>
        <v>1.4963283842272024</v>
      </c>
      <c r="P142" s="226">
        <f t="shared" si="101"/>
        <v>163</v>
      </c>
      <c r="Q142" s="227">
        <f t="shared" si="102"/>
        <v>1</v>
      </c>
      <c r="R142" s="227">
        <f t="shared" si="103"/>
        <v>16</v>
      </c>
      <c r="T142">
        <v>534</v>
      </c>
      <c r="U142">
        <v>5721</v>
      </c>
      <c r="V142" t="s">
        <v>491</v>
      </c>
      <c r="W142">
        <v>1069.2840000000001</v>
      </c>
      <c r="X142">
        <v>335.95100000000002</v>
      </c>
      <c r="Y142">
        <v>3.1829999999999998</v>
      </c>
      <c r="Z142">
        <v>12.853999999999999</v>
      </c>
      <c r="AA142">
        <v>127.746928</v>
      </c>
      <c r="AB142">
        <v>3.1085970000000001</v>
      </c>
      <c r="AC142">
        <v>67.934146999999996</v>
      </c>
      <c r="AD142" s="1">
        <v>244</v>
      </c>
      <c r="AE142">
        <v>1</v>
      </c>
      <c r="AF142">
        <v>16</v>
      </c>
      <c r="AG142">
        <v>88</v>
      </c>
      <c r="AH142">
        <v>8.3703299999999992</v>
      </c>
      <c r="AI142">
        <v>138.19999999999999</v>
      </c>
      <c r="AJ142">
        <v>10.8</v>
      </c>
      <c r="AK142">
        <v>163</v>
      </c>
      <c r="AL142">
        <v>54800</v>
      </c>
      <c r="AM142" t="s">
        <v>492</v>
      </c>
      <c r="AN142" t="s">
        <v>807</v>
      </c>
      <c r="AO142">
        <v>407.19900000000001</v>
      </c>
      <c r="AR142" t="s">
        <v>118</v>
      </c>
      <c r="AS142" t="s">
        <v>122</v>
      </c>
      <c r="AT142" t="s">
        <v>250</v>
      </c>
      <c r="AU142" t="s">
        <v>491</v>
      </c>
      <c r="AV142" t="s">
        <v>203</v>
      </c>
      <c r="AW142">
        <v>3</v>
      </c>
      <c r="BB142">
        <v>0.79793102650932757</v>
      </c>
      <c r="BC142" t="s">
        <v>70</v>
      </c>
      <c r="BF142" t="s">
        <v>118</v>
      </c>
      <c r="BG142" t="s">
        <v>122</v>
      </c>
      <c r="BH142" t="s">
        <v>491</v>
      </c>
      <c r="BI142">
        <v>5721</v>
      </c>
      <c r="BJ142">
        <v>3</v>
      </c>
      <c r="BK142" t="s">
        <v>250</v>
      </c>
      <c r="BL142" t="s">
        <v>252</v>
      </c>
      <c r="BM142">
        <v>0.79793102650932757</v>
      </c>
      <c r="BN142" t="s">
        <v>70</v>
      </c>
      <c r="BO142" t="s">
        <v>201</v>
      </c>
      <c r="BP142">
        <v>1069.2840000000001</v>
      </c>
    </row>
    <row r="143" spans="1:68" ht="16.5">
      <c r="A143" s="127" t="str">
        <f t="shared" si="87"/>
        <v>해성운수</v>
      </c>
      <c r="B143" s="128" t="str">
        <f t="shared" si="104"/>
        <v>최석규</v>
      </c>
      <c r="C143" s="129" t="str">
        <f t="shared" si="88"/>
        <v>C</v>
      </c>
      <c r="D143" s="130">
        <f t="shared" si="89"/>
        <v>0.89196259704520864</v>
      </c>
      <c r="E143" s="131">
        <f t="shared" si="90"/>
        <v>4567</v>
      </c>
      <c r="F143" s="132" t="str">
        <f t="shared" si="91"/>
        <v>24</v>
      </c>
      <c r="G143" s="133" t="str">
        <f t="shared" si="92"/>
        <v>70바3878</v>
      </c>
      <c r="H143" s="134">
        <f t="shared" si="93"/>
        <v>5</v>
      </c>
      <c r="I143" s="135">
        <f t="shared" si="94"/>
        <v>2090.3240000000001</v>
      </c>
      <c r="J143" s="136">
        <f t="shared" si="95"/>
        <v>4.3557929539471589E-3</v>
      </c>
      <c r="K143" s="136">
        <f t="shared" si="96"/>
        <v>0.37981638508294202</v>
      </c>
      <c r="L143" s="136">
        <f t="shared" si="97"/>
        <v>8.1327105271718644E-2</v>
      </c>
      <c r="M143" s="137">
        <f t="shared" si="98"/>
        <v>14.99</v>
      </c>
      <c r="N143" s="138">
        <f t="shared" si="99"/>
        <v>0.43055526320321635</v>
      </c>
      <c r="O143" s="138">
        <f t="shared" si="100"/>
        <v>22.532392107634987</v>
      </c>
      <c r="P143" s="224">
        <f t="shared" si="101"/>
        <v>5</v>
      </c>
      <c r="Q143" s="225">
        <f t="shared" si="102"/>
        <v>9</v>
      </c>
      <c r="R143" s="225">
        <f t="shared" si="103"/>
        <v>471</v>
      </c>
      <c r="T143">
        <v>534</v>
      </c>
      <c r="U143">
        <v>4567</v>
      </c>
      <c r="V143" t="s">
        <v>493</v>
      </c>
      <c r="W143">
        <v>2090.3240000000001</v>
      </c>
      <c r="X143">
        <v>1019.976</v>
      </c>
      <c r="Y143">
        <v>2.0489999999999999</v>
      </c>
      <c r="Z143">
        <v>14.99</v>
      </c>
      <c r="AA143">
        <v>131.04273000000001</v>
      </c>
      <c r="AB143">
        <v>0.57079500000000005</v>
      </c>
      <c r="AC143">
        <v>49.772176000000002</v>
      </c>
      <c r="AD143" s="1">
        <v>170</v>
      </c>
      <c r="AE143">
        <v>9</v>
      </c>
      <c r="AF143">
        <v>471</v>
      </c>
      <c r="AG143">
        <v>84</v>
      </c>
      <c r="AH143">
        <v>15.951468</v>
      </c>
      <c r="AI143">
        <v>371.3</v>
      </c>
      <c r="AJ143">
        <v>0</v>
      </c>
      <c r="AK143">
        <v>5</v>
      </c>
      <c r="AL143">
        <v>861</v>
      </c>
      <c r="AM143" t="s">
        <v>494</v>
      </c>
      <c r="AN143" t="s">
        <v>808</v>
      </c>
      <c r="AO143">
        <v>1613.634</v>
      </c>
      <c r="AR143" t="s">
        <v>118</v>
      </c>
      <c r="AS143" t="s">
        <v>119</v>
      </c>
      <c r="AT143" t="s">
        <v>231</v>
      </c>
      <c r="AU143" t="s">
        <v>493</v>
      </c>
      <c r="AV143" t="s">
        <v>48</v>
      </c>
      <c r="AW143">
        <v>5</v>
      </c>
      <c r="BB143">
        <v>0.89196259704520864</v>
      </c>
      <c r="BC143" t="s">
        <v>69</v>
      </c>
      <c r="BF143" t="s">
        <v>118</v>
      </c>
      <c r="BG143" t="s">
        <v>119</v>
      </c>
      <c r="BH143" t="s">
        <v>493</v>
      </c>
      <c r="BI143">
        <v>4567</v>
      </c>
      <c r="BJ143">
        <v>5</v>
      </c>
      <c r="BK143" t="s">
        <v>231</v>
      </c>
      <c r="BL143" t="s">
        <v>235</v>
      </c>
      <c r="BM143">
        <v>0.89196259704520864</v>
      </c>
      <c r="BN143" t="s">
        <v>69</v>
      </c>
      <c r="BO143" t="s">
        <v>186</v>
      </c>
      <c r="BP143">
        <v>2090.3240000000001</v>
      </c>
    </row>
    <row r="144" spans="1:68" ht="16.5">
      <c r="A144" s="110" t="str">
        <f t="shared" si="87"/>
        <v>해성운수</v>
      </c>
      <c r="B144" s="111" t="str">
        <f t="shared" si="104"/>
        <v>최성태</v>
      </c>
      <c r="C144" s="112" t="str">
        <f t="shared" si="88"/>
        <v>F</v>
      </c>
      <c r="D144" s="113">
        <f t="shared" si="89"/>
        <v>0.76094410833145898</v>
      </c>
      <c r="E144" s="114">
        <f t="shared" si="90"/>
        <v>4435</v>
      </c>
      <c r="F144" s="115" t="str">
        <f t="shared" si="91"/>
        <v>579</v>
      </c>
      <c r="G144" s="116" t="str">
        <f t="shared" si="92"/>
        <v>71바5798</v>
      </c>
      <c r="H144" s="117">
        <f t="shared" si="93"/>
        <v>5</v>
      </c>
      <c r="I144" s="118">
        <f t="shared" si="94"/>
        <v>1497.8010000000002</v>
      </c>
      <c r="J144" s="119">
        <f t="shared" si="95"/>
        <v>7.095847974252425E-3</v>
      </c>
      <c r="K144" s="119">
        <f t="shared" si="96"/>
        <v>0.45770154323579698</v>
      </c>
      <c r="L144" s="119">
        <f t="shared" si="97"/>
        <v>0.40993429701275397</v>
      </c>
      <c r="M144" s="120">
        <f t="shared" si="98"/>
        <v>6.9279999999999999</v>
      </c>
      <c r="N144" s="121">
        <f t="shared" si="99"/>
        <v>0.80117452184903071</v>
      </c>
      <c r="O144" s="121">
        <f t="shared" si="100"/>
        <v>1.5355845002106423</v>
      </c>
      <c r="P144" s="226">
        <f t="shared" si="101"/>
        <v>54</v>
      </c>
      <c r="Q144" s="227">
        <f t="shared" si="102"/>
        <v>12</v>
      </c>
      <c r="R144" s="227">
        <f t="shared" si="103"/>
        <v>23</v>
      </c>
      <c r="T144">
        <v>534</v>
      </c>
      <c r="U144">
        <v>4435</v>
      </c>
      <c r="V144" t="s">
        <v>495</v>
      </c>
      <c r="W144">
        <v>1497.8009999999999</v>
      </c>
      <c r="X144">
        <v>385.51299999999998</v>
      </c>
      <c r="Y144">
        <v>3.8849999999999998</v>
      </c>
      <c r="Z144">
        <v>6.9279999999999999</v>
      </c>
      <c r="AA144">
        <v>141.04163500000001</v>
      </c>
      <c r="AB144">
        <v>1.00081</v>
      </c>
      <c r="AC144">
        <v>64.554974000000001</v>
      </c>
      <c r="AD144" s="1">
        <v>614</v>
      </c>
      <c r="AE144">
        <v>12</v>
      </c>
      <c r="AF144">
        <v>23</v>
      </c>
      <c r="AG144">
        <v>77</v>
      </c>
      <c r="AH144">
        <v>10.619566000000001</v>
      </c>
      <c r="AI144">
        <v>158.19999999999999</v>
      </c>
      <c r="AJ144">
        <v>0</v>
      </c>
      <c r="AK144">
        <v>54</v>
      </c>
      <c r="AL144">
        <v>21134</v>
      </c>
      <c r="AM144" t="s">
        <v>496</v>
      </c>
      <c r="AN144" t="s">
        <v>809</v>
      </c>
      <c r="AO144">
        <v>564.73099999999999</v>
      </c>
      <c r="AR144" t="s">
        <v>118</v>
      </c>
      <c r="AS144" t="s">
        <v>127</v>
      </c>
      <c r="AT144" t="s">
        <v>269</v>
      </c>
      <c r="AU144" t="s">
        <v>495</v>
      </c>
      <c r="AV144" t="s">
        <v>203</v>
      </c>
      <c r="AW144">
        <v>5</v>
      </c>
      <c r="BB144">
        <v>0.76094410833145898</v>
      </c>
      <c r="BC144" t="s">
        <v>70</v>
      </c>
      <c r="BF144" t="s">
        <v>118</v>
      </c>
      <c r="BG144" t="s">
        <v>127</v>
      </c>
      <c r="BH144" t="s">
        <v>495</v>
      </c>
      <c r="BI144">
        <v>4435</v>
      </c>
      <c r="BJ144">
        <v>5</v>
      </c>
      <c r="BK144" t="s">
        <v>269</v>
      </c>
      <c r="BL144" t="s">
        <v>266</v>
      </c>
      <c r="BM144">
        <v>0.76094410833145898</v>
      </c>
      <c r="BN144" t="s">
        <v>70</v>
      </c>
      <c r="BO144" t="s">
        <v>201</v>
      </c>
      <c r="BP144">
        <v>1497.8010000000002</v>
      </c>
    </row>
    <row r="145" spans="1:68" ht="16.5">
      <c r="A145" s="127" t="str">
        <f t="shared" si="87"/>
        <v>해성운수</v>
      </c>
      <c r="B145" s="128" t="str">
        <f t="shared" si="104"/>
        <v>최영범</v>
      </c>
      <c r="C145" s="129" t="str">
        <f t="shared" si="88"/>
        <v>F</v>
      </c>
      <c r="D145" s="130">
        <f t="shared" si="89"/>
        <v>0.69437854520435283</v>
      </c>
      <c r="E145" s="131">
        <f t="shared" si="90"/>
        <v>5422</v>
      </c>
      <c r="F145" s="132" t="str">
        <f t="shared" si="91"/>
        <v>560</v>
      </c>
      <c r="G145" s="133" t="str">
        <f t="shared" si="92"/>
        <v>71바6854</v>
      </c>
      <c r="H145" s="134">
        <f t="shared" si="93"/>
        <v>2</v>
      </c>
      <c r="I145" s="135">
        <f t="shared" si="94"/>
        <v>1228.145</v>
      </c>
      <c r="J145" s="136">
        <f t="shared" si="95"/>
        <v>2.9089745335117153E-2</v>
      </c>
      <c r="K145" s="136">
        <f t="shared" si="96"/>
        <v>0.45460548068899193</v>
      </c>
      <c r="L145" s="136">
        <f t="shared" si="97"/>
        <v>0.14737673483179917</v>
      </c>
      <c r="M145" s="137">
        <f t="shared" si="98"/>
        <v>9.4450000000000003</v>
      </c>
      <c r="N145" s="138">
        <f t="shared" si="99"/>
        <v>0</v>
      </c>
      <c r="O145" s="138">
        <f t="shared" si="100"/>
        <v>2.4427083121292683</v>
      </c>
      <c r="P145" s="224">
        <f t="shared" si="101"/>
        <v>212</v>
      </c>
      <c r="Q145" s="225">
        <f t="shared" si="102"/>
        <v>0</v>
      </c>
      <c r="R145" s="225">
        <f t="shared" si="103"/>
        <v>30</v>
      </c>
      <c r="T145">
        <v>534</v>
      </c>
      <c r="U145">
        <v>5422</v>
      </c>
      <c r="V145" t="s">
        <v>497</v>
      </c>
      <c r="W145">
        <v>1228.145</v>
      </c>
      <c r="X145">
        <v>707.43499999999995</v>
      </c>
      <c r="Y145">
        <v>1.736</v>
      </c>
      <c r="Z145">
        <v>9.4450000000000003</v>
      </c>
      <c r="AA145">
        <v>144.99136899999999</v>
      </c>
      <c r="AB145">
        <v>4.2177619999999996</v>
      </c>
      <c r="AC145">
        <v>65.913871</v>
      </c>
      <c r="AD145" s="1">
        <v>181</v>
      </c>
      <c r="AE145">
        <v>0</v>
      </c>
      <c r="AF145">
        <v>30</v>
      </c>
      <c r="AG145">
        <v>66</v>
      </c>
      <c r="AH145">
        <v>8.4704689999999996</v>
      </c>
      <c r="AI145">
        <v>34.200000000000003</v>
      </c>
      <c r="AJ145">
        <v>0</v>
      </c>
      <c r="AK145">
        <v>212</v>
      </c>
      <c r="AL145">
        <v>40721</v>
      </c>
      <c r="AM145" t="s">
        <v>498</v>
      </c>
      <c r="AN145" t="s">
        <v>810</v>
      </c>
      <c r="AO145">
        <v>1142.7729999999999</v>
      </c>
      <c r="AR145" t="s">
        <v>118</v>
      </c>
      <c r="AS145" t="s">
        <v>123</v>
      </c>
      <c r="AT145" t="s">
        <v>258</v>
      </c>
      <c r="AU145" t="s">
        <v>497</v>
      </c>
      <c r="AV145" t="s">
        <v>48</v>
      </c>
      <c r="AW145">
        <v>2</v>
      </c>
      <c r="BB145">
        <v>0.69437854520435283</v>
      </c>
      <c r="BC145" t="s">
        <v>70</v>
      </c>
      <c r="BF145" t="s">
        <v>118</v>
      </c>
      <c r="BG145" t="s">
        <v>123</v>
      </c>
      <c r="BH145" t="s">
        <v>497</v>
      </c>
      <c r="BI145">
        <v>5422</v>
      </c>
      <c r="BJ145">
        <v>2</v>
      </c>
      <c r="BK145" t="s">
        <v>258</v>
      </c>
      <c r="BL145" t="s">
        <v>254</v>
      </c>
      <c r="BM145">
        <v>0.69437854520435283</v>
      </c>
      <c r="BN145" t="s">
        <v>70</v>
      </c>
      <c r="BO145" t="s">
        <v>201</v>
      </c>
      <c r="BP145">
        <v>1228.145</v>
      </c>
    </row>
    <row r="146" spans="1:68" ht="16.5">
      <c r="A146" s="110" t="str">
        <f t="shared" si="87"/>
        <v>해성운수</v>
      </c>
      <c r="B146" s="111" t="str">
        <f t="shared" si="104"/>
        <v>최홍선</v>
      </c>
      <c r="C146" s="112" t="str">
        <f t="shared" si="88"/>
        <v>C</v>
      </c>
      <c r="D146" s="113">
        <f t="shared" si="89"/>
        <v>0.87422015928832741</v>
      </c>
      <c r="E146" s="114">
        <f t="shared" si="90"/>
        <v>6021</v>
      </c>
      <c r="F146" s="115" t="str">
        <f t="shared" si="91"/>
        <v>24</v>
      </c>
      <c r="G146" s="116" t="str">
        <f t="shared" si="92"/>
        <v>70바3874</v>
      </c>
      <c r="H146" s="117">
        <f t="shared" si="93"/>
        <v>3</v>
      </c>
      <c r="I146" s="118">
        <f t="shared" si="94"/>
        <v>1940.6770000000001</v>
      </c>
      <c r="J146" s="119">
        <f t="shared" si="95"/>
        <v>2.0242058218207924E-2</v>
      </c>
      <c r="K146" s="119">
        <f t="shared" si="96"/>
        <v>0.36437010003925907</v>
      </c>
      <c r="L146" s="119">
        <f t="shared" si="97"/>
        <v>0.1046026721602822</v>
      </c>
      <c r="M146" s="120">
        <f t="shared" si="98"/>
        <v>13.302</v>
      </c>
      <c r="N146" s="121">
        <f t="shared" si="99"/>
        <v>0.20606405295021904</v>
      </c>
      <c r="O146" s="121">
        <f t="shared" si="100"/>
        <v>4.0182490325292717</v>
      </c>
      <c r="P146" s="226">
        <f t="shared" si="101"/>
        <v>8</v>
      </c>
      <c r="Q146" s="227">
        <f t="shared" si="102"/>
        <v>4</v>
      </c>
      <c r="R146" s="227">
        <f t="shared" si="103"/>
        <v>78</v>
      </c>
      <c r="T146">
        <v>534</v>
      </c>
      <c r="U146">
        <v>6021</v>
      </c>
      <c r="V146" t="s">
        <v>499</v>
      </c>
      <c r="W146">
        <v>1941.144</v>
      </c>
      <c r="X146">
        <v>970.46699999999998</v>
      </c>
      <c r="Y146">
        <v>2</v>
      </c>
      <c r="Z146">
        <v>13.302</v>
      </c>
      <c r="AA146">
        <v>128.48495800000001</v>
      </c>
      <c r="AB146">
        <v>2.6008</v>
      </c>
      <c r="AC146">
        <v>46.816077</v>
      </c>
      <c r="AD146" s="1">
        <v>203</v>
      </c>
      <c r="AE146">
        <v>4</v>
      </c>
      <c r="AF146">
        <v>78</v>
      </c>
      <c r="AG146">
        <v>72</v>
      </c>
      <c r="AH146">
        <v>15.107946999999999</v>
      </c>
      <c r="AI146">
        <v>155.80000000000001</v>
      </c>
      <c r="AJ146">
        <v>0</v>
      </c>
      <c r="AK146">
        <v>8</v>
      </c>
      <c r="AL146">
        <v>945</v>
      </c>
      <c r="AM146" t="s">
        <v>500</v>
      </c>
      <c r="AN146" t="s">
        <v>811</v>
      </c>
      <c r="AO146">
        <v>1541.3309999999999</v>
      </c>
      <c r="AR146" t="s">
        <v>118</v>
      </c>
      <c r="AS146" t="s">
        <v>119</v>
      </c>
      <c r="AT146" t="s">
        <v>225</v>
      </c>
      <c r="AU146" t="s">
        <v>499</v>
      </c>
      <c r="AV146" t="s">
        <v>226</v>
      </c>
      <c r="AW146">
        <v>3</v>
      </c>
      <c r="BB146">
        <v>0.87422015928832741</v>
      </c>
      <c r="BC146" t="s">
        <v>69</v>
      </c>
      <c r="BF146" t="s">
        <v>118</v>
      </c>
      <c r="BG146" t="s">
        <v>119</v>
      </c>
      <c r="BH146" t="s">
        <v>499</v>
      </c>
      <c r="BI146">
        <v>6021</v>
      </c>
      <c r="BJ146">
        <v>3</v>
      </c>
      <c r="BK146" t="s">
        <v>225</v>
      </c>
      <c r="BL146" t="s">
        <v>234</v>
      </c>
      <c r="BM146">
        <v>0.87422015928832741</v>
      </c>
      <c r="BN146" t="s">
        <v>69</v>
      </c>
      <c r="BO146" t="s">
        <v>186</v>
      </c>
      <c r="BP146">
        <v>1940.6770000000001</v>
      </c>
    </row>
    <row r="147" spans="1:68" ht="16.5">
      <c r="A147" s="127" t="str">
        <f t="shared" si="87"/>
        <v>해성운수</v>
      </c>
      <c r="B147" s="128" t="str">
        <f t="shared" si="104"/>
        <v>추경옥</v>
      </c>
      <c r="C147" s="129" t="str">
        <f t="shared" si="88"/>
        <v>F</v>
      </c>
      <c r="D147" s="130">
        <f t="shared" si="89"/>
        <v>0.70861331639579506</v>
      </c>
      <c r="E147" s="131">
        <f t="shared" si="90"/>
        <v>3591</v>
      </c>
      <c r="F147" s="132" t="str">
        <f t="shared" si="91"/>
        <v>579</v>
      </c>
      <c r="G147" s="133" t="str">
        <f t="shared" si="92"/>
        <v>71바5814</v>
      </c>
      <c r="H147" s="134">
        <f t="shared" si="93"/>
        <v>3</v>
      </c>
      <c r="I147" s="135">
        <f t="shared" si="94"/>
        <v>1328.364</v>
      </c>
      <c r="J147" s="136">
        <f t="shared" si="95"/>
        <v>1.0504659865310418E-2</v>
      </c>
      <c r="K147" s="136">
        <f t="shared" si="96"/>
        <v>0.47725891486618255</v>
      </c>
      <c r="L147" s="136">
        <f t="shared" si="97"/>
        <v>0.3131671740577131</v>
      </c>
      <c r="M147" s="137">
        <f t="shared" si="98"/>
        <v>7.5979999999999999</v>
      </c>
      <c r="N147" s="138">
        <f t="shared" si="99"/>
        <v>7.5280570686950266E-2</v>
      </c>
      <c r="O147" s="138">
        <f t="shared" si="100"/>
        <v>1.6561725551129058</v>
      </c>
      <c r="P147" s="224">
        <f t="shared" si="101"/>
        <v>30</v>
      </c>
      <c r="Q147" s="225">
        <f t="shared" si="102"/>
        <v>1</v>
      </c>
      <c r="R147" s="225">
        <f t="shared" si="103"/>
        <v>22</v>
      </c>
      <c r="T147">
        <v>534</v>
      </c>
      <c r="U147">
        <v>3591</v>
      </c>
      <c r="V147" t="s">
        <v>501</v>
      </c>
      <c r="W147">
        <v>1328.364</v>
      </c>
      <c r="X147">
        <v>348.33100000000002</v>
      </c>
      <c r="Y147">
        <v>3.8140000000000001</v>
      </c>
      <c r="Z147">
        <v>7.5979999999999999</v>
      </c>
      <c r="AA147">
        <v>134.67470800000001</v>
      </c>
      <c r="AB147">
        <v>1.414712</v>
      </c>
      <c r="AC147">
        <v>64.274704999999997</v>
      </c>
      <c r="AD147" s="1">
        <v>416</v>
      </c>
      <c r="AE147">
        <v>1</v>
      </c>
      <c r="AF147">
        <v>22</v>
      </c>
      <c r="AG147">
        <v>77</v>
      </c>
      <c r="AH147">
        <v>9.8635000000000002</v>
      </c>
      <c r="AI147">
        <v>203.7</v>
      </c>
      <c r="AJ147">
        <v>0</v>
      </c>
      <c r="AK147">
        <v>30</v>
      </c>
      <c r="AL147">
        <v>31171</v>
      </c>
      <c r="AM147" t="s">
        <v>502</v>
      </c>
      <c r="AN147" t="s">
        <v>812</v>
      </c>
      <c r="AO147">
        <v>1110.309</v>
      </c>
      <c r="AR147" t="s">
        <v>118</v>
      </c>
      <c r="AS147" t="s">
        <v>127</v>
      </c>
      <c r="AT147" t="s">
        <v>271</v>
      </c>
      <c r="AU147" t="s">
        <v>501</v>
      </c>
      <c r="AV147" t="s">
        <v>203</v>
      </c>
      <c r="AW147">
        <v>3</v>
      </c>
      <c r="BB147">
        <v>0.70861331639579506</v>
      </c>
      <c r="BC147" t="s">
        <v>70</v>
      </c>
      <c r="BF147" t="s">
        <v>118</v>
      </c>
      <c r="BG147" t="s">
        <v>127</v>
      </c>
      <c r="BH147" t="s">
        <v>501</v>
      </c>
      <c r="BI147">
        <v>3591</v>
      </c>
      <c r="BJ147">
        <v>3</v>
      </c>
      <c r="BK147" t="s">
        <v>271</v>
      </c>
      <c r="BL147" t="s">
        <v>589</v>
      </c>
      <c r="BM147">
        <v>0.70861331639579506</v>
      </c>
      <c r="BN147" t="s">
        <v>70</v>
      </c>
      <c r="BO147" t="s">
        <v>201</v>
      </c>
      <c r="BP147">
        <v>1328.364</v>
      </c>
    </row>
    <row r="148" spans="1:68" ht="16.5">
      <c r="A148" s="110" t="str">
        <f t="shared" si="87"/>
        <v>해성운수</v>
      </c>
      <c r="B148" s="111" t="str">
        <f t="shared" si="104"/>
        <v>태일국</v>
      </c>
      <c r="C148" s="112" t="str">
        <f t="shared" si="88"/>
        <v>S</v>
      </c>
      <c r="D148" s="113">
        <f t="shared" si="89"/>
        <v>1.027138091468782</v>
      </c>
      <c r="E148" s="114">
        <f t="shared" si="90"/>
        <v>719</v>
      </c>
      <c r="F148" s="115" t="str">
        <f t="shared" si="91"/>
        <v>24</v>
      </c>
      <c r="G148" s="116" t="str">
        <f t="shared" si="92"/>
        <v>70바3873</v>
      </c>
      <c r="H148" s="117">
        <f t="shared" si="93"/>
        <v>9</v>
      </c>
      <c r="I148" s="118">
        <f t="shared" si="94"/>
        <v>1366.0079999999998</v>
      </c>
      <c r="J148" s="119">
        <f t="shared" si="95"/>
        <v>4.1451315694629345E-4</v>
      </c>
      <c r="K148" s="119">
        <f t="shared" si="96"/>
        <v>0.36551103154835901</v>
      </c>
      <c r="L148" s="119">
        <f t="shared" si="97"/>
        <v>0.16690971063127011</v>
      </c>
      <c r="M148" s="120">
        <f t="shared" si="98"/>
        <v>11.597</v>
      </c>
      <c r="N148" s="121">
        <f t="shared" si="99"/>
        <v>0.63814308869763503</v>
      </c>
      <c r="O148" s="121">
        <f t="shared" si="100"/>
        <v>10.919337295492866</v>
      </c>
      <c r="P148" s="226">
        <f t="shared" si="101"/>
        <v>3</v>
      </c>
      <c r="Q148" s="227">
        <f t="shared" si="102"/>
        <v>9</v>
      </c>
      <c r="R148" s="227">
        <f t="shared" si="103"/>
        <v>154</v>
      </c>
      <c r="T148">
        <v>534</v>
      </c>
      <c r="U148">
        <v>719</v>
      </c>
      <c r="V148" t="s">
        <v>503</v>
      </c>
      <c r="W148">
        <v>1410.3420000000001</v>
      </c>
      <c r="X148">
        <v>596.59500000000003</v>
      </c>
      <c r="Y148">
        <v>2.3639999999999999</v>
      </c>
      <c r="Z148">
        <v>11.597</v>
      </c>
      <c r="AA148">
        <v>86.443577000000005</v>
      </c>
      <c r="AB148">
        <v>3.5832000000000003E-2</v>
      </c>
      <c r="AC148">
        <v>31.596081000000002</v>
      </c>
      <c r="AD148" s="1">
        <v>228</v>
      </c>
      <c r="AE148">
        <v>9</v>
      </c>
      <c r="AF148">
        <v>154</v>
      </c>
      <c r="AG148">
        <v>79</v>
      </c>
      <c r="AH148">
        <v>16.315173999999999</v>
      </c>
      <c r="AI148">
        <v>46.8</v>
      </c>
      <c r="AJ148">
        <v>0</v>
      </c>
      <c r="AK148">
        <v>3</v>
      </c>
      <c r="AL148">
        <v>1336</v>
      </c>
      <c r="AM148" t="s">
        <v>504</v>
      </c>
      <c r="AN148" t="s">
        <v>813</v>
      </c>
      <c r="AO148">
        <v>316.54000000000002</v>
      </c>
      <c r="AR148" t="s">
        <v>118</v>
      </c>
      <c r="AS148" t="s">
        <v>119</v>
      </c>
      <c r="AT148" t="s">
        <v>224</v>
      </c>
      <c r="AU148" t="s">
        <v>503</v>
      </c>
      <c r="AV148" t="s">
        <v>48</v>
      </c>
      <c r="AW148">
        <v>9</v>
      </c>
      <c r="BB148">
        <v>1.027138091468782</v>
      </c>
      <c r="BC148" t="s">
        <v>71</v>
      </c>
      <c r="BF148" t="s">
        <v>118</v>
      </c>
      <c r="BG148" t="s">
        <v>119</v>
      </c>
      <c r="BH148" t="s">
        <v>503</v>
      </c>
      <c r="BI148">
        <v>719</v>
      </c>
      <c r="BJ148">
        <v>9</v>
      </c>
      <c r="BK148" t="s">
        <v>224</v>
      </c>
      <c r="BL148" t="s">
        <v>233</v>
      </c>
      <c r="BM148">
        <v>1.027138091468782</v>
      </c>
      <c r="BN148" t="s">
        <v>71</v>
      </c>
      <c r="BO148" t="s">
        <v>185</v>
      </c>
      <c r="BP148">
        <v>1366.0079999999998</v>
      </c>
    </row>
    <row r="149" spans="1:68" ht="16.5">
      <c r="A149" s="127" t="str">
        <f t="shared" si="87"/>
        <v>해성운수</v>
      </c>
      <c r="B149" s="128" t="str">
        <f t="shared" si="104"/>
        <v>한규민</v>
      </c>
      <c r="C149" s="129" t="str">
        <f t="shared" si="88"/>
        <v>F</v>
      </c>
      <c r="D149" s="130">
        <f t="shared" si="89"/>
        <v>0.79169168156379222</v>
      </c>
      <c r="E149" s="131">
        <f t="shared" si="90"/>
        <v>7042</v>
      </c>
      <c r="F149" s="132" t="str">
        <f t="shared" si="91"/>
        <v>593</v>
      </c>
      <c r="G149" s="133" t="str">
        <f t="shared" si="92"/>
        <v>71바5789</v>
      </c>
      <c r="H149" s="134">
        <f t="shared" si="93"/>
        <v>3</v>
      </c>
      <c r="I149" s="135">
        <f t="shared" si="94"/>
        <v>1148.0250000000001</v>
      </c>
      <c r="J149" s="136">
        <f t="shared" si="95"/>
        <v>5.9816424328289061E-3</v>
      </c>
      <c r="K149" s="136">
        <f t="shared" si="96"/>
        <v>0.51990307802701274</v>
      </c>
      <c r="L149" s="136">
        <f t="shared" si="97"/>
        <v>0.15069358245682801</v>
      </c>
      <c r="M149" s="137">
        <f t="shared" si="98"/>
        <v>10.519</v>
      </c>
      <c r="N149" s="138">
        <f t="shared" si="99"/>
        <v>0.4355305851353411</v>
      </c>
      <c r="O149" s="138">
        <f t="shared" si="100"/>
        <v>17.769647873521915</v>
      </c>
      <c r="P149" s="224">
        <f t="shared" si="101"/>
        <v>124</v>
      </c>
      <c r="Q149" s="225">
        <f t="shared" si="102"/>
        <v>5</v>
      </c>
      <c r="R149" s="225">
        <f t="shared" si="103"/>
        <v>204</v>
      </c>
      <c r="T149">
        <v>534</v>
      </c>
      <c r="U149">
        <v>7042</v>
      </c>
      <c r="V149" t="s">
        <v>505</v>
      </c>
      <c r="W149">
        <v>1148.0250000000001</v>
      </c>
      <c r="X149">
        <v>659.64300000000003</v>
      </c>
      <c r="Y149">
        <v>1.74</v>
      </c>
      <c r="Z149">
        <v>10.519</v>
      </c>
      <c r="AA149">
        <v>118.602208</v>
      </c>
      <c r="AB149">
        <v>0.70943599999999996</v>
      </c>
      <c r="AC149">
        <v>61.661653000000001</v>
      </c>
      <c r="AD149" s="1">
        <v>173</v>
      </c>
      <c r="AE149">
        <v>5</v>
      </c>
      <c r="AF149">
        <v>204</v>
      </c>
      <c r="AG149">
        <v>75</v>
      </c>
      <c r="AH149">
        <v>9.6796249999999997</v>
      </c>
      <c r="AI149">
        <v>99.4</v>
      </c>
      <c r="AJ149">
        <v>0</v>
      </c>
      <c r="AK149">
        <v>124</v>
      </c>
      <c r="AL149">
        <v>41969</v>
      </c>
      <c r="AM149" t="s">
        <v>506</v>
      </c>
      <c r="AN149" t="s">
        <v>814</v>
      </c>
      <c r="AO149">
        <v>999.58199999999999</v>
      </c>
      <c r="AR149" t="s">
        <v>118</v>
      </c>
      <c r="AS149" t="s">
        <v>128</v>
      </c>
      <c r="AT149" t="s">
        <v>277</v>
      </c>
      <c r="AU149" t="s">
        <v>505</v>
      </c>
      <c r="AV149" t="s">
        <v>226</v>
      </c>
      <c r="AW149">
        <v>3</v>
      </c>
      <c r="BB149">
        <v>0.79169168156379222</v>
      </c>
      <c r="BC149" t="s">
        <v>70</v>
      </c>
      <c r="BF149" t="s">
        <v>118</v>
      </c>
      <c r="BG149" t="s">
        <v>128</v>
      </c>
      <c r="BH149" t="s">
        <v>505</v>
      </c>
      <c r="BI149">
        <v>7042</v>
      </c>
      <c r="BJ149">
        <v>3</v>
      </c>
      <c r="BK149" t="s">
        <v>277</v>
      </c>
      <c r="BL149" t="s">
        <v>276</v>
      </c>
      <c r="BM149">
        <v>0.79169168156379222</v>
      </c>
      <c r="BN149" t="s">
        <v>70</v>
      </c>
      <c r="BO149" t="s">
        <v>201</v>
      </c>
      <c r="BP149">
        <v>1148.0250000000001</v>
      </c>
    </row>
    <row r="150" spans="1:68" ht="16.5">
      <c r="A150" s="110" t="str">
        <f t="shared" si="87"/>
        <v>해성운수</v>
      </c>
      <c r="B150" s="111" t="str">
        <f t="shared" si="104"/>
        <v>한효수</v>
      </c>
      <c r="C150" s="112" t="str">
        <f t="shared" si="88"/>
        <v>B</v>
      </c>
      <c r="D150" s="113">
        <f t="shared" si="89"/>
        <v>0.93111704777416904</v>
      </c>
      <c r="E150" s="114">
        <f t="shared" si="90"/>
        <v>6945</v>
      </c>
      <c r="F150" s="115" t="str">
        <f t="shared" si="91"/>
        <v>24</v>
      </c>
      <c r="G150" s="116" t="str">
        <f t="shared" si="92"/>
        <v>70바3881</v>
      </c>
      <c r="H150" s="117">
        <f t="shared" si="93"/>
        <v>10</v>
      </c>
      <c r="I150" s="118">
        <f t="shared" si="94"/>
        <v>1880.9699999999998</v>
      </c>
      <c r="J150" s="119">
        <f t="shared" si="95"/>
        <v>8.5487020257816668E-3</v>
      </c>
      <c r="K150" s="119">
        <f t="shared" si="96"/>
        <v>0.39580432064906212</v>
      </c>
      <c r="L150" s="119">
        <f t="shared" si="97"/>
        <v>0.15098592747359077</v>
      </c>
      <c r="M150" s="120">
        <f t="shared" si="98"/>
        <v>15.260999999999999</v>
      </c>
      <c r="N150" s="121">
        <f t="shared" si="99"/>
        <v>0.69113276660446465</v>
      </c>
      <c r="O150" s="121">
        <f t="shared" si="100"/>
        <v>18.501092521411824</v>
      </c>
      <c r="P150" s="226">
        <f t="shared" si="101"/>
        <v>14</v>
      </c>
      <c r="Q150" s="227">
        <f t="shared" si="102"/>
        <v>13</v>
      </c>
      <c r="R150" s="227">
        <f t="shared" si="103"/>
        <v>348</v>
      </c>
      <c r="T150">
        <v>534</v>
      </c>
      <c r="U150">
        <v>6945</v>
      </c>
      <c r="V150" t="s">
        <v>507</v>
      </c>
      <c r="W150">
        <v>1880.97</v>
      </c>
      <c r="X150">
        <v>884.88499999999999</v>
      </c>
      <c r="Y150">
        <v>2.1259999999999999</v>
      </c>
      <c r="Z150">
        <v>15.260999999999999</v>
      </c>
      <c r="AA150">
        <v>121.067736</v>
      </c>
      <c r="AB150">
        <v>1.034972</v>
      </c>
      <c r="AC150">
        <v>47.919133000000002</v>
      </c>
      <c r="AD150" s="1">
        <v>284</v>
      </c>
      <c r="AE150">
        <v>13</v>
      </c>
      <c r="AF150">
        <v>348</v>
      </c>
      <c r="AG150">
        <v>76</v>
      </c>
      <c r="AH150">
        <v>15.536509000000001</v>
      </c>
      <c r="AI150">
        <v>249.2</v>
      </c>
      <c r="AJ150">
        <v>0</v>
      </c>
      <c r="AK150">
        <v>14</v>
      </c>
      <c r="AL150">
        <v>9397</v>
      </c>
      <c r="AM150" t="s">
        <v>508</v>
      </c>
      <c r="AN150" t="s">
        <v>815</v>
      </c>
      <c r="AO150">
        <v>363.14400000000001</v>
      </c>
      <c r="AR150" t="s">
        <v>118</v>
      </c>
      <c r="AS150" t="s">
        <v>119</v>
      </c>
      <c r="AT150" t="s">
        <v>235</v>
      </c>
      <c r="AU150" t="s">
        <v>507</v>
      </c>
      <c r="AV150" t="s">
        <v>48</v>
      </c>
      <c r="AW150">
        <v>10</v>
      </c>
      <c r="BB150">
        <v>0.93111704777416904</v>
      </c>
      <c r="BC150" t="s">
        <v>68</v>
      </c>
      <c r="BF150" t="s">
        <v>118</v>
      </c>
      <c r="BG150" t="s">
        <v>119</v>
      </c>
      <c r="BH150" t="s">
        <v>507</v>
      </c>
      <c r="BI150">
        <v>6945</v>
      </c>
      <c r="BJ150">
        <v>10</v>
      </c>
      <c r="BK150" t="s">
        <v>235</v>
      </c>
      <c r="BL150" t="s">
        <v>222</v>
      </c>
      <c r="BM150">
        <v>0.93111704777416904</v>
      </c>
      <c r="BN150" t="s">
        <v>68</v>
      </c>
      <c r="BO150" t="s">
        <v>184</v>
      </c>
      <c r="BP150">
        <v>1880.9699999999998</v>
      </c>
    </row>
    <row r="151" spans="1:68" ht="16.5">
      <c r="A151" s="127" t="str">
        <f t="shared" si="87"/>
        <v>해성운수</v>
      </c>
      <c r="B151" s="128" t="str">
        <f t="shared" si="104"/>
        <v>함종선</v>
      </c>
      <c r="C151" s="129" t="str">
        <f t="shared" si="88"/>
        <v>F</v>
      </c>
      <c r="D151" s="130">
        <f t="shared" si="89"/>
        <v>0.75624100087586466</v>
      </c>
      <c r="E151" s="131">
        <f t="shared" si="90"/>
        <v>6140</v>
      </c>
      <c r="F151" s="132" t="str">
        <f t="shared" si="91"/>
        <v>593</v>
      </c>
      <c r="G151" s="133" t="str">
        <f t="shared" si="92"/>
        <v>70바3806</v>
      </c>
      <c r="H151" s="134">
        <f t="shared" si="93"/>
        <v>5</v>
      </c>
      <c r="I151" s="135">
        <f t="shared" si="94"/>
        <v>1007.939</v>
      </c>
      <c r="J151" s="136">
        <f t="shared" si="95"/>
        <v>5.1108468643411512E-3</v>
      </c>
      <c r="K151" s="136">
        <f t="shared" si="96"/>
        <v>0.4874291067251213</v>
      </c>
      <c r="L151" s="136">
        <f t="shared" si="97"/>
        <v>0.16072401206819065</v>
      </c>
      <c r="M151" s="137">
        <f t="shared" si="98"/>
        <v>10.135</v>
      </c>
      <c r="N151" s="138">
        <f t="shared" si="99"/>
        <v>0.29120361247788062</v>
      </c>
      <c r="O151" s="138">
        <f t="shared" si="100"/>
        <v>7.4742260535989358</v>
      </c>
      <c r="P151" s="224">
        <f t="shared" si="101"/>
        <v>88</v>
      </c>
      <c r="Q151" s="225">
        <f t="shared" si="102"/>
        <v>3</v>
      </c>
      <c r="R151" s="225">
        <f t="shared" si="103"/>
        <v>77</v>
      </c>
      <c r="T151">
        <v>534</v>
      </c>
      <c r="U151">
        <v>6140</v>
      </c>
      <c r="V151" t="s">
        <v>509</v>
      </c>
      <c r="W151">
        <v>1030.2070000000001</v>
      </c>
      <c r="X151">
        <v>619.79200000000003</v>
      </c>
      <c r="Y151">
        <v>1.6619999999999999</v>
      </c>
      <c r="Z151">
        <v>10.135</v>
      </c>
      <c r="AA151">
        <v>108.971373</v>
      </c>
      <c r="AB151">
        <v>0.55693599999999999</v>
      </c>
      <c r="AC151">
        <v>53.115819000000002</v>
      </c>
      <c r="AD151" s="1">
        <v>162</v>
      </c>
      <c r="AE151">
        <v>3</v>
      </c>
      <c r="AF151">
        <v>77</v>
      </c>
      <c r="AG151">
        <v>76</v>
      </c>
      <c r="AH151">
        <v>9.4539229999999996</v>
      </c>
      <c r="AI151">
        <v>0</v>
      </c>
      <c r="AJ151">
        <v>0</v>
      </c>
      <c r="AK151">
        <v>88</v>
      </c>
      <c r="AL151">
        <v>35740</v>
      </c>
      <c r="AM151" t="s">
        <v>510</v>
      </c>
      <c r="AN151" t="s">
        <v>816</v>
      </c>
      <c r="AO151">
        <v>366.27699999999999</v>
      </c>
      <c r="AR151" t="s">
        <v>118</v>
      </c>
      <c r="AS151" t="s">
        <v>128</v>
      </c>
      <c r="AT151" t="s">
        <v>597</v>
      </c>
      <c r="AU151" t="s">
        <v>509</v>
      </c>
      <c r="AV151" t="s">
        <v>226</v>
      </c>
      <c r="AW151">
        <v>5</v>
      </c>
      <c r="BB151">
        <v>0.75624100087586466</v>
      </c>
      <c r="BC151" t="s">
        <v>70</v>
      </c>
      <c r="BF151" t="s">
        <v>118</v>
      </c>
      <c r="BG151" t="s">
        <v>128</v>
      </c>
      <c r="BH151" t="s">
        <v>509</v>
      </c>
      <c r="BI151">
        <v>6140</v>
      </c>
      <c r="BJ151">
        <v>5</v>
      </c>
      <c r="BK151" t="s">
        <v>597</v>
      </c>
      <c r="BL151" t="s">
        <v>278</v>
      </c>
      <c r="BM151">
        <v>0.75624100087586466</v>
      </c>
      <c r="BN151" t="s">
        <v>70</v>
      </c>
      <c r="BO151" t="s">
        <v>201</v>
      </c>
      <c r="BP151">
        <v>1007.939</v>
      </c>
    </row>
    <row r="152" spans="1:68" ht="16.5">
      <c r="A152" s="110" t="str">
        <f t="shared" si="87"/>
        <v>해성운수</v>
      </c>
      <c r="B152" s="111" t="str">
        <f t="shared" si="104"/>
        <v>홍기표</v>
      </c>
      <c r="C152" s="112" t="str">
        <f t="shared" si="88"/>
        <v>B</v>
      </c>
      <c r="D152" s="113">
        <f t="shared" si="89"/>
        <v>0.92935193389564086</v>
      </c>
      <c r="E152" s="114">
        <f t="shared" si="90"/>
        <v>8844</v>
      </c>
      <c r="F152" s="115" t="str">
        <f t="shared" si="91"/>
        <v>24</v>
      </c>
      <c r="G152" s="116" t="str">
        <f t="shared" si="92"/>
        <v>70바3864</v>
      </c>
      <c r="H152" s="117">
        <f t="shared" si="93"/>
        <v>3</v>
      </c>
      <c r="I152" s="118">
        <f t="shared" si="94"/>
        <v>794.97199999999998</v>
      </c>
      <c r="J152" s="119">
        <f t="shared" si="95"/>
        <v>1.714270045187027E-3</v>
      </c>
      <c r="K152" s="119">
        <f t="shared" si="96"/>
        <v>0.42330287506766273</v>
      </c>
      <c r="L152" s="119">
        <f t="shared" si="97"/>
        <v>7.7990168207182145E-2</v>
      </c>
      <c r="M152" s="120">
        <f t="shared" si="98"/>
        <v>17.818000000000001</v>
      </c>
      <c r="N152" s="121">
        <f t="shared" si="99"/>
        <v>1.3836965327080704</v>
      </c>
      <c r="O152" s="121">
        <f t="shared" si="100"/>
        <v>32.957135597228586</v>
      </c>
      <c r="P152" s="226">
        <f t="shared" si="101"/>
        <v>15</v>
      </c>
      <c r="Q152" s="227">
        <f t="shared" si="102"/>
        <v>11</v>
      </c>
      <c r="R152" s="227">
        <f t="shared" si="103"/>
        <v>262</v>
      </c>
      <c r="T152">
        <v>534</v>
      </c>
      <c r="U152">
        <v>8844</v>
      </c>
      <c r="V152" t="s">
        <v>511</v>
      </c>
      <c r="W152">
        <v>794.97199999999998</v>
      </c>
      <c r="X152">
        <v>390.60399999999998</v>
      </c>
      <c r="Y152">
        <v>2.0350000000000001</v>
      </c>
      <c r="Z152">
        <v>17.818000000000001</v>
      </c>
      <c r="AA152">
        <v>49.743037999999999</v>
      </c>
      <c r="AB152">
        <v>8.5273000000000002E-2</v>
      </c>
      <c r="AC152">
        <v>21.056370999999999</v>
      </c>
      <c r="AD152" s="1">
        <v>62</v>
      </c>
      <c r="AE152">
        <v>11</v>
      </c>
      <c r="AF152">
        <v>262</v>
      </c>
      <c r="AG152">
        <v>80</v>
      </c>
      <c r="AH152">
        <v>15.981572999999999</v>
      </c>
      <c r="AI152">
        <v>196.9</v>
      </c>
      <c r="AJ152">
        <v>0</v>
      </c>
      <c r="AK152">
        <v>15</v>
      </c>
      <c r="AL152">
        <v>10790</v>
      </c>
      <c r="AM152" t="s">
        <v>512</v>
      </c>
      <c r="AN152" t="s">
        <v>817</v>
      </c>
      <c r="AO152">
        <v>488.822</v>
      </c>
      <c r="AR152" t="s">
        <v>118</v>
      </c>
      <c r="AS152" t="s">
        <v>119</v>
      </c>
      <c r="AT152" t="s">
        <v>222</v>
      </c>
      <c r="AU152" t="s">
        <v>511</v>
      </c>
      <c r="AV152" t="s">
        <v>48</v>
      </c>
      <c r="AW152">
        <v>3</v>
      </c>
      <c r="BB152">
        <v>0.92935193389564086</v>
      </c>
      <c r="BC152" t="s">
        <v>68</v>
      </c>
      <c r="BF152" t="s">
        <v>118</v>
      </c>
      <c r="BG152" t="s">
        <v>119</v>
      </c>
      <c r="BH152" t="s">
        <v>511</v>
      </c>
      <c r="BI152">
        <v>8844</v>
      </c>
      <c r="BJ152">
        <v>3</v>
      </c>
      <c r="BK152" t="s">
        <v>222</v>
      </c>
      <c r="BL152" t="s">
        <v>219</v>
      </c>
      <c r="BM152">
        <v>0.92935193389564086</v>
      </c>
      <c r="BN152" t="s">
        <v>68</v>
      </c>
      <c r="BO152" t="s">
        <v>184</v>
      </c>
      <c r="BP152">
        <v>794.97199999999998</v>
      </c>
    </row>
    <row r="153" spans="1:68" ht="16.5">
      <c r="A153" s="127" t="str">
        <f t="shared" si="87"/>
        <v>해성운수</v>
      </c>
      <c r="B153" s="128" t="str">
        <f t="shared" si="104"/>
        <v>홍순관</v>
      </c>
      <c r="C153" s="129" t="str">
        <f t="shared" si="88"/>
        <v>D</v>
      </c>
      <c r="D153" s="130">
        <f t="shared" si="89"/>
        <v>0.80817459006391423</v>
      </c>
      <c r="E153" s="131">
        <f t="shared" si="90"/>
        <v>4530</v>
      </c>
      <c r="F153" s="132" t="str">
        <f t="shared" si="91"/>
        <v>예비</v>
      </c>
      <c r="G153" s="133" t="str">
        <f t="shared" si="92"/>
        <v>71바5812</v>
      </c>
      <c r="H153" s="134">
        <f t="shared" si="93"/>
        <v>5</v>
      </c>
      <c r="I153" s="135">
        <f t="shared" si="94"/>
        <v>959.40800000000013</v>
      </c>
      <c r="J153" s="136">
        <f t="shared" si="95"/>
        <v>3.7110355157464149E-3</v>
      </c>
      <c r="K153" s="136">
        <f t="shared" si="96"/>
        <v>0.46319301068137364</v>
      </c>
      <c r="L153" s="136">
        <f t="shared" si="97"/>
        <v>0.26057735603622229</v>
      </c>
      <c r="M153" s="137">
        <f t="shared" si="98"/>
        <v>7.0819999999999999</v>
      </c>
      <c r="N153" s="138">
        <f t="shared" si="99"/>
        <v>4.1692376965795575</v>
      </c>
      <c r="O153" s="138">
        <f t="shared" si="100"/>
        <v>1.667695078631823</v>
      </c>
      <c r="P153" s="224">
        <f t="shared" si="101"/>
        <v>97</v>
      </c>
      <c r="Q153" s="225">
        <f t="shared" si="102"/>
        <v>40</v>
      </c>
      <c r="R153" s="225">
        <f t="shared" si="103"/>
        <v>16</v>
      </c>
      <c r="T153">
        <v>534</v>
      </c>
      <c r="U153">
        <v>4530</v>
      </c>
      <c r="V153" t="s">
        <v>513</v>
      </c>
      <c r="W153">
        <v>959.40800000000002</v>
      </c>
      <c r="X153">
        <v>295.23899999999998</v>
      </c>
      <c r="Y153">
        <v>3.25</v>
      </c>
      <c r="Z153">
        <v>7.0819999999999999</v>
      </c>
      <c r="AA153">
        <v>103.516929</v>
      </c>
      <c r="AB153">
        <v>0.38415500000000002</v>
      </c>
      <c r="AC153">
        <v>47.948318</v>
      </c>
      <c r="AD153" s="1">
        <v>250</v>
      </c>
      <c r="AE153">
        <v>40</v>
      </c>
      <c r="AF153">
        <v>16</v>
      </c>
      <c r="AG153">
        <v>85</v>
      </c>
      <c r="AH153">
        <v>9.2681260000000005</v>
      </c>
      <c r="AI153">
        <v>118.4</v>
      </c>
      <c r="AJ153">
        <v>0</v>
      </c>
      <c r="AK153">
        <v>97</v>
      </c>
      <c r="AL153">
        <v>40388</v>
      </c>
      <c r="AM153" t="s">
        <v>514</v>
      </c>
      <c r="AN153" t="s">
        <v>818</v>
      </c>
      <c r="AO153">
        <v>272.70400000000001</v>
      </c>
      <c r="AR153" t="s">
        <v>118</v>
      </c>
      <c r="AS153" t="s">
        <v>91</v>
      </c>
      <c r="AT153" t="s">
        <v>280</v>
      </c>
      <c r="AU153" t="s">
        <v>513</v>
      </c>
      <c r="AV153" t="s">
        <v>203</v>
      </c>
      <c r="AW153">
        <v>5</v>
      </c>
      <c r="BB153">
        <v>0.80817459006391423</v>
      </c>
      <c r="BC153" t="s">
        <v>67</v>
      </c>
      <c r="BF153" t="s">
        <v>118</v>
      </c>
      <c r="BG153" t="s">
        <v>91</v>
      </c>
      <c r="BH153" t="s">
        <v>513</v>
      </c>
      <c r="BI153">
        <v>4530</v>
      </c>
      <c r="BJ153">
        <v>5</v>
      </c>
      <c r="BK153" t="s">
        <v>280</v>
      </c>
      <c r="BL153" t="s">
        <v>265</v>
      </c>
      <c r="BM153">
        <v>0.80817459006391423</v>
      </c>
      <c r="BN153" t="s">
        <v>67</v>
      </c>
      <c r="BO153" t="s">
        <v>188</v>
      </c>
      <c r="BP153">
        <v>959.40800000000013</v>
      </c>
    </row>
    <row r="154" spans="1:68" ht="16.5">
      <c r="A154" s="110" t="str">
        <f t="shared" ref="A154:A157" si="105">BF154</f>
        <v>해성운수</v>
      </c>
      <c r="B154" s="111" t="str">
        <f t="shared" ref="B154:B157" si="106">IF(BH154="null", E154, BH154)</f>
        <v>홍순욱</v>
      </c>
      <c r="C154" s="112" t="str">
        <f t="shared" ref="C154:C157" si="107">BN154</f>
        <v>B</v>
      </c>
      <c r="D154" s="113">
        <f t="shared" ref="D154:D157" si="108">BM154</f>
        <v>0.91074999999999995</v>
      </c>
      <c r="E154" s="114">
        <f t="shared" ref="E154:E157" si="109">U154</f>
        <v>1289</v>
      </c>
      <c r="F154" s="115" t="str">
        <f t="shared" ref="F154:F157" si="110">BG154</f>
        <v>564</v>
      </c>
      <c r="G154" s="116" t="str">
        <f t="shared" ref="G154:G157" si="111">BK154</f>
        <v>71바5772</v>
      </c>
      <c r="H154" s="117">
        <f t="shared" ref="H154:H157" si="112">BJ154</f>
        <v>1</v>
      </c>
      <c r="I154" s="118">
        <f t="shared" ref="I154:I157" si="113">BP154</f>
        <v>1209.6369999999999</v>
      </c>
      <c r="J154" s="119">
        <f t="shared" ref="J154:J157" si="114">AB154/AA154</f>
        <v>4.1488152987111851E-2</v>
      </c>
      <c r="K154" s="119">
        <f t="shared" ref="K154:K157" si="115">AC154/AA154</f>
        <v>0.4178885345490968</v>
      </c>
      <c r="L154" s="119">
        <f t="shared" ref="L154:L157" si="116">AD154/I154</f>
        <v>0.27528919832974685</v>
      </c>
      <c r="M154" s="120">
        <f t="shared" ref="M154:M157" si="117">Z154</f>
        <v>6.2160000000000002</v>
      </c>
      <c r="N154" s="121">
        <f t="shared" ref="N154:N157" si="118">AE154*100/W154</f>
        <v>0</v>
      </c>
      <c r="O154" s="121">
        <f t="shared" ref="O154:O157" si="119">AF154*100/W154</f>
        <v>0.57868600249496338</v>
      </c>
      <c r="P154" s="226">
        <f t="shared" ref="P154:P157" si="120">AK154</f>
        <v>36</v>
      </c>
      <c r="Q154" s="227">
        <f t="shared" ref="Q154:Q157" si="121">AE154</f>
        <v>0</v>
      </c>
      <c r="R154" s="227">
        <f t="shared" ref="R154:R157" si="122">AF154</f>
        <v>7</v>
      </c>
      <c r="T154">
        <v>534</v>
      </c>
      <c r="U154">
        <v>1289</v>
      </c>
      <c r="V154" t="s">
        <v>515</v>
      </c>
      <c r="W154">
        <v>1209.6369999999999</v>
      </c>
      <c r="X154">
        <v>332.03300000000002</v>
      </c>
      <c r="Y154">
        <v>3.6429999999999998</v>
      </c>
      <c r="Z154">
        <v>6.2160000000000002</v>
      </c>
      <c r="AA154">
        <v>124.08993</v>
      </c>
      <c r="AB154">
        <v>5.1482619999999999</v>
      </c>
      <c r="AC154">
        <v>51.855758999999999</v>
      </c>
      <c r="AD154" s="1">
        <v>333</v>
      </c>
      <c r="AE154">
        <v>0</v>
      </c>
      <c r="AF154">
        <v>7</v>
      </c>
      <c r="AG154">
        <v>77</v>
      </c>
      <c r="AH154">
        <v>9.7480670000000007</v>
      </c>
      <c r="AI154">
        <v>61.4</v>
      </c>
      <c r="AJ154">
        <v>0</v>
      </c>
      <c r="AK154">
        <v>36</v>
      </c>
      <c r="AL154">
        <v>3071</v>
      </c>
      <c r="AM154" t="s">
        <v>516</v>
      </c>
      <c r="AN154" t="s">
        <v>819</v>
      </c>
      <c r="AO154">
        <v>1209.6369999999999</v>
      </c>
      <c r="AR154" t="s">
        <v>118</v>
      </c>
      <c r="AS154" t="s">
        <v>124</v>
      </c>
      <c r="AT154" t="s">
        <v>260</v>
      </c>
      <c r="AU154" t="s">
        <v>515</v>
      </c>
      <c r="AV154" t="s">
        <v>203</v>
      </c>
      <c r="AW154">
        <v>1</v>
      </c>
      <c r="BB154">
        <v>0.91074999999999995</v>
      </c>
      <c r="BC154" t="s">
        <v>68</v>
      </c>
      <c r="BF154" t="s">
        <v>118</v>
      </c>
      <c r="BG154" t="s">
        <v>124</v>
      </c>
      <c r="BH154" t="s">
        <v>515</v>
      </c>
      <c r="BI154">
        <v>1289</v>
      </c>
      <c r="BJ154">
        <v>1</v>
      </c>
      <c r="BK154" t="s">
        <v>260</v>
      </c>
      <c r="BL154" t="s">
        <v>183</v>
      </c>
      <c r="BM154">
        <v>0.91074999999999995</v>
      </c>
      <c r="BN154" t="s">
        <v>68</v>
      </c>
      <c r="BO154" t="s">
        <v>184</v>
      </c>
      <c r="BP154">
        <v>1209.6369999999999</v>
      </c>
    </row>
    <row r="155" spans="1:68" ht="16.5">
      <c r="A155" s="127" t="str">
        <f t="shared" si="105"/>
        <v>해성운수</v>
      </c>
      <c r="B155" s="128" t="str">
        <f t="shared" si="106"/>
        <v>홍향기</v>
      </c>
      <c r="C155" s="129" t="str">
        <f t="shared" si="107"/>
        <v>D</v>
      </c>
      <c r="D155" s="130">
        <f t="shared" si="108"/>
        <v>0.82764253583937164</v>
      </c>
      <c r="E155" s="131">
        <f t="shared" si="109"/>
        <v>5824</v>
      </c>
      <c r="F155" s="132" t="str">
        <f t="shared" si="110"/>
        <v>593</v>
      </c>
      <c r="G155" s="133" t="str">
        <f t="shared" si="111"/>
        <v>70바3808</v>
      </c>
      <c r="H155" s="134">
        <f t="shared" si="112"/>
        <v>2</v>
      </c>
      <c r="I155" s="135">
        <f t="shared" si="113"/>
        <v>1355.0930000000001</v>
      </c>
      <c r="J155" s="136">
        <f t="shared" si="114"/>
        <v>2.1428220532636318E-2</v>
      </c>
      <c r="K155" s="136">
        <f t="shared" si="115"/>
        <v>0.39956904401241616</v>
      </c>
      <c r="L155" s="136">
        <f t="shared" si="116"/>
        <v>0.24278776438222319</v>
      </c>
      <c r="M155" s="137">
        <f t="shared" si="117"/>
        <v>7.258</v>
      </c>
      <c r="N155" s="138">
        <f t="shared" si="118"/>
        <v>7.3795673064505532E-2</v>
      </c>
      <c r="O155" s="138">
        <f t="shared" si="119"/>
        <v>0.44277403838703316</v>
      </c>
      <c r="P155" s="224">
        <f t="shared" si="120"/>
        <v>23</v>
      </c>
      <c r="Q155" s="225">
        <f t="shared" si="121"/>
        <v>1</v>
      </c>
      <c r="R155" s="225">
        <f t="shared" si="122"/>
        <v>6</v>
      </c>
      <c r="T155">
        <v>534</v>
      </c>
      <c r="U155">
        <v>5824</v>
      </c>
      <c r="V155" t="s">
        <v>820</v>
      </c>
      <c r="W155">
        <v>1355.0930000000001</v>
      </c>
      <c r="X155">
        <v>744.31899999999996</v>
      </c>
      <c r="Y155">
        <v>1.821</v>
      </c>
      <c r="Z155">
        <v>7.258</v>
      </c>
      <c r="AA155">
        <v>122.421318</v>
      </c>
      <c r="AB155">
        <v>2.6232709999999999</v>
      </c>
      <c r="AC155">
        <v>48.915768999999997</v>
      </c>
      <c r="AD155" s="1">
        <v>329</v>
      </c>
      <c r="AE155">
        <v>1</v>
      </c>
      <c r="AF155">
        <v>6</v>
      </c>
      <c r="AG155">
        <v>60</v>
      </c>
      <c r="AH155">
        <v>11.069093000000001</v>
      </c>
      <c r="AI155">
        <v>0</v>
      </c>
      <c r="AJ155">
        <v>0</v>
      </c>
      <c r="AK155">
        <v>23</v>
      </c>
      <c r="AL155">
        <v>2519</v>
      </c>
      <c r="AM155" t="s">
        <v>821</v>
      </c>
      <c r="AN155" t="s">
        <v>822</v>
      </c>
      <c r="AO155">
        <v>1261.308</v>
      </c>
      <c r="AR155" t="s">
        <v>118</v>
      </c>
      <c r="AS155" t="s">
        <v>128</v>
      </c>
      <c r="AT155" t="s">
        <v>273</v>
      </c>
      <c r="AU155" t="s">
        <v>820</v>
      </c>
      <c r="AV155" t="s">
        <v>226</v>
      </c>
      <c r="AW155">
        <v>2</v>
      </c>
      <c r="BB155">
        <v>0.82764253583937164</v>
      </c>
      <c r="BC155" t="s">
        <v>67</v>
      </c>
      <c r="BF155" t="s">
        <v>118</v>
      </c>
      <c r="BG155" t="s">
        <v>128</v>
      </c>
      <c r="BH155" t="s">
        <v>820</v>
      </c>
      <c r="BI155">
        <v>5824</v>
      </c>
      <c r="BJ155">
        <v>2</v>
      </c>
      <c r="BK155" t="s">
        <v>273</v>
      </c>
      <c r="BL155" t="s">
        <v>276</v>
      </c>
      <c r="BM155">
        <v>0.82764253583937164</v>
      </c>
      <c r="BN155" t="s">
        <v>67</v>
      </c>
      <c r="BO155" t="s">
        <v>188</v>
      </c>
      <c r="BP155">
        <v>1355.0930000000001</v>
      </c>
    </row>
    <row r="156" spans="1:68" ht="16.5">
      <c r="A156" s="110" t="str">
        <f t="shared" si="105"/>
        <v>해성운수</v>
      </c>
      <c r="B156" s="111" t="str">
        <f t="shared" si="106"/>
        <v>황광수</v>
      </c>
      <c r="C156" s="112" t="str">
        <f t="shared" si="107"/>
        <v>D</v>
      </c>
      <c r="D156" s="113">
        <f t="shared" si="108"/>
        <v>0.83559299622774086</v>
      </c>
      <c r="E156" s="114">
        <f t="shared" si="109"/>
        <v>1649</v>
      </c>
      <c r="F156" s="115" t="str">
        <f t="shared" si="110"/>
        <v>24</v>
      </c>
      <c r="G156" s="116" t="str">
        <f t="shared" si="111"/>
        <v>70바3879</v>
      </c>
      <c r="H156" s="117">
        <f t="shared" si="112"/>
        <v>5</v>
      </c>
      <c r="I156" s="118">
        <f t="shared" si="113"/>
        <v>1738.596</v>
      </c>
      <c r="J156" s="119">
        <f t="shared" si="114"/>
        <v>3.9433727373875604E-3</v>
      </c>
      <c r="K156" s="119">
        <f t="shared" si="115"/>
        <v>0.38894682530370839</v>
      </c>
      <c r="L156" s="119">
        <f t="shared" si="116"/>
        <v>0.19728562587283072</v>
      </c>
      <c r="M156" s="120">
        <f t="shared" si="117"/>
        <v>15.81</v>
      </c>
      <c r="N156" s="121">
        <f t="shared" si="118"/>
        <v>0.69021210217899964</v>
      </c>
      <c r="O156" s="121">
        <f t="shared" si="119"/>
        <v>17.370337904838156</v>
      </c>
      <c r="P156" s="226">
        <f t="shared" si="120"/>
        <v>12</v>
      </c>
      <c r="Q156" s="227">
        <f t="shared" si="121"/>
        <v>12</v>
      </c>
      <c r="R156" s="227">
        <f t="shared" si="122"/>
        <v>302</v>
      </c>
      <c r="T156">
        <v>534</v>
      </c>
      <c r="U156">
        <v>1649</v>
      </c>
      <c r="V156" t="s">
        <v>517</v>
      </c>
      <c r="W156">
        <v>1738.596</v>
      </c>
      <c r="X156">
        <v>905.68100000000004</v>
      </c>
      <c r="Y156">
        <v>1.92</v>
      </c>
      <c r="Z156">
        <v>15.81</v>
      </c>
      <c r="AA156">
        <v>116.716078</v>
      </c>
      <c r="AB156">
        <v>0.46025500000000003</v>
      </c>
      <c r="AC156">
        <v>45.396348000000003</v>
      </c>
      <c r="AD156" s="1">
        <v>343</v>
      </c>
      <c r="AE156">
        <v>12</v>
      </c>
      <c r="AF156">
        <v>302</v>
      </c>
      <c r="AG156">
        <v>75</v>
      </c>
      <c r="AH156">
        <v>14.895942</v>
      </c>
      <c r="AI156">
        <v>101.8</v>
      </c>
      <c r="AJ156">
        <v>0</v>
      </c>
      <c r="AK156">
        <v>12</v>
      </c>
      <c r="AL156">
        <v>4044</v>
      </c>
      <c r="AM156" t="s">
        <v>518</v>
      </c>
      <c r="AN156" t="s">
        <v>823</v>
      </c>
      <c r="AO156">
        <v>1284.2460000000001</v>
      </c>
      <c r="AR156" t="s">
        <v>118</v>
      </c>
      <c r="AS156" t="s">
        <v>119</v>
      </c>
      <c r="AT156" t="s">
        <v>233</v>
      </c>
      <c r="AU156" t="s">
        <v>517</v>
      </c>
      <c r="AV156" t="s">
        <v>48</v>
      </c>
      <c r="AW156">
        <v>5</v>
      </c>
      <c r="BB156">
        <v>0.83559299622774086</v>
      </c>
      <c r="BC156" t="s">
        <v>67</v>
      </c>
      <c r="BF156" t="s">
        <v>118</v>
      </c>
      <c r="BG156" t="s">
        <v>119</v>
      </c>
      <c r="BH156" t="s">
        <v>517</v>
      </c>
      <c r="BI156">
        <v>1649</v>
      </c>
      <c r="BJ156">
        <v>5</v>
      </c>
      <c r="BK156" t="s">
        <v>233</v>
      </c>
      <c r="BL156" t="s">
        <v>231</v>
      </c>
      <c r="BM156">
        <v>0.83559299622774086</v>
      </c>
      <c r="BN156" t="s">
        <v>67</v>
      </c>
      <c r="BO156" t="s">
        <v>188</v>
      </c>
      <c r="BP156">
        <v>1738.596</v>
      </c>
    </row>
    <row r="157" spans="1:68" ht="16.5">
      <c r="A157" s="127" t="str">
        <f t="shared" si="105"/>
        <v>해성운수</v>
      </c>
      <c r="B157" s="128" t="str">
        <f t="shared" si="106"/>
        <v>황영생</v>
      </c>
      <c r="C157" s="129" t="str">
        <f t="shared" si="107"/>
        <v>C</v>
      </c>
      <c r="D157" s="130">
        <f t="shared" si="108"/>
        <v>0.89177391315286636</v>
      </c>
      <c r="E157" s="131">
        <f t="shared" si="109"/>
        <v>524</v>
      </c>
      <c r="F157" s="132" t="str">
        <f t="shared" si="110"/>
        <v>24</v>
      </c>
      <c r="G157" s="133" t="str">
        <f t="shared" si="111"/>
        <v>70바3873</v>
      </c>
      <c r="H157" s="134">
        <f t="shared" si="112"/>
        <v>4</v>
      </c>
      <c r="I157" s="135">
        <f t="shared" si="113"/>
        <v>1618.78</v>
      </c>
      <c r="J157" s="136">
        <f t="shared" si="114"/>
        <v>1.5248718671836054E-3</v>
      </c>
      <c r="K157" s="136">
        <f t="shared" si="115"/>
        <v>0.38557870807426076</v>
      </c>
      <c r="L157" s="136">
        <f t="shared" si="116"/>
        <v>0.18285375406170079</v>
      </c>
      <c r="M157" s="137">
        <f t="shared" si="117"/>
        <v>12.541</v>
      </c>
      <c r="N157" s="138">
        <f t="shared" si="118"/>
        <v>0.18532475073821025</v>
      </c>
      <c r="O157" s="138">
        <f t="shared" si="119"/>
        <v>2.6563214272476805</v>
      </c>
      <c r="P157" s="224">
        <f t="shared" si="120"/>
        <v>27</v>
      </c>
      <c r="Q157" s="225">
        <f t="shared" si="121"/>
        <v>3</v>
      </c>
      <c r="R157" s="225">
        <f t="shared" si="122"/>
        <v>43</v>
      </c>
      <c r="T157">
        <v>534</v>
      </c>
      <c r="U157">
        <v>524</v>
      </c>
      <c r="V157" t="s">
        <v>519</v>
      </c>
      <c r="W157">
        <v>1618.78</v>
      </c>
      <c r="X157">
        <v>789.54499999999996</v>
      </c>
      <c r="Y157">
        <v>2.0499999999999998</v>
      </c>
      <c r="Z157">
        <v>12.541</v>
      </c>
      <c r="AA157">
        <v>109.11080699999999</v>
      </c>
      <c r="AB157">
        <v>0.16638</v>
      </c>
      <c r="AC157">
        <v>42.070804000000003</v>
      </c>
      <c r="AD157" s="1">
        <v>296</v>
      </c>
      <c r="AE157">
        <v>3</v>
      </c>
      <c r="AF157">
        <v>43</v>
      </c>
      <c r="AG157">
        <v>68</v>
      </c>
      <c r="AH157">
        <v>14.83611</v>
      </c>
      <c r="AI157">
        <v>127</v>
      </c>
      <c r="AJ157">
        <v>0</v>
      </c>
      <c r="AK157">
        <v>27</v>
      </c>
      <c r="AL157">
        <v>12288</v>
      </c>
      <c r="AM157" t="s">
        <v>520</v>
      </c>
      <c r="AN157" t="s">
        <v>824</v>
      </c>
      <c r="AO157">
        <v>1285.3009999999999</v>
      </c>
      <c r="AR157" t="s">
        <v>118</v>
      </c>
      <c r="AS157" t="s">
        <v>119</v>
      </c>
      <c r="AT157" t="s">
        <v>224</v>
      </c>
      <c r="AU157" t="s">
        <v>519</v>
      </c>
      <c r="AV157" t="s">
        <v>48</v>
      </c>
      <c r="AW157">
        <v>4</v>
      </c>
      <c r="BB157">
        <v>0.89177391315286636</v>
      </c>
      <c r="BC157" t="s">
        <v>69</v>
      </c>
      <c r="BF157" t="s">
        <v>118</v>
      </c>
      <c r="BG157" t="s">
        <v>119</v>
      </c>
      <c r="BH157" t="s">
        <v>519</v>
      </c>
      <c r="BI157">
        <v>524</v>
      </c>
      <c r="BJ157">
        <v>4</v>
      </c>
      <c r="BK157" t="s">
        <v>224</v>
      </c>
      <c r="BL157" t="s">
        <v>218</v>
      </c>
      <c r="BM157">
        <v>0.89177391315286636</v>
      </c>
      <c r="BN157" t="s">
        <v>69</v>
      </c>
      <c r="BO157" t="s">
        <v>186</v>
      </c>
      <c r="BP157">
        <v>1618.78</v>
      </c>
    </row>
  </sheetData>
  <sortState xmlns:xlrd2="http://schemas.microsoft.com/office/spreadsheetml/2017/richdata2" ref="T4:AN109">
    <sortCondition ref="AB4:AB109"/>
    <sortCondition descending="1" ref="AD4:AD109"/>
  </sortState>
  <phoneticPr fontId="3" type="noConversion"/>
  <conditionalFormatting sqref="C5:D157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0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7" t="s">
        <v>825</v>
      </c>
      <c r="B2" s="278"/>
      <c r="C2" s="279"/>
      <c r="D2" s="280"/>
      <c r="E2" s="277"/>
      <c r="F2" s="281"/>
      <c r="G2" s="277"/>
      <c r="H2" s="277"/>
      <c r="I2" s="277"/>
      <c r="J2" s="277"/>
      <c r="K2" s="282"/>
      <c r="L2" s="282"/>
      <c r="M2" s="282"/>
      <c r="N2" s="282"/>
      <c r="O2" s="282"/>
      <c r="P2" s="282"/>
      <c r="Q2" s="282"/>
      <c r="R2" s="282"/>
    </row>
    <row r="3" spans="1:18" ht="16.5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</row>
    <row r="4" spans="1:18" ht="26.25">
      <c r="A4" s="283" t="s">
        <v>826</v>
      </c>
      <c r="B4" s="284"/>
      <c r="C4" s="285"/>
      <c r="D4" s="286"/>
      <c r="E4" s="287"/>
      <c r="F4" s="288"/>
      <c r="G4" s="282"/>
      <c r="H4" s="287"/>
      <c r="I4" s="282"/>
      <c r="J4" s="282"/>
      <c r="K4" s="282"/>
      <c r="L4" s="282"/>
      <c r="M4" s="282"/>
      <c r="N4" s="282"/>
      <c r="O4" s="282"/>
      <c r="P4" s="282"/>
      <c r="Q4" s="282"/>
      <c r="R4" s="282"/>
    </row>
    <row r="5" spans="1:18" ht="26.25">
      <c r="A5" s="289" t="s">
        <v>827</v>
      </c>
      <c r="B5" s="282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</row>
    <row r="6" spans="1:18" ht="17.25">
      <c r="A6" s="290" t="s">
        <v>828</v>
      </c>
      <c r="B6" s="282"/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</row>
    <row r="7" spans="1:18" ht="17.25">
      <c r="A7" s="290"/>
      <c r="B7" s="282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</row>
    <row r="8" spans="1:18" ht="17.25">
      <c r="A8" s="291" t="s">
        <v>208</v>
      </c>
      <c r="B8" s="292"/>
      <c r="C8" s="292"/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2"/>
      <c r="R8" s="292"/>
    </row>
    <row r="9" spans="1:18" ht="16.5">
      <c r="A9" s="292"/>
      <c r="B9" s="292"/>
      <c r="C9" s="292"/>
      <c r="D9" s="292"/>
      <c r="E9" s="292"/>
      <c r="F9" s="292"/>
      <c r="G9" s="292"/>
      <c r="H9" s="292"/>
      <c r="I9" s="292"/>
      <c r="J9" s="292"/>
      <c r="K9" s="292"/>
      <c r="L9" s="292"/>
      <c r="M9" s="292"/>
      <c r="N9" s="292"/>
      <c r="O9" s="292"/>
      <c r="P9" s="292"/>
      <c r="Q9" s="292"/>
      <c r="R9" s="292"/>
    </row>
    <row r="10" spans="1:18" ht="16.5">
      <c r="A10" s="292" t="s">
        <v>829</v>
      </c>
      <c r="B10" s="292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  <c r="O10" s="292"/>
      <c r="P10" s="292"/>
      <c r="Q10" s="292"/>
      <c r="R10" s="292"/>
    </row>
    <row r="11" spans="1:18" ht="16.5">
      <c r="A11" s="292"/>
      <c r="B11" s="292"/>
      <c r="C11" s="292"/>
      <c r="D11" s="292"/>
      <c r="E11" s="292"/>
      <c r="F11" s="292"/>
      <c r="G11" s="292"/>
      <c r="H11" s="292"/>
      <c r="I11" s="292"/>
      <c r="J11" s="292"/>
      <c r="K11" s="292"/>
      <c r="L11" s="292"/>
      <c r="M11" s="292"/>
      <c r="N11" s="292"/>
      <c r="O11" s="292"/>
      <c r="P11" s="292"/>
      <c r="Q11" s="292"/>
      <c r="R11" s="292"/>
    </row>
    <row r="12" spans="1:18" ht="16.5">
      <c r="A12" s="282"/>
      <c r="B12" s="282"/>
      <c r="C12" s="282"/>
      <c r="D12" s="282"/>
      <c r="E12" s="282"/>
      <c r="F12" s="282"/>
      <c r="G12" s="282"/>
      <c r="H12" s="282"/>
      <c r="I12" s="282"/>
      <c r="J12" s="282"/>
      <c r="K12" s="282"/>
      <c r="L12" s="282"/>
      <c r="M12" s="282"/>
      <c r="N12" s="282"/>
      <c r="O12" s="282"/>
      <c r="P12" s="282"/>
      <c r="Q12" s="282"/>
      <c r="R12" s="282"/>
    </row>
    <row r="13" spans="1:18" ht="37.5" customHeight="1">
      <c r="A13" s="241" t="s">
        <v>0</v>
      </c>
      <c r="B13" s="242" t="s">
        <v>74</v>
      </c>
      <c r="C13" s="243" t="s">
        <v>65</v>
      </c>
      <c r="D13" s="243" t="s">
        <v>167</v>
      </c>
      <c r="E13" s="244" t="s">
        <v>153</v>
      </c>
      <c r="F13" s="242" t="s">
        <v>158</v>
      </c>
      <c r="G13" s="244" t="s">
        <v>156</v>
      </c>
      <c r="H13" s="244" t="s">
        <v>160</v>
      </c>
      <c r="I13" s="245" t="s">
        <v>162</v>
      </c>
      <c r="J13" s="244" t="s">
        <v>11</v>
      </c>
      <c r="K13" s="244" t="s">
        <v>12</v>
      </c>
      <c r="L13" s="244" t="s">
        <v>13</v>
      </c>
      <c r="M13" s="244" t="s">
        <v>106</v>
      </c>
      <c r="N13" s="244" t="s">
        <v>6</v>
      </c>
      <c r="O13" s="244" t="s">
        <v>7</v>
      </c>
      <c r="P13" s="244" t="s">
        <v>189</v>
      </c>
      <c r="Q13" s="246" t="s">
        <v>191</v>
      </c>
      <c r="R13" s="246" t="s">
        <v>192</v>
      </c>
    </row>
    <row r="14" spans="1:18" ht="16.5">
      <c r="A14" s="247" t="s">
        <v>118</v>
      </c>
      <c r="B14" s="248" t="s">
        <v>281</v>
      </c>
      <c r="C14" s="249" t="s">
        <v>70</v>
      </c>
      <c r="D14" s="250">
        <v>0.76081011316201752</v>
      </c>
      <c r="E14" s="251">
        <v>8190</v>
      </c>
      <c r="F14" s="252" t="s">
        <v>120</v>
      </c>
      <c r="G14" s="293" t="s">
        <v>246</v>
      </c>
      <c r="H14" s="253">
        <v>2</v>
      </c>
      <c r="I14" s="254">
        <v>1512.5020000000002</v>
      </c>
      <c r="J14" s="255">
        <v>1.4789744973107801E-3</v>
      </c>
      <c r="K14" s="255">
        <v>0.36138524569326458</v>
      </c>
      <c r="L14" s="255">
        <v>0.13619816701068826</v>
      </c>
      <c r="M14" s="256">
        <v>10.35</v>
      </c>
      <c r="N14" s="257">
        <v>0</v>
      </c>
      <c r="O14" s="257">
        <v>0.92561861075225016</v>
      </c>
      <c r="P14" s="258">
        <v>0</v>
      </c>
      <c r="Q14" s="259">
        <v>0</v>
      </c>
      <c r="R14" s="259">
        <v>14</v>
      </c>
    </row>
    <row r="15" spans="1:18" ht="16.5">
      <c r="A15" s="247" t="s">
        <v>118</v>
      </c>
      <c r="B15" s="248" t="s">
        <v>651</v>
      </c>
      <c r="C15" s="249" t="s">
        <v>70</v>
      </c>
      <c r="D15" s="250">
        <v>0.72564507956295365</v>
      </c>
      <c r="E15" s="251">
        <v>667</v>
      </c>
      <c r="F15" s="252" t="s">
        <v>124</v>
      </c>
      <c r="G15" s="293" t="s">
        <v>260</v>
      </c>
      <c r="H15" s="253">
        <v>3</v>
      </c>
      <c r="I15" s="254">
        <v>340.92500000000001</v>
      </c>
      <c r="J15" s="255">
        <v>2.5100738459280399E-2</v>
      </c>
      <c r="K15" s="255">
        <v>0.48655647399202923</v>
      </c>
      <c r="L15" s="255">
        <v>0.1836017415936631</v>
      </c>
      <c r="M15" s="256">
        <v>10.759</v>
      </c>
      <c r="N15" s="257">
        <v>0</v>
      </c>
      <c r="O15" s="257">
        <v>1.7599178704993765</v>
      </c>
      <c r="P15" s="258">
        <v>36</v>
      </c>
      <c r="Q15" s="259">
        <v>0</v>
      </c>
      <c r="R15" s="259">
        <v>10</v>
      </c>
    </row>
    <row r="16" spans="1:18" ht="16.5">
      <c r="A16" s="247" t="s">
        <v>118</v>
      </c>
      <c r="B16" s="248" t="s">
        <v>653</v>
      </c>
      <c r="C16" s="249" t="s">
        <v>70</v>
      </c>
      <c r="D16" s="250">
        <v>0.68314297885854725</v>
      </c>
      <c r="E16" s="251">
        <v>2908</v>
      </c>
      <c r="F16" s="252" t="s">
        <v>128</v>
      </c>
      <c r="G16" s="293" t="s">
        <v>279</v>
      </c>
      <c r="H16" s="253">
        <v>2</v>
      </c>
      <c r="I16" s="254">
        <v>1046.798</v>
      </c>
      <c r="J16" s="255">
        <v>2.1579583063960496E-2</v>
      </c>
      <c r="K16" s="255">
        <v>0.52620790605407797</v>
      </c>
      <c r="L16" s="255">
        <v>0.2034776528040749</v>
      </c>
      <c r="M16" s="256">
        <v>19.859000000000002</v>
      </c>
      <c r="N16" s="257">
        <v>9.5529414462006995E-2</v>
      </c>
      <c r="O16" s="257">
        <v>2.388235361550175</v>
      </c>
      <c r="P16" s="258">
        <v>123</v>
      </c>
      <c r="Q16" s="259">
        <v>1</v>
      </c>
      <c r="R16" s="259">
        <v>25</v>
      </c>
    </row>
    <row r="17" spans="1:18" ht="16.5">
      <c r="A17" s="247" t="s">
        <v>118</v>
      </c>
      <c r="B17" s="248" t="s">
        <v>285</v>
      </c>
      <c r="C17" s="249" t="s">
        <v>70</v>
      </c>
      <c r="D17" s="250">
        <v>0.76666666666666661</v>
      </c>
      <c r="E17" s="251">
        <v>5980</v>
      </c>
      <c r="F17" s="252" t="s">
        <v>120</v>
      </c>
      <c r="G17" s="293" t="s">
        <v>246</v>
      </c>
      <c r="H17" s="253">
        <v>1</v>
      </c>
      <c r="I17" s="254">
        <v>1407.04</v>
      </c>
      <c r="J17" s="255">
        <v>3.4001588863552356E-3</v>
      </c>
      <c r="K17" s="255">
        <v>0.35668350485250599</v>
      </c>
      <c r="L17" s="255">
        <v>3.4824880600409371E-2</v>
      </c>
      <c r="M17" s="256">
        <v>9.8490000000000002</v>
      </c>
      <c r="N17" s="257">
        <v>0</v>
      </c>
      <c r="O17" s="257">
        <v>0.49749829429156245</v>
      </c>
      <c r="P17" s="258">
        <v>0</v>
      </c>
      <c r="Q17" s="259">
        <v>0</v>
      </c>
      <c r="R17" s="259">
        <v>7</v>
      </c>
    </row>
    <row r="18" spans="1:18" ht="16.5">
      <c r="A18" s="247" t="s">
        <v>118</v>
      </c>
      <c r="B18" s="248" t="s">
        <v>614</v>
      </c>
      <c r="C18" s="249" t="s">
        <v>67</v>
      </c>
      <c r="D18" s="250">
        <v>0.84863636363636352</v>
      </c>
      <c r="E18" s="251">
        <v>7939</v>
      </c>
      <c r="F18" s="252" t="s">
        <v>128</v>
      </c>
      <c r="G18" s="293" t="s">
        <v>597</v>
      </c>
      <c r="H18" s="253">
        <v>1</v>
      </c>
      <c r="I18" s="254">
        <v>744.18700000000001</v>
      </c>
      <c r="J18" s="255">
        <v>3.3000724955181318E-2</v>
      </c>
      <c r="K18" s="255">
        <v>0.43508186287708062</v>
      </c>
      <c r="L18" s="255">
        <v>5.0322191054004747E-2</v>
      </c>
      <c r="M18" s="256">
        <v>8.125</v>
      </c>
      <c r="N18" s="257">
        <v>0</v>
      </c>
      <c r="O18" s="257">
        <v>3.0906210401417922</v>
      </c>
      <c r="P18" s="258">
        <v>34</v>
      </c>
      <c r="Q18" s="259">
        <v>0</v>
      </c>
      <c r="R18" s="259">
        <v>23</v>
      </c>
    </row>
    <row r="19" spans="1:18" ht="16.5">
      <c r="A19" s="247" t="s">
        <v>118</v>
      </c>
      <c r="B19" s="248" t="s">
        <v>289</v>
      </c>
      <c r="C19" s="249" t="s">
        <v>70</v>
      </c>
      <c r="D19" s="250">
        <v>0.71407407407407397</v>
      </c>
      <c r="E19" s="251">
        <v>5470</v>
      </c>
      <c r="F19" s="252" t="s">
        <v>127</v>
      </c>
      <c r="G19" s="293" t="s">
        <v>266</v>
      </c>
      <c r="H19" s="253">
        <v>1</v>
      </c>
      <c r="I19" s="254">
        <v>1450.432</v>
      </c>
      <c r="J19" s="255">
        <v>7.9795894366324149E-4</v>
      </c>
      <c r="K19" s="255">
        <v>0.49017810492209529</v>
      </c>
      <c r="L19" s="255">
        <v>0.36265057582844284</v>
      </c>
      <c r="M19" s="256">
        <v>6.7629999999999999</v>
      </c>
      <c r="N19" s="257">
        <v>0</v>
      </c>
      <c r="O19" s="257">
        <v>0.41366985835944048</v>
      </c>
      <c r="P19" s="258">
        <v>70</v>
      </c>
      <c r="Q19" s="259">
        <v>0</v>
      </c>
      <c r="R19" s="259">
        <v>6</v>
      </c>
    </row>
    <row r="20" spans="1:18" ht="16.5">
      <c r="A20" s="247" t="s">
        <v>118</v>
      </c>
      <c r="B20" s="248" t="s">
        <v>291</v>
      </c>
      <c r="C20" s="249" t="s">
        <v>70</v>
      </c>
      <c r="D20" s="250">
        <v>0.72042389582339927</v>
      </c>
      <c r="E20" s="251">
        <v>4773</v>
      </c>
      <c r="F20" s="252" t="s">
        <v>127</v>
      </c>
      <c r="G20" s="293" t="s">
        <v>266</v>
      </c>
      <c r="H20" s="253">
        <v>5</v>
      </c>
      <c r="I20" s="254">
        <v>627.89699999999993</v>
      </c>
      <c r="J20" s="255">
        <v>4.1150396154772687E-2</v>
      </c>
      <c r="K20" s="255">
        <v>0.46522131505039177</v>
      </c>
      <c r="L20" s="255">
        <v>0.26909259145607417</v>
      </c>
      <c r="M20" s="256">
        <v>7.2889999999999997</v>
      </c>
      <c r="N20" s="257">
        <v>0</v>
      </c>
      <c r="O20" s="257">
        <v>1.7518796872735498</v>
      </c>
      <c r="P20" s="258">
        <v>31</v>
      </c>
      <c r="Q20" s="259">
        <v>0</v>
      </c>
      <c r="R20" s="259">
        <v>11</v>
      </c>
    </row>
    <row r="21" spans="1:18" ht="16.5">
      <c r="A21" s="247" t="s">
        <v>118</v>
      </c>
      <c r="B21" s="248" t="s">
        <v>295</v>
      </c>
      <c r="C21" s="249" t="s">
        <v>70</v>
      </c>
      <c r="D21" s="250">
        <v>0.79514060358077954</v>
      </c>
      <c r="E21" s="251">
        <v>6808</v>
      </c>
      <c r="F21" s="252" t="s">
        <v>119</v>
      </c>
      <c r="G21" s="293" t="s">
        <v>224</v>
      </c>
      <c r="H21" s="253">
        <v>11</v>
      </c>
      <c r="I21" s="254">
        <v>2041.4109999999998</v>
      </c>
      <c r="J21" s="255">
        <v>1.1752595315953282E-2</v>
      </c>
      <c r="K21" s="255">
        <v>0.48559750370898491</v>
      </c>
      <c r="L21" s="255">
        <v>0.1900646170712316</v>
      </c>
      <c r="M21" s="256">
        <v>20.222000000000001</v>
      </c>
      <c r="N21" s="257">
        <v>0.68580016469001104</v>
      </c>
      <c r="O21" s="257">
        <v>12.148460060223053</v>
      </c>
      <c r="P21" s="258">
        <v>76</v>
      </c>
      <c r="Q21" s="259">
        <v>14</v>
      </c>
      <c r="R21" s="259">
        <v>248</v>
      </c>
    </row>
    <row r="22" spans="1:18" ht="16.5">
      <c r="A22" s="247" t="s">
        <v>118</v>
      </c>
      <c r="B22" s="248" t="s">
        <v>299</v>
      </c>
      <c r="C22" s="249" t="s">
        <v>70</v>
      </c>
      <c r="D22" s="250">
        <v>0.74810708341259269</v>
      </c>
      <c r="E22" s="251">
        <v>8717</v>
      </c>
      <c r="F22" s="252" t="s">
        <v>122</v>
      </c>
      <c r="G22" s="293" t="s">
        <v>249</v>
      </c>
      <c r="H22" s="253">
        <v>2</v>
      </c>
      <c r="I22" s="254">
        <v>1324.7639999999999</v>
      </c>
      <c r="J22" s="255">
        <v>1.9274382654813262E-2</v>
      </c>
      <c r="K22" s="255">
        <v>0.56025143471447958</v>
      </c>
      <c r="L22" s="255">
        <v>0.22494572618217284</v>
      </c>
      <c r="M22" s="256">
        <v>13.978</v>
      </c>
      <c r="N22" s="257">
        <v>0.52839600109906371</v>
      </c>
      <c r="O22" s="257">
        <v>1.3587325742547354</v>
      </c>
      <c r="P22" s="258">
        <v>244</v>
      </c>
      <c r="Q22" s="259">
        <v>7</v>
      </c>
      <c r="R22" s="259">
        <v>18</v>
      </c>
    </row>
    <row r="23" spans="1:18" ht="16.5">
      <c r="A23" s="247" t="s">
        <v>118</v>
      </c>
      <c r="B23" s="248" t="s">
        <v>301</v>
      </c>
      <c r="C23" s="249" t="s">
        <v>70</v>
      </c>
      <c r="D23" s="250">
        <v>0.75960053431607366</v>
      </c>
      <c r="E23" s="251">
        <v>6741</v>
      </c>
      <c r="F23" s="252" t="s">
        <v>122</v>
      </c>
      <c r="G23" s="293" t="s">
        <v>249</v>
      </c>
      <c r="H23" s="253">
        <v>2</v>
      </c>
      <c r="I23" s="254">
        <v>1734.741</v>
      </c>
      <c r="J23" s="255">
        <v>1.6372262117608245E-2</v>
      </c>
      <c r="K23" s="255">
        <v>0.55032603913446654</v>
      </c>
      <c r="L23" s="255">
        <v>0.23346424624771075</v>
      </c>
      <c r="M23" s="256">
        <v>13.36</v>
      </c>
      <c r="N23" s="257">
        <v>0.57645492900669326</v>
      </c>
      <c r="O23" s="257">
        <v>1.614073801218741</v>
      </c>
      <c r="P23" s="258">
        <v>325</v>
      </c>
      <c r="Q23" s="259">
        <v>10</v>
      </c>
      <c r="R23" s="259">
        <v>28</v>
      </c>
    </row>
    <row r="24" spans="1:18" ht="16.5">
      <c r="A24" s="247" t="s">
        <v>118</v>
      </c>
      <c r="B24" s="248" t="s">
        <v>303</v>
      </c>
      <c r="C24" s="249" t="s">
        <v>70</v>
      </c>
      <c r="D24" s="250">
        <v>0.72925925925925927</v>
      </c>
      <c r="E24" s="251">
        <v>9130</v>
      </c>
      <c r="F24" s="252" t="s">
        <v>121</v>
      </c>
      <c r="G24" s="293" t="s">
        <v>248</v>
      </c>
      <c r="H24" s="253">
        <v>1</v>
      </c>
      <c r="I24" s="254">
        <v>2301.39</v>
      </c>
      <c r="J24" s="255">
        <v>6.7578071295317649E-2</v>
      </c>
      <c r="K24" s="255">
        <v>0.47974339642535446</v>
      </c>
      <c r="L24" s="255">
        <v>0.21986712378171455</v>
      </c>
      <c r="M24" s="256">
        <v>12.823</v>
      </c>
      <c r="N24" s="257">
        <v>0.26071200448424647</v>
      </c>
      <c r="O24" s="257">
        <v>3.7368720642741997</v>
      </c>
      <c r="P24" s="258">
        <v>167</v>
      </c>
      <c r="Q24" s="259">
        <v>6</v>
      </c>
      <c r="R24" s="259">
        <v>86</v>
      </c>
    </row>
    <row r="25" spans="1:18" ht="16.5">
      <c r="A25" s="247" t="s">
        <v>118</v>
      </c>
      <c r="B25" s="248" t="s">
        <v>672</v>
      </c>
      <c r="C25" s="249" t="s">
        <v>70</v>
      </c>
      <c r="D25" s="250">
        <v>0.78777777777777769</v>
      </c>
      <c r="E25" s="251">
        <v>4009</v>
      </c>
      <c r="F25" s="252" t="s">
        <v>127</v>
      </c>
      <c r="G25" s="293" t="s">
        <v>591</v>
      </c>
      <c r="H25" s="253">
        <v>3</v>
      </c>
      <c r="I25" s="254">
        <v>6028.8620000000001</v>
      </c>
      <c r="J25" s="255">
        <v>1.0291101351230875E-2</v>
      </c>
      <c r="K25" s="255">
        <v>0.48990082069237545</v>
      </c>
      <c r="L25" s="255">
        <v>0.30851593551154427</v>
      </c>
      <c r="M25" s="256">
        <v>7.9960000000000004</v>
      </c>
      <c r="N25" s="257">
        <v>1.6586878253308832E-2</v>
      </c>
      <c r="O25" s="257">
        <v>0</v>
      </c>
      <c r="P25" s="258">
        <v>318</v>
      </c>
      <c r="Q25" s="259">
        <v>19</v>
      </c>
      <c r="R25" s="259">
        <v>54</v>
      </c>
    </row>
    <row r="26" spans="1:18" ht="16.5">
      <c r="A26" s="247" t="s">
        <v>118</v>
      </c>
      <c r="B26" s="248" t="s">
        <v>307</v>
      </c>
      <c r="C26" s="249" t="s">
        <v>70</v>
      </c>
      <c r="D26" s="250">
        <v>0.7531492352406679</v>
      </c>
      <c r="E26" s="251">
        <v>9155</v>
      </c>
      <c r="F26" s="252" t="s">
        <v>122</v>
      </c>
      <c r="G26" s="293" t="s">
        <v>253</v>
      </c>
      <c r="H26" s="253">
        <v>4</v>
      </c>
      <c r="I26" s="254">
        <v>1462.617</v>
      </c>
      <c r="J26" s="255">
        <v>2.0409933109300938E-2</v>
      </c>
      <c r="K26" s="255">
        <v>0.55010025361606307</v>
      </c>
      <c r="L26" s="255">
        <v>0.23656227159946863</v>
      </c>
      <c r="M26" s="256">
        <v>13.214</v>
      </c>
      <c r="N26" s="257">
        <v>1.093929579650722</v>
      </c>
      <c r="O26" s="257">
        <v>1.2990413758352324</v>
      </c>
      <c r="P26" s="258">
        <v>278</v>
      </c>
      <c r="Q26" s="259">
        <v>16</v>
      </c>
      <c r="R26" s="259">
        <v>19</v>
      </c>
    </row>
    <row r="27" spans="1:18" ht="16.5">
      <c r="A27" s="247" t="s">
        <v>118</v>
      </c>
      <c r="B27" s="248" t="s">
        <v>678</v>
      </c>
      <c r="C27" s="249" t="s">
        <v>70</v>
      </c>
      <c r="D27" s="250">
        <v>0.75727585732877523</v>
      </c>
      <c r="E27" s="251">
        <v>1042</v>
      </c>
      <c r="F27" s="252" t="s">
        <v>91</v>
      </c>
      <c r="G27" s="293" t="s">
        <v>280</v>
      </c>
      <c r="H27" s="253">
        <v>4</v>
      </c>
      <c r="I27" s="254">
        <v>644.30100000000004</v>
      </c>
      <c r="J27" s="255">
        <v>6.4855172668566802E-2</v>
      </c>
      <c r="K27" s="255">
        <v>0.43147288139245699</v>
      </c>
      <c r="L27" s="255">
        <v>0.3104139214435489</v>
      </c>
      <c r="M27" s="256">
        <v>9.4610000000000003</v>
      </c>
      <c r="N27" s="257">
        <v>1.3968626464959699</v>
      </c>
      <c r="O27" s="257">
        <v>1.3968626464959699</v>
      </c>
      <c r="P27" s="258">
        <v>37</v>
      </c>
      <c r="Q27" s="259">
        <v>10</v>
      </c>
      <c r="R27" s="259">
        <v>16</v>
      </c>
    </row>
    <row r="28" spans="1:18" ht="16.5">
      <c r="A28" s="247" t="s">
        <v>118</v>
      </c>
      <c r="B28" s="248" t="s">
        <v>313</v>
      </c>
      <c r="C28" s="249" t="s">
        <v>67</v>
      </c>
      <c r="D28" s="250">
        <v>0.81915159064573717</v>
      </c>
      <c r="E28" s="251">
        <v>4074</v>
      </c>
      <c r="F28" s="252" t="s">
        <v>119</v>
      </c>
      <c r="G28" s="293" t="s">
        <v>233</v>
      </c>
      <c r="H28" s="253">
        <v>11</v>
      </c>
      <c r="I28" s="254">
        <v>1732.5550000000001</v>
      </c>
      <c r="J28" s="255">
        <v>4.4580705647803157E-2</v>
      </c>
      <c r="K28" s="255">
        <v>0.44161795517864227</v>
      </c>
      <c r="L28" s="255">
        <v>0.15526202631373895</v>
      </c>
      <c r="M28" s="256">
        <v>19.227</v>
      </c>
      <c r="N28" s="257">
        <v>0.57718225395441991</v>
      </c>
      <c r="O28" s="257">
        <v>36.420200224523896</v>
      </c>
      <c r="P28" s="258">
        <v>52</v>
      </c>
      <c r="Q28" s="259">
        <v>10</v>
      </c>
      <c r="R28" s="259">
        <v>631</v>
      </c>
    </row>
    <row r="29" spans="1:18" ht="16.5">
      <c r="A29" s="247" t="s">
        <v>118</v>
      </c>
      <c r="B29" s="248" t="s">
        <v>319</v>
      </c>
      <c r="C29" s="249" t="s">
        <v>70</v>
      </c>
      <c r="D29" s="250">
        <v>0.7510750693394227</v>
      </c>
      <c r="E29" s="251">
        <v>4906</v>
      </c>
      <c r="F29" s="252" t="s">
        <v>128</v>
      </c>
      <c r="G29" s="293" t="s">
        <v>272</v>
      </c>
      <c r="H29" s="253">
        <v>7</v>
      </c>
      <c r="I29" s="254">
        <v>1338.0490000000002</v>
      </c>
      <c r="J29" s="255">
        <v>2.3240083021125953E-2</v>
      </c>
      <c r="K29" s="255">
        <v>0.49027893365832792</v>
      </c>
      <c r="L29" s="255">
        <v>7.1142940989894737E-2</v>
      </c>
      <c r="M29" s="256">
        <v>11.33</v>
      </c>
      <c r="N29" s="257">
        <v>0</v>
      </c>
      <c r="O29" s="257">
        <v>1.7936562861300294</v>
      </c>
      <c r="P29" s="258">
        <v>138</v>
      </c>
      <c r="Q29" s="259">
        <v>0</v>
      </c>
      <c r="R29" s="259">
        <v>24</v>
      </c>
    </row>
    <row r="30" spans="1:18" ht="16.5">
      <c r="A30" s="247" t="s">
        <v>118</v>
      </c>
      <c r="B30" s="248" t="s">
        <v>321</v>
      </c>
      <c r="C30" s="249" t="s">
        <v>70</v>
      </c>
      <c r="D30" s="250">
        <v>0.72591009564018893</v>
      </c>
      <c r="E30" s="251">
        <v>8920</v>
      </c>
      <c r="F30" s="252" t="s">
        <v>123</v>
      </c>
      <c r="G30" s="293" t="s">
        <v>255</v>
      </c>
      <c r="H30" s="253">
        <v>2</v>
      </c>
      <c r="I30" s="254">
        <v>1239.2280000000001</v>
      </c>
      <c r="J30" s="255">
        <v>1.8881831472115668E-2</v>
      </c>
      <c r="K30" s="255">
        <v>0.46360491994976971</v>
      </c>
      <c r="L30" s="255">
        <v>8.7151032739737955E-2</v>
      </c>
      <c r="M30" s="256">
        <v>9.2409999999999997</v>
      </c>
      <c r="N30" s="257">
        <v>0</v>
      </c>
      <c r="O30" s="257">
        <v>0.64556320547954049</v>
      </c>
      <c r="P30" s="258">
        <v>218</v>
      </c>
      <c r="Q30" s="259">
        <v>0</v>
      </c>
      <c r="R30" s="259">
        <v>8</v>
      </c>
    </row>
    <row r="31" spans="1:18" ht="16.5">
      <c r="A31" s="247" t="s">
        <v>118</v>
      </c>
      <c r="B31" s="248" t="s">
        <v>323</v>
      </c>
      <c r="C31" s="249" t="s">
        <v>67</v>
      </c>
      <c r="D31" s="250">
        <v>0.81735077538461787</v>
      </c>
      <c r="E31" s="251">
        <v>9573</v>
      </c>
      <c r="F31" s="252" t="s">
        <v>119</v>
      </c>
      <c r="G31" s="293" t="s">
        <v>218</v>
      </c>
      <c r="H31" s="253">
        <v>2</v>
      </c>
      <c r="I31" s="254">
        <v>1701.1949999999999</v>
      </c>
      <c r="J31" s="255">
        <v>1.5712839310378392E-2</v>
      </c>
      <c r="K31" s="255">
        <v>0.42859191828611781</v>
      </c>
      <c r="L31" s="255">
        <v>0.25570260904834546</v>
      </c>
      <c r="M31" s="256">
        <v>17.562000000000001</v>
      </c>
      <c r="N31" s="257">
        <v>0.23512883590652453</v>
      </c>
      <c r="O31" s="257">
        <v>19.927168843077954</v>
      </c>
      <c r="P31" s="258">
        <v>41</v>
      </c>
      <c r="Q31" s="259">
        <v>4</v>
      </c>
      <c r="R31" s="259">
        <v>339</v>
      </c>
    </row>
    <row r="32" spans="1:18" ht="16.5">
      <c r="A32" s="247" t="s">
        <v>118</v>
      </c>
      <c r="B32" s="248" t="s">
        <v>325</v>
      </c>
      <c r="C32" s="249" t="s">
        <v>70</v>
      </c>
      <c r="D32" s="250">
        <v>0.76863636363636356</v>
      </c>
      <c r="E32" s="251">
        <v>4546</v>
      </c>
      <c r="F32" s="252" t="s">
        <v>128</v>
      </c>
      <c r="G32" s="293" t="s">
        <v>276</v>
      </c>
      <c r="H32" s="253">
        <v>1</v>
      </c>
      <c r="I32" s="254">
        <v>1416.5309999999999</v>
      </c>
      <c r="J32" s="255">
        <v>7.8734163288769945E-3</v>
      </c>
      <c r="K32" s="255">
        <v>0.47207815980776102</v>
      </c>
      <c r="L32" s="255">
        <v>0.11168161608215271</v>
      </c>
      <c r="M32" s="256">
        <v>12.903</v>
      </c>
      <c r="N32" s="257">
        <v>0</v>
      </c>
      <c r="O32" s="257">
        <v>4.2356997481876499</v>
      </c>
      <c r="P32" s="258">
        <v>121</v>
      </c>
      <c r="Q32" s="259">
        <v>0</v>
      </c>
      <c r="R32" s="259">
        <v>60</v>
      </c>
    </row>
    <row r="33" spans="1:18" ht="16.5">
      <c r="A33" s="247" t="s">
        <v>118</v>
      </c>
      <c r="B33" s="248" t="s">
        <v>327</v>
      </c>
      <c r="C33" s="249" t="s">
        <v>70</v>
      </c>
      <c r="D33" s="250">
        <v>0.74089444505499158</v>
      </c>
      <c r="E33" s="251">
        <v>690</v>
      </c>
      <c r="F33" s="252" t="s">
        <v>123</v>
      </c>
      <c r="G33" s="293" t="s">
        <v>257</v>
      </c>
      <c r="H33" s="253">
        <v>2</v>
      </c>
      <c r="I33" s="254">
        <v>1301.201</v>
      </c>
      <c r="J33" s="255">
        <v>2.5627234046190824E-2</v>
      </c>
      <c r="K33" s="255">
        <v>0.45577728168988052</v>
      </c>
      <c r="L33" s="255">
        <v>0.10836134589402721</v>
      </c>
      <c r="M33" s="256">
        <v>9.0429999999999993</v>
      </c>
      <c r="N33" s="257">
        <v>0</v>
      </c>
      <c r="O33" s="257">
        <v>0.23055623228079289</v>
      </c>
      <c r="P33" s="258">
        <v>215</v>
      </c>
      <c r="Q33" s="259">
        <v>0</v>
      </c>
      <c r="R33" s="259">
        <v>3</v>
      </c>
    </row>
    <row r="34" spans="1:18" ht="16.5">
      <c r="A34" s="247" t="s">
        <v>118</v>
      </c>
      <c r="B34" s="248" t="s">
        <v>689</v>
      </c>
      <c r="C34" s="249" t="s">
        <v>70</v>
      </c>
      <c r="D34" s="250">
        <v>0.75018518518518518</v>
      </c>
      <c r="E34" s="251">
        <v>5233</v>
      </c>
      <c r="F34" s="252" t="s">
        <v>127</v>
      </c>
      <c r="G34" s="293" t="s">
        <v>268</v>
      </c>
      <c r="H34" s="253">
        <v>2</v>
      </c>
      <c r="I34" s="254">
        <v>1513.9110000000001</v>
      </c>
      <c r="J34" s="255">
        <v>1.695168417527412E-2</v>
      </c>
      <c r="K34" s="255">
        <v>0.4377758000396379</v>
      </c>
      <c r="L34" s="255">
        <v>0.41019584374510787</v>
      </c>
      <c r="M34" s="256">
        <v>7.0629999999999997</v>
      </c>
      <c r="N34" s="257">
        <v>0.99081121677562278</v>
      </c>
      <c r="O34" s="257">
        <v>2.840325488090119</v>
      </c>
      <c r="P34" s="258">
        <v>49</v>
      </c>
      <c r="Q34" s="259">
        <v>16</v>
      </c>
      <c r="R34" s="259">
        <v>49</v>
      </c>
    </row>
    <row r="35" spans="1:18" ht="16.5">
      <c r="A35" s="247" t="s">
        <v>118</v>
      </c>
      <c r="B35" s="248" t="s">
        <v>329</v>
      </c>
      <c r="C35" s="249" t="s">
        <v>70</v>
      </c>
      <c r="D35" s="250">
        <v>0.77362804940923235</v>
      </c>
      <c r="E35" s="251">
        <v>3142</v>
      </c>
      <c r="F35" s="252" t="s">
        <v>128</v>
      </c>
      <c r="G35" s="293" t="s">
        <v>275</v>
      </c>
      <c r="H35" s="253">
        <v>2</v>
      </c>
      <c r="I35" s="254">
        <v>1021.438</v>
      </c>
      <c r="J35" s="255">
        <v>2.0309193518912565E-3</v>
      </c>
      <c r="K35" s="255">
        <v>0.47616163180368193</v>
      </c>
      <c r="L35" s="255">
        <v>3.3286406027580727E-2</v>
      </c>
      <c r="M35" s="256">
        <v>11.443</v>
      </c>
      <c r="N35" s="257">
        <v>0</v>
      </c>
      <c r="O35" s="257">
        <v>5.0908620983358759</v>
      </c>
      <c r="P35" s="258">
        <v>81</v>
      </c>
      <c r="Q35" s="259">
        <v>0</v>
      </c>
      <c r="R35" s="259">
        <v>52</v>
      </c>
    </row>
    <row r="36" spans="1:18" ht="16.5">
      <c r="A36" s="247" t="s">
        <v>118</v>
      </c>
      <c r="B36" s="248" t="s">
        <v>335</v>
      </c>
      <c r="C36" s="249" t="s">
        <v>70</v>
      </c>
      <c r="D36" s="250">
        <v>0.77954545454545454</v>
      </c>
      <c r="E36" s="251">
        <v>5288</v>
      </c>
      <c r="F36" s="252" t="s">
        <v>128</v>
      </c>
      <c r="G36" s="293" t="s">
        <v>276</v>
      </c>
      <c r="H36" s="253">
        <v>1</v>
      </c>
      <c r="I36" s="254">
        <v>1124.675</v>
      </c>
      <c r="J36" s="255">
        <v>8.1907370278008259E-3</v>
      </c>
      <c r="K36" s="255">
        <v>0.43877333637216892</v>
      </c>
      <c r="L36" s="255">
        <v>0.30319870184720032</v>
      </c>
      <c r="M36" s="256">
        <v>15.071999999999999</v>
      </c>
      <c r="N36" s="257">
        <v>0.26674372596527884</v>
      </c>
      <c r="O36" s="257">
        <v>0.88914575321759626</v>
      </c>
      <c r="P36" s="258">
        <v>25</v>
      </c>
      <c r="Q36" s="259">
        <v>3</v>
      </c>
      <c r="R36" s="259">
        <v>10</v>
      </c>
    </row>
    <row r="37" spans="1:18" ht="16.5">
      <c r="A37" s="247" t="s">
        <v>118</v>
      </c>
      <c r="B37" s="248" t="s">
        <v>337</v>
      </c>
      <c r="C37" s="249" t="s">
        <v>67</v>
      </c>
      <c r="D37" s="250">
        <v>0.82080626437836135</v>
      </c>
      <c r="E37" s="251">
        <v>6158</v>
      </c>
      <c r="F37" s="252" t="s">
        <v>119</v>
      </c>
      <c r="G37" s="293" t="s">
        <v>215</v>
      </c>
      <c r="H37" s="253">
        <v>2</v>
      </c>
      <c r="I37" s="254">
        <v>2110.1389999999997</v>
      </c>
      <c r="J37" s="255">
        <v>5.81695990480946E-2</v>
      </c>
      <c r="K37" s="255">
        <v>0.36726345558027729</v>
      </c>
      <c r="L37" s="255">
        <v>0.22131243486803476</v>
      </c>
      <c r="M37" s="256">
        <v>17.234000000000002</v>
      </c>
      <c r="N37" s="257">
        <v>0.37912194409941719</v>
      </c>
      <c r="O37" s="257">
        <v>11.231487593945234</v>
      </c>
      <c r="P37" s="258">
        <v>14</v>
      </c>
      <c r="Q37" s="259">
        <v>8</v>
      </c>
      <c r="R37" s="259">
        <v>237</v>
      </c>
    </row>
    <row r="38" spans="1:18" ht="16.5">
      <c r="A38" s="247" t="s">
        <v>118</v>
      </c>
      <c r="B38" s="248" t="s">
        <v>339</v>
      </c>
      <c r="C38" s="249" t="s">
        <v>67</v>
      </c>
      <c r="D38" s="250">
        <v>0.81360665827025125</v>
      </c>
      <c r="E38" s="251">
        <v>2400</v>
      </c>
      <c r="F38" s="252" t="s">
        <v>120</v>
      </c>
      <c r="G38" s="293" t="s">
        <v>243</v>
      </c>
      <c r="H38" s="253">
        <v>2</v>
      </c>
      <c r="I38" s="254">
        <v>1534.049</v>
      </c>
      <c r="J38" s="255">
        <v>1.9334072169543373E-2</v>
      </c>
      <c r="K38" s="255">
        <v>0.38240323066138687</v>
      </c>
      <c r="L38" s="255">
        <v>6.0623878376766326E-2</v>
      </c>
      <c r="M38" s="256">
        <v>12.298999999999999</v>
      </c>
      <c r="N38" s="257">
        <v>0</v>
      </c>
      <c r="O38" s="257">
        <v>6.9098183956314303</v>
      </c>
      <c r="P38" s="258">
        <v>7</v>
      </c>
      <c r="Q38" s="259">
        <v>0</v>
      </c>
      <c r="R38" s="259">
        <v>106</v>
      </c>
    </row>
    <row r="39" spans="1:18" ht="16.5">
      <c r="A39" s="247" t="s">
        <v>118</v>
      </c>
      <c r="B39" s="248" t="s">
        <v>341</v>
      </c>
      <c r="C39" s="249" t="s">
        <v>67</v>
      </c>
      <c r="D39" s="250">
        <v>0.82110507615800621</v>
      </c>
      <c r="E39" s="251">
        <v>711</v>
      </c>
      <c r="F39" s="252" t="s">
        <v>119</v>
      </c>
      <c r="G39" s="293" t="s">
        <v>223</v>
      </c>
      <c r="H39" s="253">
        <v>3</v>
      </c>
      <c r="I39" s="254">
        <v>1438.3400000000001</v>
      </c>
      <c r="J39" s="255">
        <v>3.3997527564694949E-3</v>
      </c>
      <c r="K39" s="255">
        <v>0.41662765282954867</v>
      </c>
      <c r="L39" s="255">
        <v>0.12929937811170075</v>
      </c>
      <c r="M39" s="256">
        <v>15.478999999999999</v>
      </c>
      <c r="N39" s="257">
        <v>0.4171475450866971</v>
      </c>
      <c r="O39" s="257">
        <v>49.988180819555872</v>
      </c>
      <c r="P39" s="258">
        <v>21</v>
      </c>
      <c r="Q39" s="259">
        <v>6</v>
      </c>
      <c r="R39" s="259">
        <v>719</v>
      </c>
    </row>
    <row r="40" spans="1:18" ht="16.5">
      <c r="A40" s="247" t="s">
        <v>118</v>
      </c>
      <c r="B40" s="248" t="s">
        <v>343</v>
      </c>
      <c r="C40" s="249" t="s">
        <v>70</v>
      </c>
      <c r="D40" s="250">
        <v>0.78772244095982691</v>
      </c>
      <c r="E40" s="251">
        <v>3674</v>
      </c>
      <c r="F40" s="252" t="s">
        <v>123</v>
      </c>
      <c r="G40" s="293" t="s">
        <v>256</v>
      </c>
      <c r="H40" s="253">
        <v>3</v>
      </c>
      <c r="I40" s="254">
        <v>1317.1540000000002</v>
      </c>
      <c r="J40" s="255">
        <v>1.9130379038750946E-2</v>
      </c>
      <c r="K40" s="255">
        <v>0.41772135106216451</v>
      </c>
      <c r="L40" s="255">
        <v>0.13134379123473794</v>
      </c>
      <c r="M40" s="256">
        <v>7.5010000000000003</v>
      </c>
      <c r="N40" s="257">
        <v>0</v>
      </c>
      <c r="O40" s="257">
        <v>0.30368506643870036</v>
      </c>
      <c r="P40" s="258">
        <v>165</v>
      </c>
      <c r="Q40" s="259">
        <v>0</v>
      </c>
      <c r="R40" s="259">
        <v>4</v>
      </c>
    </row>
    <row r="41" spans="1:18" ht="16.5">
      <c r="A41" s="247" t="s">
        <v>118</v>
      </c>
      <c r="B41" s="248" t="s">
        <v>531</v>
      </c>
      <c r="C41" s="249" t="s">
        <v>67</v>
      </c>
      <c r="D41" s="250">
        <v>0.8430571705370149</v>
      </c>
      <c r="E41" s="251">
        <v>9118</v>
      </c>
      <c r="F41" s="252" t="s">
        <v>120</v>
      </c>
      <c r="G41" s="293" t="s">
        <v>240</v>
      </c>
      <c r="H41" s="253">
        <v>2</v>
      </c>
      <c r="I41" s="254">
        <v>615.71300000000008</v>
      </c>
      <c r="J41" s="255">
        <v>2.4390954363227638E-2</v>
      </c>
      <c r="K41" s="255">
        <v>0.38075133042546982</v>
      </c>
      <c r="L41" s="255">
        <v>0.24037173163470643</v>
      </c>
      <c r="M41" s="256">
        <v>8.8670000000000009</v>
      </c>
      <c r="N41" s="257">
        <v>0</v>
      </c>
      <c r="O41" s="257">
        <v>12.01858658173532</v>
      </c>
      <c r="P41" s="258">
        <v>4</v>
      </c>
      <c r="Q41" s="259">
        <v>0</v>
      </c>
      <c r="R41" s="259">
        <v>74</v>
      </c>
    </row>
    <row r="42" spans="1:18" ht="16.5">
      <c r="A42" s="247" t="s">
        <v>118</v>
      </c>
      <c r="B42" s="248" t="s">
        <v>533</v>
      </c>
      <c r="C42" s="249" t="s">
        <v>67</v>
      </c>
      <c r="D42" s="250">
        <v>0.8196</v>
      </c>
      <c r="E42" s="251">
        <v>899</v>
      </c>
      <c r="F42" s="252" t="s">
        <v>129</v>
      </c>
      <c r="G42" s="293" t="s">
        <v>530</v>
      </c>
      <c r="H42" s="253">
        <v>1</v>
      </c>
      <c r="I42" s="254">
        <v>1116.7139999999999</v>
      </c>
      <c r="J42" s="255">
        <v>2.8756305802405131E-2</v>
      </c>
      <c r="K42" s="255">
        <v>0.37860698601387238</v>
      </c>
      <c r="L42" s="255">
        <v>0.22118465426241635</v>
      </c>
      <c r="M42" s="256">
        <v>10.836</v>
      </c>
      <c r="N42" s="257">
        <v>0</v>
      </c>
      <c r="O42" s="257">
        <v>0.53729065812732713</v>
      </c>
      <c r="P42" s="258">
        <v>21</v>
      </c>
      <c r="Q42" s="259">
        <v>0</v>
      </c>
      <c r="R42" s="259">
        <v>6</v>
      </c>
    </row>
    <row r="43" spans="1:18" ht="16.5">
      <c r="A43" s="247" t="s">
        <v>118</v>
      </c>
      <c r="B43" s="248" t="s">
        <v>704</v>
      </c>
      <c r="C43" s="249" t="s">
        <v>70</v>
      </c>
      <c r="D43" s="250">
        <v>0.69185185185185183</v>
      </c>
      <c r="E43" s="251">
        <v>7991</v>
      </c>
      <c r="F43" s="252" t="s">
        <v>127</v>
      </c>
      <c r="G43" s="293" t="s">
        <v>267</v>
      </c>
      <c r="H43" s="253">
        <v>4</v>
      </c>
      <c r="I43" s="254">
        <v>1580.165</v>
      </c>
      <c r="J43" s="255">
        <v>9.5911513497063828E-3</v>
      </c>
      <c r="K43" s="255">
        <v>0.47512646592035584</v>
      </c>
      <c r="L43" s="255">
        <v>0.29807013824505668</v>
      </c>
      <c r="M43" s="256">
        <v>9.0009999999999994</v>
      </c>
      <c r="N43" s="257">
        <v>0</v>
      </c>
      <c r="O43" s="257">
        <v>0.25313812165185284</v>
      </c>
      <c r="P43" s="258">
        <v>47</v>
      </c>
      <c r="Q43" s="259">
        <v>7</v>
      </c>
      <c r="R43" s="259">
        <v>28</v>
      </c>
    </row>
    <row r="44" spans="1:18" ht="16.5">
      <c r="A44" s="247" t="s">
        <v>118</v>
      </c>
      <c r="B44" s="248" t="s">
        <v>707</v>
      </c>
      <c r="C44" s="249" t="s">
        <v>67</v>
      </c>
      <c r="D44" s="250">
        <v>0.80077207831470676</v>
      </c>
      <c r="E44" s="251">
        <v>5441</v>
      </c>
      <c r="F44" s="252" t="s">
        <v>122</v>
      </c>
      <c r="G44" s="293" t="s">
        <v>251</v>
      </c>
      <c r="H44" s="253">
        <v>3</v>
      </c>
      <c r="I44" s="254">
        <v>1533.1220000000001</v>
      </c>
      <c r="J44" s="255">
        <v>1.1452263520651807E-2</v>
      </c>
      <c r="K44" s="255">
        <v>0.55248385780168063</v>
      </c>
      <c r="L44" s="255">
        <v>0.27525532866921221</v>
      </c>
      <c r="M44" s="256">
        <v>12.741</v>
      </c>
      <c r="N44" s="257">
        <v>1.6958859112321132</v>
      </c>
      <c r="O44" s="257">
        <v>1.5654331488296429</v>
      </c>
      <c r="P44" s="258">
        <v>275</v>
      </c>
      <c r="Q44" s="259">
        <v>26</v>
      </c>
      <c r="R44" s="259">
        <v>24</v>
      </c>
    </row>
    <row r="45" spans="1:18" ht="16.5">
      <c r="A45" s="247" t="s">
        <v>118</v>
      </c>
      <c r="B45" s="248" t="s">
        <v>345</v>
      </c>
      <c r="C45" s="249" t="s">
        <v>70</v>
      </c>
      <c r="D45" s="250">
        <v>0.78740740740740733</v>
      </c>
      <c r="E45" s="251">
        <v>15</v>
      </c>
      <c r="F45" s="252" t="s">
        <v>127</v>
      </c>
      <c r="G45" s="293" t="s">
        <v>268</v>
      </c>
      <c r="H45" s="253">
        <v>1</v>
      </c>
      <c r="I45" s="254">
        <v>1052.56</v>
      </c>
      <c r="J45" s="255">
        <v>2.1523764842693652E-3</v>
      </c>
      <c r="K45" s="255">
        <v>0.46347666390449477</v>
      </c>
      <c r="L45" s="255">
        <v>0.33917306376833628</v>
      </c>
      <c r="M45" s="256">
        <v>6.5250000000000004</v>
      </c>
      <c r="N45" s="257">
        <v>0</v>
      </c>
      <c r="O45" s="257">
        <v>0.66504522307516911</v>
      </c>
      <c r="P45" s="258">
        <v>25</v>
      </c>
      <c r="Q45" s="259">
        <v>0</v>
      </c>
      <c r="R45" s="259">
        <v>7</v>
      </c>
    </row>
    <row r="46" spans="1:18" ht="16.5">
      <c r="A46" s="247" t="s">
        <v>118</v>
      </c>
      <c r="B46" s="248" t="s">
        <v>351</v>
      </c>
      <c r="C46" s="249" t="s">
        <v>67</v>
      </c>
      <c r="D46" s="250">
        <v>0.84859781774267884</v>
      </c>
      <c r="E46" s="251">
        <v>7788</v>
      </c>
      <c r="F46" s="252" t="s">
        <v>119</v>
      </c>
      <c r="G46" s="293" t="s">
        <v>228</v>
      </c>
      <c r="H46" s="253">
        <v>4</v>
      </c>
      <c r="I46" s="254">
        <v>2140.7299999999996</v>
      </c>
      <c r="J46" s="255">
        <v>2.0838350705850179E-2</v>
      </c>
      <c r="K46" s="255">
        <v>0.42913359502898762</v>
      </c>
      <c r="L46" s="255">
        <v>0.13500067733903856</v>
      </c>
      <c r="M46" s="256">
        <v>15.436999999999999</v>
      </c>
      <c r="N46" s="257">
        <v>0.56055644569843011</v>
      </c>
      <c r="O46" s="257">
        <v>8.5951988340425949</v>
      </c>
      <c r="P46" s="258">
        <v>59</v>
      </c>
      <c r="Q46" s="259">
        <v>12</v>
      </c>
      <c r="R46" s="259">
        <v>184</v>
      </c>
    </row>
    <row r="47" spans="1:18" ht="16.5">
      <c r="A47" s="247" t="s">
        <v>118</v>
      </c>
      <c r="B47" s="248" t="s">
        <v>353</v>
      </c>
      <c r="C47" s="249" t="s">
        <v>70</v>
      </c>
      <c r="D47" s="250">
        <v>0.75373298142277712</v>
      </c>
      <c r="E47" s="251">
        <v>5447</v>
      </c>
      <c r="F47" s="252" t="s">
        <v>120</v>
      </c>
      <c r="G47" s="293" t="s">
        <v>244</v>
      </c>
      <c r="H47" s="253">
        <v>2</v>
      </c>
      <c r="I47" s="254">
        <v>1053.172</v>
      </c>
      <c r="J47" s="255">
        <v>2.221195669284913E-2</v>
      </c>
      <c r="K47" s="255">
        <v>0.39997658985370832</v>
      </c>
      <c r="L47" s="255">
        <v>9.0203689425848763E-2</v>
      </c>
      <c r="M47" s="256">
        <v>11.093</v>
      </c>
      <c r="N47" s="257">
        <v>0</v>
      </c>
      <c r="O47" s="257">
        <v>1.8990250405441846</v>
      </c>
      <c r="P47" s="258">
        <v>17</v>
      </c>
      <c r="Q47" s="259">
        <v>0</v>
      </c>
      <c r="R47" s="259">
        <v>20</v>
      </c>
    </row>
    <row r="48" spans="1:18" ht="16.5">
      <c r="A48" s="247" t="s">
        <v>118</v>
      </c>
      <c r="B48" s="248" t="s">
        <v>355</v>
      </c>
      <c r="C48" s="249" t="s">
        <v>67</v>
      </c>
      <c r="D48" s="250">
        <v>0.82363523929758409</v>
      </c>
      <c r="E48" s="251">
        <v>4475</v>
      </c>
      <c r="F48" s="252" t="s">
        <v>128</v>
      </c>
      <c r="G48" s="293" t="s">
        <v>273</v>
      </c>
      <c r="H48" s="253">
        <v>3</v>
      </c>
      <c r="I48" s="254">
        <v>1395.972</v>
      </c>
      <c r="J48" s="255">
        <v>8.0140376182184624E-3</v>
      </c>
      <c r="K48" s="255">
        <v>0.41517800986983772</v>
      </c>
      <c r="L48" s="255">
        <v>5.2293312473316082E-2</v>
      </c>
      <c r="M48" s="256">
        <v>7.99</v>
      </c>
      <c r="N48" s="257">
        <v>0</v>
      </c>
      <c r="O48" s="257">
        <v>1.0028854446937332</v>
      </c>
      <c r="P48" s="258">
        <v>17</v>
      </c>
      <c r="Q48" s="259">
        <v>0</v>
      </c>
      <c r="R48" s="259">
        <v>14</v>
      </c>
    </row>
    <row r="49" spans="1:18" ht="16.5">
      <c r="A49" s="247" t="s">
        <v>118</v>
      </c>
      <c r="B49" s="248" t="s">
        <v>361</v>
      </c>
      <c r="C49" s="249" t="s">
        <v>70</v>
      </c>
      <c r="D49" s="250">
        <v>0.67127272727272735</v>
      </c>
      <c r="E49" s="251">
        <v>7987</v>
      </c>
      <c r="F49" s="252" t="s">
        <v>127</v>
      </c>
      <c r="G49" s="293" t="s">
        <v>271</v>
      </c>
      <c r="H49" s="253">
        <v>2</v>
      </c>
      <c r="I49" s="254">
        <v>1764.461</v>
      </c>
      <c r="J49" s="255">
        <v>9.5001594983596602E-3</v>
      </c>
      <c r="K49" s="255">
        <v>0.47883821316284919</v>
      </c>
      <c r="L49" s="255">
        <v>0.30813708475129259</v>
      </c>
      <c r="M49" s="256">
        <v>7.4290000000000003</v>
      </c>
      <c r="N49" s="257">
        <v>5.6674531202446525E-2</v>
      </c>
      <c r="O49" s="257">
        <v>1.5302123424660561</v>
      </c>
      <c r="P49" s="258">
        <v>136</v>
      </c>
      <c r="Q49" s="259">
        <v>1</v>
      </c>
      <c r="R49" s="259">
        <v>33</v>
      </c>
    </row>
    <row r="50" spans="1:18" ht="16.5">
      <c r="A50" s="247" t="s">
        <v>118</v>
      </c>
      <c r="B50" s="248" t="s">
        <v>365</v>
      </c>
      <c r="C50" s="249" t="s">
        <v>67</v>
      </c>
      <c r="D50" s="250">
        <v>0.82330465187294588</v>
      </c>
      <c r="E50" s="251">
        <v>1891</v>
      </c>
      <c r="F50" s="252" t="s">
        <v>119</v>
      </c>
      <c r="G50" s="293" t="s">
        <v>223</v>
      </c>
      <c r="H50" s="253">
        <v>2</v>
      </c>
      <c r="I50" s="254">
        <v>1679.9469999999999</v>
      </c>
      <c r="J50" s="255">
        <v>2.7974486165700408E-2</v>
      </c>
      <c r="K50" s="255">
        <v>0.3750038749252696</v>
      </c>
      <c r="L50" s="255">
        <v>0.19643476847781507</v>
      </c>
      <c r="M50" s="256">
        <v>14.17</v>
      </c>
      <c r="N50" s="257">
        <v>0.71430824901023671</v>
      </c>
      <c r="O50" s="257">
        <v>13.809959480864576</v>
      </c>
      <c r="P50" s="258">
        <v>21</v>
      </c>
      <c r="Q50" s="259">
        <v>12</v>
      </c>
      <c r="R50" s="259">
        <v>232</v>
      </c>
    </row>
    <row r="51" spans="1:18" ht="16.5">
      <c r="A51" s="247" t="s">
        <v>118</v>
      </c>
      <c r="B51" s="248" t="s">
        <v>367</v>
      </c>
      <c r="C51" s="249" t="s">
        <v>70</v>
      </c>
      <c r="D51" s="250">
        <v>0.7706271446152152</v>
      </c>
      <c r="E51" s="251">
        <v>5490</v>
      </c>
      <c r="F51" s="252" t="s">
        <v>126</v>
      </c>
      <c r="G51" s="293" t="s">
        <v>265</v>
      </c>
      <c r="H51" s="253">
        <v>2</v>
      </c>
      <c r="I51" s="254">
        <v>2487.306</v>
      </c>
      <c r="J51" s="255">
        <v>1.4106298832970829E-2</v>
      </c>
      <c r="K51" s="255">
        <v>0.41047197821512915</v>
      </c>
      <c r="L51" s="255">
        <v>0.27379019710481944</v>
      </c>
      <c r="M51" s="256">
        <v>7.3449999999999998</v>
      </c>
      <c r="N51" s="257">
        <v>0.24122484326415808</v>
      </c>
      <c r="O51" s="257">
        <v>0.44224554598428983</v>
      </c>
      <c r="P51" s="258">
        <v>143</v>
      </c>
      <c r="Q51" s="259">
        <v>6</v>
      </c>
      <c r="R51" s="259">
        <v>11</v>
      </c>
    </row>
    <row r="52" spans="1:18" ht="16.5">
      <c r="A52" s="247" t="s">
        <v>118</v>
      </c>
      <c r="B52" s="248" t="s">
        <v>369</v>
      </c>
      <c r="C52" s="249" t="s">
        <v>67</v>
      </c>
      <c r="D52" s="250">
        <v>0.8066254177893446</v>
      </c>
      <c r="E52" s="251">
        <v>3804</v>
      </c>
      <c r="F52" s="252" t="s">
        <v>128</v>
      </c>
      <c r="G52" s="293" t="s">
        <v>279</v>
      </c>
      <c r="H52" s="253">
        <v>2</v>
      </c>
      <c r="I52" s="254">
        <v>1676.298</v>
      </c>
      <c r="J52" s="255">
        <v>2.2840040305278253E-2</v>
      </c>
      <c r="K52" s="255">
        <v>0.50775774560221576</v>
      </c>
      <c r="L52" s="255">
        <v>0.41855353138913332</v>
      </c>
      <c r="M52" s="256">
        <v>14.808</v>
      </c>
      <c r="N52" s="257">
        <v>0</v>
      </c>
      <c r="O52" s="257">
        <v>2.62483162301691</v>
      </c>
      <c r="P52" s="258">
        <v>185</v>
      </c>
      <c r="Q52" s="259">
        <v>0</v>
      </c>
      <c r="R52" s="259">
        <v>45</v>
      </c>
    </row>
    <row r="53" spans="1:18" ht="16.5">
      <c r="A53" s="247" t="s">
        <v>118</v>
      </c>
      <c r="B53" s="248" t="s">
        <v>535</v>
      </c>
      <c r="C53" s="249" t="s">
        <v>70</v>
      </c>
      <c r="D53" s="250">
        <v>0.75281435214380166</v>
      </c>
      <c r="E53" s="251">
        <v>5398</v>
      </c>
      <c r="F53" s="252" t="s">
        <v>127</v>
      </c>
      <c r="G53" s="293" t="s">
        <v>589</v>
      </c>
      <c r="H53" s="253">
        <v>2</v>
      </c>
      <c r="I53" s="254">
        <v>1598.4479999999999</v>
      </c>
      <c r="J53" s="255">
        <v>7.9084815433157294E-3</v>
      </c>
      <c r="K53" s="255">
        <v>0.42981630623617118</v>
      </c>
      <c r="L53" s="255">
        <v>0.30216810305996816</v>
      </c>
      <c r="M53" s="256">
        <v>5.944</v>
      </c>
      <c r="N53" s="257">
        <v>0.25024273545338982</v>
      </c>
      <c r="O53" s="257">
        <v>1.1260923095402542</v>
      </c>
      <c r="P53" s="258">
        <v>26</v>
      </c>
      <c r="Q53" s="259">
        <v>4</v>
      </c>
      <c r="R53" s="259">
        <v>18</v>
      </c>
    </row>
    <row r="54" spans="1:18" ht="16.5">
      <c r="A54" s="247" t="s">
        <v>118</v>
      </c>
      <c r="B54" s="248" t="s">
        <v>373</v>
      </c>
      <c r="C54" s="249" t="s">
        <v>70</v>
      </c>
      <c r="D54" s="250">
        <v>0.77074074074074073</v>
      </c>
      <c r="E54" s="251">
        <v>1245</v>
      </c>
      <c r="F54" s="252" t="s">
        <v>120</v>
      </c>
      <c r="G54" s="293" t="s">
        <v>241</v>
      </c>
      <c r="H54" s="253">
        <v>1</v>
      </c>
      <c r="I54" s="254">
        <v>570.87800000000004</v>
      </c>
      <c r="J54" s="255">
        <v>3.1768845838592991E-2</v>
      </c>
      <c r="K54" s="255">
        <v>0.34817243208077542</v>
      </c>
      <c r="L54" s="255">
        <v>0.11561139157578326</v>
      </c>
      <c r="M54" s="256">
        <v>7.8</v>
      </c>
      <c r="N54" s="257">
        <v>0</v>
      </c>
      <c r="O54" s="257">
        <v>9.634282631315271</v>
      </c>
      <c r="P54" s="258">
        <v>3</v>
      </c>
      <c r="Q54" s="259">
        <v>0</v>
      </c>
      <c r="R54" s="259">
        <v>55</v>
      </c>
    </row>
    <row r="55" spans="1:18" ht="16.5">
      <c r="A55" s="247" t="s">
        <v>118</v>
      </c>
      <c r="B55" s="248" t="s">
        <v>375</v>
      </c>
      <c r="C55" s="249" t="s">
        <v>67</v>
      </c>
      <c r="D55" s="250">
        <v>0.80876464454697294</v>
      </c>
      <c r="E55" s="251">
        <v>8580</v>
      </c>
      <c r="F55" s="252" t="s">
        <v>119</v>
      </c>
      <c r="G55" s="293" t="s">
        <v>238</v>
      </c>
      <c r="H55" s="253">
        <v>4</v>
      </c>
      <c r="I55" s="254">
        <v>1731.0720000000001</v>
      </c>
      <c r="J55" s="255">
        <v>9.4016042228077887E-3</v>
      </c>
      <c r="K55" s="255">
        <v>0.40072953741718931</v>
      </c>
      <c r="L55" s="255">
        <v>0.26481964927627349</v>
      </c>
      <c r="M55" s="256">
        <v>16.963000000000001</v>
      </c>
      <c r="N55" s="257">
        <v>0.28883836143152913</v>
      </c>
      <c r="O55" s="257">
        <v>8.8384538598047904</v>
      </c>
      <c r="P55" s="258">
        <v>18</v>
      </c>
      <c r="Q55" s="259">
        <v>5</v>
      </c>
      <c r="R55" s="259">
        <v>153</v>
      </c>
    </row>
    <row r="56" spans="1:18" ht="16.5">
      <c r="A56" s="247" t="s">
        <v>118</v>
      </c>
      <c r="B56" s="248" t="s">
        <v>379</v>
      </c>
      <c r="C56" s="249" t="s">
        <v>70</v>
      </c>
      <c r="D56" s="250">
        <v>0.71500000000000008</v>
      </c>
      <c r="E56" s="251">
        <v>1414</v>
      </c>
      <c r="F56" s="252" t="s">
        <v>125</v>
      </c>
      <c r="G56" s="293" t="s">
        <v>264</v>
      </c>
      <c r="H56" s="253">
        <v>2</v>
      </c>
      <c r="I56" s="254">
        <v>1242.338</v>
      </c>
      <c r="J56" s="255">
        <v>2.0843936635487736E-3</v>
      </c>
      <c r="K56" s="255">
        <v>0.38812821916407664</v>
      </c>
      <c r="L56" s="255">
        <v>0.27448246773422369</v>
      </c>
      <c r="M56" s="256">
        <v>6.3810000000000002</v>
      </c>
      <c r="N56" s="257">
        <v>0</v>
      </c>
      <c r="O56" s="257">
        <v>0.32197356918970521</v>
      </c>
      <c r="P56" s="258">
        <v>35</v>
      </c>
      <c r="Q56" s="259">
        <v>0</v>
      </c>
      <c r="R56" s="259">
        <v>4</v>
      </c>
    </row>
    <row r="57" spans="1:18" ht="16.5">
      <c r="A57" s="247" t="s">
        <v>118</v>
      </c>
      <c r="B57" s="248" t="s">
        <v>381</v>
      </c>
      <c r="C57" s="249" t="s">
        <v>67</v>
      </c>
      <c r="D57" s="250">
        <v>0.84846649929407236</v>
      </c>
      <c r="E57" s="251">
        <v>2536</v>
      </c>
      <c r="F57" s="252" t="s">
        <v>119</v>
      </c>
      <c r="G57" s="293" t="s">
        <v>215</v>
      </c>
      <c r="H57" s="253">
        <v>11</v>
      </c>
      <c r="I57" s="254">
        <v>2231.2860000000001</v>
      </c>
      <c r="J57" s="255">
        <v>9.3305591468903788E-3</v>
      </c>
      <c r="K57" s="255">
        <v>0.37884930156863533</v>
      </c>
      <c r="L57" s="255">
        <v>0.15596387016276711</v>
      </c>
      <c r="M57" s="256">
        <v>16.302</v>
      </c>
      <c r="N57" s="257">
        <v>0.13445161220928201</v>
      </c>
      <c r="O57" s="257">
        <v>16.627182709881208</v>
      </c>
      <c r="P57" s="258">
        <v>3</v>
      </c>
      <c r="Q57" s="259">
        <v>3</v>
      </c>
      <c r="R57" s="259">
        <v>371</v>
      </c>
    </row>
    <row r="58" spans="1:18" ht="16.5">
      <c r="A58" s="247" t="s">
        <v>118</v>
      </c>
      <c r="B58" s="248" t="s">
        <v>383</v>
      </c>
      <c r="C58" s="249" t="s">
        <v>70</v>
      </c>
      <c r="D58" s="250">
        <v>0.72947692323723157</v>
      </c>
      <c r="E58" s="251">
        <v>9915</v>
      </c>
      <c r="F58" s="252" t="s">
        <v>123</v>
      </c>
      <c r="G58" s="293" t="s">
        <v>258</v>
      </c>
      <c r="H58" s="253">
        <v>2</v>
      </c>
      <c r="I58" s="254">
        <v>1151.626</v>
      </c>
      <c r="J58" s="255">
        <v>2.845568717184049E-2</v>
      </c>
      <c r="K58" s="255">
        <v>0.45608072431711866</v>
      </c>
      <c r="L58" s="255">
        <v>0.16932580542641448</v>
      </c>
      <c r="M58" s="256">
        <v>8.6880000000000006</v>
      </c>
      <c r="N58" s="257">
        <v>0</v>
      </c>
      <c r="O58" s="257">
        <v>3.4733498549008099</v>
      </c>
      <c r="P58" s="258">
        <v>208</v>
      </c>
      <c r="Q58" s="259">
        <v>0</v>
      </c>
      <c r="R58" s="259">
        <v>40</v>
      </c>
    </row>
    <row r="59" spans="1:18" ht="16.5">
      <c r="A59" s="247" t="s">
        <v>118</v>
      </c>
      <c r="B59" s="248" t="s">
        <v>387</v>
      </c>
      <c r="C59" s="249" t="s">
        <v>70</v>
      </c>
      <c r="D59" s="250">
        <v>0.74999999999999989</v>
      </c>
      <c r="E59" s="251">
        <v>8894</v>
      </c>
      <c r="F59" s="252" t="s">
        <v>120</v>
      </c>
      <c r="G59" s="293" t="s">
        <v>245</v>
      </c>
      <c r="H59" s="253">
        <v>1</v>
      </c>
      <c r="I59" s="254">
        <v>1295.8810000000001</v>
      </c>
      <c r="J59" s="255">
        <v>2.1021141255417049E-2</v>
      </c>
      <c r="K59" s="255">
        <v>0.38643174598815699</v>
      </c>
      <c r="L59" s="255">
        <v>0.25465301212071167</v>
      </c>
      <c r="M59" s="256">
        <v>13.054</v>
      </c>
      <c r="N59" s="257">
        <v>0</v>
      </c>
      <c r="O59" s="257">
        <v>2.0835246446240046</v>
      </c>
      <c r="P59" s="258">
        <v>14</v>
      </c>
      <c r="Q59" s="259">
        <v>0</v>
      </c>
      <c r="R59" s="259">
        <v>27</v>
      </c>
    </row>
    <row r="60" spans="1:18" ht="16.5">
      <c r="A60" s="247" t="s">
        <v>118</v>
      </c>
      <c r="B60" s="248" t="s">
        <v>738</v>
      </c>
      <c r="C60" s="249" t="s">
        <v>70</v>
      </c>
      <c r="D60" s="250">
        <v>0.6711111111111111</v>
      </c>
      <c r="E60" s="251">
        <v>288</v>
      </c>
      <c r="F60" s="252" t="s">
        <v>127</v>
      </c>
      <c r="G60" s="293" t="s">
        <v>266</v>
      </c>
      <c r="H60" s="253">
        <v>6</v>
      </c>
      <c r="I60" s="254">
        <v>1298.3780000000002</v>
      </c>
      <c r="J60" s="255">
        <v>1.221164923808417E-2</v>
      </c>
      <c r="K60" s="255">
        <v>0.48640629991973561</v>
      </c>
      <c r="L60" s="255">
        <v>0.30653630914879954</v>
      </c>
      <c r="M60" s="256">
        <v>9.4350000000000005</v>
      </c>
      <c r="N60" s="257">
        <v>0</v>
      </c>
      <c r="O60" s="257">
        <v>0.53913421207075285</v>
      </c>
      <c r="P60" s="258">
        <v>62</v>
      </c>
      <c r="Q60" s="259">
        <v>0</v>
      </c>
      <c r="R60" s="259">
        <v>16</v>
      </c>
    </row>
    <row r="61" spans="1:18" ht="16.5">
      <c r="A61" s="247" t="s">
        <v>118</v>
      </c>
      <c r="B61" s="248" t="s">
        <v>393</v>
      </c>
      <c r="C61" s="249" t="s">
        <v>67</v>
      </c>
      <c r="D61" s="250">
        <v>0.83962455589720086</v>
      </c>
      <c r="E61" s="251">
        <v>8165</v>
      </c>
      <c r="F61" s="252" t="s">
        <v>124</v>
      </c>
      <c r="G61" s="293" t="s">
        <v>260</v>
      </c>
      <c r="H61" s="253">
        <v>2</v>
      </c>
      <c r="I61" s="254">
        <v>1238.452</v>
      </c>
      <c r="J61" s="255">
        <v>6.4726041058507395E-3</v>
      </c>
      <c r="K61" s="255">
        <v>0.46676768777254607</v>
      </c>
      <c r="L61" s="255">
        <v>0.17844857935551803</v>
      </c>
      <c r="M61" s="256">
        <v>8.6479999999999997</v>
      </c>
      <c r="N61" s="257">
        <v>1.2919354161485468</v>
      </c>
      <c r="O61" s="257">
        <v>1.857157160713536</v>
      </c>
      <c r="P61" s="258">
        <v>69</v>
      </c>
      <c r="Q61" s="259">
        <v>16</v>
      </c>
      <c r="R61" s="259">
        <v>23</v>
      </c>
    </row>
    <row r="62" spans="1:18" ht="16.5">
      <c r="A62" s="247" t="s">
        <v>118</v>
      </c>
      <c r="B62" s="248" t="s">
        <v>395</v>
      </c>
      <c r="C62" s="249" t="s">
        <v>70</v>
      </c>
      <c r="D62" s="250">
        <v>0.77749999999999997</v>
      </c>
      <c r="E62" s="251">
        <v>555</v>
      </c>
      <c r="F62" s="252" t="s">
        <v>124</v>
      </c>
      <c r="G62" s="293" t="s">
        <v>261</v>
      </c>
      <c r="H62" s="253">
        <v>1</v>
      </c>
      <c r="I62" s="254">
        <v>1347.8779999999999</v>
      </c>
      <c r="J62" s="255">
        <v>4.9879217765812195E-2</v>
      </c>
      <c r="K62" s="255">
        <v>0.45467203265702649</v>
      </c>
      <c r="L62" s="255">
        <v>0.23815211762488891</v>
      </c>
      <c r="M62" s="256">
        <v>11.205</v>
      </c>
      <c r="N62" s="257">
        <v>1.0386696718842507</v>
      </c>
      <c r="O62" s="257">
        <v>2.596674179710627</v>
      </c>
      <c r="P62" s="258">
        <v>72</v>
      </c>
      <c r="Q62" s="259">
        <v>14</v>
      </c>
      <c r="R62" s="259">
        <v>35</v>
      </c>
    </row>
    <row r="63" spans="1:18" ht="16.5">
      <c r="A63" s="247" t="s">
        <v>118</v>
      </c>
      <c r="B63" s="248" t="s">
        <v>397</v>
      </c>
      <c r="C63" s="249" t="s">
        <v>70</v>
      </c>
      <c r="D63" s="250">
        <v>0.78409090909090906</v>
      </c>
      <c r="E63" s="251">
        <v>6627</v>
      </c>
      <c r="F63" s="252" t="s">
        <v>128</v>
      </c>
      <c r="G63" s="293" t="s">
        <v>274</v>
      </c>
      <c r="H63" s="253">
        <v>1</v>
      </c>
      <c r="I63" s="254">
        <v>770.92700000000002</v>
      </c>
      <c r="J63" s="255">
        <v>8.3216650388851579E-3</v>
      </c>
      <c r="K63" s="255">
        <v>0.43958058298221292</v>
      </c>
      <c r="L63" s="255">
        <v>7.5234101283260274E-2</v>
      </c>
      <c r="M63" s="256">
        <v>12.273</v>
      </c>
      <c r="N63" s="257">
        <v>0.1297139677297591</v>
      </c>
      <c r="O63" s="257">
        <v>6.8748402896772323</v>
      </c>
      <c r="P63" s="258">
        <v>39</v>
      </c>
      <c r="Q63" s="259">
        <v>1</v>
      </c>
      <c r="R63" s="259">
        <v>53</v>
      </c>
    </row>
    <row r="64" spans="1:18" ht="16.5">
      <c r="A64" s="247" t="s">
        <v>118</v>
      </c>
      <c r="B64" s="248" t="s">
        <v>401</v>
      </c>
      <c r="C64" s="249" t="s">
        <v>70</v>
      </c>
      <c r="D64" s="250">
        <v>0.78703703703703698</v>
      </c>
      <c r="E64" s="251">
        <v>3863</v>
      </c>
      <c r="F64" s="252" t="s">
        <v>120</v>
      </c>
      <c r="G64" s="293" t="s">
        <v>245</v>
      </c>
      <c r="H64" s="253">
        <v>1</v>
      </c>
      <c r="I64" s="254">
        <v>1456.81</v>
      </c>
      <c r="J64" s="255">
        <v>1.3013629273320218E-2</v>
      </c>
      <c r="K64" s="255">
        <v>0.39153071070955386</v>
      </c>
      <c r="L64" s="255">
        <v>0.24711527241026626</v>
      </c>
      <c r="M64" s="256">
        <v>13.388999999999999</v>
      </c>
      <c r="N64" s="257">
        <v>0</v>
      </c>
      <c r="O64" s="257">
        <v>3.2948702988035503</v>
      </c>
      <c r="P64" s="258">
        <v>13</v>
      </c>
      <c r="Q64" s="259">
        <v>0</v>
      </c>
      <c r="R64" s="259">
        <v>48</v>
      </c>
    </row>
    <row r="65" spans="1:18" ht="16.5">
      <c r="A65" s="247" t="s">
        <v>118</v>
      </c>
      <c r="B65" s="248" t="s">
        <v>405</v>
      </c>
      <c r="C65" s="249" t="s">
        <v>67</v>
      </c>
      <c r="D65" s="250">
        <v>0.82582048987095868</v>
      </c>
      <c r="E65" s="251">
        <v>9615</v>
      </c>
      <c r="F65" s="252" t="s">
        <v>124</v>
      </c>
      <c r="G65" s="293" t="s">
        <v>261</v>
      </c>
      <c r="H65" s="253">
        <v>3</v>
      </c>
      <c r="I65" s="254">
        <v>1239.0610000000001</v>
      </c>
      <c r="J65" s="255">
        <v>4.0955366539986084E-2</v>
      </c>
      <c r="K65" s="255">
        <v>0.42045811327678861</v>
      </c>
      <c r="L65" s="255">
        <v>0.27036602717703168</v>
      </c>
      <c r="M65" s="256">
        <v>7.891</v>
      </c>
      <c r="N65" s="257">
        <v>2.5826008566164211</v>
      </c>
      <c r="O65" s="257">
        <v>1.3720067050774738</v>
      </c>
      <c r="P65" s="258">
        <v>64</v>
      </c>
      <c r="Q65" s="259">
        <v>32</v>
      </c>
      <c r="R65" s="259">
        <v>17</v>
      </c>
    </row>
    <row r="66" spans="1:18" ht="16.5">
      <c r="A66" s="247" t="s">
        <v>118</v>
      </c>
      <c r="B66" s="248" t="s">
        <v>415</v>
      </c>
      <c r="C66" s="249" t="s">
        <v>70</v>
      </c>
      <c r="D66" s="250">
        <v>0.7474074074074073</v>
      </c>
      <c r="E66" s="251">
        <v>1728</v>
      </c>
      <c r="F66" s="252" t="s">
        <v>120</v>
      </c>
      <c r="G66" s="293" t="s">
        <v>246</v>
      </c>
      <c r="H66" s="253">
        <v>1</v>
      </c>
      <c r="I66" s="254">
        <v>1589.4870000000001</v>
      </c>
      <c r="J66" s="255">
        <v>3.7167093212139794E-3</v>
      </c>
      <c r="K66" s="255">
        <v>0.36410174926402561</v>
      </c>
      <c r="L66" s="255">
        <v>0.17301179562965913</v>
      </c>
      <c r="M66" s="256">
        <v>10.554</v>
      </c>
      <c r="N66" s="257">
        <v>0</v>
      </c>
      <c r="O66" s="257">
        <v>0.62913380228966953</v>
      </c>
      <c r="P66" s="258">
        <v>0</v>
      </c>
      <c r="Q66" s="259">
        <v>0</v>
      </c>
      <c r="R66" s="259">
        <v>10</v>
      </c>
    </row>
    <row r="67" spans="1:18" ht="16.5">
      <c r="A67" s="247" t="s">
        <v>118</v>
      </c>
      <c r="B67" s="248" t="s">
        <v>756</v>
      </c>
      <c r="C67" s="249" t="s">
        <v>70</v>
      </c>
      <c r="D67" s="250">
        <v>0.6890822550232758</v>
      </c>
      <c r="E67" s="251">
        <v>3999</v>
      </c>
      <c r="F67" s="252" t="s">
        <v>127</v>
      </c>
      <c r="G67" s="293" t="s">
        <v>271</v>
      </c>
      <c r="H67" s="253">
        <v>6</v>
      </c>
      <c r="I67" s="254">
        <v>1158.9940000000001</v>
      </c>
      <c r="J67" s="255">
        <v>8.656964513278808E-3</v>
      </c>
      <c r="K67" s="255">
        <v>0.48748114734462639</v>
      </c>
      <c r="L67" s="255">
        <v>0.30975138784152467</v>
      </c>
      <c r="M67" s="256">
        <v>8.1340000000000003</v>
      </c>
      <c r="N67" s="257">
        <v>1.0353806835928399</v>
      </c>
      <c r="O67" s="257">
        <v>0.51769034179641993</v>
      </c>
      <c r="P67" s="258">
        <v>109</v>
      </c>
      <c r="Q67" s="259">
        <v>36</v>
      </c>
      <c r="R67" s="259">
        <v>19</v>
      </c>
    </row>
    <row r="68" spans="1:18" ht="16.5">
      <c r="A68" s="247" t="s">
        <v>118</v>
      </c>
      <c r="B68" s="248" t="s">
        <v>417</v>
      </c>
      <c r="C68" s="249" t="s">
        <v>67</v>
      </c>
      <c r="D68" s="250">
        <v>0.81318181818181812</v>
      </c>
      <c r="E68" s="251">
        <v>2656</v>
      </c>
      <c r="F68" s="252" t="s">
        <v>119</v>
      </c>
      <c r="G68" s="293" t="s">
        <v>222</v>
      </c>
      <c r="H68" s="253">
        <v>1</v>
      </c>
      <c r="I68" s="254">
        <v>1621.9839999999999</v>
      </c>
      <c r="J68" s="255">
        <v>1.6008845942826963E-2</v>
      </c>
      <c r="K68" s="255">
        <v>0.45780870548772623</v>
      </c>
      <c r="L68" s="255">
        <v>0.19994575489791591</v>
      </c>
      <c r="M68" s="256">
        <v>19.890999999999998</v>
      </c>
      <c r="N68" s="257">
        <v>0.73983467161205041</v>
      </c>
      <c r="O68" s="257">
        <v>24.969420166906705</v>
      </c>
      <c r="P68" s="258">
        <v>50</v>
      </c>
      <c r="Q68" s="259">
        <v>12</v>
      </c>
      <c r="R68" s="259">
        <v>412</v>
      </c>
    </row>
    <row r="69" spans="1:18" ht="16.5">
      <c r="A69" s="247" t="s">
        <v>118</v>
      </c>
      <c r="B69" s="248" t="s">
        <v>419</v>
      </c>
      <c r="C69" s="249" t="s">
        <v>70</v>
      </c>
      <c r="D69" s="250">
        <v>0.71663340468169323</v>
      </c>
      <c r="E69" s="251">
        <v>7114</v>
      </c>
      <c r="F69" s="252" t="s">
        <v>123</v>
      </c>
      <c r="G69" s="293" t="s">
        <v>258</v>
      </c>
      <c r="H69" s="253">
        <v>5</v>
      </c>
      <c r="I69" s="254">
        <v>1289.4480000000001</v>
      </c>
      <c r="J69" s="255">
        <v>1.3932216003149926E-2</v>
      </c>
      <c r="K69" s="255">
        <v>0.46604511142721738</v>
      </c>
      <c r="L69" s="255">
        <v>0.11167569378524764</v>
      </c>
      <c r="M69" s="256">
        <v>9.5909999999999993</v>
      </c>
      <c r="N69" s="257">
        <v>0</v>
      </c>
      <c r="O69" s="257">
        <v>0.85307821641508608</v>
      </c>
      <c r="P69" s="258">
        <v>215</v>
      </c>
      <c r="Q69" s="259">
        <v>0</v>
      </c>
      <c r="R69" s="259">
        <v>11</v>
      </c>
    </row>
    <row r="70" spans="1:18" ht="16.5">
      <c r="A70" s="247" t="s">
        <v>118</v>
      </c>
      <c r="B70" s="248" t="s">
        <v>427</v>
      </c>
      <c r="C70" s="249" t="s">
        <v>70</v>
      </c>
      <c r="D70" s="250">
        <v>0.75863636363636355</v>
      </c>
      <c r="E70" s="251">
        <v>998</v>
      </c>
      <c r="F70" s="252" t="s">
        <v>128</v>
      </c>
      <c r="G70" s="293" t="s">
        <v>274</v>
      </c>
      <c r="H70" s="253">
        <v>1</v>
      </c>
      <c r="I70" s="254">
        <v>1040.575</v>
      </c>
      <c r="J70" s="255">
        <v>2.0111619052615711E-2</v>
      </c>
      <c r="K70" s="255">
        <v>0.48026858874242778</v>
      </c>
      <c r="L70" s="255">
        <v>0.15376114167647695</v>
      </c>
      <c r="M70" s="256">
        <v>12.69</v>
      </c>
      <c r="N70" s="257">
        <v>9.6100713547798089E-2</v>
      </c>
      <c r="O70" s="257">
        <v>1.5376114167647694</v>
      </c>
      <c r="P70" s="258">
        <v>78</v>
      </c>
      <c r="Q70" s="259">
        <v>1</v>
      </c>
      <c r="R70" s="259">
        <v>16</v>
      </c>
    </row>
    <row r="71" spans="1:18" ht="16.5">
      <c r="A71" s="247" t="s">
        <v>118</v>
      </c>
      <c r="B71" s="248" t="s">
        <v>429</v>
      </c>
      <c r="C71" s="249" t="s">
        <v>70</v>
      </c>
      <c r="D71" s="250">
        <v>0.73229730388827741</v>
      </c>
      <c r="E71" s="251">
        <v>9676</v>
      </c>
      <c r="F71" s="252" t="s">
        <v>123</v>
      </c>
      <c r="G71" s="293" t="s">
        <v>258</v>
      </c>
      <c r="H71" s="253">
        <v>5</v>
      </c>
      <c r="I71" s="254">
        <v>1281.03</v>
      </c>
      <c r="J71" s="255">
        <v>8.9347329755946562E-3</v>
      </c>
      <c r="K71" s="255">
        <v>0.516831788347619</v>
      </c>
      <c r="L71" s="255">
        <v>0.11787389834742357</v>
      </c>
      <c r="M71" s="256">
        <v>11.302</v>
      </c>
      <c r="N71" s="257">
        <v>7.806218433604209E-2</v>
      </c>
      <c r="O71" s="257">
        <v>3.2005495577777259</v>
      </c>
      <c r="P71" s="258">
        <v>222</v>
      </c>
      <c r="Q71" s="259">
        <v>1</v>
      </c>
      <c r="R71" s="259">
        <v>41</v>
      </c>
    </row>
    <row r="72" spans="1:18" ht="16.5">
      <c r="A72" s="247" t="s">
        <v>118</v>
      </c>
      <c r="B72" s="248" t="s">
        <v>431</v>
      </c>
      <c r="C72" s="249" t="s">
        <v>67</v>
      </c>
      <c r="D72" s="250">
        <v>0.83302738950938449</v>
      </c>
      <c r="E72" s="251">
        <v>7758</v>
      </c>
      <c r="F72" s="252" t="s">
        <v>119</v>
      </c>
      <c r="G72" s="293" t="s">
        <v>231</v>
      </c>
      <c r="H72" s="253">
        <v>3</v>
      </c>
      <c r="I72" s="254">
        <v>1678.6100000000001</v>
      </c>
      <c r="J72" s="255">
        <v>1.7332960108672888E-2</v>
      </c>
      <c r="K72" s="255">
        <v>0.42662468426021566</v>
      </c>
      <c r="L72" s="255">
        <v>0.1882509933814287</v>
      </c>
      <c r="M72" s="256">
        <v>15.177</v>
      </c>
      <c r="N72" s="257">
        <v>0.29786549585669092</v>
      </c>
      <c r="O72" s="257">
        <v>3.5148128511089531</v>
      </c>
      <c r="P72" s="258">
        <v>45</v>
      </c>
      <c r="Q72" s="259">
        <v>5</v>
      </c>
      <c r="R72" s="259">
        <v>59</v>
      </c>
    </row>
    <row r="73" spans="1:18" ht="16.5">
      <c r="A73" s="247" t="s">
        <v>118</v>
      </c>
      <c r="B73" s="248" t="s">
        <v>433</v>
      </c>
      <c r="C73" s="249" t="s">
        <v>70</v>
      </c>
      <c r="D73" s="250">
        <v>0.69492508439751832</v>
      </c>
      <c r="E73" s="251">
        <v>8782</v>
      </c>
      <c r="F73" s="252" t="s">
        <v>127</v>
      </c>
      <c r="G73" s="293" t="s">
        <v>270</v>
      </c>
      <c r="H73" s="253">
        <v>2</v>
      </c>
      <c r="I73" s="254">
        <v>1116.3590000000002</v>
      </c>
      <c r="J73" s="255">
        <v>1.0045373306731433E-2</v>
      </c>
      <c r="K73" s="255">
        <v>0.43499682236057458</v>
      </c>
      <c r="L73" s="255">
        <v>0.31620652496195223</v>
      </c>
      <c r="M73" s="256">
        <v>6.7460000000000004</v>
      </c>
      <c r="N73" s="257">
        <v>8.9576919252677661E-2</v>
      </c>
      <c r="O73" s="257">
        <v>1.881115304306231</v>
      </c>
      <c r="P73" s="258">
        <v>23</v>
      </c>
      <c r="Q73" s="259">
        <v>1</v>
      </c>
      <c r="R73" s="259">
        <v>21</v>
      </c>
    </row>
    <row r="74" spans="1:18" ht="16.5">
      <c r="A74" s="247" t="s">
        <v>118</v>
      </c>
      <c r="B74" s="248" t="s">
        <v>435</v>
      </c>
      <c r="C74" s="249" t="s">
        <v>70</v>
      </c>
      <c r="D74" s="250">
        <v>0.75083546843670168</v>
      </c>
      <c r="E74" s="251">
        <v>735</v>
      </c>
      <c r="F74" s="252" t="s">
        <v>122</v>
      </c>
      <c r="G74" s="293" t="s">
        <v>253</v>
      </c>
      <c r="H74" s="253">
        <v>4</v>
      </c>
      <c r="I74" s="254">
        <v>1078.2460000000001</v>
      </c>
      <c r="J74" s="255">
        <v>1.1811277221862723E-2</v>
      </c>
      <c r="K74" s="255">
        <v>0.55639648449673396</v>
      </c>
      <c r="L74" s="255">
        <v>0.24669695041762268</v>
      </c>
      <c r="M74" s="256">
        <v>14.503</v>
      </c>
      <c r="N74" s="257">
        <v>0.37097285777086114</v>
      </c>
      <c r="O74" s="257">
        <v>1.4838914310834446</v>
      </c>
      <c r="P74" s="258">
        <v>207</v>
      </c>
      <c r="Q74" s="259">
        <v>4</v>
      </c>
      <c r="R74" s="259">
        <v>16</v>
      </c>
    </row>
    <row r="75" spans="1:18" ht="16.5">
      <c r="A75" s="247" t="s">
        <v>118</v>
      </c>
      <c r="B75" s="248" t="s">
        <v>437</v>
      </c>
      <c r="C75" s="249" t="s">
        <v>70</v>
      </c>
      <c r="D75" s="250">
        <v>0.69807105617825194</v>
      </c>
      <c r="E75" s="251">
        <v>7030</v>
      </c>
      <c r="F75" s="252" t="s">
        <v>124</v>
      </c>
      <c r="G75" s="293" t="s">
        <v>263</v>
      </c>
      <c r="H75" s="253">
        <v>3</v>
      </c>
      <c r="I75" s="254">
        <v>1764.5379999999998</v>
      </c>
      <c r="J75" s="255">
        <v>2.9683708073293673E-2</v>
      </c>
      <c r="K75" s="255">
        <v>0.45224946495170937</v>
      </c>
      <c r="L75" s="255">
        <v>0.23183768879823466</v>
      </c>
      <c r="M75" s="256">
        <v>7.0209999999999999</v>
      </c>
      <c r="N75" s="257">
        <v>6.743974910146453</v>
      </c>
      <c r="O75" s="257">
        <v>2.2668823227383035</v>
      </c>
      <c r="P75" s="258">
        <v>128</v>
      </c>
      <c r="Q75" s="259">
        <v>119</v>
      </c>
      <c r="R75" s="259">
        <v>40</v>
      </c>
    </row>
    <row r="76" spans="1:18" ht="16.5">
      <c r="A76" s="247" t="s">
        <v>118</v>
      </c>
      <c r="B76" s="248" t="s">
        <v>439</v>
      </c>
      <c r="C76" s="249" t="s">
        <v>67</v>
      </c>
      <c r="D76" s="250">
        <v>0.81168387828598332</v>
      </c>
      <c r="E76" s="251">
        <v>1844</v>
      </c>
      <c r="F76" s="252" t="s">
        <v>120</v>
      </c>
      <c r="G76" s="293" t="s">
        <v>243</v>
      </c>
      <c r="H76" s="253">
        <v>2</v>
      </c>
      <c r="I76" s="254">
        <v>1638.0730000000001</v>
      </c>
      <c r="J76" s="255">
        <v>1.6516328105739501E-2</v>
      </c>
      <c r="K76" s="255">
        <v>0.39343118033339985</v>
      </c>
      <c r="L76" s="255">
        <v>0.12636799458876374</v>
      </c>
      <c r="M76" s="256">
        <v>11.993</v>
      </c>
      <c r="N76" s="257">
        <v>0</v>
      </c>
      <c r="O76" s="257">
        <v>1.9535148921934491</v>
      </c>
      <c r="P76" s="258">
        <v>19</v>
      </c>
      <c r="Q76" s="259">
        <v>0</v>
      </c>
      <c r="R76" s="259">
        <v>32</v>
      </c>
    </row>
    <row r="77" spans="1:18" ht="16.5">
      <c r="A77" s="247" t="s">
        <v>118</v>
      </c>
      <c r="B77" s="248" t="s">
        <v>772</v>
      </c>
      <c r="C77" s="249" t="s">
        <v>70</v>
      </c>
      <c r="D77" s="250">
        <v>0.71213636672059399</v>
      </c>
      <c r="E77" s="251">
        <v>8534</v>
      </c>
      <c r="F77" s="252" t="s">
        <v>127</v>
      </c>
      <c r="G77" s="293" t="s">
        <v>267</v>
      </c>
      <c r="H77" s="253">
        <v>5</v>
      </c>
      <c r="I77" s="254">
        <v>1477.2289999999998</v>
      </c>
      <c r="J77" s="255">
        <v>8.8819934333363437E-3</v>
      </c>
      <c r="K77" s="255">
        <v>0.50350657112068109</v>
      </c>
      <c r="L77" s="255">
        <v>0.34279729144258669</v>
      </c>
      <c r="M77" s="256">
        <v>8.5860000000000003</v>
      </c>
      <c r="N77" s="257">
        <v>0</v>
      </c>
      <c r="O77" s="257">
        <v>1.0831089831028231</v>
      </c>
      <c r="P77" s="258">
        <v>74</v>
      </c>
      <c r="Q77" s="259">
        <v>2</v>
      </c>
      <c r="R77" s="259">
        <v>65</v>
      </c>
    </row>
    <row r="78" spans="1:18" ht="16.5">
      <c r="A78" s="247" t="s">
        <v>118</v>
      </c>
      <c r="B78" s="248" t="s">
        <v>443</v>
      </c>
      <c r="C78" s="249" t="s">
        <v>67</v>
      </c>
      <c r="D78" s="250">
        <v>0.81521739130434789</v>
      </c>
      <c r="E78" s="251">
        <v>6417</v>
      </c>
      <c r="F78" s="252" t="s">
        <v>128</v>
      </c>
      <c r="G78" s="293" t="s">
        <v>272</v>
      </c>
      <c r="H78" s="253">
        <v>1</v>
      </c>
      <c r="I78" s="254">
        <v>1465.94</v>
      </c>
      <c r="J78" s="255">
        <v>6.4745177699896701E-3</v>
      </c>
      <c r="K78" s="255">
        <v>0.45467628420193384</v>
      </c>
      <c r="L78" s="255">
        <v>0.23534387491984665</v>
      </c>
      <c r="M78" s="256">
        <v>9.4109999999999996</v>
      </c>
      <c r="N78" s="257">
        <v>0</v>
      </c>
      <c r="O78" s="257">
        <v>2.9332714845082335</v>
      </c>
      <c r="P78" s="258">
        <v>87</v>
      </c>
      <c r="Q78" s="259">
        <v>0</v>
      </c>
      <c r="R78" s="259">
        <v>43</v>
      </c>
    </row>
    <row r="79" spans="1:18" ht="16.5">
      <c r="A79" s="247" t="s">
        <v>118</v>
      </c>
      <c r="B79" s="248" t="s">
        <v>451</v>
      </c>
      <c r="C79" s="249" t="s">
        <v>70</v>
      </c>
      <c r="D79" s="250">
        <v>0.72459286624199859</v>
      </c>
      <c r="E79" s="251">
        <v>802</v>
      </c>
      <c r="F79" s="252" t="s">
        <v>120</v>
      </c>
      <c r="G79" s="293" t="s">
        <v>242</v>
      </c>
      <c r="H79" s="253">
        <v>3</v>
      </c>
      <c r="I79" s="254">
        <v>799.33699999999999</v>
      </c>
      <c r="J79" s="255">
        <v>3.0985014672946221E-2</v>
      </c>
      <c r="K79" s="255">
        <v>0.36998400106853119</v>
      </c>
      <c r="L79" s="255">
        <v>0.12635471647127558</v>
      </c>
      <c r="M79" s="256">
        <v>9.298</v>
      </c>
      <c r="N79" s="257">
        <v>0</v>
      </c>
      <c r="O79" s="257">
        <v>1.5012441560943632</v>
      </c>
      <c r="P79" s="258">
        <v>14</v>
      </c>
      <c r="Q79" s="259">
        <v>0</v>
      </c>
      <c r="R79" s="259">
        <v>12</v>
      </c>
    </row>
    <row r="80" spans="1:18" ht="16.5">
      <c r="A80" s="247" t="s">
        <v>118</v>
      </c>
      <c r="B80" s="248" t="s">
        <v>453</v>
      </c>
      <c r="C80" s="249" t="s">
        <v>70</v>
      </c>
      <c r="D80" s="250">
        <v>0.66528543328799028</v>
      </c>
      <c r="E80" s="251">
        <v>3382</v>
      </c>
      <c r="F80" s="252" t="s">
        <v>127</v>
      </c>
      <c r="G80" s="293" t="s">
        <v>266</v>
      </c>
      <c r="H80" s="253">
        <v>2</v>
      </c>
      <c r="I80" s="254">
        <v>1477.4639999999999</v>
      </c>
      <c r="J80" s="255">
        <v>4.7802351183179942E-3</v>
      </c>
      <c r="K80" s="255">
        <v>0.53628382886320403</v>
      </c>
      <c r="L80" s="255">
        <v>0.26734999972926582</v>
      </c>
      <c r="M80" s="256">
        <v>9.0589999999999993</v>
      </c>
      <c r="N80" s="257">
        <v>0.20305063270577151</v>
      </c>
      <c r="O80" s="257">
        <v>5.7531012599968596</v>
      </c>
      <c r="P80" s="258">
        <v>139</v>
      </c>
      <c r="Q80" s="259">
        <v>3</v>
      </c>
      <c r="R80" s="259">
        <v>85</v>
      </c>
    </row>
    <row r="81" spans="1:18" ht="16.5">
      <c r="A81" s="247" t="s">
        <v>118</v>
      </c>
      <c r="B81" s="248" t="s">
        <v>455</v>
      </c>
      <c r="C81" s="249" t="s">
        <v>67</v>
      </c>
      <c r="D81" s="250">
        <v>0.80895722180458896</v>
      </c>
      <c r="E81" s="251">
        <v>7176</v>
      </c>
      <c r="F81" s="252" t="s">
        <v>119</v>
      </c>
      <c r="G81" s="293" t="s">
        <v>219</v>
      </c>
      <c r="H81" s="253">
        <v>3</v>
      </c>
      <c r="I81" s="254">
        <v>2437.7279999999996</v>
      </c>
      <c r="J81" s="255">
        <v>2.0631503656420275E-2</v>
      </c>
      <c r="K81" s="255">
        <v>0.3843547568449947</v>
      </c>
      <c r="L81" s="255">
        <v>0.15834416308956537</v>
      </c>
      <c r="M81" s="256">
        <v>16.533000000000001</v>
      </c>
      <c r="N81" s="257">
        <v>0.69737066645663515</v>
      </c>
      <c r="O81" s="257">
        <v>23.669580855616381</v>
      </c>
      <c r="P81" s="258">
        <v>53</v>
      </c>
      <c r="Q81" s="259">
        <v>17</v>
      </c>
      <c r="R81" s="259">
        <v>577</v>
      </c>
    </row>
    <row r="82" spans="1:18" ht="16.5">
      <c r="A82" s="247" t="s">
        <v>118</v>
      </c>
      <c r="B82" s="248" t="s">
        <v>457</v>
      </c>
      <c r="C82" s="249" t="s">
        <v>70</v>
      </c>
      <c r="D82" s="250">
        <v>0.74510700761747095</v>
      </c>
      <c r="E82" s="251">
        <v>8493</v>
      </c>
      <c r="F82" s="252" t="s">
        <v>123</v>
      </c>
      <c r="G82" s="293" t="s">
        <v>256</v>
      </c>
      <c r="H82" s="253">
        <v>3</v>
      </c>
      <c r="I82" s="254">
        <v>1316.71</v>
      </c>
      <c r="J82" s="255">
        <v>1.7657299055078533E-2</v>
      </c>
      <c r="K82" s="255">
        <v>0.409497246748108</v>
      </c>
      <c r="L82" s="255">
        <v>0.17088045203575578</v>
      </c>
      <c r="M82" s="256">
        <v>7.3449999999999998</v>
      </c>
      <c r="N82" s="257">
        <v>0</v>
      </c>
      <c r="O82" s="257">
        <v>0.45568120542868207</v>
      </c>
      <c r="P82" s="258">
        <v>194</v>
      </c>
      <c r="Q82" s="259">
        <v>0</v>
      </c>
      <c r="R82" s="259">
        <v>6</v>
      </c>
    </row>
    <row r="83" spans="1:18" ht="16.5">
      <c r="A83" s="247" t="s">
        <v>118</v>
      </c>
      <c r="B83" s="248" t="s">
        <v>463</v>
      </c>
      <c r="C83" s="249" t="s">
        <v>70</v>
      </c>
      <c r="D83" s="250">
        <v>0.7944256767856559</v>
      </c>
      <c r="E83" s="251">
        <v>3904</v>
      </c>
      <c r="F83" s="252" t="s">
        <v>128</v>
      </c>
      <c r="G83" s="293" t="s">
        <v>278</v>
      </c>
      <c r="H83" s="253">
        <v>2</v>
      </c>
      <c r="I83" s="254">
        <v>1033.9949999999999</v>
      </c>
      <c r="J83" s="255">
        <v>3.2457942796423351E-3</v>
      </c>
      <c r="K83" s="255">
        <v>0.45336685750192368</v>
      </c>
      <c r="L83" s="255">
        <v>0.15957523972553062</v>
      </c>
      <c r="M83" s="256">
        <v>11.917</v>
      </c>
      <c r="N83" s="257">
        <v>0</v>
      </c>
      <c r="O83" s="257">
        <v>2.7079434620090042</v>
      </c>
      <c r="P83" s="258">
        <v>32</v>
      </c>
      <c r="Q83" s="259">
        <v>0</v>
      </c>
      <c r="R83" s="259">
        <v>28</v>
      </c>
    </row>
    <row r="84" spans="1:18" ht="16.5">
      <c r="A84" s="247" t="s">
        <v>118</v>
      </c>
      <c r="B84" s="248" t="s">
        <v>465</v>
      </c>
      <c r="C84" s="249" t="s">
        <v>70</v>
      </c>
      <c r="D84" s="250">
        <v>0.77820742413725508</v>
      </c>
      <c r="E84" s="251">
        <v>7435</v>
      </c>
      <c r="F84" s="252" t="s">
        <v>120</v>
      </c>
      <c r="G84" s="293" t="s">
        <v>244</v>
      </c>
      <c r="H84" s="253">
        <v>3</v>
      </c>
      <c r="I84" s="254">
        <v>1124.2850000000001</v>
      </c>
      <c r="J84" s="255">
        <v>2.2847563422407392E-2</v>
      </c>
      <c r="K84" s="255">
        <v>0.38325258223042658</v>
      </c>
      <c r="L84" s="255">
        <v>6.2261793050694438E-2</v>
      </c>
      <c r="M84" s="256">
        <v>11.753</v>
      </c>
      <c r="N84" s="257">
        <v>0</v>
      </c>
      <c r="O84" s="257">
        <v>2.5794171406716266</v>
      </c>
      <c r="P84" s="258">
        <v>8</v>
      </c>
      <c r="Q84" s="259">
        <v>0</v>
      </c>
      <c r="R84" s="259">
        <v>29</v>
      </c>
    </row>
    <row r="85" spans="1:18" ht="16.5">
      <c r="A85" s="247" t="s">
        <v>118</v>
      </c>
      <c r="B85" s="248" t="s">
        <v>539</v>
      </c>
      <c r="C85" s="249" t="s">
        <v>67</v>
      </c>
      <c r="D85" s="250">
        <v>0.82040000000000002</v>
      </c>
      <c r="E85" s="251">
        <v>4168</v>
      </c>
      <c r="F85" s="252" t="s">
        <v>129</v>
      </c>
      <c r="G85" s="293" t="s">
        <v>530</v>
      </c>
      <c r="H85" s="253">
        <v>1</v>
      </c>
      <c r="I85" s="254">
        <v>1124.8710000000001</v>
      </c>
      <c r="J85" s="255">
        <v>2.918598108274922E-2</v>
      </c>
      <c r="K85" s="255">
        <v>0.37722568278204915</v>
      </c>
      <c r="L85" s="255">
        <v>0.1786871561272359</v>
      </c>
      <c r="M85" s="256">
        <v>10.526999999999999</v>
      </c>
      <c r="N85" s="257">
        <v>0</v>
      </c>
      <c r="O85" s="257">
        <v>2.4891743142102514</v>
      </c>
      <c r="P85" s="258">
        <v>3</v>
      </c>
      <c r="Q85" s="259">
        <v>0</v>
      </c>
      <c r="R85" s="259">
        <v>28</v>
      </c>
    </row>
    <row r="86" spans="1:18" ht="16.5">
      <c r="A86" s="247" t="s">
        <v>118</v>
      </c>
      <c r="B86" s="248" t="s">
        <v>469</v>
      </c>
      <c r="C86" s="249" t="s">
        <v>70</v>
      </c>
      <c r="D86" s="250">
        <v>0.75084019876743535</v>
      </c>
      <c r="E86" s="251">
        <v>2138</v>
      </c>
      <c r="F86" s="252" t="s">
        <v>120</v>
      </c>
      <c r="G86" s="293" t="s">
        <v>241</v>
      </c>
      <c r="H86" s="253">
        <v>2</v>
      </c>
      <c r="I86" s="254">
        <v>568.19799999999998</v>
      </c>
      <c r="J86" s="255">
        <v>2.9349116928278154E-2</v>
      </c>
      <c r="K86" s="255">
        <v>0.36182109620476427</v>
      </c>
      <c r="L86" s="255">
        <v>7.8528138377050236E-2</v>
      </c>
      <c r="M86" s="256">
        <v>8.8249999999999993</v>
      </c>
      <c r="N86" s="257">
        <v>0</v>
      </c>
      <c r="O86" s="257">
        <v>2.2879348396157679</v>
      </c>
      <c r="P86" s="258">
        <v>1</v>
      </c>
      <c r="Q86" s="259">
        <v>0</v>
      </c>
      <c r="R86" s="259">
        <v>13</v>
      </c>
    </row>
    <row r="87" spans="1:18" ht="16.5">
      <c r="A87" s="247" t="s">
        <v>118</v>
      </c>
      <c r="B87" s="248" t="s">
        <v>471</v>
      </c>
      <c r="C87" s="249" t="s">
        <v>70</v>
      </c>
      <c r="D87" s="250">
        <v>0.76804766881111619</v>
      </c>
      <c r="E87" s="251">
        <v>7578</v>
      </c>
      <c r="F87" s="252" t="s">
        <v>122</v>
      </c>
      <c r="G87" s="293" t="s">
        <v>250</v>
      </c>
      <c r="H87" s="253">
        <v>3</v>
      </c>
      <c r="I87" s="254">
        <v>1145.4749999999999</v>
      </c>
      <c r="J87" s="255">
        <v>2.1008095684401148E-2</v>
      </c>
      <c r="K87" s="255">
        <v>0.55990437932835713</v>
      </c>
      <c r="L87" s="255">
        <v>0.23482682612775799</v>
      </c>
      <c r="M87" s="256">
        <v>14.183</v>
      </c>
      <c r="N87" s="257">
        <v>0</v>
      </c>
      <c r="O87" s="257">
        <v>1.8333005958226938</v>
      </c>
      <c r="P87" s="258">
        <v>205</v>
      </c>
      <c r="Q87" s="259">
        <v>0</v>
      </c>
      <c r="R87" s="259">
        <v>21</v>
      </c>
    </row>
    <row r="88" spans="1:18" ht="16.5">
      <c r="A88" s="247" t="s">
        <v>118</v>
      </c>
      <c r="B88" s="248" t="s">
        <v>616</v>
      </c>
      <c r="C88" s="249" t="s">
        <v>70</v>
      </c>
      <c r="D88" s="250">
        <v>0.75913676700608845</v>
      </c>
      <c r="E88" s="251">
        <v>8865</v>
      </c>
      <c r="F88" s="252" t="s">
        <v>128</v>
      </c>
      <c r="G88" s="293" t="s">
        <v>597</v>
      </c>
      <c r="H88" s="253">
        <v>2</v>
      </c>
      <c r="I88" s="254">
        <v>1732</v>
      </c>
      <c r="J88" s="255">
        <v>2.1226219488716572E-2</v>
      </c>
      <c r="K88" s="255">
        <v>0.4908942538696261</v>
      </c>
      <c r="L88" s="255">
        <v>9.0646651270207851E-2</v>
      </c>
      <c r="M88" s="256">
        <v>9.7279999999999998</v>
      </c>
      <c r="N88" s="257">
        <v>0</v>
      </c>
      <c r="O88" s="257">
        <v>4.2725173210161662</v>
      </c>
      <c r="P88" s="258">
        <v>160</v>
      </c>
      <c r="Q88" s="259">
        <v>0</v>
      </c>
      <c r="R88" s="259">
        <v>74</v>
      </c>
    </row>
    <row r="89" spans="1:18" ht="16.5">
      <c r="A89" s="247" t="s">
        <v>118</v>
      </c>
      <c r="B89" s="248" t="s">
        <v>541</v>
      </c>
      <c r="C89" s="249" t="s">
        <v>70</v>
      </c>
      <c r="D89" s="250">
        <v>0.71177213008892681</v>
      </c>
      <c r="E89" s="251">
        <v>4669</v>
      </c>
      <c r="F89" s="252" t="s">
        <v>120</v>
      </c>
      <c r="G89" s="293" t="s">
        <v>240</v>
      </c>
      <c r="H89" s="253">
        <v>4</v>
      </c>
      <c r="I89" s="254">
        <v>550.94499999999994</v>
      </c>
      <c r="J89" s="255">
        <v>1.3442520205596496E-2</v>
      </c>
      <c r="K89" s="255">
        <v>0.39811167369306422</v>
      </c>
      <c r="L89" s="255">
        <v>0.19965695305339007</v>
      </c>
      <c r="M89" s="256">
        <v>12.948</v>
      </c>
      <c r="N89" s="257">
        <v>0</v>
      </c>
      <c r="O89" s="257">
        <v>5.4451896287288211</v>
      </c>
      <c r="P89" s="258">
        <v>0</v>
      </c>
      <c r="Q89" s="259">
        <v>0</v>
      </c>
      <c r="R89" s="259">
        <v>30</v>
      </c>
    </row>
    <row r="90" spans="1:18" ht="16.5">
      <c r="A90" s="247" t="s">
        <v>118</v>
      </c>
      <c r="B90" s="248" t="s">
        <v>796</v>
      </c>
      <c r="C90" s="249" t="s">
        <v>70</v>
      </c>
      <c r="D90" s="250">
        <v>0.70007548093373384</v>
      </c>
      <c r="E90" s="251">
        <v>7172</v>
      </c>
      <c r="F90" s="252" t="s">
        <v>126</v>
      </c>
      <c r="G90" s="293" t="s">
        <v>265</v>
      </c>
      <c r="H90" s="253">
        <v>5</v>
      </c>
      <c r="I90" s="254">
        <v>1205.4650000000001</v>
      </c>
      <c r="J90" s="255">
        <v>6.8626628417820676E-2</v>
      </c>
      <c r="K90" s="255">
        <v>0.42060489371898818</v>
      </c>
      <c r="L90" s="255">
        <v>0.18084307715279996</v>
      </c>
      <c r="M90" s="256">
        <v>10.419</v>
      </c>
      <c r="N90" s="257">
        <v>1.1613775596968803</v>
      </c>
      <c r="O90" s="257">
        <v>1.4102441796319261</v>
      </c>
      <c r="P90" s="258">
        <v>87</v>
      </c>
      <c r="Q90" s="259">
        <v>15</v>
      </c>
      <c r="R90" s="259">
        <v>18</v>
      </c>
    </row>
    <row r="91" spans="1:18" ht="16.5">
      <c r="A91" s="247" t="s">
        <v>118</v>
      </c>
      <c r="B91" s="248" t="s">
        <v>475</v>
      </c>
      <c r="C91" s="249" t="s">
        <v>70</v>
      </c>
      <c r="D91" s="250">
        <v>0.74408297592895756</v>
      </c>
      <c r="E91" s="251">
        <v>6959</v>
      </c>
      <c r="F91" s="252" t="s">
        <v>125</v>
      </c>
      <c r="G91" s="293" t="s">
        <v>264</v>
      </c>
      <c r="H91" s="253">
        <v>3</v>
      </c>
      <c r="I91" s="254">
        <v>869.73100000000011</v>
      </c>
      <c r="J91" s="255">
        <v>4.5376091717673241E-2</v>
      </c>
      <c r="K91" s="255">
        <v>0.48068985045207585</v>
      </c>
      <c r="L91" s="255">
        <v>0.19086361185240033</v>
      </c>
      <c r="M91" s="256">
        <v>8.1280000000000001</v>
      </c>
      <c r="N91" s="257">
        <v>0</v>
      </c>
      <c r="O91" s="257">
        <v>0.34493423828747044</v>
      </c>
      <c r="P91" s="258">
        <v>109</v>
      </c>
      <c r="Q91" s="259">
        <v>0</v>
      </c>
      <c r="R91" s="259">
        <v>4</v>
      </c>
    </row>
    <row r="92" spans="1:18" ht="16.5">
      <c r="A92" s="247" t="s">
        <v>118</v>
      </c>
      <c r="B92" s="248" t="s">
        <v>477</v>
      </c>
      <c r="C92" s="249" t="s">
        <v>70</v>
      </c>
      <c r="D92" s="250">
        <v>0.7301665963349776</v>
      </c>
      <c r="E92" s="251">
        <v>5262</v>
      </c>
      <c r="F92" s="252" t="s">
        <v>120</v>
      </c>
      <c r="G92" s="293" t="s">
        <v>242</v>
      </c>
      <c r="H92" s="253">
        <v>2</v>
      </c>
      <c r="I92" s="254">
        <v>530.33199999999999</v>
      </c>
      <c r="J92" s="255">
        <v>7.1230437437834106E-3</v>
      </c>
      <c r="K92" s="255">
        <v>0.33826536045535321</v>
      </c>
      <c r="L92" s="255">
        <v>3.9597836826742491E-2</v>
      </c>
      <c r="M92" s="256">
        <v>8.125</v>
      </c>
      <c r="N92" s="257">
        <v>0</v>
      </c>
      <c r="O92" s="257">
        <v>3.3941002994350709</v>
      </c>
      <c r="P92" s="258">
        <v>1</v>
      </c>
      <c r="Q92" s="259">
        <v>0</v>
      </c>
      <c r="R92" s="259">
        <v>18</v>
      </c>
    </row>
    <row r="93" spans="1:18" ht="16.5">
      <c r="A93" s="247" t="s">
        <v>118</v>
      </c>
      <c r="B93" s="248" t="s">
        <v>479</v>
      </c>
      <c r="C93" s="249" t="s">
        <v>70</v>
      </c>
      <c r="D93" s="250">
        <v>0.68025000000000002</v>
      </c>
      <c r="E93" s="251">
        <v>2320</v>
      </c>
      <c r="F93" s="252" t="s">
        <v>124</v>
      </c>
      <c r="G93" s="293" t="s">
        <v>259</v>
      </c>
      <c r="H93" s="253">
        <v>1</v>
      </c>
      <c r="I93" s="254">
        <v>3719.6210000000001</v>
      </c>
      <c r="J93" s="255">
        <v>2.9442612419918107E-2</v>
      </c>
      <c r="K93" s="255">
        <v>0.49194713358490005</v>
      </c>
      <c r="L93" s="255">
        <v>0.19114850679679463</v>
      </c>
      <c r="M93" s="256">
        <v>10.311</v>
      </c>
      <c r="N93" s="257">
        <v>4.489704730670141</v>
      </c>
      <c r="O93" s="257">
        <v>5.0542783794370445</v>
      </c>
      <c r="P93" s="258">
        <v>325</v>
      </c>
      <c r="Q93" s="259">
        <v>167</v>
      </c>
      <c r="R93" s="259">
        <v>188</v>
      </c>
    </row>
    <row r="94" spans="1:18" ht="16.5">
      <c r="A94" s="247" t="s">
        <v>118</v>
      </c>
      <c r="B94" s="248" t="s">
        <v>481</v>
      </c>
      <c r="C94" s="249" t="s">
        <v>70</v>
      </c>
      <c r="D94" s="250">
        <v>0.77116904816630005</v>
      </c>
      <c r="E94" s="251">
        <v>2800</v>
      </c>
      <c r="F94" s="252" t="s">
        <v>128</v>
      </c>
      <c r="G94" s="293" t="s">
        <v>275</v>
      </c>
      <c r="H94" s="253">
        <v>2</v>
      </c>
      <c r="I94" s="254">
        <v>636.79</v>
      </c>
      <c r="J94" s="255">
        <v>1.1039654151273229E-2</v>
      </c>
      <c r="K94" s="255">
        <v>0.47810886753272297</v>
      </c>
      <c r="L94" s="255">
        <v>0.19315629956500574</v>
      </c>
      <c r="M94" s="256">
        <v>12.003</v>
      </c>
      <c r="N94" s="257">
        <v>0</v>
      </c>
      <c r="O94" s="257">
        <v>1.2563011353821512</v>
      </c>
      <c r="P94" s="258">
        <v>48</v>
      </c>
      <c r="Q94" s="259">
        <v>0</v>
      </c>
      <c r="R94" s="259">
        <v>8</v>
      </c>
    </row>
    <row r="95" spans="1:18" ht="16.5">
      <c r="A95" s="247" t="s">
        <v>118</v>
      </c>
      <c r="B95" s="248" t="s">
        <v>489</v>
      </c>
      <c r="C95" s="249" t="s">
        <v>70</v>
      </c>
      <c r="D95" s="250">
        <v>0.79982507947301029</v>
      </c>
      <c r="E95" s="251">
        <v>8383</v>
      </c>
      <c r="F95" s="252" t="s">
        <v>119</v>
      </c>
      <c r="G95" s="293" t="s">
        <v>229</v>
      </c>
      <c r="H95" s="253">
        <v>4</v>
      </c>
      <c r="I95" s="254">
        <v>1508.2270000000001</v>
      </c>
      <c r="J95" s="255">
        <v>1.5711441732908255E-2</v>
      </c>
      <c r="K95" s="255">
        <v>0.43353119533606316</v>
      </c>
      <c r="L95" s="255">
        <v>0.15382299879262207</v>
      </c>
      <c r="M95" s="256">
        <v>16.957999999999998</v>
      </c>
      <c r="N95" s="257">
        <v>0.72933318393053559</v>
      </c>
      <c r="O95" s="257">
        <v>29.107024340500466</v>
      </c>
      <c r="P95" s="258">
        <v>58</v>
      </c>
      <c r="Q95" s="259">
        <v>11</v>
      </c>
      <c r="R95" s="259">
        <v>439</v>
      </c>
    </row>
    <row r="96" spans="1:18" ht="16.5">
      <c r="A96" s="247" t="s">
        <v>118</v>
      </c>
      <c r="B96" s="248" t="s">
        <v>491</v>
      </c>
      <c r="C96" s="249" t="s">
        <v>70</v>
      </c>
      <c r="D96" s="250">
        <v>0.79793102650932757</v>
      </c>
      <c r="E96" s="251">
        <v>5721</v>
      </c>
      <c r="F96" s="252" t="s">
        <v>122</v>
      </c>
      <c r="G96" s="293" t="s">
        <v>250</v>
      </c>
      <c r="H96" s="253">
        <v>3</v>
      </c>
      <c r="I96" s="254">
        <v>1069.2840000000001</v>
      </c>
      <c r="J96" s="255">
        <v>2.4334025472612542E-2</v>
      </c>
      <c r="K96" s="255">
        <v>0.53178693267676858</v>
      </c>
      <c r="L96" s="255">
        <v>0.22819007859464835</v>
      </c>
      <c r="M96" s="256">
        <v>12.853999999999999</v>
      </c>
      <c r="N96" s="257">
        <v>9.3520524014200149E-2</v>
      </c>
      <c r="O96" s="257">
        <v>1.4963283842272024</v>
      </c>
      <c r="P96" s="258">
        <v>163</v>
      </c>
      <c r="Q96" s="259">
        <v>1</v>
      </c>
      <c r="R96" s="259">
        <v>16</v>
      </c>
    </row>
    <row r="97" spans="1:18" ht="16.5">
      <c r="A97" s="247" t="s">
        <v>118</v>
      </c>
      <c r="B97" s="248" t="s">
        <v>495</v>
      </c>
      <c r="C97" s="249" t="s">
        <v>70</v>
      </c>
      <c r="D97" s="250">
        <v>0.76094410833145898</v>
      </c>
      <c r="E97" s="251">
        <v>4435</v>
      </c>
      <c r="F97" s="252" t="s">
        <v>127</v>
      </c>
      <c r="G97" s="293" t="s">
        <v>269</v>
      </c>
      <c r="H97" s="253">
        <v>5</v>
      </c>
      <c r="I97" s="254">
        <v>1497.8010000000002</v>
      </c>
      <c r="J97" s="255">
        <v>7.095847974252425E-3</v>
      </c>
      <c r="K97" s="255">
        <v>0.45770154323579698</v>
      </c>
      <c r="L97" s="255">
        <v>0.40993429701275402</v>
      </c>
      <c r="M97" s="256">
        <v>6.9279999999999999</v>
      </c>
      <c r="N97" s="257">
        <v>0.73440997836161137</v>
      </c>
      <c r="O97" s="257">
        <v>1.4020554132358036</v>
      </c>
      <c r="P97" s="258">
        <v>54</v>
      </c>
      <c r="Q97" s="259">
        <v>12</v>
      </c>
      <c r="R97" s="259">
        <v>23</v>
      </c>
    </row>
    <row r="98" spans="1:18" ht="16.5">
      <c r="A98" s="247" t="s">
        <v>118</v>
      </c>
      <c r="B98" s="248" t="s">
        <v>497</v>
      </c>
      <c r="C98" s="249" t="s">
        <v>70</v>
      </c>
      <c r="D98" s="250">
        <v>0.69437854520435283</v>
      </c>
      <c r="E98" s="251">
        <v>5422</v>
      </c>
      <c r="F98" s="252" t="s">
        <v>123</v>
      </c>
      <c r="G98" s="293" t="s">
        <v>258</v>
      </c>
      <c r="H98" s="253">
        <v>2</v>
      </c>
      <c r="I98" s="254">
        <v>1228.145</v>
      </c>
      <c r="J98" s="255">
        <v>2.9089745335117153E-2</v>
      </c>
      <c r="K98" s="255">
        <v>0.45460548068899193</v>
      </c>
      <c r="L98" s="255">
        <v>0.14737673483179917</v>
      </c>
      <c r="M98" s="256">
        <v>9.4450000000000003</v>
      </c>
      <c r="N98" s="257">
        <v>0</v>
      </c>
      <c r="O98" s="257">
        <v>2.4427083121292683</v>
      </c>
      <c r="P98" s="258">
        <v>212</v>
      </c>
      <c r="Q98" s="259">
        <v>0</v>
      </c>
      <c r="R98" s="259">
        <v>30</v>
      </c>
    </row>
    <row r="99" spans="1:18" ht="16.5">
      <c r="A99" s="247" t="s">
        <v>118</v>
      </c>
      <c r="B99" s="248" t="s">
        <v>501</v>
      </c>
      <c r="C99" s="249" t="s">
        <v>70</v>
      </c>
      <c r="D99" s="250">
        <v>0.70861331639579506</v>
      </c>
      <c r="E99" s="251">
        <v>3591</v>
      </c>
      <c r="F99" s="252" t="s">
        <v>127</v>
      </c>
      <c r="G99" s="293" t="s">
        <v>271</v>
      </c>
      <c r="H99" s="253">
        <v>3</v>
      </c>
      <c r="I99" s="254">
        <v>1328.364</v>
      </c>
      <c r="J99" s="255">
        <v>1.0504659865310418E-2</v>
      </c>
      <c r="K99" s="255">
        <v>0.47725891486618255</v>
      </c>
      <c r="L99" s="255">
        <v>0.3131671740577131</v>
      </c>
      <c r="M99" s="256">
        <v>7.5979999999999999</v>
      </c>
      <c r="N99" s="257">
        <v>7.5280570686950266E-2</v>
      </c>
      <c r="O99" s="257">
        <v>1.4303308430520549</v>
      </c>
      <c r="P99" s="258">
        <v>30</v>
      </c>
      <c r="Q99" s="259">
        <v>1</v>
      </c>
      <c r="R99" s="259">
        <v>22</v>
      </c>
    </row>
    <row r="100" spans="1:18" ht="16.5">
      <c r="A100" s="247" t="s">
        <v>118</v>
      </c>
      <c r="B100" s="248" t="s">
        <v>505</v>
      </c>
      <c r="C100" s="249" t="s">
        <v>70</v>
      </c>
      <c r="D100" s="250">
        <v>0.79169168156379222</v>
      </c>
      <c r="E100" s="251">
        <v>7042</v>
      </c>
      <c r="F100" s="252" t="s">
        <v>128</v>
      </c>
      <c r="G100" s="293" t="s">
        <v>277</v>
      </c>
      <c r="H100" s="253">
        <v>3</v>
      </c>
      <c r="I100" s="254">
        <v>1148.0250000000001</v>
      </c>
      <c r="J100" s="255">
        <v>5.9816424328289061E-3</v>
      </c>
      <c r="K100" s="255">
        <v>0.51990307802701274</v>
      </c>
      <c r="L100" s="255">
        <v>0.15069358245682801</v>
      </c>
      <c r="M100" s="256">
        <v>10.519</v>
      </c>
      <c r="N100" s="257">
        <v>0.4355305851353411</v>
      </c>
      <c r="O100" s="257">
        <v>17.769647873521915</v>
      </c>
      <c r="P100" s="258">
        <v>124</v>
      </c>
      <c r="Q100" s="259">
        <v>5</v>
      </c>
      <c r="R100" s="259">
        <v>204</v>
      </c>
    </row>
    <row r="101" spans="1:18" ht="16.5">
      <c r="A101" s="247" t="s">
        <v>118</v>
      </c>
      <c r="B101" s="248" t="s">
        <v>509</v>
      </c>
      <c r="C101" s="249" t="s">
        <v>70</v>
      </c>
      <c r="D101" s="250">
        <v>0.75624100087586466</v>
      </c>
      <c r="E101" s="251">
        <v>6140</v>
      </c>
      <c r="F101" s="252" t="s">
        <v>128</v>
      </c>
      <c r="G101" s="293" t="s">
        <v>597</v>
      </c>
      <c r="H101" s="253">
        <v>5</v>
      </c>
      <c r="I101" s="254">
        <v>1007.939</v>
      </c>
      <c r="J101" s="255">
        <v>5.1108468643411512E-3</v>
      </c>
      <c r="K101" s="255">
        <v>0.4874291067251213</v>
      </c>
      <c r="L101" s="255">
        <v>0.15724995073805553</v>
      </c>
      <c r="M101" s="256">
        <v>10.135</v>
      </c>
      <c r="N101" s="257">
        <v>0.29763705938553825</v>
      </c>
      <c r="O101" s="257">
        <v>7.6393511908954812</v>
      </c>
      <c r="P101" s="258">
        <v>88</v>
      </c>
      <c r="Q101" s="259">
        <v>3</v>
      </c>
      <c r="R101" s="259">
        <v>77</v>
      </c>
    </row>
    <row r="102" spans="1:18" ht="16.5">
      <c r="A102" s="247" t="s">
        <v>118</v>
      </c>
      <c r="B102" s="248" t="s">
        <v>513</v>
      </c>
      <c r="C102" s="249" t="s">
        <v>67</v>
      </c>
      <c r="D102" s="250">
        <v>0.80817459006391423</v>
      </c>
      <c r="E102" s="251">
        <v>4530</v>
      </c>
      <c r="F102" s="252" t="s">
        <v>91</v>
      </c>
      <c r="G102" s="293" t="s">
        <v>280</v>
      </c>
      <c r="H102" s="253">
        <v>5</v>
      </c>
      <c r="I102" s="254">
        <v>959.40800000000013</v>
      </c>
      <c r="J102" s="255">
        <v>3.7110355157464149E-3</v>
      </c>
      <c r="K102" s="255">
        <v>0.46319301068137364</v>
      </c>
      <c r="L102" s="255">
        <v>0.26057735603622234</v>
      </c>
      <c r="M102" s="256">
        <v>7.0819999999999999</v>
      </c>
      <c r="N102" s="257">
        <v>3.9607758117505791</v>
      </c>
      <c r="O102" s="257">
        <v>1.6676950786318228</v>
      </c>
      <c r="P102" s="258">
        <v>97</v>
      </c>
      <c r="Q102" s="259">
        <v>40</v>
      </c>
      <c r="R102" s="259">
        <v>16</v>
      </c>
    </row>
    <row r="103" spans="1:18" ht="16.5">
      <c r="A103" s="247" t="s">
        <v>118</v>
      </c>
      <c r="B103" s="248" t="s">
        <v>820</v>
      </c>
      <c r="C103" s="249" t="s">
        <v>67</v>
      </c>
      <c r="D103" s="250">
        <v>0.82764253583937164</v>
      </c>
      <c r="E103" s="251">
        <v>5824</v>
      </c>
      <c r="F103" s="252" t="s">
        <v>128</v>
      </c>
      <c r="G103" s="293" t="s">
        <v>273</v>
      </c>
      <c r="H103" s="253">
        <v>2</v>
      </c>
      <c r="I103" s="254">
        <v>1355.0930000000001</v>
      </c>
      <c r="J103" s="255">
        <v>2.1428220532636318E-2</v>
      </c>
      <c r="K103" s="255">
        <v>0.39956904401241616</v>
      </c>
      <c r="L103" s="255">
        <v>0.24278776438222319</v>
      </c>
      <c r="M103" s="256">
        <v>7.258</v>
      </c>
      <c r="N103" s="257">
        <v>7.3795673064505532E-2</v>
      </c>
      <c r="O103" s="257">
        <v>0.44277403838703316</v>
      </c>
      <c r="P103" s="258">
        <v>23</v>
      </c>
      <c r="Q103" s="259">
        <v>1</v>
      </c>
      <c r="R103" s="259">
        <v>6</v>
      </c>
    </row>
    <row r="104" spans="1:18" ht="16.5">
      <c r="A104" s="247" t="s">
        <v>118</v>
      </c>
      <c r="B104" s="248" t="s">
        <v>517</v>
      </c>
      <c r="C104" s="249" t="s">
        <v>67</v>
      </c>
      <c r="D104" s="250">
        <v>0.83559299622774086</v>
      </c>
      <c r="E104" s="251">
        <v>1649</v>
      </c>
      <c r="F104" s="252" t="s">
        <v>119</v>
      </c>
      <c r="G104" s="293" t="s">
        <v>233</v>
      </c>
      <c r="H104" s="253">
        <v>5</v>
      </c>
      <c r="I104" s="254">
        <v>1738.596</v>
      </c>
      <c r="J104" s="255">
        <v>3.9433727373875604E-3</v>
      </c>
      <c r="K104" s="255">
        <v>0.38894682530370839</v>
      </c>
      <c r="L104" s="255">
        <v>0.19728562587283072</v>
      </c>
      <c r="M104" s="256">
        <v>15.81</v>
      </c>
      <c r="N104" s="257">
        <v>0.69021210217899964</v>
      </c>
      <c r="O104" s="257">
        <v>17.370337904838156</v>
      </c>
      <c r="P104" s="258">
        <v>12</v>
      </c>
      <c r="Q104" s="259">
        <v>12</v>
      </c>
      <c r="R104" s="259">
        <v>302</v>
      </c>
    </row>
  </sheetData>
  <phoneticPr fontId="3" type="noConversion"/>
  <conditionalFormatting sqref="C14:D104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77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296" t="s">
        <v>830</v>
      </c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</row>
    <row r="4" spans="1:13" ht="17.25">
      <c r="A4" s="176" t="s">
        <v>196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</row>
    <row r="5" spans="1:13" ht="26.25">
      <c r="A5" s="173" t="s">
        <v>193</v>
      </c>
    </row>
    <row r="6" spans="1:13" ht="26.25">
      <c r="A6" s="173" t="s">
        <v>194</v>
      </c>
    </row>
    <row r="7" spans="1:13" ht="26.25">
      <c r="A7" s="173"/>
    </row>
    <row r="8" spans="1:13" ht="17.25">
      <c r="A8" s="174" t="s">
        <v>195</v>
      </c>
    </row>
    <row r="9" spans="1:13" ht="40.5">
      <c r="A9" s="241" t="s">
        <v>0</v>
      </c>
      <c r="B9" s="242" t="s">
        <v>74</v>
      </c>
      <c r="C9" s="243" t="s">
        <v>65</v>
      </c>
      <c r="D9" s="243" t="s">
        <v>167</v>
      </c>
      <c r="E9" s="244" t="s">
        <v>153</v>
      </c>
      <c r="F9" s="242" t="s">
        <v>158</v>
      </c>
      <c r="G9" s="244" t="s">
        <v>156</v>
      </c>
      <c r="H9" s="244" t="s">
        <v>160</v>
      </c>
      <c r="I9" s="245" t="s">
        <v>162</v>
      </c>
      <c r="J9" s="244" t="s">
        <v>11</v>
      </c>
      <c r="K9" s="244" t="s">
        <v>12</v>
      </c>
      <c r="L9" s="244" t="s">
        <v>13</v>
      </c>
      <c r="M9" s="244" t="s">
        <v>189</v>
      </c>
    </row>
    <row r="10" spans="1:13" ht="16.5">
      <c r="A10" s="247" t="s">
        <v>118</v>
      </c>
      <c r="B10" s="248" t="s">
        <v>651</v>
      </c>
      <c r="C10" s="249" t="s">
        <v>70</v>
      </c>
      <c r="D10" s="250">
        <v>0.72564507956295365</v>
      </c>
      <c r="E10" s="251">
        <v>667</v>
      </c>
      <c r="F10" s="252" t="s">
        <v>124</v>
      </c>
      <c r="G10" s="260" t="s">
        <v>260</v>
      </c>
      <c r="H10" s="253">
        <v>3</v>
      </c>
      <c r="I10" s="254">
        <v>340.92500000000001</v>
      </c>
      <c r="J10" s="255">
        <v>2.5100738459280399E-2</v>
      </c>
      <c r="K10" s="255">
        <v>0.48655647399202923</v>
      </c>
      <c r="L10" s="255">
        <v>0.1836017415936631</v>
      </c>
      <c r="M10" s="261">
        <v>36</v>
      </c>
    </row>
    <row r="11" spans="1:13" ht="16.5">
      <c r="A11" s="247" t="s">
        <v>118</v>
      </c>
      <c r="B11" s="248" t="s">
        <v>653</v>
      </c>
      <c r="C11" s="249" t="s">
        <v>70</v>
      </c>
      <c r="D11" s="250">
        <v>0.68314297885854725</v>
      </c>
      <c r="E11" s="251">
        <v>2908</v>
      </c>
      <c r="F11" s="252" t="s">
        <v>128</v>
      </c>
      <c r="G11" s="260" t="s">
        <v>279</v>
      </c>
      <c r="H11" s="253">
        <v>2</v>
      </c>
      <c r="I11" s="254">
        <v>1046.798</v>
      </c>
      <c r="J11" s="255">
        <v>2.1579583063960496E-2</v>
      </c>
      <c r="K11" s="255">
        <v>0.52620790605407797</v>
      </c>
      <c r="L11" s="255">
        <v>0.2034776528040749</v>
      </c>
      <c r="M11" s="261">
        <v>123</v>
      </c>
    </row>
    <row r="12" spans="1:13" ht="16.5">
      <c r="A12" s="247" t="s">
        <v>118</v>
      </c>
      <c r="B12" s="248" t="s">
        <v>614</v>
      </c>
      <c r="C12" s="249" t="s">
        <v>67</v>
      </c>
      <c r="D12" s="250">
        <v>0.84863636363636352</v>
      </c>
      <c r="E12" s="251">
        <v>7939</v>
      </c>
      <c r="F12" s="252" t="s">
        <v>128</v>
      </c>
      <c r="G12" s="260" t="s">
        <v>597</v>
      </c>
      <c r="H12" s="253">
        <v>1</v>
      </c>
      <c r="I12" s="254">
        <v>744.18700000000001</v>
      </c>
      <c r="J12" s="255">
        <v>3.3000724955181318E-2</v>
      </c>
      <c r="K12" s="255">
        <v>0.43508186287708062</v>
      </c>
      <c r="L12" s="255">
        <v>5.0322191054004747E-2</v>
      </c>
      <c r="M12" s="261">
        <v>34</v>
      </c>
    </row>
    <row r="13" spans="1:13" ht="16.5">
      <c r="A13" s="247" t="s">
        <v>118</v>
      </c>
      <c r="B13" s="248" t="s">
        <v>289</v>
      </c>
      <c r="C13" s="249" t="s">
        <v>70</v>
      </c>
      <c r="D13" s="250">
        <v>0.71407407407407397</v>
      </c>
      <c r="E13" s="251">
        <v>5470</v>
      </c>
      <c r="F13" s="252" t="s">
        <v>127</v>
      </c>
      <c r="G13" s="260" t="s">
        <v>266</v>
      </c>
      <c r="H13" s="253">
        <v>1</v>
      </c>
      <c r="I13" s="254">
        <v>1450.432</v>
      </c>
      <c r="J13" s="255">
        <v>7.9795894366324149E-4</v>
      </c>
      <c r="K13" s="255">
        <v>0.49017810492209529</v>
      </c>
      <c r="L13" s="255">
        <v>0.36265057582844284</v>
      </c>
      <c r="M13" s="261">
        <v>70</v>
      </c>
    </row>
    <row r="14" spans="1:13" ht="16.5">
      <c r="A14" s="247" t="s">
        <v>118</v>
      </c>
      <c r="B14" s="248" t="s">
        <v>291</v>
      </c>
      <c r="C14" s="249" t="s">
        <v>70</v>
      </c>
      <c r="D14" s="250">
        <v>0.72042389582339927</v>
      </c>
      <c r="E14" s="251">
        <v>4773</v>
      </c>
      <c r="F14" s="252" t="s">
        <v>127</v>
      </c>
      <c r="G14" s="260" t="s">
        <v>266</v>
      </c>
      <c r="H14" s="253">
        <v>5</v>
      </c>
      <c r="I14" s="254">
        <v>627.89699999999993</v>
      </c>
      <c r="J14" s="255">
        <v>4.1150396154772687E-2</v>
      </c>
      <c r="K14" s="255">
        <v>0.46522131505039177</v>
      </c>
      <c r="L14" s="255">
        <v>0.26909259145607417</v>
      </c>
      <c r="M14" s="261">
        <v>31</v>
      </c>
    </row>
    <row r="15" spans="1:13" ht="16.5">
      <c r="A15" s="247" t="s">
        <v>118</v>
      </c>
      <c r="B15" s="248" t="s">
        <v>295</v>
      </c>
      <c r="C15" s="249" t="s">
        <v>70</v>
      </c>
      <c r="D15" s="250">
        <v>0.79514060358077954</v>
      </c>
      <c r="E15" s="251">
        <v>6808</v>
      </c>
      <c r="F15" s="252" t="s">
        <v>119</v>
      </c>
      <c r="G15" s="260" t="s">
        <v>224</v>
      </c>
      <c r="H15" s="253">
        <v>11</v>
      </c>
      <c r="I15" s="254">
        <v>2041.4109999999998</v>
      </c>
      <c r="J15" s="255">
        <v>1.1752595315953282E-2</v>
      </c>
      <c r="K15" s="255">
        <v>0.48559750370898491</v>
      </c>
      <c r="L15" s="255">
        <v>0.1900646170712316</v>
      </c>
      <c r="M15" s="261">
        <v>76</v>
      </c>
    </row>
    <row r="16" spans="1:13" ht="16.5">
      <c r="A16" s="247" t="s">
        <v>118</v>
      </c>
      <c r="B16" s="248" t="s">
        <v>299</v>
      </c>
      <c r="C16" s="249" t="s">
        <v>70</v>
      </c>
      <c r="D16" s="250">
        <v>0.74810708341259269</v>
      </c>
      <c r="E16" s="251">
        <v>8717</v>
      </c>
      <c r="F16" s="252" t="s">
        <v>122</v>
      </c>
      <c r="G16" s="260" t="s">
        <v>249</v>
      </c>
      <c r="H16" s="253">
        <v>2</v>
      </c>
      <c r="I16" s="254">
        <v>1324.7639999999999</v>
      </c>
      <c r="J16" s="255">
        <v>1.9274382654813262E-2</v>
      </c>
      <c r="K16" s="255">
        <v>0.56025143471447958</v>
      </c>
      <c r="L16" s="255">
        <v>0.22494572618217284</v>
      </c>
      <c r="M16" s="261">
        <v>244</v>
      </c>
    </row>
    <row r="17" spans="1:13" ht="16.5">
      <c r="A17" s="247" t="s">
        <v>118</v>
      </c>
      <c r="B17" s="248" t="s">
        <v>301</v>
      </c>
      <c r="C17" s="249" t="s">
        <v>70</v>
      </c>
      <c r="D17" s="250">
        <v>0.75960053431607366</v>
      </c>
      <c r="E17" s="251">
        <v>6741</v>
      </c>
      <c r="F17" s="252" t="s">
        <v>122</v>
      </c>
      <c r="G17" s="260" t="s">
        <v>249</v>
      </c>
      <c r="H17" s="253">
        <v>2</v>
      </c>
      <c r="I17" s="254">
        <v>1734.741</v>
      </c>
      <c r="J17" s="255">
        <v>1.6372262117608245E-2</v>
      </c>
      <c r="K17" s="255">
        <v>0.55032603913446654</v>
      </c>
      <c r="L17" s="255">
        <v>0.23346424624771075</v>
      </c>
      <c r="M17" s="261">
        <v>325</v>
      </c>
    </row>
    <row r="18" spans="1:13" ht="16.5">
      <c r="A18" s="247" t="s">
        <v>118</v>
      </c>
      <c r="B18" s="248" t="s">
        <v>303</v>
      </c>
      <c r="C18" s="249" t="s">
        <v>70</v>
      </c>
      <c r="D18" s="250">
        <v>0.72925925925925927</v>
      </c>
      <c r="E18" s="251">
        <v>9130</v>
      </c>
      <c r="F18" s="252" t="s">
        <v>121</v>
      </c>
      <c r="G18" s="260" t="s">
        <v>248</v>
      </c>
      <c r="H18" s="253">
        <v>1</v>
      </c>
      <c r="I18" s="254">
        <v>2301.39</v>
      </c>
      <c r="J18" s="255">
        <v>6.7578071295317649E-2</v>
      </c>
      <c r="K18" s="255">
        <v>0.47974339642535446</v>
      </c>
      <c r="L18" s="255">
        <v>0.21986712378171455</v>
      </c>
      <c r="M18" s="261">
        <v>167</v>
      </c>
    </row>
    <row r="19" spans="1:13" ht="16.5">
      <c r="A19" s="247" t="s">
        <v>118</v>
      </c>
      <c r="B19" s="248" t="s">
        <v>672</v>
      </c>
      <c r="C19" s="249" t="s">
        <v>70</v>
      </c>
      <c r="D19" s="250">
        <v>0.78777777777777769</v>
      </c>
      <c r="E19" s="251">
        <v>4009</v>
      </c>
      <c r="F19" s="252" t="s">
        <v>127</v>
      </c>
      <c r="G19" s="260" t="s">
        <v>591</v>
      </c>
      <c r="H19" s="253">
        <v>3</v>
      </c>
      <c r="I19" s="254">
        <v>6028.8620000000001</v>
      </c>
      <c r="J19" s="255">
        <v>1.0291101351230875E-2</v>
      </c>
      <c r="K19" s="255">
        <v>0.48990082069237545</v>
      </c>
      <c r="L19" s="255">
        <v>0.30851593551154427</v>
      </c>
      <c r="M19" s="261">
        <v>318</v>
      </c>
    </row>
    <row r="20" spans="1:13" ht="16.5">
      <c r="A20" s="247" t="s">
        <v>118</v>
      </c>
      <c r="B20" s="248" t="s">
        <v>307</v>
      </c>
      <c r="C20" s="249" t="s">
        <v>70</v>
      </c>
      <c r="D20" s="250">
        <v>0.7531492352406679</v>
      </c>
      <c r="E20" s="251">
        <v>9155</v>
      </c>
      <c r="F20" s="252" t="s">
        <v>122</v>
      </c>
      <c r="G20" s="260" t="s">
        <v>253</v>
      </c>
      <c r="H20" s="253">
        <v>4</v>
      </c>
      <c r="I20" s="254">
        <v>1462.617</v>
      </c>
      <c r="J20" s="255">
        <v>2.0409933109300938E-2</v>
      </c>
      <c r="K20" s="255">
        <v>0.55010025361606307</v>
      </c>
      <c r="L20" s="255">
        <v>0.23656227159946863</v>
      </c>
      <c r="M20" s="261">
        <v>278</v>
      </c>
    </row>
    <row r="21" spans="1:13" ht="16.5">
      <c r="A21" s="247" t="s">
        <v>118</v>
      </c>
      <c r="B21" s="248" t="s">
        <v>678</v>
      </c>
      <c r="C21" s="249" t="s">
        <v>70</v>
      </c>
      <c r="D21" s="250">
        <v>0.75727585732877523</v>
      </c>
      <c r="E21" s="251">
        <v>1042</v>
      </c>
      <c r="F21" s="252" t="s">
        <v>91</v>
      </c>
      <c r="G21" s="260" t="s">
        <v>280</v>
      </c>
      <c r="H21" s="253">
        <v>4</v>
      </c>
      <c r="I21" s="254">
        <v>644.30100000000004</v>
      </c>
      <c r="J21" s="255">
        <v>6.4855172668566802E-2</v>
      </c>
      <c r="K21" s="255">
        <v>0.43147288139245699</v>
      </c>
      <c r="L21" s="255">
        <v>0.3104139214435489</v>
      </c>
      <c r="M21" s="261">
        <v>37</v>
      </c>
    </row>
    <row r="22" spans="1:13" ht="16.5">
      <c r="A22" s="247" t="s">
        <v>118</v>
      </c>
      <c r="B22" s="248" t="s">
        <v>313</v>
      </c>
      <c r="C22" s="249" t="s">
        <v>67</v>
      </c>
      <c r="D22" s="250">
        <v>0.81915159064573717</v>
      </c>
      <c r="E22" s="251">
        <v>4074</v>
      </c>
      <c r="F22" s="252" t="s">
        <v>119</v>
      </c>
      <c r="G22" s="260" t="s">
        <v>233</v>
      </c>
      <c r="H22" s="253">
        <v>11</v>
      </c>
      <c r="I22" s="254">
        <v>1732.5550000000001</v>
      </c>
      <c r="J22" s="255">
        <v>4.4580705647803157E-2</v>
      </c>
      <c r="K22" s="255">
        <v>0.44161795517864227</v>
      </c>
      <c r="L22" s="255">
        <v>0.15526202631373895</v>
      </c>
      <c r="M22" s="261">
        <v>52</v>
      </c>
    </row>
    <row r="23" spans="1:13" ht="16.5">
      <c r="A23" s="247" t="s">
        <v>118</v>
      </c>
      <c r="B23" s="248" t="s">
        <v>315</v>
      </c>
      <c r="C23" s="249" t="s">
        <v>69</v>
      </c>
      <c r="D23" s="250">
        <v>0.85207739354684675</v>
      </c>
      <c r="E23" s="251">
        <v>1474</v>
      </c>
      <c r="F23" s="252" t="s">
        <v>128</v>
      </c>
      <c r="G23" s="260" t="s">
        <v>277</v>
      </c>
      <c r="H23" s="253">
        <v>2</v>
      </c>
      <c r="I23" s="254">
        <v>1558.82</v>
      </c>
      <c r="J23" s="255">
        <v>6.0812679411276207E-3</v>
      </c>
      <c r="K23" s="255">
        <v>0.47509539568728537</v>
      </c>
      <c r="L23" s="255">
        <v>0.14562297122182163</v>
      </c>
      <c r="M23" s="261">
        <v>129</v>
      </c>
    </row>
    <row r="24" spans="1:13" ht="16.5">
      <c r="A24" s="247" t="s">
        <v>118</v>
      </c>
      <c r="B24" s="248" t="s">
        <v>319</v>
      </c>
      <c r="C24" s="249" t="s">
        <v>70</v>
      </c>
      <c r="D24" s="250">
        <v>0.7510750693394227</v>
      </c>
      <c r="E24" s="251">
        <v>4906</v>
      </c>
      <c r="F24" s="252" t="s">
        <v>128</v>
      </c>
      <c r="G24" s="260" t="s">
        <v>272</v>
      </c>
      <c r="H24" s="253">
        <v>7</v>
      </c>
      <c r="I24" s="254">
        <v>1338.0490000000002</v>
      </c>
      <c r="J24" s="255">
        <v>2.3240083021125953E-2</v>
      </c>
      <c r="K24" s="255">
        <v>0.49027893365832792</v>
      </c>
      <c r="L24" s="255">
        <v>7.1142940989894737E-2</v>
      </c>
      <c r="M24" s="261">
        <v>138</v>
      </c>
    </row>
    <row r="25" spans="1:13" ht="16.5">
      <c r="A25" s="247" t="s">
        <v>118</v>
      </c>
      <c r="B25" s="248" t="s">
        <v>321</v>
      </c>
      <c r="C25" s="249" t="s">
        <v>70</v>
      </c>
      <c r="D25" s="250">
        <v>0.72591009564018893</v>
      </c>
      <c r="E25" s="251">
        <v>8920</v>
      </c>
      <c r="F25" s="252" t="s">
        <v>123</v>
      </c>
      <c r="G25" s="260" t="s">
        <v>255</v>
      </c>
      <c r="H25" s="253">
        <v>2</v>
      </c>
      <c r="I25" s="254">
        <v>1239.2280000000001</v>
      </c>
      <c r="J25" s="255">
        <v>1.8881831472115668E-2</v>
      </c>
      <c r="K25" s="255">
        <v>0.46360491994976971</v>
      </c>
      <c r="L25" s="255">
        <v>8.7151032739737955E-2</v>
      </c>
      <c r="M25" s="261">
        <v>218</v>
      </c>
    </row>
    <row r="26" spans="1:13" ht="16.5">
      <c r="A26" s="247" t="s">
        <v>118</v>
      </c>
      <c r="B26" s="248" t="s">
        <v>323</v>
      </c>
      <c r="C26" s="249" t="s">
        <v>67</v>
      </c>
      <c r="D26" s="250">
        <v>0.81735077538461787</v>
      </c>
      <c r="E26" s="251">
        <v>9573</v>
      </c>
      <c r="F26" s="252" t="s">
        <v>119</v>
      </c>
      <c r="G26" s="260" t="s">
        <v>218</v>
      </c>
      <c r="H26" s="253">
        <v>2</v>
      </c>
      <c r="I26" s="254">
        <v>1701.1949999999999</v>
      </c>
      <c r="J26" s="255">
        <v>1.5712839310378392E-2</v>
      </c>
      <c r="K26" s="255">
        <v>0.42859191828611781</v>
      </c>
      <c r="L26" s="255">
        <v>0.25570260904834546</v>
      </c>
      <c r="M26" s="261">
        <v>41</v>
      </c>
    </row>
    <row r="27" spans="1:13" ht="16.5">
      <c r="A27" s="247" t="s">
        <v>118</v>
      </c>
      <c r="B27" s="248" t="s">
        <v>325</v>
      </c>
      <c r="C27" s="249" t="s">
        <v>70</v>
      </c>
      <c r="D27" s="250">
        <v>0.76863636363636356</v>
      </c>
      <c r="E27" s="251">
        <v>4546</v>
      </c>
      <c r="F27" s="252" t="s">
        <v>128</v>
      </c>
      <c r="G27" s="260" t="s">
        <v>276</v>
      </c>
      <c r="H27" s="253">
        <v>1</v>
      </c>
      <c r="I27" s="254">
        <v>1416.5309999999999</v>
      </c>
      <c r="J27" s="255">
        <v>7.8734163288769945E-3</v>
      </c>
      <c r="K27" s="255">
        <v>0.47207815980776102</v>
      </c>
      <c r="L27" s="255">
        <v>0.11168161608215271</v>
      </c>
      <c r="M27" s="261">
        <v>121</v>
      </c>
    </row>
    <row r="28" spans="1:13" ht="16.5">
      <c r="A28" s="247" t="s">
        <v>118</v>
      </c>
      <c r="B28" s="248" t="s">
        <v>327</v>
      </c>
      <c r="C28" s="249" t="s">
        <v>70</v>
      </c>
      <c r="D28" s="250">
        <v>0.74089444505499158</v>
      </c>
      <c r="E28" s="251">
        <v>690</v>
      </c>
      <c r="F28" s="252" t="s">
        <v>123</v>
      </c>
      <c r="G28" s="260" t="s">
        <v>257</v>
      </c>
      <c r="H28" s="253">
        <v>2</v>
      </c>
      <c r="I28" s="254">
        <v>1301.201</v>
      </c>
      <c r="J28" s="255">
        <v>2.5627234046190824E-2</v>
      </c>
      <c r="K28" s="255">
        <v>0.45577728168988052</v>
      </c>
      <c r="L28" s="255">
        <v>0.10836134589402721</v>
      </c>
      <c r="M28" s="261">
        <v>215</v>
      </c>
    </row>
    <row r="29" spans="1:13" ht="16.5">
      <c r="A29" s="247" t="s">
        <v>118</v>
      </c>
      <c r="B29" s="248" t="s">
        <v>689</v>
      </c>
      <c r="C29" s="249" t="s">
        <v>70</v>
      </c>
      <c r="D29" s="250">
        <v>0.75018518518518518</v>
      </c>
      <c r="E29" s="251">
        <v>5233</v>
      </c>
      <c r="F29" s="252" t="s">
        <v>127</v>
      </c>
      <c r="G29" s="260" t="s">
        <v>268</v>
      </c>
      <c r="H29" s="253">
        <v>2</v>
      </c>
      <c r="I29" s="254">
        <v>1513.9110000000001</v>
      </c>
      <c r="J29" s="255">
        <v>1.695168417527412E-2</v>
      </c>
      <c r="K29" s="255">
        <v>0.4377758000396379</v>
      </c>
      <c r="L29" s="255">
        <v>0.41019584374510787</v>
      </c>
      <c r="M29" s="261">
        <v>49</v>
      </c>
    </row>
    <row r="30" spans="1:13" ht="16.5">
      <c r="A30" s="247" t="s">
        <v>118</v>
      </c>
      <c r="B30" s="248" t="s">
        <v>329</v>
      </c>
      <c r="C30" s="249" t="s">
        <v>70</v>
      </c>
      <c r="D30" s="250">
        <v>0.77362804940923235</v>
      </c>
      <c r="E30" s="251">
        <v>3142</v>
      </c>
      <c r="F30" s="252" t="s">
        <v>128</v>
      </c>
      <c r="G30" s="260" t="s">
        <v>275</v>
      </c>
      <c r="H30" s="253">
        <v>2</v>
      </c>
      <c r="I30" s="254">
        <v>1021.438</v>
      </c>
      <c r="J30" s="255">
        <v>2.0309193518912565E-3</v>
      </c>
      <c r="K30" s="255">
        <v>0.47616163180368193</v>
      </c>
      <c r="L30" s="255">
        <v>3.3286406027580727E-2</v>
      </c>
      <c r="M30" s="261">
        <v>81</v>
      </c>
    </row>
    <row r="31" spans="1:13" ht="16.5">
      <c r="A31" s="247" t="s">
        <v>118</v>
      </c>
      <c r="B31" s="248" t="s">
        <v>343</v>
      </c>
      <c r="C31" s="249" t="s">
        <v>70</v>
      </c>
      <c r="D31" s="250">
        <v>0.78772244095982691</v>
      </c>
      <c r="E31" s="251">
        <v>3674</v>
      </c>
      <c r="F31" s="252" t="s">
        <v>123</v>
      </c>
      <c r="G31" s="260" t="s">
        <v>256</v>
      </c>
      <c r="H31" s="253">
        <v>3</v>
      </c>
      <c r="I31" s="254">
        <v>1317.1540000000002</v>
      </c>
      <c r="J31" s="255">
        <v>1.9130379038750946E-2</v>
      </c>
      <c r="K31" s="255">
        <v>0.41772135106216451</v>
      </c>
      <c r="L31" s="255">
        <v>0.13134379123473794</v>
      </c>
      <c r="M31" s="261">
        <v>165</v>
      </c>
    </row>
    <row r="32" spans="1:13" ht="16.5">
      <c r="A32" s="247" t="s">
        <v>118</v>
      </c>
      <c r="B32" s="248" t="s">
        <v>704</v>
      </c>
      <c r="C32" s="249" t="s">
        <v>70</v>
      </c>
      <c r="D32" s="250">
        <v>0.69185185185185183</v>
      </c>
      <c r="E32" s="251">
        <v>7991</v>
      </c>
      <c r="F32" s="252" t="s">
        <v>127</v>
      </c>
      <c r="G32" s="260" t="s">
        <v>267</v>
      </c>
      <c r="H32" s="253">
        <v>4</v>
      </c>
      <c r="I32" s="254">
        <v>1580.165</v>
      </c>
      <c r="J32" s="255">
        <v>9.5911513497063828E-3</v>
      </c>
      <c r="K32" s="255">
        <v>0.47512646592035584</v>
      </c>
      <c r="L32" s="255">
        <v>0.29807013824505668</v>
      </c>
      <c r="M32" s="261">
        <v>47</v>
      </c>
    </row>
    <row r="33" spans="1:13" ht="16.5">
      <c r="A33" s="247" t="s">
        <v>118</v>
      </c>
      <c r="B33" s="248" t="s">
        <v>707</v>
      </c>
      <c r="C33" s="249" t="s">
        <v>67</v>
      </c>
      <c r="D33" s="250">
        <v>0.80077207831470676</v>
      </c>
      <c r="E33" s="251">
        <v>5441</v>
      </c>
      <c r="F33" s="252" t="s">
        <v>122</v>
      </c>
      <c r="G33" s="260" t="s">
        <v>251</v>
      </c>
      <c r="H33" s="253">
        <v>3</v>
      </c>
      <c r="I33" s="254">
        <v>1533.1220000000001</v>
      </c>
      <c r="J33" s="255">
        <v>1.1452263520651807E-2</v>
      </c>
      <c r="K33" s="255">
        <v>0.55248385780168063</v>
      </c>
      <c r="L33" s="255">
        <v>0.27525532866921221</v>
      </c>
      <c r="M33" s="261">
        <v>275</v>
      </c>
    </row>
    <row r="34" spans="1:13" ht="16.5">
      <c r="A34" s="247" t="s">
        <v>118</v>
      </c>
      <c r="B34" s="248" t="s">
        <v>349</v>
      </c>
      <c r="C34" s="249" t="s">
        <v>69</v>
      </c>
      <c r="D34" s="250">
        <v>0.89251635937486229</v>
      </c>
      <c r="E34" s="251">
        <v>3283</v>
      </c>
      <c r="F34" s="252" t="s">
        <v>119</v>
      </c>
      <c r="G34" s="260" t="s">
        <v>214</v>
      </c>
      <c r="H34" s="253">
        <v>11</v>
      </c>
      <c r="I34" s="254">
        <v>2106.4780000000001</v>
      </c>
      <c r="J34" s="255">
        <v>2.1001204150606904E-2</v>
      </c>
      <c r="K34" s="255">
        <v>0.39903091657351863</v>
      </c>
      <c r="L34" s="255">
        <v>0.12342877542514091</v>
      </c>
      <c r="M34" s="261">
        <v>30</v>
      </c>
    </row>
    <row r="35" spans="1:13" ht="16.5">
      <c r="A35" s="247" t="s">
        <v>118</v>
      </c>
      <c r="B35" s="248" t="s">
        <v>351</v>
      </c>
      <c r="C35" s="249" t="s">
        <v>67</v>
      </c>
      <c r="D35" s="250">
        <v>0.84859781774267884</v>
      </c>
      <c r="E35" s="251">
        <v>7788</v>
      </c>
      <c r="F35" s="252" t="s">
        <v>119</v>
      </c>
      <c r="G35" s="260" t="s">
        <v>228</v>
      </c>
      <c r="H35" s="253">
        <v>4</v>
      </c>
      <c r="I35" s="254">
        <v>2140.7299999999996</v>
      </c>
      <c r="J35" s="255">
        <v>2.0838350705850179E-2</v>
      </c>
      <c r="K35" s="255">
        <v>0.42913359502898762</v>
      </c>
      <c r="L35" s="255">
        <v>0.13500067733903856</v>
      </c>
      <c r="M35" s="261">
        <v>59</v>
      </c>
    </row>
    <row r="36" spans="1:13" ht="16.5">
      <c r="A36" s="247" t="s">
        <v>118</v>
      </c>
      <c r="B36" s="248" t="s">
        <v>361</v>
      </c>
      <c r="C36" s="249" t="s">
        <v>70</v>
      </c>
      <c r="D36" s="250">
        <v>0.67127272727272735</v>
      </c>
      <c r="E36" s="251">
        <v>7987</v>
      </c>
      <c r="F36" s="252" t="s">
        <v>127</v>
      </c>
      <c r="G36" s="260" t="s">
        <v>271</v>
      </c>
      <c r="H36" s="253">
        <v>2</v>
      </c>
      <c r="I36" s="254">
        <v>1764.461</v>
      </c>
      <c r="J36" s="255">
        <v>9.5001594983596602E-3</v>
      </c>
      <c r="K36" s="255">
        <v>0.47883821316284919</v>
      </c>
      <c r="L36" s="255">
        <v>0.30813708475129259</v>
      </c>
      <c r="M36" s="261">
        <v>136</v>
      </c>
    </row>
    <row r="37" spans="1:13" ht="16.5">
      <c r="A37" s="247" t="s">
        <v>118</v>
      </c>
      <c r="B37" s="248" t="s">
        <v>367</v>
      </c>
      <c r="C37" s="249" t="s">
        <v>70</v>
      </c>
      <c r="D37" s="250">
        <v>0.7706271446152152</v>
      </c>
      <c r="E37" s="251">
        <v>5490</v>
      </c>
      <c r="F37" s="252" t="s">
        <v>126</v>
      </c>
      <c r="G37" s="260" t="s">
        <v>265</v>
      </c>
      <c r="H37" s="253">
        <v>2</v>
      </c>
      <c r="I37" s="254">
        <v>2487.306</v>
      </c>
      <c r="J37" s="255">
        <v>1.4106298832970829E-2</v>
      </c>
      <c r="K37" s="255">
        <v>0.41047197821512915</v>
      </c>
      <c r="L37" s="255">
        <v>0.27379019710481944</v>
      </c>
      <c r="M37" s="261">
        <v>143</v>
      </c>
    </row>
    <row r="38" spans="1:13" ht="16.5">
      <c r="A38" s="247" t="s">
        <v>118</v>
      </c>
      <c r="B38" s="248" t="s">
        <v>369</v>
      </c>
      <c r="C38" s="249" t="s">
        <v>67</v>
      </c>
      <c r="D38" s="250">
        <v>0.8066254177893446</v>
      </c>
      <c r="E38" s="251">
        <v>3804</v>
      </c>
      <c r="F38" s="252" t="s">
        <v>128</v>
      </c>
      <c r="G38" s="260" t="s">
        <v>279</v>
      </c>
      <c r="H38" s="253">
        <v>2</v>
      </c>
      <c r="I38" s="254">
        <v>1676.298</v>
      </c>
      <c r="J38" s="255">
        <v>2.2840040305278253E-2</v>
      </c>
      <c r="K38" s="255">
        <v>0.50775774560221576</v>
      </c>
      <c r="L38" s="255">
        <v>0.41855353138913332</v>
      </c>
      <c r="M38" s="261">
        <v>185</v>
      </c>
    </row>
    <row r="39" spans="1:13" ht="16.5">
      <c r="A39" s="247" t="s">
        <v>118</v>
      </c>
      <c r="B39" s="248" t="s">
        <v>379</v>
      </c>
      <c r="C39" s="249" t="s">
        <v>70</v>
      </c>
      <c r="D39" s="250">
        <v>0.71500000000000008</v>
      </c>
      <c r="E39" s="251">
        <v>1414</v>
      </c>
      <c r="F39" s="252" t="s">
        <v>125</v>
      </c>
      <c r="G39" s="260" t="s">
        <v>264</v>
      </c>
      <c r="H39" s="253">
        <v>2</v>
      </c>
      <c r="I39" s="254">
        <v>1242.338</v>
      </c>
      <c r="J39" s="255">
        <v>2.0843936635487736E-3</v>
      </c>
      <c r="K39" s="255">
        <v>0.38812821916407664</v>
      </c>
      <c r="L39" s="255">
        <v>0.27448246773422369</v>
      </c>
      <c r="M39" s="261">
        <v>35</v>
      </c>
    </row>
    <row r="40" spans="1:13" ht="16.5">
      <c r="A40" s="247" t="s">
        <v>118</v>
      </c>
      <c r="B40" s="248" t="s">
        <v>383</v>
      </c>
      <c r="C40" s="249" t="s">
        <v>70</v>
      </c>
      <c r="D40" s="250">
        <v>0.72947692323723157</v>
      </c>
      <c r="E40" s="251">
        <v>9915</v>
      </c>
      <c r="F40" s="252" t="s">
        <v>123</v>
      </c>
      <c r="G40" s="260" t="s">
        <v>258</v>
      </c>
      <c r="H40" s="253">
        <v>2</v>
      </c>
      <c r="I40" s="254">
        <v>1151.626</v>
      </c>
      <c r="J40" s="255">
        <v>2.845568717184049E-2</v>
      </c>
      <c r="K40" s="255">
        <v>0.45608072431711866</v>
      </c>
      <c r="L40" s="255">
        <v>0.16932580542641448</v>
      </c>
      <c r="M40" s="261">
        <v>208</v>
      </c>
    </row>
    <row r="41" spans="1:13" ht="16.5">
      <c r="A41" s="247" t="s">
        <v>118</v>
      </c>
      <c r="B41" s="248" t="s">
        <v>738</v>
      </c>
      <c r="C41" s="249" t="s">
        <v>70</v>
      </c>
      <c r="D41" s="250">
        <v>0.6711111111111111</v>
      </c>
      <c r="E41" s="251">
        <v>288</v>
      </c>
      <c r="F41" s="252" t="s">
        <v>127</v>
      </c>
      <c r="G41" s="260" t="s">
        <v>266</v>
      </c>
      <c r="H41" s="253">
        <v>6</v>
      </c>
      <c r="I41" s="254">
        <v>1298.3780000000002</v>
      </c>
      <c r="J41" s="255">
        <v>1.221164923808417E-2</v>
      </c>
      <c r="K41" s="255">
        <v>0.48640629991973561</v>
      </c>
      <c r="L41" s="255">
        <v>0.30653630914879954</v>
      </c>
      <c r="M41" s="261">
        <v>62</v>
      </c>
    </row>
    <row r="42" spans="1:13" ht="16.5">
      <c r="A42" s="247" t="s">
        <v>118</v>
      </c>
      <c r="B42" s="248" t="s">
        <v>393</v>
      </c>
      <c r="C42" s="249" t="s">
        <v>67</v>
      </c>
      <c r="D42" s="250">
        <v>0.83962455589720086</v>
      </c>
      <c r="E42" s="251">
        <v>8165</v>
      </c>
      <c r="F42" s="252" t="s">
        <v>124</v>
      </c>
      <c r="G42" s="260" t="s">
        <v>260</v>
      </c>
      <c r="H42" s="253">
        <v>2</v>
      </c>
      <c r="I42" s="254">
        <v>1238.452</v>
      </c>
      <c r="J42" s="255">
        <v>6.4726041058507395E-3</v>
      </c>
      <c r="K42" s="255">
        <v>0.46676768777254607</v>
      </c>
      <c r="L42" s="255">
        <v>0.17844857935551803</v>
      </c>
      <c r="M42" s="261">
        <v>69</v>
      </c>
    </row>
    <row r="43" spans="1:13" ht="16.5">
      <c r="A43" s="247" t="s">
        <v>118</v>
      </c>
      <c r="B43" s="248" t="s">
        <v>395</v>
      </c>
      <c r="C43" s="249" t="s">
        <v>70</v>
      </c>
      <c r="D43" s="250">
        <v>0.77749999999999997</v>
      </c>
      <c r="E43" s="251">
        <v>555</v>
      </c>
      <c r="F43" s="252" t="s">
        <v>124</v>
      </c>
      <c r="G43" s="260" t="s">
        <v>261</v>
      </c>
      <c r="H43" s="253">
        <v>1</v>
      </c>
      <c r="I43" s="254">
        <v>1347.8779999999999</v>
      </c>
      <c r="J43" s="255">
        <v>4.9879217765812195E-2</v>
      </c>
      <c r="K43" s="255">
        <v>0.45467203265702649</v>
      </c>
      <c r="L43" s="255">
        <v>0.23815211762488891</v>
      </c>
      <c r="M43" s="261">
        <v>72</v>
      </c>
    </row>
    <row r="44" spans="1:13" ht="16.5">
      <c r="A44" s="247" t="s">
        <v>118</v>
      </c>
      <c r="B44" s="248" t="s">
        <v>397</v>
      </c>
      <c r="C44" s="249" t="s">
        <v>70</v>
      </c>
      <c r="D44" s="250">
        <v>0.78409090909090906</v>
      </c>
      <c r="E44" s="251">
        <v>6627</v>
      </c>
      <c r="F44" s="252" t="s">
        <v>128</v>
      </c>
      <c r="G44" s="260" t="s">
        <v>274</v>
      </c>
      <c r="H44" s="253">
        <v>1</v>
      </c>
      <c r="I44" s="254">
        <v>770.92700000000002</v>
      </c>
      <c r="J44" s="255">
        <v>8.3216650388851579E-3</v>
      </c>
      <c r="K44" s="255">
        <v>0.43958058298221292</v>
      </c>
      <c r="L44" s="255">
        <v>7.5234101283260274E-2</v>
      </c>
      <c r="M44" s="261">
        <v>39</v>
      </c>
    </row>
    <row r="45" spans="1:13" ht="16.5">
      <c r="A45" s="247" t="s">
        <v>118</v>
      </c>
      <c r="B45" s="248" t="s">
        <v>405</v>
      </c>
      <c r="C45" s="249" t="s">
        <v>67</v>
      </c>
      <c r="D45" s="250">
        <v>0.82582048987095868</v>
      </c>
      <c r="E45" s="251">
        <v>9615</v>
      </c>
      <c r="F45" s="252" t="s">
        <v>124</v>
      </c>
      <c r="G45" s="260" t="s">
        <v>261</v>
      </c>
      <c r="H45" s="253">
        <v>3</v>
      </c>
      <c r="I45" s="254">
        <v>1239.0610000000001</v>
      </c>
      <c r="J45" s="255">
        <v>4.0955366539986084E-2</v>
      </c>
      <c r="K45" s="255">
        <v>0.42045811327678861</v>
      </c>
      <c r="L45" s="255">
        <v>0.27036602717703168</v>
      </c>
      <c r="M45" s="261">
        <v>64</v>
      </c>
    </row>
    <row r="46" spans="1:13" ht="16.5">
      <c r="A46" s="247" t="s">
        <v>118</v>
      </c>
      <c r="B46" s="248" t="s">
        <v>409</v>
      </c>
      <c r="C46" s="249" t="s">
        <v>69</v>
      </c>
      <c r="D46" s="250">
        <v>0.89761048351844175</v>
      </c>
      <c r="E46" s="251">
        <v>1958</v>
      </c>
      <c r="F46" s="252" t="s">
        <v>119</v>
      </c>
      <c r="G46" s="260" t="s">
        <v>212</v>
      </c>
      <c r="H46" s="253">
        <v>3</v>
      </c>
      <c r="I46" s="254">
        <v>2346.7000000000003</v>
      </c>
      <c r="J46" s="255">
        <v>2.9524041995211064E-2</v>
      </c>
      <c r="K46" s="255">
        <v>0.44625834726589048</v>
      </c>
      <c r="L46" s="255">
        <v>0.22030937060553119</v>
      </c>
      <c r="M46" s="261">
        <v>76</v>
      </c>
    </row>
    <row r="47" spans="1:13" ht="16.5">
      <c r="A47" s="247" t="s">
        <v>118</v>
      </c>
      <c r="B47" s="248" t="s">
        <v>411</v>
      </c>
      <c r="C47" s="249" t="s">
        <v>69</v>
      </c>
      <c r="D47" s="250">
        <v>0.87299317838294666</v>
      </c>
      <c r="E47" s="251">
        <v>4740</v>
      </c>
      <c r="F47" s="252" t="s">
        <v>119</v>
      </c>
      <c r="G47" s="260" t="s">
        <v>212</v>
      </c>
      <c r="H47" s="253">
        <v>3</v>
      </c>
      <c r="I47" s="254">
        <v>1847.829</v>
      </c>
      <c r="J47" s="255">
        <v>1.4104001557646418E-2</v>
      </c>
      <c r="K47" s="255">
        <v>0.46812952883570286</v>
      </c>
      <c r="L47" s="255">
        <v>0.2505643108750864</v>
      </c>
      <c r="M47" s="261">
        <v>70</v>
      </c>
    </row>
    <row r="48" spans="1:13" ht="16.5">
      <c r="A48" s="247" t="s">
        <v>118</v>
      </c>
      <c r="B48" s="248" t="s">
        <v>756</v>
      </c>
      <c r="C48" s="249" t="s">
        <v>70</v>
      </c>
      <c r="D48" s="250">
        <v>0.6890822550232758</v>
      </c>
      <c r="E48" s="251">
        <v>3999</v>
      </c>
      <c r="F48" s="252" t="s">
        <v>127</v>
      </c>
      <c r="G48" s="260" t="s">
        <v>271</v>
      </c>
      <c r="H48" s="253">
        <v>6</v>
      </c>
      <c r="I48" s="254">
        <v>1158.9940000000001</v>
      </c>
      <c r="J48" s="255">
        <v>8.656964513278808E-3</v>
      </c>
      <c r="K48" s="255">
        <v>0.48748114734462639</v>
      </c>
      <c r="L48" s="255">
        <v>0.30975138784152467</v>
      </c>
      <c r="M48" s="261">
        <v>109</v>
      </c>
    </row>
    <row r="49" spans="1:13" ht="16.5">
      <c r="A49" s="247" t="s">
        <v>118</v>
      </c>
      <c r="B49" s="248" t="s">
        <v>417</v>
      </c>
      <c r="C49" s="249" t="s">
        <v>67</v>
      </c>
      <c r="D49" s="250">
        <v>0.81318181818181812</v>
      </c>
      <c r="E49" s="251">
        <v>2656</v>
      </c>
      <c r="F49" s="252" t="s">
        <v>119</v>
      </c>
      <c r="G49" s="260" t="s">
        <v>222</v>
      </c>
      <c r="H49" s="253">
        <v>1</v>
      </c>
      <c r="I49" s="254">
        <v>1621.9839999999999</v>
      </c>
      <c r="J49" s="255">
        <v>1.6008845942826963E-2</v>
      </c>
      <c r="K49" s="255">
        <v>0.45780870548772623</v>
      </c>
      <c r="L49" s="255">
        <v>0.19994575489791591</v>
      </c>
      <c r="M49" s="261">
        <v>50</v>
      </c>
    </row>
    <row r="50" spans="1:13" ht="16.5">
      <c r="A50" s="247" t="s">
        <v>118</v>
      </c>
      <c r="B50" s="248" t="s">
        <v>419</v>
      </c>
      <c r="C50" s="249" t="s">
        <v>70</v>
      </c>
      <c r="D50" s="250">
        <v>0.71663340468169323</v>
      </c>
      <c r="E50" s="251">
        <v>7114</v>
      </c>
      <c r="F50" s="252" t="s">
        <v>123</v>
      </c>
      <c r="G50" s="260" t="s">
        <v>258</v>
      </c>
      <c r="H50" s="253">
        <v>5</v>
      </c>
      <c r="I50" s="254">
        <v>1289.4480000000001</v>
      </c>
      <c r="J50" s="255">
        <v>1.3932216003149926E-2</v>
      </c>
      <c r="K50" s="255">
        <v>0.46604511142721738</v>
      </c>
      <c r="L50" s="255">
        <v>0.11167569378524764</v>
      </c>
      <c r="M50" s="261">
        <v>215</v>
      </c>
    </row>
    <row r="51" spans="1:13" ht="16.5">
      <c r="A51" s="247" t="s">
        <v>118</v>
      </c>
      <c r="B51" s="248" t="s">
        <v>427</v>
      </c>
      <c r="C51" s="249" t="s">
        <v>70</v>
      </c>
      <c r="D51" s="250">
        <v>0.75863636363636355</v>
      </c>
      <c r="E51" s="251">
        <v>998</v>
      </c>
      <c r="F51" s="252" t="s">
        <v>128</v>
      </c>
      <c r="G51" s="260" t="s">
        <v>274</v>
      </c>
      <c r="H51" s="253">
        <v>1</v>
      </c>
      <c r="I51" s="254">
        <v>1040.575</v>
      </c>
      <c r="J51" s="255">
        <v>2.0111619052615711E-2</v>
      </c>
      <c r="K51" s="255">
        <v>0.48026858874242778</v>
      </c>
      <c r="L51" s="255">
        <v>0.15376114167647695</v>
      </c>
      <c r="M51" s="261">
        <v>78</v>
      </c>
    </row>
    <row r="52" spans="1:13" ht="16.5">
      <c r="A52" s="247" t="s">
        <v>118</v>
      </c>
      <c r="B52" s="248" t="s">
        <v>429</v>
      </c>
      <c r="C52" s="249" t="s">
        <v>70</v>
      </c>
      <c r="D52" s="250">
        <v>0.73229730388827741</v>
      </c>
      <c r="E52" s="251">
        <v>9676</v>
      </c>
      <c r="F52" s="252" t="s">
        <v>123</v>
      </c>
      <c r="G52" s="260" t="s">
        <v>258</v>
      </c>
      <c r="H52" s="253">
        <v>5</v>
      </c>
      <c r="I52" s="254">
        <v>1281.03</v>
      </c>
      <c r="J52" s="255">
        <v>8.9347329755946562E-3</v>
      </c>
      <c r="K52" s="255">
        <v>0.516831788347619</v>
      </c>
      <c r="L52" s="255">
        <v>0.11787389834742357</v>
      </c>
      <c r="M52" s="261">
        <v>222</v>
      </c>
    </row>
    <row r="53" spans="1:13" ht="16.5">
      <c r="A53" s="247" t="s">
        <v>118</v>
      </c>
      <c r="B53" s="248" t="s">
        <v>431</v>
      </c>
      <c r="C53" s="249" t="s">
        <v>67</v>
      </c>
      <c r="D53" s="250">
        <v>0.83302738950938449</v>
      </c>
      <c r="E53" s="251">
        <v>7758</v>
      </c>
      <c r="F53" s="252" t="s">
        <v>119</v>
      </c>
      <c r="G53" s="260" t="s">
        <v>231</v>
      </c>
      <c r="H53" s="253">
        <v>3</v>
      </c>
      <c r="I53" s="254">
        <v>1678.6100000000001</v>
      </c>
      <c r="J53" s="255">
        <v>1.7332960108672888E-2</v>
      </c>
      <c r="K53" s="255">
        <v>0.42662468426021566</v>
      </c>
      <c r="L53" s="255">
        <v>0.1882509933814287</v>
      </c>
      <c r="M53" s="261">
        <v>45</v>
      </c>
    </row>
    <row r="54" spans="1:13" ht="16.5">
      <c r="A54" s="247" t="s">
        <v>118</v>
      </c>
      <c r="B54" s="248" t="s">
        <v>435</v>
      </c>
      <c r="C54" s="249" t="s">
        <v>70</v>
      </c>
      <c r="D54" s="250">
        <v>0.75083546843670168</v>
      </c>
      <c r="E54" s="251">
        <v>735</v>
      </c>
      <c r="F54" s="252" t="s">
        <v>122</v>
      </c>
      <c r="G54" s="260" t="s">
        <v>253</v>
      </c>
      <c r="H54" s="253">
        <v>4</v>
      </c>
      <c r="I54" s="254">
        <v>1078.2460000000001</v>
      </c>
      <c r="J54" s="255">
        <v>1.1811277221862723E-2</v>
      </c>
      <c r="K54" s="255">
        <v>0.55639648449673396</v>
      </c>
      <c r="L54" s="255">
        <v>0.24669695041762268</v>
      </c>
      <c r="M54" s="261">
        <v>207</v>
      </c>
    </row>
    <row r="55" spans="1:13" ht="16.5">
      <c r="A55" s="247" t="s">
        <v>118</v>
      </c>
      <c r="B55" s="248" t="s">
        <v>437</v>
      </c>
      <c r="C55" s="249" t="s">
        <v>70</v>
      </c>
      <c r="D55" s="250">
        <v>0.69807105617825194</v>
      </c>
      <c r="E55" s="251">
        <v>7030</v>
      </c>
      <c r="F55" s="252" t="s">
        <v>124</v>
      </c>
      <c r="G55" s="260" t="s">
        <v>263</v>
      </c>
      <c r="H55" s="253">
        <v>3</v>
      </c>
      <c r="I55" s="254">
        <v>1764.5379999999998</v>
      </c>
      <c r="J55" s="255">
        <v>2.9683708073293673E-2</v>
      </c>
      <c r="K55" s="255">
        <v>0.45224946495170937</v>
      </c>
      <c r="L55" s="255">
        <v>0.23183768879823466</v>
      </c>
      <c r="M55" s="261">
        <v>128</v>
      </c>
    </row>
    <row r="56" spans="1:13" ht="16.5">
      <c r="A56" s="247" t="s">
        <v>118</v>
      </c>
      <c r="B56" s="248" t="s">
        <v>772</v>
      </c>
      <c r="C56" s="249" t="s">
        <v>70</v>
      </c>
      <c r="D56" s="250">
        <v>0.71213636672059399</v>
      </c>
      <c r="E56" s="251">
        <v>8534</v>
      </c>
      <c r="F56" s="252" t="s">
        <v>127</v>
      </c>
      <c r="G56" s="260" t="s">
        <v>267</v>
      </c>
      <c r="H56" s="253">
        <v>5</v>
      </c>
      <c r="I56" s="254">
        <v>1477.2289999999998</v>
      </c>
      <c r="J56" s="255">
        <v>8.8819934333363437E-3</v>
      </c>
      <c r="K56" s="255">
        <v>0.50350657112068109</v>
      </c>
      <c r="L56" s="255">
        <v>0.34279729144258669</v>
      </c>
      <c r="M56" s="261">
        <v>74</v>
      </c>
    </row>
    <row r="57" spans="1:13" ht="16.5">
      <c r="A57" s="247" t="s">
        <v>118</v>
      </c>
      <c r="B57" s="248" t="s">
        <v>443</v>
      </c>
      <c r="C57" s="249" t="s">
        <v>67</v>
      </c>
      <c r="D57" s="250">
        <v>0.81521739130434789</v>
      </c>
      <c r="E57" s="251">
        <v>6417</v>
      </c>
      <c r="F57" s="252" t="s">
        <v>128</v>
      </c>
      <c r="G57" s="260" t="s">
        <v>272</v>
      </c>
      <c r="H57" s="253">
        <v>1</v>
      </c>
      <c r="I57" s="254">
        <v>1465.94</v>
      </c>
      <c r="J57" s="255">
        <v>6.4745177699896701E-3</v>
      </c>
      <c r="K57" s="255">
        <v>0.45467628420193384</v>
      </c>
      <c r="L57" s="255">
        <v>0.23534387491984665</v>
      </c>
      <c r="M57" s="261">
        <v>87</v>
      </c>
    </row>
    <row r="58" spans="1:13" ht="16.5">
      <c r="A58" s="247" t="s">
        <v>118</v>
      </c>
      <c r="B58" s="248" t="s">
        <v>449</v>
      </c>
      <c r="C58" s="249" t="s">
        <v>69</v>
      </c>
      <c r="D58" s="250">
        <v>0.88151460154025918</v>
      </c>
      <c r="E58" s="251">
        <v>6490</v>
      </c>
      <c r="F58" s="252" t="s">
        <v>119</v>
      </c>
      <c r="G58" s="260" t="s">
        <v>222</v>
      </c>
      <c r="H58" s="253">
        <v>11</v>
      </c>
      <c r="I58" s="254">
        <v>2041.4730000000002</v>
      </c>
      <c r="J58" s="255">
        <v>1.3346010183821701E-2</v>
      </c>
      <c r="K58" s="255">
        <v>0.44708591341477311</v>
      </c>
      <c r="L58" s="255">
        <v>0.15430035077613077</v>
      </c>
      <c r="M58" s="261">
        <v>48</v>
      </c>
    </row>
    <row r="59" spans="1:13" ht="16.5">
      <c r="A59" s="247" t="s">
        <v>118</v>
      </c>
      <c r="B59" s="248" t="s">
        <v>453</v>
      </c>
      <c r="C59" s="249" t="s">
        <v>70</v>
      </c>
      <c r="D59" s="250">
        <v>0.66528543328799028</v>
      </c>
      <c r="E59" s="251">
        <v>3382</v>
      </c>
      <c r="F59" s="252" t="s">
        <v>127</v>
      </c>
      <c r="G59" s="260" t="s">
        <v>266</v>
      </c>
      <c r="H59" s="253">
        <v>2</v>
      </c>
      <c r="I59" s="254">
        <v>1477.4639999999999</v>
      </c>
      <c r="J59" s="255">
        <v>4.7802351183179942E-3</v>
      </c>
      <c r="K59" s="255">
        <v>0.53628382886320403</v>
      </c>
      <c r="L59" s="255">
        <v>0.26734999972926582</v>
      </c>
      <c r="M59" s="261">
        <v>139</v>
      </c>
    </row>
    <row r="60" spans="1:13" ht="16.5">
      <c r="A60" s="247" t="s">
        <v>118</v>
      </c>
      <c r="B60" s="248" t="s">
        <v>455</v>
      </c>
      <c r="C60" s="249" t="s">
        <v>67</v>
      </c>
      <c r="D60" s="250">
        <v>0.80895722180458896</v>
      </c>
      <c r="E60" s="251">
        <v>7176</v>
      </c>
      <c r="F60" s="252" t="s">
        <v>119</v>
      </c>
      <c r="G60" s="260" t="s">
        <v>219</v>
      </c>
      <c r="H60" s="253">
        <v>3</v>
      </c>
      <c r="I60" s="254">
        <v>2437.7279999999996</v>
      </c>
      <c r="J60" s="255">
        <v>2.0631503656420275E-2</v>
      </c>
      <c r="K60" s="255">
        <v>0.3843547568449947</v>
      </c>
      <c r="L60" s="255">
        <v>0.15834416308956537</v>
      </c>
      <c r="M60" s="261">
        <v>53</v>
      </c>
    </row>
    <row r="61" spans="1:13" ht="16.5">
      <c r="A61" s="247" t="s">
        <v>118</v>
      </c>
      <c r="B61" s="248" t="s">
        <v>457</v>
      </c>
      <c r="C61" s="249" t="s">
        <v>70</v>
      </c>
      <c r="D61" s="250">
        <v>0.74510700761747095</v>
      </c>
      <c r="E61" s="251">
        <v>8493</v>
      </c>
      <c r="F61" s="252" t="s">
        <v>123</v>
      </c>
      <c r="G61" s="260" t="s">
        <v>256</v>
      </c>
      <c r="H61" s="253">
        <v>3</v>
      </c>
      <c r="I61" s="254">
        <v>1316.71</v>
      </c>
      <c r="J61" s="255">
        <v>1.7657299055078533E-2</v>
      </c>
      <c r="K61" s="255">
        <v>0.409497246748108</v>
      </c>
      <c r="L61" s="255">
        <v>0.17088045203575578</v>
      </c>
      <c r="M61" s="261">
        <v>194</v>
      </c>
    </row>
    <row r="62" spans="1:13" ht="16.5">
      <c r="A62" s="247" t="s">
        <v>118</v>
      </c>
      <c r="B62" s="248" t="s">
        <v>463</v>
      </c>
      <c r="C62" s="249" t="s">
        <v>70</v>
      </c>
      <c r="D62" s="250">
        <v>0.7944256767856559</v>
      </c>
      <c r="E62" s="251">
        <v>3904</v>
      </c>
      <c r="F62" s="252" t="s">
        <v>128</v>
      </c>
      <c r="G62" s="260" t="s">
        <v>278</v>
      </c>
      <c r="H62" s="253">
        <v>2</v>
      </c>
      <c r="I62" s="254">
        <v>1033.9949999999999</v>
      </c>
      <c r="J62" s="255">
        <v>3.2457942796423351E-3</v>
      </c>
      <c r="K62" s="255">
        <v>0.45336685750192368</v>
      </c>
      <c r="L62" s="255">
        <v>0.15957523972553062</v>
      </c>
      <c r="M62" s="261">
        <v>32</v>
      </c>
    </row>
    <row r="63" spans="1:13" ht="16.5">
      <c r="A63" s="247" t="s">
        <v>118</v>
      </c>
      <c r="B63" s="248" t="s">
        <v>467</v>
      </c>
      <c r="C63" s="249" t="s">
        <v>69</v>
      </c>
      <c r="D63" s="250">
        <v>0.89086331541146191</v>
      </c>
      <c r="E63" s="251">
        <v>4942</v>
      </c>
      <c r="F63" s="252" t="s">
        <v>124</v>
      </c>
      <c r="G63" s="260" t="s">
        <v>262</v>
      </c>
      <c r="H63" s="253">
        <v>3</v>
      </c>
      <c r="I63" s="254">
        <v>1336.7159999999999</v>
      </c>
      <c r="J63" s="255">
        <v>4.9207350743962125E-2</v>
      </c>
      <c r="K63" s="255">
        <v>0.44961182951909451</v>
      </c>
      <c r="L63" s="255">
        <v>0.28427878472315737</v>
      </c>
      <c r="M63" s="261">
        <v>66</v>
      </c>
    </row>
    <row r="64" spans="1:13" ht="16.5">
      <c r="A64" s="247" t="s">
        <v>118</v>
      </c>
      <c r="B64" s="248" t="s">
        <v>471</v>
      </c>
      <c r="C64" s="249" t="s">
        <v>70</v>
      </c>
      <c r="D64" s="250">
        <v>0.76804766881111619</v>
      </c>
      <c r="E64" s="251">
        <v>7578</v>
      </c>
      <c r="F64" s="252" t="s">
        <v>122</v>
      </c>
      <c r="G64" s="260" t="s">
        <v>250</v>
      </c>
      <c r="H64" s="253">
        <v>3</v>
      </c>
      <c r="I64" s="254">
        <v>1145.4749999999999</v>
      </c>
      <c r="J64" s="255">
        <v>2.1008095684401148E-2</v>
      </c>
      <c r="K64" s="255">
        <v>0.55990437932835713</v>
      </c>
      <c r="L64" s="255">
        <v>0.23482682612775799</v>
      </c>
      <c r="M64" s="261">
        <v>205</v>
      </c>
    </row>
    <row r="65" spans="1:13" ht="16.5">
      <c r="A65" s="247" t="s">
        <v>118</v>
      </c>
      <c r="B65" s="248" t="s">
        <v>616</v>
      </c>
      <c r="C65" s="249" t="s">
        <v>70</v>
      </c>
      <c r="D65" s="250">
        <v>0.75913676700608845</v>
      </c>
      <c r="E65" s="251">
        <v>8865</v>
      </c>
      <c r="F65" s="252" t="s">
        <v>128</v>
      </c>
      <c r="G65" s="260" t="s">
        <v>597</v>
      </c>
      <c r="H65" s="253">
        <v>2</v>
      </c>
      <c r="I65" s="254">
        <v>1732</v>
      </c>
      <c r="J65" s="255">
        <v>2.1226219488716572E-2</v>
      </c>
      <c r="K65" s="255">
        <v>0.4908942538696261</v>
      </c>
      <c r="L65" s="255">
        <v>9.0646651270207851E-2</v>
      </c>
      <c r="M65" s="261">
        <v>160</v>
      </c>
    </row>
    <row r="66" spans="1:13" ht="16.5">
      <c r="A66" s="247" t="s">
        <v>118</v>
      </c>
      <c r="B66" s="248" t="s">
        <v>796</v>
      </c>
      <c r="C66" s="249" t="s">
        <v>70</v>
      </c>
      <c r="D66" s="250">
        <v>0.70007548093373384</v>
      </c>
      <c r="E66" s="251">
        <v>7172</v>
      </c>
      <c r="F66" s="252" t="s">
        <v>126</v>
      </c>
      <c r="G66" s="260" t="s">
        <v>265</v>
      </c>
      <c r="H66" s="253">
        <v>5</v>
      </c>
      <c r="I66" s="254">
        <v>1205.4650000000001</v>
      </c>
      <c r="J66" s="255">
        <v>6.8626628417820676E-2</v>
      </c>
      <c r="K66" s="255">
        <v>0.42060489371898818</v>
      </c>
      <c r="L66" s="255">
        <v>0.18084307715279996</v>
      </c>
      <c r="M66" s="261">
        <v>87</v>
      </c>
    </row>
    <row r="67" spans="1:13" ht="16.5">
      <c r="A67" s="247" t="s">
        <v>118</v>
      </c>
      <c r="B67" s="248" t="s">
        <v>475</v>
      </c>
      <c r="C67" s="249" t="s">
        <v>70</v>
      </c>
      <c r="D67" s="250">
        <v>0.74408297592895756</v>
      </c>
      <c r="E67" s="251">
        <v>6959</v>
      </c>
      <c r="F67" s="252" t="s">
        <v>125</v>
      </c>
      <c r="G67" s="260" t="s">
        <v>264</v>
      </c>
      <c r="H67" s="253">
        <v>3</v>
      </c>
      <c r="I67" s="254">
        <v>869.73100000000011</v>
      </c>
      <c r="J67" s="255">
        <v>4.5376091717673241E-2</v>
      </c>
      <c r="K67" s="255">
        <v>0.48068985045207585</v>
      </c>
      <c r="L67" s="255">
        <v>0.19086361185240033</v>
      </c>
      <c r="M67" s="261">
        <v>109</v>
      </c>
    </row>
    <row r="68" spans="1:13" ht="16.5">
      <c r="A68" s="247" t="s">
        <v>118</v>
      </c>
      <c r="B68" s="248" t="s">
        <v>479</v>
      </c>
      <c r="C68" s="249" t="s">
        <v>70</v>
      </c>
      <c r="D68" s="250">
        <v>0.68025000000000002</v>
      </c>
      <c r="E68" s="251">
        <v>2320</v>
      </c>
      <c r="F68" s="252" t="s">
        <v>124</v>
      </c>
      <c r="G68" s="260" t="s">
        <v>259</v>
      </c>
      <c r="H68" s="253">
        <v>1</v>
      </c>
      <c r="I68" s="254">
        <v>3719.6210000000001</v>
      </c>
      <c r="J68" s="255">
        <v>2.9442612419918107E-2</v>
      </c>
      <c r="K68" s="255">
        <v>0.49194713358490005</v>
      </c>
      <c r="L68" s="255">
        <v>0.19114850679679463</v>
      </c>
      <c r="M68" s="261">
        <v>325</v>
      </c>
    </row>
    <row r="69" spans="1:13" ht="16.5">
      <c r="A69" s="247" t="s">
        <v>118</v>
      </c>
      <c r="B69" s="248" t="s">
        <v>481</v>
      </c>
      <c r="C69" s="249" t="s">
        <v>70</v>
      </c>
      <c r="D69" s="250">
        <v>0.77116904816630005</v>
      </c>
      <c r="E69" s="251">
        <v>2800</v>
      </c>
      <c r="F69" s="252" t="s">
        <v>128</v>
      </c>
      <c r="G69" s="260" t="s">
        <v>275</v>
      </c>
      <c r="H69" s="253">
        <v>2</v>
      </c>
      <c r="I69" s="254">
        <v>636.79</v>
      </c>
      <c r="J69" s="255">
        <v>1.1039654151273229E-2</v>
      </c>
      <c r="K69" s="255">
        <v>0.47810886753272297</v>
      </c>
      <c r="L69" s="255">
        <v>0.19315629956500574</v>
      </c>
      <c r="M69" s="261">
        <v>48</v>
      </c>
    </row>
    <row r="70" spans="1:13" ht="16.5">
      <c r="A70" s="247" t="s">
        <v>118</v>
      </c>
      <c r="B70" s="248" t="s">
        <v>489</v>
      </c>
      <c r="C70" s="249" t="s">
        <v>70</v>
      </c>
      <c r="D70" s="250">
        <v>0.79982507947301029</v>
      </c>
      <c r="E70" s="251">
        <v>8383</v>
      </c>
      <c r="F70" s="252" t="s">
        <v>119</v>
      </c>
      <c r="G70" s="260" t="s">
        <v>229</v>
      </c>
      <c r="H70" s="253">
        <v>4</v>
      </c>
      <c r="I70" s="254">
        <v>1508.2270000000001</v>
      </c>
      <c r="J70" s="255">
        <v>1.5711441732908255E-2</v>
      </c>
      <c r="K70" s="255">
        <v>0.43353119533606316</v>
      </c>
      <c r="L70" s="255">
        <v>0.15382299879262207</v>
      </c>
      <c r="M70" s="261">
        <v>58</v>
      </c>
    </row>
    <row r="71" spans="1:13" ht="16.5">
      <c r="A71" s="247" t="s">
        <v>118</v>
      </c>
      <c r="B71" s="248" t="s">
        <v>491</v>
      </c>
      <c r="C71" s="249" t="s">
        <v>70</v>
      </c>
      <c r="D71" s="250">
        <v>0.79793102650932757</v>
      </c>
      <c r="E71" s="251">
        <v>5721</v>
      </c>
      <c r="F71" s="252" t="s">
        <v>122</v>
      </c>
      <c r="G71" s="260" t="s">
        <v>250</v>
      </c>
      <c r="H71" s="253">
        <v>3</v>
      </c>
      <c r="I71" s="254">
        <v>1069.2840000000001</v>
      </c>
      <c r="J71" s="255">
        <v>2.4334025472612542E-2</v>
      </c>
      <c r="K71" s="255">
        <v>0.53178693267676858</v>
      </c>
      <c r="L71" s="255">
        <v>0.22819007859464835</v>
      </c>
      <c r="M71" s="261">
        <v>163</v>
      </c>
    </row>
    <row r="72" spans="1:13" ht="16.5">
      <c r="A72" s="247" t="s">
        <v>118</v>
      </c>
      <c r="B72" s="248" t="s">
        <v>495</v>
      </c>
      <c r="C72" s="249" t="s">
        <v>70</v>
      </c>
      <c r="D72" s="250">
        <v>0.76094410833145898</v>
      </c>
      <c r="E72" s="251">
        <v>4435</v>
      </c>
      <c r="F72" s="252" t="s">
        <v>127</v>
      </c>
      <c r="G72" s="260" t="s">
        <v>269</v>
      </c>
      <c r="H72" s="253">
        <v>5</v>
      </c>
      <c r="I72" s="254">
        <v>1497.8010000000002</v>
      </c>
      <c r="J72" s="255">
        <v>7.095847974252425E-3</v>
      </c>
      <c r="K72" s="255">
        <v>0.45770154323579698</v>
      </c>
      <c r="L72" s="255">
        <v>0.40993429701275402</v>
      </c>
      <c r="M72" s="261">
        <v>54</v>
      </c>
    </row>
    <row r="73" spans="1:13" ht="16.5">
      <c r="A73" s="247" t="s">
        <v>118</v>
      </c>
      <c r="B73" s="248" t="s">
        <v>497</v>
      </c>
      <c r="C73" s="249" t="s">
        <v>70</v>
      </c>
      <c r="D73" s="250">
        <v>0.69437854520435283</v>
      </c>
      <c r="E73" s="251">
        <v>5422</v>
      </c>
      <c r="F73" s="252" t="s">
        <v>123</v>
      </c>
      <c r="G73" s="260" t="s">
        <v>258</v>
      </c>
      <c r="H73" s="253">
        <v>2</v>
      </c>
      <c r="I73" s="254">
        <v>1228.145</v>
      </c>
      <c r="J73" s="255">
        <v>2.9089745335117153E-2</v>
      </c>
      <c r="K73" s="255">
        <v>0.45460548068899193</v>
      </c>
      <c r="L73" s="255">
        <v>0.14737673483179917</v>
      </c>
      <c r="M73" s="261">
        <v>212</v>
      </c>
    </row>
    <row r="74" spans="1:13" ht="16.5">
      <c r="A74" s="247" t="s">
        <v>118</v>
      </c>
      <c r="B74" s="248" t="s">
        <v>501</v>
      </c>
      <c r="C74" s="249" t="s">
        <v>70</v>
      </c>
      <c r="D74" s="250">
        <v>0.70861331639579506</v>
      </c>
      <c r="E74" s="251">
        <v>3591</v>
      </c>
      <c r="F74" s="252" t="s">
        <v>127</v>
      </c>
      <c r="G74" s="260" t="s">
        <v>271</v>
      </c>
      <c r="H74" s="253">
        <v>3</v>
      </c>
      <c r="I74" s="254">
        <v>1328.364</v>
      </c>
      <c r="J74" s="255">
        <v>1.0504659865310418E-2</v>
      </c>
      <c r="K74" s="255">
        <v>0.47725891486618255</v>
      </c>
      <c r="L74" s="255">
        <v>0.3131671740577131</v>
      </c>
      <c r="M74" s="261">
        <v>30</v>
      </c>
    </row>
    <row r="75" spans="1:13" ht="16.5">
      <c r="A75" s="247" t="s">
        <v>118</v>
      </c>
      <c r="B75" s="248" t="s">
        <v>505</v>
      </c>
      <c r="C75" s="249" t="s">
        <v>70</v>
      </c>
      <c r="D75" s="250">
        <v>0.79169168156379222</v>
      </c>
      <c r="E75" s="251">
        <v>7042</v>
      </c>
      <c r="F75" s="252" t="s">
        <v>128</v>
      </c>
      <c r="G75" s="260" t="s">
        <v>277</v>
      </c>
      <c r="H75" s="253">
        <v>3</v>
      </c>
      <c r="I75" s="254">
        <v>1148.0250000000001</v>
      </c>
      <c r="J75" s="255">
        <v>5.9816424328289061E-3</v>
      </c>
      <c r="K75" s="255">
        <v>0.51990307802701274</v>
      </c>
      <c r="L75" s="255">
        <v>0.15069358245682801</v>
      </c>
      <c r="M75" s="261">
        <v>124</v>
      </c>
    </row>
    <row r="76" spans="1:13" ht="16.5">
      <c r="A76" s="247" t="s">
        <v>118</v>
      </c>
      <c r="B76" s="248" t="s">
        <v>509</v>
      </c>
      <c r="C76" s="249" t="s">
        <v>70</v>
      </c>
      <c r="D76" s="250">
        <v>0.75624100087586466</v>
      </c>
      <c r="E76" s="251">
        <v>6140</v>
      </c>
      <c r="F76" s="252" t="s">
        <v>128</v>
      </c>
      <c r="G76" s="260" t="s">
        <v>597</v>
      </c>
      <c r="H76" s="253">
        <v>5</v>
      </c>
      <c r="I76" s="254">
        <v>1007.939</v>
      </c>
      <c r="J76" s="255">
        <v>5.1108468643411512E-3</v>
      </c>
      <c r="K76" s="255">
        <v>0.4874291067251213</v>
      </c>
      <c r="L76" s="255">
        <v>0.15724995073805553</v>
      </c>
      <c r="M76" s="261">
        <v>88</v>
      </c>
    </row>
    <row r="77" spans="1:13" ht="16.5">
      <c r="A77" s="247" t="s">
        <v>118</v>
      </c>
      <c r="B77" s="248" t="s">
        <v>513</v>
      </c>
      <c r="C77" s="249" t="s">
        <v>67</v>
      </c>
      <c r="D77" s="250">
        <v>0.80817459006391423</v>
      </c>
      <c r="E77" s="251">
        <v>4530</v>
      </c>
      <c r="F77" s="252" t="s">
        <v>91</v>
      </c>
      <c r="G77" s="260" t="s">
        <v>280</v>
      </c>
      <c r="H77" s="253">
        <v>5</v>
      </c>
      <c r="I77" s="254">
        <v>959.40800000000013</v>
      </c>
      <c r="J77" s="255">
        <v>3.7110355157464149E-3</v>
      </c>
      <c r="K77" s="255">
        <v>0.46319301068137364</v>
      </c>
      <c r="L77" s="255">
        <v>0.26057735603622234</v>
      </c>
      <c r="M77" s="261">
        <v>97</v>
      </c>
    </row>
  </sheetData>
  <mergeCells count="1">
    <mergeCell ref="A2:M2"/>
  </mergeCells>
  <phoneticPr fontId="3" type="noConversion"/>
  <conditionalFormatting sqref="C10:D77">
    <cfRule type="containsText" dxfId="23" priority="1" operator="containsText" text="F">
      <formula>NOT(ISERROR(SEARCH("F",C10)))</formula>
    </cfRule>
    <cfRule type="containsText" dxfId="22" priority="2" operator="containsText" text="D">
      <formula>NOT(ISERROR(SEARCH("D",C10)))</formula>
    </cfRule>
    <cfRule type="containsText" dxfId="21" priority="3" operator="containsText" text="C">
      <formula>NOT(ISERROR(SEARCH("C",C10)))</formula>
    </cfRule>
    <cfRule type="containsText" dxfId="20" priority="4" operator="containsText" text="B">
      <formula>NOT(ISERROR(SEARCH("B",C10)))</formula>
    </cfRule>
    <cfRule type="containsText" dxfId="19" priority="5" operator="containsText" text="A">
      <formula>NOT(ISERROR(SEARCH("A",C10)))</formula>
    </cfRule>
    <cfRule type="containsText" dxfId="18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2024-10-04T00:12:04Z</dcterms:modified>
</cp:coreProperties>
</file>