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9146187F-6961-4DA1-905E-9D04350820C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명단'!$A$13:$R$55</definedName>
    <definedName name="_xlnm._FilterDatabase" localSheetId="4" hidden="1">운전자별!$A$2:$R$141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운전자별!$A$1:$R$151</definedName>
    <definedName name="_xlnm.Print_Area" localSheetId="1">종합!$A$1:$L$129</definedName>
    <definedName name="_xlnm.Print_Area" localSheetId="3">차량별!$A$1:$T$69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2" i="7" l="1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F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F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F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F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F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B12" i="7" l="1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32" i="7" l="1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J28" i="70"/>
  <c r="K28" i="70"/>
  <c r="K66" i="70"/>
  <c r="K69" i="70" s="1"/>
  <c r="J66" i="70"/>
  <c r="J70" i="70" s="1"/>
  <c r="I66" i="70"/>
  <c r="I71" i="70" s="1"/>
  <c r="H66" i="70"/>
  <c r="H72" i="70" s="1"/>
  <c r="G66" i="70"/>
  <c r="G73" i="70" s="1"/>
  <c r="J10" i="70"/>
  <c r="J32" i="70" s="1"/>
  <c r="N53" i="70" a="1"/>
  <c r="S67" i="70" l="1"/>
  <c r="K70" i="70"/>
  <c r="G67" i="70"/>
  <c r="I67" i="70"/>
  <c r="N53" i="70"/>
  <c r="K53" i="70" s="1" a="1"/>
  <c r="K53" i="70" s="1"/>
  <c r="J71" i="70"/>
  <c r="B121" i="70"/>
  <c r="B118" i="70"/>
  <c r="B119" i="70"/>
  <c r="Q67" i="70"/>
  <c r="G69" i="70"/>
  <c r="G70" i="70"/>
  <c r="B120" i="70"/>
  <c r="I72" i="70"/>
  <c r="G68" i="70"/>
  <c r="H73" i="70"/>
  <c r="H67" i="70"/>
  <c r="K71" i="70"/>
  <c r="J72" i="70"/>
  <c r="I73" i="70"/>
  <c r="R67" i="70"/>
  <c r="K72" i="70"/>
  <c r="J73" i="70"/>
  <c r="J67" i="70"/>
  <c r="H68" i="70"/>
  <c r="K73" i="70"/>
  <c r="K67" i="70"/>
  <c r="T67" i="70"/>
  <c r="I68" i="70"/>
  <c r="H69" i="70"/>
  <c r="U67" i="70"/>
  <c r="J68" i="70"/>
  <c r="I69" i="70"/>
  <c r="H70" i="70"/>
  <c r="G71" i="70"/>
  <c r="K68" i="70"/>
  <c r="J69" i="70"/>
  <c r="I70" i="70"/>
  <c r="H71" i="70"/>
  <c r="G72" i="70"/>
  <c r="I53" i="70" a="1"/>
  <c r="F53" i="70" a="1"/>
  <c r="G53" i="70" a="1"/>
  <c r="H53" i="70" a="1"/>
  <c r="J53" i="70" a="1"/>
  <c r="D53" i="70" a="1"/>
  <c r="E53" i="70" a="1"/>
  <c r="H119" i="70" l="1"/>
  <c r="J119" i="70"/>
  <c r="H118" i="70"/>
  <c r="D118" i="70"/>
  <c r="H53" i="70"/>
  <c r="F53" i="70"/>
  <c r="G53" i="70"/>
  <c r="E53" i="70"/>
  <c r="D53" i="70"/>
  <c r="I53" i="70"/>
  <c r="J53" i="70"/>
  <c r="D28" i="70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4" i="60" l="1"/>
  <c r="F56" i="60"/>
  <c r="F58" i="60"/>
  <c r="F53" i="60"/>
  <c r="F51" i="60"/>
  <c r="F57" i="60"/>
  <c r="F52" i="60"/>
  <c r="F55" i="60"/>
  <c r="E28" i="70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28" i="7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G28" i="70" l="1"/>
  <c r="I28" i="70" l="1"/>
  <c r="H28" i="7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20" i="70" l="1"/>
  <c r="I118" i="70"/>
  <c r="F120" i="70"/>
  <c r="J121" i="70"/>
  <c r="E118" i="70"/>
  <c r="D119" i="70"/>
  <c r="I121" i="70"/>
  <c r="G120" i="70"/>
  <c r="D121" i="70"/>
  <c r="F118" i="70"/>
  <c r="I119" i="70"/>
  <c r="I120" i="70"/>
  <c r="D120" i="70"/>
  <c r="H121" i="70"/>
  <c r="G121" i="70"/>
  <c r="E119" i="70"/>
  <c r="H120" i="70"/>
  <c r="E121" i="70"/>
  <c r="J118" i="70"/>
  <c r="G118" i="70"/>
  <c r="F119" i="70"/>
  <c r="J120" i="70"/>
  <c r="F121" i="70"/>
  <c r="G119" i="7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<sst xmlns="http://schemas.openxmlformats.org/spreadsheetml/2006/main" count="4110" uniqueCount="809">
  <si>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</si>
  <si>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</si>
  <si>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</si>
  <si>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</si>
  <si>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</si>
  <si>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</si>
  <si>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</si>
  <si>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</si>
  <si>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</si>
  <si>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</si>
  <si>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</si>
  <si>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</si>
  <si>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</si>
  <si>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</si>
  <si>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</si>
  <si>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</si>
  <si>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</si>
  <si>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</si>
  <si>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</si>
  <si>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</si>
  <si>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</si>
  <si>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</si>
  <si>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</si>
  <si>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</si>
  <si>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</si>
  <si>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</si>
  <si>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</si>
  <si>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</si>
  <si>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</si>
  <si>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</si>
  <si>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</si>
  <si>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</si>
  <si>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</si>
  <si>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</si>
  <si>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</si>
  <si>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</si>
  <si>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</si>
  <si>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</si>
  <si>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</si>
  <si>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</si>
  <si>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</si>
  <si>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</si>
  <si>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</si>
  <si>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</si>
  <si>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</si>
  <si>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</si>
  <si>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</si>
  <si>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</si>
  <si>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</si>
  <si>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</si>
  <si>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</si>
  <si>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</si>
  <si>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</si>
  <si>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</si>
  <si>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</si>
  <si>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</si>
  <si>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</si>
  <si>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</si>
  <si>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</si>
  <si>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</si>
  <si>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</si>
  <si>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</si>
  <si>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</si>
  <si>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</si>
  <si>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</si>
  <si>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</si>
  <si>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</si>
  <si>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</si>
  <si>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</si>
  <si>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</si>
  <si>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</si>
  <si>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</si>
  <si>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</si>
  <si>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</si>
  <si>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</si>
  <si>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</si>
  <si>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</si>
  <si>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</si>
  <si>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</si>
  <si>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</si>
  <si>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</si>
  <si>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</si>
  <si>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</si>
  <si>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</si>
  <si>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</si>
  <si>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</si>
  <si>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</si>
  <si>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</si>
  <si>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</si>
  <si>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</si>
  <si>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</si>
  <si>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</si>
  <si>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</si>
  <si>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</si>
  <si>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</si>
  <si>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</si>
  <si>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</si>
  <si>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</si>
  <si>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</si>
  <si>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</si>
  <si>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</si>
  <si>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</si>
  <si>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</si>
  <si>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</si>
  <si>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</si>
  <si>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</si>
  <si>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</si>
  <si>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</si>
  <si>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순위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</si>
  <si>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</si>
  <si>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</si>
  <si>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</si>
  <si>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</si>
  <si>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</si>
  <si>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</si>
  <si>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</si>
  <si>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</si>
  <si>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</si>
  <si>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</si>
  <si>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</si>
  <si>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</si>
  <si>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</si>
  <si>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</si>
  <si>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</si>
  <si>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</si>
  <si>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</si>
  <si>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</si>
  <si>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</si>
  <si>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</si>
  <si>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</si>
  <si>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</si>
  <si>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</si>
  <si>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</si>
  <si>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</si>
  <si>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</si>
  <si>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</si>
  <si>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</si>
  <si>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</si>
  <si>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</si>
  <si>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</si>
  <si>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</si>
  <si>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</si>
  <si>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</si>
  <si>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</si>
  <si>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</si>
  <si>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</si>
  <si>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</si>
  <si>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</si>
  <si>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</si>
  <si>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</si>
  <si>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</si>
  <si>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</si>
  <si>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</si>
  <si>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</si>
  <si>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</si>
  <si>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</si>
  <si>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</si>
  <si>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</si>
  <si>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</si>
  <si>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</si>
  <si>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</si>
  <si>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</si>
  <si>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</si>
  <si>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</si>
  <si>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</si>
  <si>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</si>
  <si>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</si>
  <si>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</si>
  <si>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</si>
  <si>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</si>
  <si>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</si>
  <si>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</si>
  <si>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</si>
  <si>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</si>
  <si>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</si>
  <si>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</si>
  <si>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</si>
  <si>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</si>
  <si>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</si>
  <si>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</si>
  <si>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</si>
  <si>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</si>
  <si>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</si>
  <si>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(경  고)</t>
  </si>
  <si>
    <t>rjatks</t>
  </si>
  <si>
    <t>운전자코드</t>
  </si>
  <si>
    <t>맥스거리코드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</si>
  <si>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</si>
  <si>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</si>
  <si>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</si>
  <si>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</si>
  <si>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</si>
  <si>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</si>
  <si>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</si>
  <si>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</si>
  <si>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</si>
  <si>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</si>
  <si>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</si>
  <si>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</si>
  <si>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</si>
  <si>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</si>
  <si>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</si>
  <si>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</si>
  <si>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</si>
  <si>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</si>
  <si>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</si>
  <si>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</si>
  <si>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</si>
  <si>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</si>
  <si>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</si>
  <si>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</si>
  <si>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</si>
  <si>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</si>
  <si>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</si>
  <si>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</si>
  <si>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</si>
  <si>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</si>
  <si>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</si>
  <si>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</si>
  <si>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</si>
  <si>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</si>
  <si>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</si>
  <si>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</si>
  <si>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</si>
  <si>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강인여객103C8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</si>
  <si>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</si>
  <si>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</si>
  <si>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</si>
  <si>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</si>
  <si>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</si>
  <si>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</si>
  <si>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</si>
  <si>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</si>
  <si>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</si>
  <si>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</si>
  <si>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</si>
  <si>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</si>
  <si>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</si>
  <si>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</si>
  <si>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</si>
  <si>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</si>
  <si>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</si>
  <si>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</si>
  <si>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강인여객103-1D2</t>
  </si>
  <si>
    <t>70바6095</t>
  </si>
  <si>
    <t>강인여객103-1C1</t>
  </si>
  <si>
    <t>70바6096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</si>
  <si>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</si>
  <si>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</si>
  <si>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</si>
  <si>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</si>
  <si>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</si>
  <si>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</si>
  <si>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</si>
  <si>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</si>
  <si>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</si>
  <si>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</si>
  <si>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</si>
  <si>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</si>
  <si>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강인여객223C2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</si>
  <si>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</si>
  <si>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</si>
  <si>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</si>
  <si>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</si>
  <si>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</si>
  <si>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</si>
  <si>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</si>
  <si>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</si>
  <si>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</si>
  <si>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</si>
  <si>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예비예비</t>
  </si>
  <si>
    <t>72바1340</t>
  </si>
  <si>
    <t>72바1341</t>
  </si>
  <si>
    <t>72바1342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</si>
  <si>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</si>
  <si>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</si>
  <si>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</si>
  <si>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</si>
  <si>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</si>
  <si>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</si>
  <si>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</si>
  <si>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</si>
  <si>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</si>
  <si>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</si>
  <si>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</si>
  <si>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</si>
  <si>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</si>
  <si>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</si>
  <si>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권영근</t>
  </si>
  <si>
    <t>5024155</t>
  </si>
  <si>
    <t>김경석</t>
  </si>
  <si>
    <t>5025366</t>
  </si>
  <si>
    <t>김광수</t>
  </si>
  <si>
    <t>5029389</t>
  </si>
  <si>
    <t>김광원</t>
  </si>
  <si>
    <t>5022488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</si>
  <si>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</si>
  <si>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</si>
  <si>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</si>
  <si>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</si>
  <si>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</si>
  <si>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</si>
  <si>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</si>
  <si>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</si>
  <si>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502705</t>
  </si>
  <si>
    <t>김성수</t>
  </si>
  <si>
    <t>5024754</t>
  </si>
  <si>
    <t>김순철</t>
  </si>
  <si>
    <t>502852</t>
  </si>
  <si>
    <t>김시용</t>
  </si>
  <si>
    <t>5027127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</si>
  <si>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</si>
  <si>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</si>
  <si>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</si>
  <si>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</si>
  <si>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</si>
  <si>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</si>
  <si>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</si>
  <si>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</si>
  <si>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</si>
  <si>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</si>
  <si>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</si>
  <si>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</si>
  <si>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</si>
  <si>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</si>
  <si>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</si>
  <si>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</si>
  <si>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</si>
  <si>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</si>
  <si>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</si>
  <si>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</si>
  <si>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</si>
  <si>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</si>
  <si>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</si>
  <si>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</si>
  <si>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나재웅</t>
  </si>
  <si>
    <t>5029478</t>
  </si>
  <si>
    <t>남우선</t>
  </si>
  <si>
    <t>5021964</t>
  </si>
  <si>
    <t>라병규</t>
  </si>
  <si>
    <t>5027050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</si>
  <si>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</si>
  <si>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</si>
  <si>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</si>
  <si>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</si>
  <si>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</si>
  <si>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</si>
  <si>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</si>
  <si>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</si>
  <si>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박영민</t>
  </si>
  <si>
    <t>5026389</t>
  </si>
  <si>
    <t>박영우</t>
  </si>
  <si>
    <t>5021104</t>
  </si>
  <si>
    <t>박정래</t>
  </si>
  <si>
    <t>5028577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</si>
  <si>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</si>
  <si>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</si>
  <si>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</si>
  <si>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</si>
  <si>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</si>
  <si>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</si>
  <si>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</si>
  <si>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</si>
  <si>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</si>
  <si>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</si>
  <si>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</si>
  <si>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</si>
  <si>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</si>
  <si>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</si>
  <si>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</si>
  <si>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</si>
  <si>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</si>
  <si>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</si>
  <si>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</si>
  <si>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</si>
  <si>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</si>
  <si>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</si>
  <si>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</si>
  <si>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</si>
  <si>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</si>
  <si>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</si>
  <si>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</si>
  <si>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</si>
  <si>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</si>
  <si>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</si>
  <si>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송기해</t>
  </si>
  <si>
    <t>5027164</t>
  </si>
  <si>
    <t>송우진</t>
  </si>
  <si>
    <t>502606</t>
  </si>
  <si>
    <t>안낙근</t>
  </si>
  <si>
    <t>5025908</t>
  </si>
  <si>
    <t>오인성</t>
  </si>
  <si>
    <t>5021370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</si>
  <si>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</si>
  <si>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</si>
  <si>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</si>
  <si>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</si>
  <si>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</si>
  <si>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</si>
  <si>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</si>
  <si>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</si>
  <si>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이건철</t>
  </si>
  <si>
    <t>5029106</t>
  </si>
  <si>
    <t>이광재</t>
  </si>
  <si>
    <t>5022993</t>
  </si>
  <si>
    <t>이동희</t>
  </si>
  <si>
    <t>5028002</t>
  </si>
  <si>
    <t>이승호</t>
  </si>
  <si>
    <t>5022025</t>
  </si>
  <si>
    <t>이영우</t>
  </si>
  <si>
    <t>502868</t>
  </si>
  <si>
    <t>이용준</t>
  </si>
  <si>
    <t>5024691</t>
  </si>
  <si>
    <t>이유섭</t>
  </si>
  <si>
    <t>5024</t>
  </si>
  <si>
    <t>72바1343</t>
  </si>
  <si>
    <t>이재영</t>
  </si>
  <si>
    <t>5021525</t>
  </si>
  <si>
    <t>이치규</t>
  </si>
  <si>
    <t>5024376</t>
  </si>
  <si>
    <t>이태근</t>
  </si>
  <si>
    <t>5027136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</si>
  <si>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</si>
  <si>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</si>
  <si>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</si>
  <si>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</si>
  <si>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</si>
  <si>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</si>
  <si>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</si>
  <si>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</si>
  <si>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</si>
  <si>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</si>
  <si>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장금성</t>
  </si>
  <si>
    <t>5021642</t>
  </si>
  <si>
    <t>장기옥</t>
  </si>
  <si>
    <t>502244</t>
  </si>
  <si>
    <t>장대만</t>
  </si>
  <si>
    <t>5021350</t>
  </si>
  <si>
    <t>전종길</t>
  </si>
  <si>
    <t>50291</t>
  </si>
  <si>
    <t>전진국</t>
  </si>
  <si>
    <t>5024408</t>
  </si>
  <si>
    <t>정강조</t>
  </si>
  <si>
    <t>5027017</t>
  </si>
  <si>
    <t>조경주</t>
  </si>
  <si>
    <t>5026487</t>
  </si>
  <si>
    <t>조광래</t>
  </si>
  <si>
    <t>5025939</t>
  </si>
  <si>
    <t>조남정</t>
  </si>
  <si>
    <t>5028819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</si>
  <si>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</si>
  <si>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</si>
  <si>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</si>
  <si>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</si>
  <si>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</si>
  <si>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</si>
  <si>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</si>
  <si>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</si>
  <si>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</si>
  <si>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</si>
  <si>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천석주</t>
  </si>
  <si>
    <t>502257</t>
  </si>
  <si>
    <t>최기홍</t>
  </si>
  <si>
    <t>5023114</t>
  </si>
  <si>
    <t>최시태</t>
  </si>
  <si>
    <t>5025295</t>
  </si>
  <si>
    <t>최양환</t>
  </si>
  <si>
    <t>5022137</t>
  </si>
  <si>
    <t>최영조</t>
  </si>
  <si>
    <t>5024685</t>
  </si>
  <si>
    <t>최이수</t>
  </si>
  <si>
    <t>502364</t>
  </si>
  <si>
    <t>최이정</t>
  </si>
  <si>
    <t>5029198</t>
  </si>
  <si>
    <t>최현우</t>
  </si>
  <si>
    <t>5028880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</si>
  <si>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</si>
  <si>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</si>
  <si>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</si>
  <si>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</si>
  <si>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</si>
  <si>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</si>
  <si>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</si>
  <si>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</si>
  <si>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</si>
  <si>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</si>
  <si>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</si>
  <si>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</si>
  <si>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</si>
  <si>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</si>
  <si>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황지영</t>
  </si>
  <si>
    <t>5023195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</si>
  <si>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</si>
  <si>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</si>
  <si>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</si>
  <si>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</si>
  <si>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</si>
  <si>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강인여객103B5</t>
  </si>
  <si>
    <t>강인여객103C10</t>
  </si>
  <si>
    <t>강인여객103C9</t>
  </si>
  <si>
    <t>강인여객103B2</t>
  </si>
  <si>
    <t>강인여객103-1B5</t>
  </si>
  <si>
    <t>강인여객103-1B4</t>
  </si>
  <si>
    <t>강상혁</t>
  </si>
  <si>
    <t>5022887</t>
  </si>
  <si>
    <t>권용국</t>
  </si>
  <si>
    <t>50247</t>
  </si>
  <si>
    <t>문정일</t>
  </si>
  <si>
    <t>5024646</t>
  </si>
  <si>
    <t>박희덕</t>
  </si>
  <si>
    <t>5027080</t>
  </si>
  <si>
    <t>송유필</t>
  </si>
  <si>
    <t>5028255</t>
  </si>
  <si>
    <t>최명진</t>
  </si>
  <si>
    <t>5027531</t>
  </si>
  <si>
    <t>홍사봉</t>
  </si>
  <si>
    <t>5027554</t>
  </si>
  <si>
    <t>개선율(유카전)</t>
  </si>
  <si>
    <t>인천전체</t>
  </si>
  <si>
    <t>강인여객103D3</t>
  </si>
  <si>
    <t>강인여객103D6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</si>
  <si>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</si>
  <si>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</si>
  <si>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</si>
  <si>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</si>
  <si>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</si>
  <si>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</si>
  <si>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</si>
  <si>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강인여객103-1C3</t>
  </si>
  <si>
    <t>강인여객103-1C4</t>
  </si>
  <si>
    <t>강인여객103-1F1</t>
  </si>
  <si>
    <t>강인여객223F1</t>
  </si>
  <si>
    <t>강인여객급행91B1</t>
  </si>
  <si>
    <t>70바5061</t>
  </si>
  <si>
    <t>NULL</t>
  </si>
  <si>
    <t>5023725</t>
  </si>
  <si>
    <t>5023798</t>
  </si>
  <si>
    <t>5023976</t>
  </si>
  <si>
    <t>5024928</t>
  </si>
  <si>
    <t>김성학</t>
  </si>
  <si>
    <t>502533</t>
  </si>
  <si>
    <t>이칠선</t>
  </si>
  <si>
    <t>5028938</t>
  </si>
  <si>
    <t>장덕근</t>
  </si>
  <si>
    <t>5022240</t>
  </si>
  <si>
    <t>진동환</t>
  </si>
  <si>
    <t>5022116</t>
  </si>
  <si>
    <t>72바1603</t>
  </si>
  <si>
    <t>502391</t>
  </si>
  <si>
    <t>5023499</t>
  </si>
  <si>
    <t>5029842</t>
  </si>
  <si>
    <t>문희돈</t>
  </si>
  <si>
    <t>5021258</t>
  </si>
  <si>
    <t>신현중</t>
  </si>
  <si>
    <t>5026259</t>
  </si>
  <si>
    <t>유철종</t>
  </si>
  <si>
    <t>5021633</t>
  </si>
  <si>
    <t>이광철</t>
  </si>
  <si>
    <t>5025183</t>
  </si>
  <si>
    <t>조성열</t>
  </si>
  <si>
    <t>5029707</t>
  </si>
  <si>
    <t>최원식</t>
  </si>
  <si>
    <t>5028585</t>
  </si>
  <si>
    <t>분석기간: 24.10.01-24.10.31</t>
  </si>
  <si>
    <t>24'10</t>
    <phoneticPr fontId="3" type="noConversion"/>
  </si>
  <si>
    <t>▲</t>
  </si>
  <si>
    <t>70바5062</t>
  </si>
  <si>
    <t>강인여객103A2</t>
  </si>
  <si>
    <t>=</t>
  </si>
  <si>
    <t>▽</t>
  </si>
  <si>
    <t>강인여객103F1</t>
  </si>
  <si>
    <t>강인여객103A1</t>
  </si>
  <si>
    <t>70바6031</t>
  </si>
  <si>
    <t>강인여객103A5</t>
  </si>
  <si>
    <t>72바1337</t>
  </si>
  <si>
    <t>강인여객103A3</t>
  </si>
  <si>
    <t>72바1339</t>
  </si>
  <si>
    <t>72바1601</t>
  </si>
  <si>
    <t>강인여객103A4</t>
  </si>
  <si>
    <t>72바1654</t>
  </si>
  <si>
    <t>강인여객103-1F2</t>
  </si>
  <si>
    <t>70바5936</t>
  </si>
  <si>
    <t>강인여객103-1F3</t>
  </si>
  <si>
    <t>강인여객103-1S1</t>
  </si>
  <si>
    <t>강인여객103-1B6</t>
  </si>
  <si>
    <t>강인여객223B2</t>
  </si>
  <si>
    <t>강인여객223B4</t>
  </si>
  <si>
    <t>강인여객223B3</t>
  </si>
  <si>
    <t>강인여객223B1</t>
  </si>
  <si>
    <t>70바6018</t>
  </si>
  <si>
    <t>강인여객급행91D1</t>
  </si>
  <si>
    <t>강인여객급행91S2</t>
  </si>
  <si>
    <t>강인여객급행91B2</t>
  </si>
  <si>
    <t>강인여객예비S3</t>
  </si>
  <si>
    <t>강인여객예비B5</t>
  </si>
  <si>
    <t>강인여객예비F6</t>
  </si>
  <si>
    <t>강인여객예비B6</t>
  </si>
  <si>
    <t>강인여객예비C12</t>
  </si>
  <si>
    <t>72바1344</t>
  </si>
  <si>
    <t>강인여객예비F1</t>
  </si>
  <si>
    <t>502391487.873</t>
  </si>
  <si>
    <t>5023499302.393</t>
  </si>
  <si>
    <t>5023725265.425</t>
  </si>
  <si>
    <t>5023798496.111</t>
  </si>
  <si>
    <t>5023976246.996</t>
  </si>
  <si>
    <t>5024928248.3</t>
  </si>
  <si>
    <t>5029842274.277</t>
  </si>
  <si>
    <t>50238932343.373</t>
  </si>
  <si>
    <t>5022887216.119</t>
  </si>
  <si>
    <t>50214081898.49</t>
  </si>
  <si>
    <t>5028872580.952</t>
  </si>
  <si>
    <t>5021614394.713</t>
  </si>
  <si>
    <t>502211104.895</t>
  </si>
  <si>
    <t>502667784.443</t>
  </si>
  <si>
    <t>50227372121.96</t>
  </si>
  <si>
    <t>50241551519.886</t>
  </si>
  <si>
    <t>502471942.609</t>
  </si>
  <si>
    <t>50253661472.091</t>
  </si>
  <si>
    <t>50293893217.402</t>
  </si>
  <si>
    <t>50224881957.442</t>
  </si>
  <si>
    <t>50210461930.234</t>
  </si>
  <si>
    <t>50222782830.869</t>
  </si>
  <si>
    <t>5023369987.558</t>
  </si>
  <si>
    <t>50240963174.943</t>
  </si>
  <si>
    <t>김석중</t>
  </si>
  <si>
    <t>5023662</t>
  </si>
  <si>
    <t>50236622093.718</t>
  </si>
  <si>
    <t>502705378.738</t>
  </si>
  <si>
    <t>5024754734.07</t>
  </si>
  <si>
    <t>5025332069.194</t>
  </si>
  <si>
    <t>김성해</t>
  </si>
  <si>
    <t>5024557</t>
  </si>
  <si>
    <t>50245571708.621</t>
  </si>
  <si>
    <t>5028521620.263</t>
  </si>
  <si>
    <t>김승모</t>
  </si>
  <si>
    <t>5026657</t>
  </si>
  <si>
    <t>50266572353.544</t>
  </si>
  <si>
    <t>50271271936.468</t>
  </si>
  <si>
    <t>김용안</t>
  </si>
  <si>
    <t>5025225</t>
  </si>
  <si>
    <t>50252252979.648</t>
  </si>
  <si>
    <t>5024554322.905</t>
  </si>
  <si>
    <t>50284022160.472</t>
  </si>
  <si>
    <t>50265102607.798</t>
  </si>
  <si>
    <t>50299141224.497</t>
  </si>
  <si>
    <t>50250101703.636</t>
  </si>
  <si>
    <t>김재중</t>
  </si>
  <si>
    <t>5027884</t>
  </si>
  <si>
    <t>50278841192.366</t>
  </si>
  <si>
    <t>50277512208.276</t>
  </si>
  <si>
    <t>50285183736.996</t>
  </si>
  <si>
    <t>김종문</t>
  </si>
  <si>
    <t>5022476</t>
  </si>
  <si>
    <t>50224762600.551</t>
  </si>
  <si>
    <t>50290591522.637</t>
  </si>
  <si>
    <t>50229752036.319</t>
  </si>
  <si>
    <t>50284633171.194</t>
  </si>
  <si>
    <t>50226842199.749</t>
  </si>
  <si>
    <t>50235511664.832</t>
  </si>
  <si>
    <t>50294782234.028</t>
  </si>
  <si>
    <t>50219642183.968</t>
  </si>
  <si>
    <t>50270501194.122</t>
  </si>
  <si>
    <t>마국진</t>
  </si>
  <si>
    <t>5022078</t>
  </si>
  <si>
    <t>50220783215.692</t>
  </si>
  <si>
    <t>50277502341.331</t>
  </si>
  <si>
    <t>5028293269.613</t>
  </si>
  <si>
    <t>50219601845.545</t>
  </si>
  <si>
    <t>50287842063.461</t>
  </si>
  <si>
    <t>5024646180.949</t>
  </si>
  <si>
    <t>50212582215.814</t>
  </si>
  <si>
    <t>5026389273.422</t>
  </si>
  <si>
    <t>50211041103.163</t>
  </si>
  <si>
    <t>50285771974.337</t>
  </si>
  <si>
    <t>50249161511.377</t>
  </si>
  <si>
    <t>50258831977.219</t>
  </si>
  <si>
    <t>50298962970.41</t>
  </si>
  <si>
    <t>5027080366.827</t>
  </si>
  <si>
    <t>50234581536.504</t>
  </si>
  <si>
    <t>5022602100.048</t>
  </si>
  <si>
    <t>50281971904.229</t>
  </si>
  <si>
    <t>50275612172.547</t>
  </si>
  <si>
    <t>5025388409.601</t>
  </si>
  <si>
    <t>50294001672.167</t>
  </si>
  <si>
    <t>5028691979.175</t>
  </si>
  <si>
    <t>50251071982.586</t>
  </si>
  <si>
    <t>50214452654.746</t>
  </si>
  <si>
    <t>50272192103.431</t>
  </si>
  <si>
    <t>50218811590.613</t>
  </si>
  <si>
    <t>50260002736.414</t>
  </si>
  <si>
    <t>손동일</t>
  </si>
  <si>
    <t>5022505</t>
  </si>
  <si>
    <t>50225051623.192</t>
  </si>
  <si>
    <t>5027164423.184</t>
  </si>
  <si>
    <t>5026061879.56</t>
  </si>
  <si>
    <t>5028255319.761</t>
  </si>
  <si>
    <t>50262591818.71</t>
  </si>
  <si>
    <t>5025908272.8</t>
  </si>
  <si>
    <t>50213701373.517</t>
  </si>
  <si>
    <t>50235943306.985</t>
  </si>
  <si>
    <t>50233142286.107</t>
  </si>
  <si>
    <t>50266901232.19</t>
  </si>
  <si>
    <t>50215852682.573</t>
  </si>
  <si>
    <t>5021633577.71</t>
  </si>
  <si>
    <t>5029106409.268</t>
  </si>
  <si>
    <t>50229931954.03</t>
  </si>
  <si>
    <t>50251831589.867</t>
  </si>
  <si>
    <t>이기현</t>
  </si>
  <si>
    <t>5022787</t>
  </si>
  <si>
    <t>50227872409.767</t>
  </si>
  <si>
    <t>50280022587.069</t>
  </si>
  <si>
    <t>이상민</t>
  </si>
  <si>
    <t>5029215</t>
  </si>
  <si>
    <t>50292153613.041</t>
  </si>
  <si>
    <t>50220252004.568</t>
  </si>
  <si>
    <t>5028681970.063</t>
  </si>
  <si>
    <t>50246912572.981</t>
  </si>
  <si>
    <t>50241306.286</t>
  </si>
  <si>
    <t>50215252908.605</t>
  </si>
  <si>
    <t>50243763594.615</t>
  </si>
  <si>
    <t>50289381046.507</t>
  </si>
  <si>
    <t>50271362518.165</t>
  </si>
  <si>
    <t>이한출</t>
  </si>
  <si>
    <t>5027679</t>
  </si>
  <si>
    <t>50276791375.955</t>
  </si>
  <si>
    <t>50277551162.37</t>
  </si>
  <si>
    <t>50263771497.208</t>
  </si>
  <si>
    <t>50269011822.77</t>
  </si>
  <si>
    <t>50286232301.69</t>
  </si>
  <si>
    <t>50260621676.703</t>
  </si>
  <si>
    <t>50216422536.056</t>
  </si>
  <si>
    <t>5022443506.198</t>
  </si>
  <si>
    <t>50213504162.734</t>
  </si>
  <si>
    <t>50222402202.861</t>
  </si>
  <si>
    <t>502912639.093</t>
  </si>
  <si>
    <t>50244082007.634</t>
  </si>
  <si>
    <t>5027017324.798</t>
  </si>
  <si>
    <t>정명훈</t>
  </si>
  <si>
    <t>5025020</t>
  </si>
  <si>
    <t>50250202324.583</t>
  </si>
  <si>
    <t>50264872082.307</t>
  </si>
  <si>
    <t>50259391882.208</t>
  </si>
  <si>
    <t>50288191977.799</t>
  </si>
  <si>
    <t>50297072964.713</t>
  </si>
  <si>
    <t>5028033158.369</t>
  </si>
  <si>
    <t>50291192227.249</t>
  </si>
  <si>
    <t>50230411957.876</t>
  </si>
  <si>
    <t>5025288356.695</t>
  </si>
  <si>
    <t>50289881781.179</t>
  </si>
  <si>
    <t>50221161931.802</t>
  </si>
  <si>
    <t>502257831.962</t>
  </si>
  <si>
    <t>50231142074.447</t>
  </si>
  <si>
    <t>50275312347.687</t>
  </si>
  <si>
    <t>50252951711.412</t>
  </si>
  <si>
    <t>50221372092.501</t>
  </si>
  <si>
    <t>5024685322.507</t>
  </si>
  <si>
    <t>50285853168.333</t>
  </si>
  <si>
    <t>502364419.209</t>
  </si>
  <si>
    <t>5029198984.711</t>
  </si>
  <si>
    <t>50288802050.823</t>
  </si>
  <si>
    <t>최호영</t>
  </si>
  <si>
    <t>5027615</t>
  </si>
  <si>
    <t>50276151897.386</t>
  </si>
  <si>
    <t>5022311503.622</t>
  </si>
  <si>
    <t>50229991836.024</t>
  </si>
  <si>
    <t>50244061228.611</t>
  </si>
  <si>
    <t>50279592771.762</t>
  </si>
  <si>
    <t>50255232115.084</t>
  </si>
  <si>
    <t>5027554210.631</t>
  </si>
  <si>
    <t>50229472268.239</t>
  </si>
  <si>
    <t>5024339420.674</t>
  </si>
  <si>
    <t>황운연</t>
  </si>
  <si>
    <t>5024214</t>
  </si>
  <si>
    <t>50242141906.321</t>
  </si>
  <si>
    <t>50231952066.216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</si>
  <si>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</si>
  <si>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</si>
  <si>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</si>
  <si>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</si>
  <si>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</si>
  <si>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  <phoneticPr fontId="3" type="noConversion"/>
  </si>
  <si>
    <t>B</t>
    <phoneticPr fontId="3" type="noConversion"/>
  </si>
  <si>
    <t>4위/(32개사)</t>
  </si>
  <si>
    <t>13%(19명)</t>
  </si>
  <si>
    <t>18%(24명)</t>
  </si>
  <si>
    <t>17%(27명)</t>
  </si>
  <si>
    <t>16%(25명)</t>
  </si>
  <si>
    <t>19%(27명)</t>
  </si>
  <si>
    <t>17%(25명)</t>
  </si>
  <si>
    <t>B</t>
    <phoneticPr fontId="3" type="noConversion"/>
  </si>
  <si>
    <t>38%(6명)</t>
  </si>
  <si>
    <t>10%(7명)</t>
  </si>
  <si>
    <t>12%(5명)</t>
  </si>
  <si>
    <t>5%(1명)</t>
  </si>
  <si>
    <t>25%(4명)</t>
  </si>
  <si>
    <t>15%(10명)</t>
  </si>
  <si>
    <t>26%(5명)</t>
  </si>
  <si>
    <t>13%(2명)</t>
  </si>
  <si>
    <t>16%(11명)</t>
  </si>
  <si>
    <t>26%(11명)</t>
  </si>
  <si>
    <t>11%(2명)</t>
  </si>
  <si>
    <t>19%(3명)</t>
  </si>
  <si>
    <t>18%(12명)</t>
  </si>
  <si>
    <t>19%(8명)</t>
  </si>
  <si>
    <t>25%(17명)</t>
  </si>
  <si>
    <t>7%(3명)</t>
  </si>
  <si>
    <t>37%(7명)</t>
  </si>
  <si>
    <t>24%(10명)</t>
  </si>
  <si>
    <t>16%(3명)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</si>
</sst>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12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9" fillId="14" borderId="0" xfId="0" applyNumberFormat="1" applyFont="1" applyFill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4" fillId="7" borderId="0" xfId="568" applyFill="1">
      <alignment vertical="center"/>
    </xf>
    <xf numFmtId="0" fontId="35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1" fillId="2" borderId="0" xfId="568" applyFont="1" applyFill="1">
      <alignment vertical="center"/>
    </xf>
    <xf numFmtId="0" fontId="4" fillId="2" borderId="0" xfId="568" applyFill="1">
      <alignment vertical="center"/>
    </xf>
    <xf numFmtId="0" fontId="71" fillId="0" borderId="0" xfId="568" applyFont="1">
      <alignment vertical="center"/>
    </xf>
    <xf numFmtId="0" fontId="72" fillId="0" borderId="0" xfId="568" applyFont="1">
      <alignment vertical="center"/>
    </xf>
    <xf numFmtId="0" fontId="11" fillId="7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6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2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30" xfId="568" applyFont="1" applyFill="1" applyBorder="1" applyAlignment="1">
      <alignment horizontal="center" vertical="center"/>
    </xf>
    <xf numFmtId="0" fontId="43" fillId="0" borderId="31" xfId="568" applyFont="1" applyBorder="1" applyAlignment="1">
      <alignment horizontal="center" vertical="center" wrapText="1"/>
    </xf>
    <xf numFmtId="185" fontId="43" fillId="10" borderId="31" xfId="568" applyNumberFormat="1" applyFont="1" applyFill="1" applyBorder="1" applyAlignment="1">
      <alignment horizontal="center" vertical="center" wrapText="1"/>
    </xf>
    <xf numFmtId="0" fontId="43" fillId="0" borderId="32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193" fontId="43" fillId="9" borderId="27" xfId="568" applyNumberFormat="1" applyFont="1" applyFill="1" applyBorder="1" applyAlignment="1">
      <alignment horizontal="center" vertical="center"/>
    </xf>
    <xf numFmtId="177" fontId="44" fillId="0" borderId="28" xfId="4" applyNumberFormat="1" applyFont="1" applyBorder="1" applyAlignment="1">
      <alignment horizontal="center" vertical="center" wrapText="1"/>
    </xf>
    <xf numFmtId="177" fontId="45" fillId="10" borderId="28" xfId="4" applyNumberFormat="1" applyFont="1" applyFill="1" applyBorder="1" applyAlignment="1">
      <alignment horizontal="center" vertical="center" wrapText="1"/>
    </xf>
    <xf numFmtId="9" fontId="45" fillId="0" borderId="29" xfId="569" applyFont="1" applyBorder="1" applyAlignment="1">
      <alignment horizontal="center" vertical="center"/>
    </xf>
    <xf numFmtId="9" fontId="28" fillId="0" borderId="0" xfId="569" applyFont="1" applyFill="1" applyBorder="1">
      <alignment vertical="center"/>
    </xf>
    <xf numFmtId="194" fontId="43" fillId="9" borderId="22" xfId="568" applyNumberFormat="1" applyFont="1" applyFill="1" applyBorder="1" applyAlignment="1">
      <alignment horizontal="center" vertical="center"/>
    </xf>
    <xf numFmtId="177" fontId="44" fillId="0" borderId="23" xfId="4" applyNumberFormat="1" applyFont="1" applyBorder="1" applyAlignment="1">
      <alignment horizontal="center" vertical="center" wrapText="1"/>
    </xf>
    <xf numFmtId="9" fontId="81" fillId="0" borderId="24" xfId="569" applyFont="1" applyBorder="1" applyAlignment="1">
      <alignment horizontal="center" vertical="center"/>
    </xf>
    <xf numFmtId="178" fontId="81" fillId="0" borderId="24" xfId="569" applyNumberFormat="1" applyFont="1" applyBorder="1" applyAlignment="1">
      <alignment horizontal="center" vertical="center"/>
    </xf>
    <xf numFmtId="0" fontId="80" fillId="9" borderId="22" xfId="568" applyFont="1" applyFill="1" applyBorder="1" applyAlignment="1">
      <alignment horizontal="center" vertical="center"/>
    </xf>
    <xf numFmtId="178" fontId="44" fillId="0" borderId="23" xfId="569" applyNumberFormat="1" applyFont="1" applyBorder="1" applyAlignment="1">
      <alignment horizontal="right" vertical="center" wrapText="1"/>
    </xf>
    <xf numFmtId="10" fontId="45" fillId="10" borderId="23" xfId="569" applyNumberFormat="1" applyFont="1" applyFill="1" applyBorder="1" applyAlignment="1">
      <alignment horizontal="center" vertical="center" wrapText="1"/>
    </xf>
    <xf numFmtId="178" fontId="45" fillId="0" borderId="24" xfId="569" applyNumberFormat="1" applyFont="1" applyBorder="1" applyAlignment="1">
      <alignment horizontal="right" vertical="center"/>
    </xf>
    <xf numFmtId="0" fontId="43" fillId="9" borderId="25" xfId="568" applyFont="1" applyFill="1" applyBorder="1" applyAlignment="1">
      <alignment horizontal="center" vertical="center"/>
    </xf>
    <xf numFmtId="10" fontId="44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7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36" xfId="568" applyFont="1" applyFill="1" applyBorder="1" applyAlignment="1">
      <alignment horizontal="center" vertical="center"/>
    </xf>
    <xf numFmtId="0" fontId="43" fillId="0" borderId="37" xfId="568" applyFont="1" applyBorder="1" applyAlignment="1">
      <alignment horizontal="center" vertical="center" wrapText="1"/>
    </xf>
    <xf numFmtId="185" fontId="43" fillId="10" borderId="37" xfId="568" applyNumberFormat="1" applyFont="1" applyFill="1" applyBorder="1" applyAlignment="1">
      <alignment horizontal="center" vertical="center" wrapText="1"/>
    </xf>
    <xf numFmtId="0" fontId="43" fillId="0" borderId="38" xfId="568" applyFont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77" fontId="47" fillId="6" borderId="40" xfId="4" applyNumberFormat="1" applyFont="1" applyFill="1" applyBorder="1" applyAlignment="1">
      <alignment horizontal="center" vertical="center" wrapText="1"/>
    </xf>
    <xf numFmtId="177" fontId="47" fillId="10" borderId="40" xfId="4" applyNumberFormat="1" applyFont="1" applyFill="1" applyBorder="1" applyAlignment="1">
      <alignment horizontal="center" vertical="center" wrapText="1"/>
    </xf>
    <xf numFmtId="0" fontId="43" fillId="6" borderId="41" xfId="568" applyFont="1" applyFill="1" applyBorder="1" applyAlignment="1">
      <alignment horizontal="center" vertical="center"/>
    </xf>
    <xf numFmtId="0" fontId="59" fillId="9" borderId="33" xfId="568" applyFont="1" applyFill="1" applyBorder="1" applyAlignment="1">
      <alignment horizontal="center" vertical="center"/>
    </xf>
    <xf numFmtId="9" fontId="44" fillId="0" borderId="34" xfId="569" applyFont="1" applyBorder="1" applyAlignment="1">
      <alignment horizontal="center" vertical="center" wrapText="1"/>
    </xf>
    <xf numFmtId="9" fontId="45" fillId="10" borderId="34" xfId="569" applyFont="1" applyFill="1" applyBorder="1" applyAlignment="1">
      <alignment horizontal="center" vertical="center" wrapText="1"/>
    </xf>
    <xf numFmtId="9" fontId="45" fillId="0" borderId="35" xfId="569" applyFont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60" fillId="9" borderId="17" xfId="568" applyFont="1" applyFill="1" applyBorder="1" applyAlignment="1">
      <alignment horizontal="center" vertical="center"/>
    </xf>
    <xf numFmtId="0" fontId="60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3" fillId="9" borderId="44" xfId="568" applyFont="1" applyFill="1" applyBorder="1" applyAlignment="1">
      <alignment horizontal="center" vertical="center"/>
    </xf>
    <xf numFmtId="0" fontId="43" fillId="10" borderId="45" xfId="568" applyFont="1" applyFill="1" applyBorder="1" applyAlignment="1">
      <alignment horizontal="center" vertical="center" wrapText="1"/>
    </xf>
    <xf numFmtId="0" fontId="43" fillId="10" borderId="46" xfId="568" applyFont="1" applyFill="1" applyBorder="1" applyAlignment="1">
      <alignment horizontal="center" vertical="center" wrapText="1"/>
    </xf>
    <xf numFmtId="0" fontId="43" fillId="9" borderId="47" xfId="568" applyFont="1" applyFill="1" applyBorder="1" applyAlignment="1">
      <alignment horizontal="center" vertical="center"/>
    </xf>
    <xf numFmtId="185" fontId="73" fillId="0" borderId="48" xfId="568" applyNumberFormat="1" applyFont="1" applyBorder="1" applyAlignment="1">
      <alignment horizontal="center" vertical="center"/>
    </xf>
    <xf numFmtId="185" fontId="73" fillId="0" borderId="49" xfId="568" applyNumberFormat="1" applyFont="1" applyBorder="1" applyAlignment="1">
      <alignment horizontal="center" vertical="center"/>
    </xf>
    <xf numFmtId="0" fontId="59" fillId="9" borderId="42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43" xfId="569" applyFont="1" applyBorder="1" applyAlignment="1">
      <alignment horizontal="center" vertical="center" wrapText="1"/>
    </xf>
    <xf numFmtId="0" fontId="59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8" fillId="9" borderId="11" xfId="568" applyFont="1" applyFill="1" applyBorder="1" applyAlignment="1">
      <alignment horizontal="center" vertical="center"/>
    </xf>
    <xf numFmtId="0" fontId="58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8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7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88" fontId="31" fillId="0" borderId="0" xfId="569" applyNumberFormat="1" applyFont="1">
      <alignment vertical="center"/>
    </xf>
    <xf numFmtId="177" fontId="31" fillId="0" borderId="0" xfId="4" applyNumberFormat="1" applyFont="1" applyFill="1" applyBorder="1">
      <alignment vertical="center"/>
    </xf>
    <xf numFmtId="0" fontId="31" fillId="0" borderId="0" xfId="568" quotePrefix="1" applyFont="1">
      <alignment vertical="center"/>
    </xf>
    <xf numFmtId="0" fontId="52" fillId="13" borderId="0" xfId="568" applyFont="1" applyFill="1" applyAlignment="1">
      <alignment horizontal="center" vertical="center"/>
    </xf>
    <xf numFmtId="185" fontId="38" fillId="0" borderId="0" xfId="568" applyNumberFormat="1" applyFont="1" applyAlignment="1">
      <alignment horizontal="center" vertical="center"/>
    </xf>
    <xf numFmtId="187" fontId="55" fillId="10" borderId="26" xfId="569" applyNumberFormat="1" applyFont="1" applyFill="1" applyBorder="1" applyAlignment="1">
      <alignment horizontal="centerContinuous" vertical="center"/>
    </xf>
    <xf numFmtId="187" fontId="55" fillId="10" borderId="50" xfId="569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6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9" fillId="0" borderId="0" xfId="568" applyFont="1">
      <alignment vertical="center"/>
    </xf>
    <xf numFmtId="0" fontId="78" fillId="0" borderId="0" xfId="568" applyFont="1">
      <alignment vertical="center"/>
    </xf>
    <xf numFmtId="0" fontId="37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49" fontId="63" fillId="15" borderId="0" xfId="568" applyNumberFormat="1" applyFont="1" applyFill="1" applyAlignment="1">
      <alignment horizontal="center" vertical="center" wrapText="1"/>
    </xf>
    <xf numFmtId="49" fontId="40" fillId="15" borderId="0" xfId="568" applyNumberFormat="1" applyFont="1" applyFill="1" applyAlignment="1">
      <alignment horizontal="center" vertical="center" wrapText="1"/>
    </xf>
    <xf numFmtId="9" fontId="68" fillId="15" borderId="0" xfId="569" applyFont="1" applyFill="1" applyBorder="1" applyAlignment="1">
      <alignment horizontal="center" vertical="center" wrapText="1"/>
    </xf>
    <xf numFmtId="49" fontId="68" fillId="15" borderId="0" xfId="568" applyNumberFormat="1" applyFont="1" applyFill="1" applyAlignment="1">
      <alignment horizontal="center" vertical="center" wrapText="1"/>
    </xf>
    <xf numFmtId="49" fontId="76" fillId="15" borderId="0" xfId="568" applyNumberFormat="1" applyFont="1" applyFill="1" applyAlignment="1">
      <alignment horizontal="center" vertical="center" wrapText="1"/>
    </xf>
    <xf numFmtId="180" fontId="63" fillId="16" borderId="0" xfId="568" applyNumberFormat="1" applyFont="1" applyFill="1" applyAlignment="1">
      <alignment horizontal="center" vertical="center"/>
    </xf>
    <xf numFmtId="183" fontId="34" fillId="16" borderId="0" xfId="568" applyNumberFormat="1" applyFont="1" applyFill="1" applyAlignment="1">
      <alignment horizontal="center" vertical="center"/>
    </xf>
    <xf numFmtId="9" fontId="77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6" fillId="16" borderId="0" xfId="568" applyNumberFormat="1" applyFont="1" applyFill="1" applyAlignment="1">
      <alignment horizontal="right" vertical="center"/>
    </xf>
    <xf numFmtId="49" fontId="82" fillId="15" borderId="0" xfId="568" applyNumberFormat="1" applyFont="1" applyFill="1" applyAlignment="1">
      <alignment horizontal="center" vertical="center" wrapText="1"/>
    </xf>
    <xf numFmtId="191" fontId="82" fillId="16" borderId="0" xfId="568" applyNumberFormat="1" applyFont="1" applyFill="1" applyAlignment="1">
      <alignment horizontal="right" vertical="center"/>
    </xf>
    <xf numFmtId="41" fontId="31" fillId="0" borderId="0" xfId="4" applyFont="1" applyFill="1" applyBorder="1">
      <alignment vertical="center"/>
    </xf>
    <xf numFmtId="9" fontId="31" fillId="0" borderId="0" xfId="569" applyFont="1" applyFill="1" applyBorder="1">
      <alignment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3" fillId="0" borderId="0" xfId="569" applyNumberFormat="1" applyFont="1">
      <alignment vertical="center"/>
    </xf>
    <xf numFmtId="179" fontId="83" fillId="0" borderId="0" xfId="4" applyNumberFormat="1" applyFont="1">
      <alignment vertical="center"/>
    </xf>
    <xf numFmtId="181" fontId="83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41" fontId="31" fillId="0" borderId="0" xfId="4" applyFont="1">
      <alignment vertical="center"/>
    </xf>
    <xf numFmtId="9" fontId="31" fillId="0" borderId="0" xfId="569" applyFont="1" applyFill="1" applyBorder="1" applyAlignment="1">
      <alignment vertical="center" wrapText="1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0" fontId="31" fillId="0" borderId="0" xfId="568" applyFont="1" applyAlignment="1">
      <alignment horizontal="center" vertical="center"/>
    </xf>
    <xf numFmtId="0" fontId="20" fillId="0" borderId="0" xfId="568" applyFont="1" applyAlignment="1">
      <alignment horizontal="center" vertical="center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4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47-4099-B0A9-8C9E0EB45BC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A4D-4252-8B47-4480C47FCB30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A4D-4252-8B47-4480C47FCB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2.1185093864858913</c:v>
                </c:pt>
                <c:pt idx="5">
                  <c:v>2.060963575943759</c:v>
                </c:pt>
                <c:pt idx="6">
                  <c:v>2.0006355596555445</c:v>
                </c:pt>
                <c:pt idx="7">
                  <c:v>1.9541652305841921</c:v>
                </c:pt>
                <c:pt idx="8">
                  <c:v>1.9971140077082929</c:v>
                </c:pt>
                <c:pt idx="9">
                  <c:v>2.0840405956393084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0.12925170068027211</c:v>
                </c:pt>
                <c:pt idx="1">
                  <c:v>0.17687074829931973</c:v>
                </c:pt>
                <c:pt idx="2">
                  <c:v>0.17006802721088435</c:v>
                </c:pt>
                <c:pt idx="3">
                  <c:v>0.16326530612244897</c:v>
                </c:pt>
                <c:pt idx="4">
                  <c:v>0.19047619047619047</c:v>
                </c:pt>
                <c:pt idx="5">
                  <c:v>0.17006802721088435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6.25E-2</c:v>
                </c:pt>
                <c:pt idx="1">
                  <c:v>0.16176470588235295</c:v>
                </c:pt>
                <c:pt idx="2">
                  <c:v>0.23809523809523808</c:v>
                </c:pt>
                <c:pt idx="3">
                  <c:v>0.15789473684210525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7.1428571428571425E-2</c:v>
                </c:pt>
                <c:pt idx="3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0.1875</c:v>
                </c:pt>
                <c:pt idx="1">
                  <c:v>0.17647058823529413</c:v>
                </c:pt>
                <c:pt idx="2">
                  <c:v>0.19047619047619047</c:v>
                </c:pt>
                <c:pt idx="3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0.125</c:v>
                </c:pt>
                <c:pt idx="1">
                  <c:v>0.16176470588235295</c:v>
                </c:pt>
                <c:pt idx="2">
                  <c:v>0.26190476190476192</c:v>
                </c:pt>
                <c:pt idx="3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0.25</c:v>
                </c:pt>
                <c:pt idx="1">
                  <c:v>0.14705882352941177</c:v>
                </c:pt>
                <c:pt idx="2">
                  <c:v>0.11904761904761904</c:v>
                </c:pt>
                <c:pt idx="3">
                  <c:v>0.26315789473684209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0.375</c:v>
                </c:pt>
                <c:pt idx="1">
                  <c:v>0.10294117647058823</c:v>
                </c:pt>
                <c:pt idx="2">
                  <c:v>0.11904761904761904</c:v>
                </c:pt>
                <c:pt idx="3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6"/>
                <c:pt idx="0">
                  <c:v> 급행91 </c:v>
                </c:pt>
                <c:pt idx="1">
                  <c:v> 103 </c:v>
                </c:pt>
                <c:pt idx="2">
                  <c:v> 103-1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22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49303</xdr:colOff>
      <xdr:row>12</xdr:row>
      <xdr:rowOff>105337</xdr:rowOff>
    </xdr:from>
    <xdr:to>
      <xdr:col>6</xdr:col>
      <xdr:colOff>206190</xdr:colOff>
      <xdr:row>14</xdr:row>
      <xdr:rowOff>4485</xdr:rowOff>
    </xdr:to>
    <xdr:sp macro="" textlink="$K$19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3702421" y="40386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923A30-D40A-4A0C-904C-27506E30C39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627529</xdr:colOff>
      <xdr:row>13</xdr:row>
      <xdr:rowOff>22411</xdr:rowOff>
    </xdr:from>
    <xdr:to>
      <xdr:col>6</xdr:col>
      <xdr:colOff>22413</xdr:colOff>
      <xdr:row>13</xdr:row>
      <xdr:rowOff>212911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 flipV="1">
          <a:off x="4280647" y="4247029"/>
          <a:ext cx="268942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526675</xdr:colOff>
      <xdr:row>10</xdr:row>
      <xdr:rowOff>212913</xdr:rowOff>
    </xdr:from>
    <xdr:to>
      <xdr:col>6</xdr:col>
      <xdr:colOff>683562</xdr:colOff>
      <xdr:row>12</xdr:row>
      <xdr:rowOff>112061</xdr:rowOff>
    </xdr:to>
    <xdr:sp macro="" textlink="$K$20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179793" y="356347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4.4%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188257</xdr:colOff>
      <xdr:row>11</xdr:row>
      <xdr:rowOff>56029</xdr:rowOff>
    </xdr:from>
    <xdr:to>
      <xdr:col>6</xdr:col>
      <xdr:colOff>537883</xdr:colOff>
      <xdr:row>12</xdr:row>
      <xdr:rowOff>221878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 flipV="1">
          <a:off x="4715433" y="3697941"/>
          <a:ext cx="349626" cy="45720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  <xdr:oneCellAnchor>
    <xdr:from>
      <xdr:col>1</xdr:col>
      <xdr:colOff>552450</xdr:colOff>
      <xdr:row>4</xdr:row>
      <xdr:rowOff>85725</xdr:rowOff>
    </xdr:from>
    <xdr:ext cx="4914900" cy="2434589"/>
    <xdr:pic>
      <xdr:nvPicPr>
        <xdr:cNvPr id="5" name="그림 4">
          <a:extLst>
            <a:ext uri="{FF2B5EF4-FFF2-40B4-BE49-F238E27FC236}">
              <a16:creationId xmlns:a16="http://schemas.microsoft.com/office/drawing/2014/main" id="{92EF945F-C0A3-469D-BCAA-195392DF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8F3EBEB-4D84-4E70-8333-AF1DB494B1DE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600075</xdr:colOff>
      <xdr:row>6</xdr:row>
      <xdr:rowOff>1162050</xdr:rowOff>
    </xdr:from>
    <xdr:ext cx="1809750" cy="1581150"/>
    <xdr:pic>
      <xdr:nvPicPr>
        <xdr:cNvPr id="7" name="그림 6">
          <a:extLst>
            <a:ext uri="{FF2B5EF4-FFF2-40B4-BE49-F238E27FC236}">
              <a16:creationId xmlns:a16="http://schemas.microsoft.com/office/drawing/2014/main" id="{25B865B7-0BB1-4B69-AFDC-524F5964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30" customWidth="1"/>
    <col min="2" max="2" width="14" style="130" customWidth="1"/>
    <col min="3" max="6" width="13.140625" style="130" customWidth="1"/>
    <col min="7" max="7" width="17.28515625" style="130" customWidth="1"/>
    <col min="8" max="8" width="18.140625" style="130" bestFit="1" customWidth="1"/>
    <col min="9" max="11" width="13.140625" style="130" customWidth="1"/>
    <col min="12" max="12" width="2.5703125" style="136" customWidth="1"/>
    <col min="13" max="23" width="11.5703125" style="136" customWidth="1"/>
    <col min="24" max="25" width="9.140625" style="136"/>
    <col min="26" max="26" width="9.42578125" style="129" bestFit="1" customWidth="1"/>
    <col min="27" max="30" width="9.140625" style="129"/>
    <col min="31" max="34" width="9.140625" style="128"/>
    <col min="35" max="16384" width="9.140625" style="130"/>
  </cols>
  <sheetData>
    <row r="1" spans="1:34" ht="9.75" customHeight="1">
      <c r="A1" s="127"/>
      <c r="B1" s="127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34" ht="38.25" customHeight="1">
      <c r="B2" s="131" t="s">
        <v>111</v>
      </c>
      <c r="C2" s="132"/>
      <c r="D2" s="132"/>
      <c r="E2" s="132"/>
      <c r="F2" s="132"/>
      <c r="G2" s="132"/>
      <c r="H2" s="132"/>
      <c r="I2" s="132"/>
      <c r="J2" s="132"/>
      <c r="K2" s="133" t="s">
        <v>563</v>
      </c>
      <c r="L2" s="134"/>
    </row>
    <row r="3" spans="1:34" ht="15.75" customHeight="1">
      <c r="B3" s="135"/>
      <c r="C3" s="135"/>
      <c r="D3" s="135"/>
      <c r="E3" s="135"/>
      <c r="F3" s="135"/>
      <c r="G3" s="135"/>
    </row>
    <row r="4" spans="1:34" ht="16.5" customHeight="1">
      <c r="B4" s="137" t="s">
        <v>113</v>
      </c>
      <c r="C4" s="308" t="s">
        <v>38</v>
      </c>
      <c r="D4" s="308"/>
      <c r="E4" s="137" t="s">
        <v>112</v>
      </c>
      <c r="F4" s="137" t="s">
        <v>64</v>
      </c>
      <c r="G4" s="261" t="s">
        <v>115</v>
      </c>
      <c r="H4" s="138"/>
      <c r="I4" s="138"/>
      <c r="J4" s="139" t="s">
        <v>35</v>
      </c>
      <c r="K4" s="139" t="s">
        <v>36</v>
      </c>
    </row>
    <row r="5" spans="1:34" ht="48.75" customHeight="1">
      <c r="B5" s="140" t="s">
        <v>564</v>
      </c>
      <c r="C5" s="309" t="s">
        <v>190</v>
      </c>
      <c r="D5" s="309"/>
      <c r="E5" s="141">
        <v>4</v>
      </c>
      <c r="F5" s="140">
        <v>67</v>
      </c>
      <c r="G5" s="262" t="s">
        <v>781</v>
      </c>
      <c r="H5" s="138"/>
      <c r="I5" s="138"/>
      <c r="J5" s="142" t="s">
        <v>50</v>
      </c>
      <c r="K5" s="143"/>
    </row>
    <row r="6" spans="1:34" ht="15.75" customHeight="1">
      <c r="B6" s="144"/>
      <c r="C6" s="144"/>
      <c r="D6" s="144"/>
      <c r="E6" s="144"/>
      <c r="F6" s="144"/>
      <c r="G6" s="144"/>
      <c r="H6" s="144"/>
      <c r="I6" s="144"/>
      <c r="M6" s="295"/>
    </row>
    <row r="7" spans="1:34" ht="16.5" customHeight="1">
      <c r="B7" s="145" t="s">
        <v>126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34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34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310"/>
      <c r="P9" s="310"/>
    </row>
    <row r="10" spans="1:34" ht="23.25" customHeight="1" thickBot="1">
      <c r="G10" s="147"/>
      <c r="H10" s="150" t="s">
        <v>91</v>
      </c>
      <c r="I10" s="151" t="s">
        <v>92</v>
      </c>
      <c r="J10" s="152" t="str">
        <f>C5</f>
        <v>강인여객</v>
      </c>
      <c r="K10" s="153" t="s">
        <v>93</v>
      </c>
      <c r="X10" s="295"/>
      <c r="Z10" s="136"/>
      <c r="AA10" s="154"/>
      <c r="AB10" s="154"/>
    </row>
    <row r="11" spans="1:34" ht="23.25" customHeight="1" thickTop="1">
      <c r="G11" s="147"/>
      <c r="H11" s="155">
        <v>1</v>
      </c>
      <c r="I11" s="156">
        <v>2.0099999999999998</v>
      </c>
      <c r="J11" s="157">
        <v>1.7711054686986105</v>
      </c>
      <c r="K11" s="158"/>
      <c r="M11" s="129"/>
      <c r="Y11" s="258"/>
      <c r="Z11" s="259"/>
      <c r="AA11" s="159"/>
      <c r="AB11" s="154"/>
    </row>
    <row r="12" spans="1:34" ht="23.25" customHeight="1">
      <c r="G12" s="147"/>
      <c r="H12" s="160">
        <v>2</v>
      </c>
      <c r="I12" s="161">
        <v>2.3662575846193561</v>
      </c>
      <c r="J12" s="157">
        <v>2.2592241370456914</v>
      </c>
      <c r="K12" s="162">
        <v>0.27560112990094554</v>
      </c>
      <c r="M12" s="296"/>
      <c r="Y12" s="258"/>
      <c r="Z12" s="259"/>
      <c r="AA12" s="159"/>
      <c r="AB12" s="154"/>
    </row>
    <row r="13" spans="1:34" ht="23.25" customHeight="1">
      <c r="G13" s="147"/>
      <c r="H13" s="160">
        <v>3</v>
      </c>
      <c r="I13" s="161">
        <v>2.37</v>
      </c>
      <c r="J13" s="157">
        <v>2.2180453735485735</v>
      </c>
      <c r="K13" s="163">
        <v>-1.8226949164488859E-2</v>
      </c>
      <c r="M13" s="296"/>
      <c r="Y13" s="258"/>
      <c r="Z13" s="259"/>
      <c r="AA13" s="159"/>
      <c r="AB13" s="154"/>
    </row>
    <row r="14" spans="1:34" ht="23.25" customHeight="1">
      <c r="G14" s="147"/>
      <c r="H14" s="160">
        <v>4</v>
      </c>
      <c r="I14" s="161">
        <v>2.33</v>
      </c>
      <c r="J14" s="157">
        <v>2.1459378503693789</v>
      </c>
      <c r="K14" s="163">
        <v>-3.2509489679118819E-2</v>
      </c>
      <c r="M14" s="296"/>
      <c r="Y14" s="258"/>
      <c r="Z14" s="259"/>
      <c r="AA14" s="159"/>
      <c r="AB14" s="154"/>
    </row>
    <row r="15" spans="1:34" ht="23.25" customHeight="1">
      <c r="G15" s="147"/>
      <c r="H15" s="160">
        <v>5</v>
      </c>
      <c r="I15" s="161">
        <v>2.2850259626150282</v>
      </c>
      <c r="J15" s="157">
        <v>2.1185093864858913</v>
      </c>
      <c r="K15" s="163">
        <v>-1.2781574209507651E-2</v>
      </c>
      <c r="M15" s="296"/>
      <c r="Y15" s="258"/>
      <c r="Z15" s="259"/>
      <c r="AA15" s="159"/>
      <c r="AB15" s="154"/>
    </row>
    <row r="16" spans="1:34" s="129" customFormat="1" ht="23.25" customHeight="1">
      <c r="A16" s="130"/>
      <c r="B16" s="130"/>
      <c r="C16" s="130"/>
      <c r="D16" s="130"/>
      <c r="E16" s="130"/>
      <c r="F16" s="130"/>
      <c r="G16" s="147"/>
      <c r="H16" s="160">
        <v>6</v>
      </c>
      <c r="I16" s="161">
        <v>2.0664933427553414</v>
      </c>
      <c r="J16" s="157">
        <v>2.060963575943759</v>
      </c>
      <c r="K16" s="163">
        <v>-2.7163349338558906E-2</v>
      </c>
      <c r="L16" s="136"/>
      <c r="M16" s="29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258"/>
      <c r="Z16" s="259"/>
      <c r="AA16" s="159"/>
      <c r="AB16" s="154"/>
      <c r="AE16" s="128"/>
      <c r="AF16" s="128"/>
      <c r="AG16" s="128"/>
      <c r="AH16" s="128"/>
    </row>
    <row r="17" spans="1:34" s="129" customFormat="1" ht="23.25" customHeight="1">
      <c r="A17" s="130"/>
      <c r="B17" s="130"/>
      <c r="C17" s="130"/>
      <c r="D17" s="130"/>
      <c r="E17" s="130"/>
      <c r="F17" s="130"/>
      <c r="G17" s="147"/>
      <c r="H17" s="160">
        <v>7</v>
      </c>
      <c r="I17" s="161">
        <v>2.13</v>
      </c>
      <c r="J17" s="157">
        <v>2.0006355596555445</v>
      </c>
      <c r="K17" s="163">
        <v>-2.9271752782233929E-2</v>
      </c>
      <c r="L17" s="136"/>
      <c r="M17" s="29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258"/>
      <c r="Z17" s="259"/>
      <c r="AA17" s="159"/>
      <c r="AB17" s="154"/>
      <c r="AE17" s="128"/>
      <c r="AF17" s="128"/>
      <c r="AG17" s="128"/>
      <c r="AH17" s="128"/>
    </row>
    <row r="18" spans="1:34" s="129" customFormat="1" ht="23.25" customHeight="1">
      <c r="A18" s="130"/>
      <c r="B18" s="130"/>
      <c r="C18" s="130"/>
      <c r="D18" s="130"/>
      <c r="E18" s="130"/>
      <c r="F18" s="130"/>
      <c r="G18" s="147"/>
      <c r="H18" s="160">
        <v>8</v>
      </c>
      <c r="I18" s="161">
        <v>2.08</v>
      </c>
      <c r="J18" s="157">
        <v>1.9541652305841921</v>
      </c>
      <c r="K18" s="163">
        <v>-2.3227783214726738E-2</v>
      </c>
      <c r="L18" s="136"/>
      <c r="M18" s="29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258"/>
      <c r="Z18" s="259"/>
      <c r="AA18" s="159"/>
      <c r="AB18" s="154"/>
      <c r="AE18" s="128"/>
      <c r="AF18" s="128"/>
      <c r="AG18" s="128"/>
      <c r="AH18" s="128"/>
    </row>
    <row r="19" spans="1:34" s="129" customFormat="1" ht="23.25" customHeight="1">
      <c r="A19" s="130"/>
      <c r="B19" s="130"/>
      <c r="C19" s="130"/>
      <c r="D19" s="130"/>
      <c r="E19" s="130"/>
      <c r="F19" s="130"/>
      <c r="G19" s="147"/>
      <c r="H19" s="160">
        <v>9</v>
      </c>
      <c r="I19" s="161">
        <v>2.13</v>
      </c>
      <c r="J19" s="157">
        <v>1.9971140077082929</v>
      </c>
      <c r="K19" s="163">
        <v>2.1978068410960949E-2</v>
      </c>
      <c r="L19" s="136"/>
      <c r="M19" s="29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258"/>
      <c r="Z19" s="259"/>
      <c r="AA19" s="159"/>
      <c r="AB19" s="154"/>
      <c r="AE19" s="128"/>
      <c r="AF19" s="128"/>
      <c r="AG19" s="128"/>
      <c r="AH19" s="128"/>
    </row>
    <row r="20" spans="1:34" s="129" customFormat="1" ht="23.25" customHeight="1">
      <c r="A20" s="130"/>
      <c r="B20" s="130"/>
      <c r="C20" s="130"/>
      <c r="D20" s="130"/>
      <c r="E20" s="130"/>
      <c r="F20" s="130"/>
      <c r="G20" s="147"/>
      <c r="H20" s="160">
        <v>10</v>
      </c>
      <c r="I20" s="161">
        <v>2.25</v>
      </c>
      <c r="J20" s="157">
        <v>2.0840405956393084</v>
      </c>
      <c r="K20" s="163">
        <v>4.3526101962884312E-2</v>
      </c>
      <c r="L20" s="136"/>
      <c r="M20" s="29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258"/>
      <c r="Z20" s="259"/>
      <c r="AA20" s="159"/>
      <c r="AB20" s="154"/>
      <c r="AE20" s="128"/>
      <c r="AF20" s="128"/>
      <c r="AG20" s="128"/>
      <c r="AH20" s="128"/>
    </row>
    <row r="21" spans="1:34" s="129" customFormat="1" ht="23.25" customHeight="1">
      <c r="A21" s="130"/>
      <c r="B21" s="130"/>
      <c r="C21" s="130"/>
      <c r="D21" s="130"/>
      <c r="E21" s="130"/>
      <c r="F21" s="130"/>
      <c r="G21" s="147"/>
      <c r="H21" s="164" t="s">
        <v>517</v>
      </c>
      <c r="I21" s="165">
        <v>0.11940298507462699</v>
      </c>
      <c r="J21" s="166">
        <v>0.17668915401782326</v>
      </c>
      <c r="K21" s="167">
        <v>5.728616894319627E-2</v>
      </c>
      <c r="L21" s="136"/>
      <c r="M21" s="29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258"/>
      <c r="Z21" s="259"/>
      <c r="AA21" s="159"/>
      <c r="AB21" s="154"/>
      <c r="AE21" s="128"/>
      <c r="AF21" s="128"/>
      <c r="AG21" s="128"/>
      <c r="AH21" s="128"/>
    </row>
    <row r="22" spans="1:34" s="129" customFormat="1" ht="23.25" customHeight="1">
      <c r="A22" s="130"/>
      <c r="B22" s="130"/>
      <c r="C22" s="130"/>
      <c r="D22" s="130"/>
      <c r="E22" s="130"/>
      <c r="F22" s="130"/>
      <c r="G22" s="130"/>
      <c r="H22" s="168" t="s">
        <v>108</v>
      </c>
      <c r="I22" s="169"/>
      <c r="J22" s="263" t="s">
        <v>782</v>
      </c>
      <c r="K22" s="264"/>
      <c r="L22" s="136"/>
      <c r="M22" s="29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AA22" s="130"/>
      <c r="AB22" s="154"/>
      <c r="AE22" s="128"/>
      <c r="AF22" s="128"/>
      <c r="AG22" s="128"/>
      <c r="AH22" s="128"/>
    </row>
    <row r="23" spans="1:34" s="129" customFormat="1" ht="9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6"/>
      <c r="M23" s="29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AA23" s="130"/>
      <c r="AB23" s="159"/>
      <c r="AE23" s="128"/>
      <c r="AF23" s="128"/>
      <c r="AG23" s="128"/>
      <c r="AH23" s="128"/>
    </row>
    <row r="24" spans="1:34" s="129" customFormat="1" ht="16.5" customHeight="1">
      <c r="A24" s="130"/>
      <c r="B24" s="145" t="s">
        <v>127</v>
      </c>
      <c r="C24" s="145"/>
      <c r="D24" s="146"/>
      <c r="E24" s="146"/>
      <c r="F24" s="146"/>
      <c r="G24" s="146"/>
      <c r="H24" s="146"/>
      <c r="I24" s="146"/>
      <c r="J24" s="146"/>
      <c r="K24" s="146"/>
      <c r="L24" s="136"/>
      <c r="M24" s="29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AA24" s="130"/>
      <c r="AB24" s="159"/>
      <c r="AE24" s="128"/>
      <c r="AF24" s="128"/>
      <c r="AG24" s="128"/>
      <c r="AH24" s="128"/>
    </row>
    <row r="25" spans="1:34" s="129" customFormat="1" ht="27.75" customHeight="1">
      <c r="A25" s="130"/>
      <c r="B25" s="170" t="s">
        <v>62</v>
      </c>
      <c r="C25" s="170" t="s">
        <v>100</v>
      </c>
      <c r="D25" s="170" t="s">
        <v>102</v>
      </c>
      <c r="E25" s="170" t="s">
        <v>103</v>
      </c>
      <c r="F25" s="170" t="s">
        <v>104</v>
      </c>
      <c r="G25" s="170" t="s">
        <v>105</v>
      </c>
      <c r="H25" s="170" t="s">
        <v>6</v>
      </c>
      <c r="I25" s="170" t="s">
        <v>7</v>
      </c>
      <c r="J25" s="170" t="s">
        <v>106</v>
      </c>
      <c r="K25" s="170" t="s">
        <v>72</v>
      </c>
      <c r="L25" s="136"/>
      <c r="M25" s="29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AA25" s="130"/>
      <c r="AB25" s="159"/>
      <c r="AE25" s="128"/>
      <c r="AF25" s="128"/>
      <c r="AG25" s="128"/>
      <c r="AH25" s="128"/>
    </row>
    <row r="26" spans="1:34" s="129" customFormat="1" ht="23.25" customHeight="1">
      <c r="A26" s="130"/>
      <c r="B26" s="171" t="s">
        <v>518</v>
      </c>
      <c r="C26" s="172">
        <v>10</v>
      </c>
      <c r="D26" s="173">
        <v>2.0334265416768305E-2</v>
      </c>
      <c r="E26" s="173">
        <v>0.35602918612787621</v>
      </c>
      <c r="F26" s="173">
        <v>0.19719907684227087</v>
      </c>
      <c r="G26" s="174">
        <v>12.769287679523496</v>
      </c>
      <c r="H26" s="175">
        <v>0.37280726770689637</v>
      </c>
      <c r="I26" s="175">
        <v>18.002726291824391</v>
      </c>
      <c r="J26" s="176">
        <v>2.2456981723557368</v>
      </c>
      <c r="K26" s="177" t="s">
        <v>69</v>
      </c>
      <c r="L26" s="136"/>
      <c r="M26" s="296"/>
      <c r="N26" s="297" t="s">
        <v>117</v>
      </c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AA26" s="130"/>
      <c r="AB26" s="130"/>
      <c r="AE26" s="128"/>
      <c r="AF26" s="128"/>
      <c r="AG26" s="128"/>
      <c r="AH26" s="128"/>
    </row>
    <row r="27" spans="1:34" s="129" customFormat="1" ht="22.5" customHeight="1">
      <c r="A27" s="130"/>
      <c r="B27" s="178" t="s">
        <v>117</v>
      </c>
      <c r="C27" s="179">
        <v>10</v>
      </c>
      <c r="D27" s="180">
        <v>1.4124439093248132E-2</v>
      </c>
      <c r="E27" s="180">
        <v>0.34749430244041934</v>
      </c>
      <c r="F27" s="180">
        <v>0.20680140774240896</v>
      </c>
      <c r="G27" s="181">
        <v>16.027184615384616</v>
      </c>
      <c r="H27" s="182">
        <v>0.60884836302168777</v>
      </c>
      <c r="I27" s="182">
        <v>30.728726710160803</v>
      </c>
      <c r="J27" s="183">
        <v>2.0840405956393084</v>
      </c>
      <c r="K27" s="184" t="s">
        <v>68</v>
      </c>
      <c r="L27" s="136"/>
      <c r="M27" s="296"/>
      <c r="N27" s="136" t="s">
        <v>68</v>
      </c>
      <c r="O27" s="136">
        <v>147</v>
      </c>
      <c r="P27" s="136"/>
      <c r="Q27" s="136"/>
      <c r="R27" s="136"/>
      <c r="S27" s="136"/>
      <c r="T27" s="136"/>
      <c r="U27" s="136"/>
      <c r="V27" s="136"/>
      <c r="W27" s="136"/>
      <c r="X27" s="136"/>
      <c r="AA27" s="130"/>
      <c r="AB27" s="130"/>
      <c r="AE27" s="128"/>
      <c r="AF27" s="128"/>
      <c r="AG27" s="128"/>
      <c r="AH27" s="128"/>
    </row>
    <row r="28" spans="1:34" s="129" customFormat="1" ht="22.5" customHeight="1">
      <c r="A28" s="130"/>
      <c r="B28" s="185" t="s">
        <v>107</v>
      </c>
      <c r="C28" s="185"/>
      <c r="D28" s="186">
        <f>D27/D26-1</f>
        <v>-0.30538729559413269</v>
      </c>
      <c r="E28" s="186">
        <f t="shared" ref="E28:J28" si="0">E27/E26-1</f>
        <v>-2.3972427036898503E-2</v>
      </c>
      <c r="F28" s="186">
        <f t="shared" si="0"/>
        <v>4.8693589513192803E-2</v>
      </c>
      <c r="G28" s="186">
        <f t="shared" si="0"/>
        <v>0.25513536993025854</v>
      </c>
      <c r="H28" s="186">
        <f t="shared" si="0"/>
        <v>0.6331451013996019</v>
      </c>
      <c r="I28" s="186">
        <f t="shared" si="0"/>
        <v>0.70689295676931407</v>
      </c>
      <c r="J28" s="186">
        <f t="shared" si="0"/>
        <v>-7.1985442525809074E-2</v>
      </c>
      <c r="K28" s="187" t="str">
        <f>J22</f>
        <v>4위/(32개사)</v>
      </c>
      <c r="L28" s="136"/>
      <c r="M28" s="129" t="s">
        <v>71</v>
      </c>
      <c r="N28" s="298">
        <v>0.12925170068027211</v>
      </c>
      <c r="O28" s="136">
        <v>19</v>
      </c>
      <c r="P28" s="136"/>
      <c r="Q28" s="136"/>
      <c r="R28" s="136"/>
      <c r="S28" s="136"/>
      <c r="T28" s="136"/>
      <c r="U28" s="136"/>
      <c r="V28" s="136"/>
      <c r="W28" s="136"/>
      <c r="AA28" s="130"/>
      <c r="AB28" s="130"/>
      <c r="AE28" s="128"/>
      <c r="AF28" s="128"/>
      <c r="AG28" s="128"/>
      <c r="AH28" s="128"/>
    </row>
    <row r="29" spans="1:34" s="129" customFormat="1" ht="22.5" customHeigh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6"/>
      <c r="M29" s="129" t="s">
        <v>66</v>
      </c>
      <c r="N29" s="298">
        <v>0.17687074829931973</v>
      </c>
      <c r="O29" s="136">
        <v>24</v>
      </c>
      <c r="P29" s="136"/>
      <c r="Q29" s="136"/>
      <c r="R29" s="136"/>
      <c r="S29" s="136"/>
      <c r="T29" s="136"/>
      <c r="U29" s="136"/>
      <c r="V29" s="136"/>
      <c r="W29" s="136"/>
      <c r="AA29" s="130"/>
      <c r="AB29" s="130"/>
      <c r="AE29" s="128"/>
      <c r="AF29" s="128"/>
      <c r="AG29" s="128"/>
      <c r="AH29" s="128"/>
    </row>
    <row r="30" spans="1:34" s="129" customFormat="1" ht="17.25" customHeight="1">
      <c r="A30" s="130"/>
      <c r="B30" s="145" t="s">
        <v>128</v>
      </c>
      <c r="C30" s="145"/>
      <c r="D30" s="146"/>
      <c r="E30" s="146"/>
      <c r="F30" s="146"/>
      <c r="G30" s="146"/>
      <c r="H30" s="146"/>
      <c r="I30" s="146"/>
      <c r="J30" s="146"/>
      <c r="K30" s="146"/>
      <c r="L30" s="136"/>
      <c r="M30" s="129" t="s">
        <v>68</v>
      </c>
      <c r="N30" s="298">
        <v>0.17006802721088435</v>
      </c>
      <c r="O30" s="136">
        <v>27</v>
      </c>
      <c r="P30" s="136"/>
      <c r="Q30" s="136"/>
      <c r="R30" s="136"/>
      <c r="S30" s="136"/>
      <c r="T30" s="136"/>
      <c r="U30" s="136"/>
      <c r="V30" s="136"/>
      <c r="W30" s="136"/>
      <c r="AA30" s="130"/>
      <c r="AB30" s="130"/>
      <c r="AE30" s="128"/>
      <c r="AF30" s="128"/>
      <c r="AG30" s="128"/>
      <c r="AH30" s="128"/>
    </row>
    <row r="31" spans="1:34" s="129" customFormat="1" ht="22.5" customHeight="1">
      <c r="A31" s="130"/>
      <c r="B31" s="188"/>
      <c r="C31" s="188"/>
      <c r="D31" s="130"/>
      <c r="E31" s="130"/>
      <c r="F31" s="130"/>
      <c r="G31" s="130"/>
      <c r="H31" s="130"/>
      <c r="I31" s="130"/>
      <c r="J31" s="130"/>
      <c r="K31" s="130"/>
      <c r="L31" s="136"/>
      <c r="M31" s="129" t="s">
        <v>69</v>
      </c>
      <c r="N31" s="298">
        <v>0.16326530612244897</v>
      </c>
      <c r="O31" s="136">
        <v>25</v>
      </c>
      <c r="P31" s="299"/>
      <c r="Q31" s="299"/>
      <c r="R31" s="300"/>
      <c r="S31" s="301"/>
      <c r="T31" s="301"/>
      <c r="U31" s="136"/>
      <c r="V31" s="136"/>
      <c r="W31" s="136"/>
      <c r="AA31" s="130"/>
      <c r="AB31" s="130"/>
      <c r="AE31" s="128"/>
      <c r="AF31" s="128"/>
      <c r="AG31" s="128"/>
      <c r="AH31" s="128"/>
    </row>
    <row r="32" spans="1:34" s="129" customFormat="1" ht="22.5" customHeight="1" thickBot="1">
      <c r="A32" s="130"/>
      <c r="B32" s="130"/>
      <c r="C32" s="130"/>
      <c r="D32" s="130"/>
      <c r="E32" s="130"/>
      <c r="F32" s="130"/>
      <c r="G32" s="130"/>
      <c r="H32" s="190" t="s">
        <v>91</v>
      </c>
      <c r="I32" s="191" t="s">
        <v>92</v>
      </c>
      <c r="J32" s="192" t="str">
        <f>J10</f>
        <v>강인여객</v>
      </c>
      <c r="K32" s="193" t="s">
        <v>116</v>
      </c>
      <c r="L32" s="136"/>
      <c r="M32" s="129" t="s">
        <v>67</v>
      </c>
      <c r="N32" s="298">
        <v>0.19047619047619047</v>
      </c>
      <c r="O32" s="136">
        <v>27</v>
      </c>
      <c r="P32" s="136"/>
      <c r="Q32" s="136"/>
      <c r="R32" s="136"/>
      <c r="S32" s="136"/>
      <c r="T32" s="136"/>
      <c r="U32" s="136"/>
      <c r="V32" s="136"/>
      <c r="W32" s="136"/>
      <c r="AA32" s="130"/>
      <c r="AB32" s="130"/>
      <c r="AE32" s="128"/>
      <c r="AF32" s="128"/>
      <c r="AG32" s="128"/>
      <c r="AH32" s="128"/>
    </row>
    <row r="33" spans="1:34" s="129" customFormat="1" ht="22.5" customHeight="1" thickTop="1">
      <c r="A33" s="130"/>
      <c r="B33" s="130"/>
      <c r="C33" s="130"/>
      <c r="D33" s="130"/>
      <c r="E33" s="130"/>
      <c r="F33" s="130"/>
      <c r="G33" s="130"/>
      <c r="H33" s="194" t="s">
        <v>110</v>
      </c>
      <c r="I33" s="195" t="s">
        <v>69</v>
      </c>
      <c r="J33" s="196" t="s">
        <v>68</v>
      </c>
      <c r="K33" s="197"/>
      <c r="L33" s="136"/>
      <c r="M33" s="129" t="s">
        <v>70</v>
      </c>
      <c r="N33" s="298">
        <v>0.17006802721088435</v>
      </c>
      <c r="O33" s="136">
        <v>25</v>
      </c>
      <c r="P33" s="136"/>
      <c r="Q33" s="136"/>
      <c r="R33" s="136"/>
      <c r="S33" s="136"/>
      <c r="T33" s="136"/>
      <c r="U33" s="136"/>
      <c r="V33" s="136"/>
      <c r="W33" s="136"/>
      <c r="Y33" s="136"/>
      <c r="Z33" s="136"/>
      <c r="AA33" s="154"/>
      <c r="AB33" s="154"/>
      <c r="AE33" s="128"/>
      <c r="AF33" s="128"/>
      <c r="AG33" s="128"/>
      <c r="AH33" s="128"/>
    </row>
    <row r="34" spans="1:34" s="129" customFormat="1" ht="21" customHeight="1">
      <c r="A34" s="130"/>
      <c r="B34" s="130"/>
      <c r="C34" s="130"/>
      <c r="D34" s="130"/>
      <c r="E34" s="130"/>
      <c r="F34" s="130"/>
      <c r="G34" s="130"/>
      <c r="H34" s="198" t="s">
        <v>94</v>
      </c>
      <c r="I34" s="199">
        <v>7.2690414132638284E-2</v>
      </c>
      <c r="J34" s="200" t="s">
        <v>783</v>
      </c>
      <c r="K34" s="201">
        <v>5.6561286547633829E-2</v>
      </c>
      <c r="L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Y34" s="136"/>
      <c r="Z34" s="136"/>
      <c r="AA34" s="154"/>
      <c r="AB34" s="154"/>
      <c r="AE34" s="128"/>
      <c r="AF34" s="128"/>
      <c r="AG34" s="128"/>
      <c r="AH34" s="128"/>
    </row>
    <row r="35" spans="1:34" s="129" customFormat="1" ht="21" customHeight="1">
      <c r="A35" s="130"/>
      <c r="B35" s="130"/>
      <c r="C35" s="130"/>
      <c r="D35" s="130"/>
      <c r="E35" s="130"/>
      <c r="F35" s="130"/>
      <c r="G35" s="130"/>
      <c r="H35" s="202" t="s">
        <v>95</v>
      </c>
      <c r="I35" s="203">
        <v>9.556907037358818E-2</v>
      </c>
      <c r="J35" s="204" t="s">
        <v>784</v>
      </c>
      <c r="K35" s="205">
        <v>8.130167792573155E-2</v>
      </c>
      <c r="L35" s="130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Y35" s="136"/>
      <c r="Z35" s="136"/>
      <c r="AA35" s="154"/>
      <c r="AB35" s="154"/>
      <c r="AE35" s="128"/>
      <c r="AF35" s="128"/>
      <c r="AG35" s="128"/>
      <c r="AH35" s="128"/>
    </row>
    <row r="36" spans="1:34" s="129" customFormat="1" ht="21" customHeight="1">
      <c r="A36" s="130"/>
      <c r="B36" s="130"/>
      <c r="C36" s="130"/>
      <c r="D36" s="130"/>
      <c r="E36" s="130"/>
      <c r="F36" s="130"/>
      <c r="G36" s="130"/>
      <c r="H36" s="206" t="s">
        <v>96</v>
      </c>
      <c r="I36" s="203">
        <v>0.16188821314798726</v>
      </c>
      <c r="J36" s="204" t="s">
        <v>785</v>
      </c>
      <c r="K36" s="205">
        <v>8.1798140628970839E-3</v>
      </c>
      <c r="L36" s="130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Y36" s="136"/>
      <c r="Z36" s="136"/>
      <c r="AA36" s="154"/>
      <c r="AB36" s="154"/>
      <c r="AE36" s="128"/>
      <c r="AF36" s="128"/>
      <c r="AG36" s="128"/>
      <c r="AH36" s="128"/>
    </row>
    <row r="37" spans="1:34" s="129" customFormat="1" ht="21" customHeight="1">
      <c r="A37" s="130"/>
      <c r="B37" s="130"/>
      <c r="C37" s="130"/>
      <c r="D37" s="130"/>
      <c r="E37" s="130"/>
      <c r="F37" s="130"/>
      <c r="G37" s="130"/>
      <c r="H37" s="206" t="s">
        <v>99</v>
      </c>
      <c r="I37" s="203">
        <v>0.22473211699971041</v>
      </c>
      <c r="J37" s="204" t="s">
        <v>786</v>
      </c>
      <c r="K37" s="205">
        <v>-6.1466810877261441E-2</v>
      </c>
      <c r="L37" s="130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Y37" s="136"/>
      <c r="Z37" s="136"/>
      <c r="AA37" s="154"/>
      <c r="AB37" s="154"/>
      <c r="AE37" s="128"/>
      <c r="AF37" s="128"/>
      <c r="AG37" s="128"/>
      <c r="AH37" s="128"/>
    </row>
    <row r="38" spans="1:34" s="129" customFormat="1" ht="21" customHeight="1">
      <c r="A38" s="130"/>
      <c r="B38" s="130"/>
      <c r="C38" s="130"/>
      <c r="D38" s="130"/>
      <c r="E38" s="130"/>
      <c r="F38" s="130"/>
      <c r="G38" s="130"/>
      <c r="H38" s="207" t="s">
        <v>97</v>
      </c>
      <c r="I38" s="203">
        <v>0.23284100781928757</v>
      </c>
      <c r="J38" s="204" t="s">
        <v>787</v>
      </c>
      <c r="K38" s="205">
        <v>-4.2364817343097105E-2</v>
      </c>
      <c r="L38" s="130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Y38" s="136"/>
      <c r="Z38" s="136"/>
      <c r="AA38" s="154"/>
      <c r="AB38" s="154"/>
      <c r="AE38" s="128"/>
      <c r="AF38" s="128"/>
      <c r="AG38" s="128"/>
      <c r="AH38" s="128"/>
    </row>
    <row r="39" spans="1:34" s="129" customFormat="1" ht="21" customHeight="1">
      <c r="A39" s="130"/>
      <c r="B39" s="130"/>
      <c r="C39" s="130"/>
      <c r="D39" s="130"/>
      <c r="E39" s="130"/>
      <c r="F39" s="130"/>
      <c r="G39" s="130"/>
      <c r="H39" s="208" t="s">
        <v>98</v>
      </c>
      <c r="I39" s="209">
        <v>0.21227917752678829</v>
      </c>
      <c r="J39" s="210" t="s">
        <v>788</v>
      </c>
      <c r="K39" s="211">
        <v>-4.2211150315903945E-2</v>
      </c>
      <c r="L39" s="130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Y39" s="136"/>
      <c r="Z39" s="136"/>
      <c r="AA39" s="154"/>
      <c r="AB39" s="154"/>
      <c r="AE39" s="128"/>
      <c r="AF39" s="128"/>
      <c r="AG39" s="128"/>
      <c r="AH39" s="128"/>
    </row>
    <row r="40" spans="1:34" s="129" customFormat="1" ht="22.5" customHeight="1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Y40" s="136"/>
      <c r="Z40" s="136"/>
      <c r="AA40" s="154"/>
      <c r="AB40" s="154"/>
      <c r="AE40" s="128"/>
      <c r="AF40" s="128"/>
      <c r="AG40" s="128"/>
      <c r="AH40" s="128"/>
    </row>
    <row r="41" spans="1:34" s="129" customFormat="1" ht="18" customHeight="1">
      <c r="A41" s="130"/>
      <c r="B41" s="145" t="s">
        <v>129</v>
      </c>
      <c r="C41" s="145"/>
      <c r="D41" s="146"/>
      <c r="E41" s="146"/>
      <c r="F41" s="146"/>
      <c r="G41" s="146"/>
      <c r="H41" s="146"/>
      <c r="I41" s="146"/>
      <c r="J41" s="146"/>
      <c r="K41" s="146"/>
      <c r="L41" s="130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Y41" s="136"/>
      <c r="Z41" s="136"/>
      <c r="AA41" s="154"/>
      <c r="AB41" s="154"/>
      <c r="AE41" s="128"/>
      <c r="AF41" s="128"/>
      <c r="AG41" s="128"/>
      <c r="AH41" s="128"/>
    </row>
    <row r="42" spans="1:34" s="129" customFormat="1" ht="30.75" customHeight="1">
      <c r="A42" s="130"/>
      <c r="B42" s="170" t="s">
        <v>62</v>
      </c>
      <c r="C42" s="170" t="s">
        <v>101</v>
      </c>
      <c r="D42" s="170" t="s">
        <v>102</v>
      </c>
      <c r="E42" s="170" t="s">
        <v>103</v>
      </c>
      <c r="F42" s="170" t="s">
        <v>104</v>
      </c>
      <c r="G42" s="170" t="s">
        <v>105</v>
      </c>
      <c r="H42" s="170" t="s">
        <v>6</v>
      </c>
      <c r="I42" s="170" t="s">
        <v>7</v>
      </c>
      <c r="J42" s="170" t="s">
        <v>106</v>
      </c>
      <c r="K42" s="170" t="s">
        <v>72</v>
      </c>
      <c r="L42" s="130"/>
      <c r="N42" s="136" t="s">
        <v>122</v>
      </c>
      <c r="O42" s="136"/>
      <c r="P42" s="136"/>
      <c r="Q42" s="136"/>
      <c r="R42" s="136"/>
      <c r="S42" s="136"/>
      <c r="T42" s="136"/>
      <c r="U42" s="136"/>
      <c r="V42" s="136"/>
      <c r="W42" s="136"/>
      <c r="Y42" s="136"/>
      <c r="Z42" s="136"/>
      <c r="AA42" s="154"/>
      <c r="AB42" s="154"/>
      <c r="AE42" s="128"/>
      <c r="AF42" s="128"/>
      <c r="AG42" s="128"/>
      <c r="AH42" s="128"/>
    </row>
    <row r="43" spans="1:34" s="129" customFormat="1" ht="22.5" customHeight="1">
      <c r="A43" s="130"/>
      <c r="B43" s="212" t="s">
        <v>117</v>
      </c>
      <c r="C43" s="172">
        <v>1</v>
      </c>
      <c r="D43" s="173">
        <v>7.2810907347990048E-2</v>
      </c>
      <c r="E43" s="173">
        <v>0.4266474047995869</v>
      </c>
      <c r="F43" s="173">
        <v>0.2357022066717534</v>
      </c>
      <c r="G43" s="174">
        <v>20.463946428571425</v>
      </c>
      <c r="H43" s="175">
        <v>4.7314697334380797</v>
      </c>
      <c r="I43" s="175">
        <v>71.066628803726573</v>
      </c>
      <c r="J43" s="176">
        <v>1.7952276952405914</v>
      </c>
      <c r="K43" s="213" t="s">
        <v>70</v>
      </c>
      <c r="L43" s="130"/>
      <c r="N43" s="136">
        <v>1</v>
      </c>
      <c r="O43" s="136"/>
      <c r="P43" s="136"/>
      <c r="Q43" s="136"/>
      <c r="R43" s="136"/>
      <c r="S43" s="136"/>
      <c r="T43" s="136"/>
      <c r="U43" s="136"/>
      <c r="V43" s="136"/>
      <c r="W43" s="136"/>
      <c r="Y43" s="136"/>
      <c r="Z43" s="136"/>
      <c r="AA43" s="154"/>
      <c r="AB43" s="154"/>
      <c r="AE43" s="128"/>
      <c r="AF43" s="128"/>
      <c r="AG43" s="128"/>
      <c r="AH43" s="128"/>
    </row>
    <row r="44" spans="1:34" s="129" customFormat="1" ht="22.5" customHeight="1">
      <c r="A44" s="130"/>
      <c r="B44" s="178" t="s">
        <v>117</v>
      </c>
      <c r="C44" s="179">
        <v>2</v>
      </c>
      <c r="D44" s="180">
        <v>4.5612249145184455E-2</v>
      </c>
      <c r="E44" s="180">
        <v>0.3515907834212339</v>
      </c>
      <c r="F44" s="180">
        <v>0.18597370028542498</v>
      </c>
      <c r="G44" s="189">
        <v>13.800365079365081</v>
      </c>
      <c r="H44" s="182">
        <v>0.31254480156757203</v>
      </c>
      <c r="I44" s="182">
        <v>19.233434487305207</v>
      </c>
      <c r="J44" s="183">
        <v>2.2061634326474495</v>
      </c>
      <c r="K44" s="184" t="s">
        <v>71</v>
      </c>
      <c r="L44" s="136"/>
      <c r="N44" s="136">
        <v>6</v>
      </c>
      <c r="O44" s="136"/>
      <c r="P44" s="136"/>
      <c r="Q44" s="136"/>
      <c r="R44" s="136"/>
      <c r="S44" s="136"/>
      <c r="T44" s="136"/>
      <c r="U44" s="136"/>
      <c r="V44" s="136"/>
      <c r="W44" s="136"/>
      <c r="Y44" s="136"/>
      <c r="Z44" s="136"/>
      <c r="AA44" s="154"/>
      <c r="AB44" s="154"/>
      <c r="AE44" s="128"/>
      <c r="AF44" s="128"/>
      <c r="AG44" s="128"/>
      <c r="AH44" s="128"/>
    </row>
    <row r="45" spans="1:34" s="129" customFormat="1" ht="22.5" customHeight="1">
      <c r="A45" s="130"/>
      <c r="B45" s="178" t="s">
        <v>117</v>
      </c>
      <c r="C45" s="179">
        <v>3</v>
      </c>
      <c r="D45" s="180">
        <v>1.6606869664515966E-2</v>
      </c>
      <c r="E45" s="180">
        <v>0.35006068204173379</v>
      </c>
      <c r="F45" s="180">
        <v>0.19419710692095968</v>
      </c>
      <c r="G45" s="189">
        <v>13.979104477611944</v>
      </c>
      <c r="H45" s="182">
        <v>0.30061263916447234</v>
      </c>
      <c r="I45" s="182">
        <v>22.524699276084959</v>
      </c>
      <c r="J45" s="183">
        <v>2.2126467791262057</v>
      </c>
      <c r="K45" s="184" t="s">
        <v>66</v>
      </c>
      <c r="L45" s="136"/>
      <c r="N45" s="136">
        <v>5</v>
      </c>
      <c r="O45" s="136"/>
      <c r="P45" s="136"/>
      <c r="Q45" s="136"/>
      <c r="R45" s="136"/>
      <c r="S45" s="136"/>
      <c r="T45" s="136"/>
      <c r="U45" s="136"/>
      <c r="V45" s="136"/>
      <c r="W45" s="136"/>
      <c r="Y45" s="136"/>
      <c r="Z45" s="136"/>
      <c r="AA45" s="154"/>
      <c r="AB45" s="154"/>
      <c r="AE45" s="128"/>
      <c r="AF45" s="128"/>
      <c r="AG45" s="128"/>
      <c r="AH45" s="128"/>
    </row>
    <row r="46" spans="1:34" s="129" customFormat="1" ht="22.5" customHeight="1">
      <c r="A46" s="130"/>
      <c r="B46" s="178" t="s">
        <v>117</v>
      </c>
      <c r="C46" s="179">
        <v>4</v>
      </c>
      <c r="D46" s="180">
        <v>1.2979885201975953E-2</v>
      </c>
      <c r="E46" s="180">
        <v>0.34658488567278761</v>
      </c>
      <c r="F46" s="180">
        <v>0.20208082896279148</v>
      </c>
      <c r="G46" s="189">
        <v>14.946246153846154</v>
      </c>
      <c r="H46" s="182">
        <v>0.29191012699083485</v>
      </c>
      <c r="I46" s="182">
        <v>24.056201792069281</v>
      </c>
      <c r="J46" s="183">
        <v>2.1459378503693789</v>
      </c>
      <c r="K46" s="184" t="s">
        <v>68</v>
      </c>
      <c r="L46" s="136"/>
      <c r="N46" s="136">
        <v>4</v>
      </c>
      <c r="O46" s="136"/>
      <c r="P46" s="136"/>
      <c r="Q46" s="136"/>
      <c r="R46" s="136"/>
      <c r="S46" s="136"/>
      <c r="T46" s="136"/>
      <c r="U46" s="136"/>
      <c r="V46" s="136"/>
      <c r="W46" s="136"/>
      <c r="Y46" s="136"/>
      <c r="Z46" s="136"/>
      <c r="AA46" s="154"/>
      <c r="AB46" s="154"/>
      <c r="AE46" s="128"/>
      <c r="AF46" s="128"/>
      <c r="AG46" s="128"/>
      <c r="AH46" s="128"/>
    </row>
    <row r="47" spans="1:34" s="129" customFormat="1" ht="22.5" customHeight="1">
      <c r="A47" s="130"/>
      <c r="B47" s="178" t="s">
        <v>117</v>
      </c>
      <c r="C47" s="179">
        <v>5</v>
      </c>
      <c r="D47" s="180">
        <v>1.260415423980253E-2</v>
      </c>
      <c r="E47" s="180">
        <v>0.34406554708833537</v>
      </c>
      <c r="F47" s="180">
        <v>0.19764719101393646</v>
      </c>
      <c r="G47" s="189">
        <v>15.205532258064515</v>
      </c>
      <c r="H47" s="182">
        <v>0.45729330065487861</v>
      </c>
      <c r="I47" s="182">
        <v>23.21391809685748</v>
      </c>
      <c r="J47" s="183">
        <v>2.0992614547503572</v>
      </c>
      <c r="K47" s="184" t="s">
        <v>66</v>
      </c>
      <c r="L47" s="136"/>
      <c r="N47" s="136">
        <v>5</v>
      </c>
      <c r="O47" s="136"/>
      <c r="P47" s="136"/>
      <c r="Q47" s="136"/>
      <c r="R47" s="136"/>
      <c r="S47" s="136"/>
      <c r="T47" s="136"/>
      <c r="U47" s="136"/>
      <c r="V47" s="136"/>
      <c r="W47" s="136"/>
      <c r="Y47" s="136"/>
      <c r="Z47" s="136"/>
      <c r="AA47" s="154"/>
      <c r="AB47" s="154"/>
      <c r="AE47" s="128"/>
      <c r="AF47" s="128"/>
      <c r="AG47" s="128"/>
      <c r="AH47" s="128"/>
    </row>
    <row r="48" spans="1:34" s="129" customFormat="1" ht="22.5" customHeight="1">
      <c r="A48" s="130"/>
      <c r="B48" s="178" t="s">
        <v>117</v>
      </c>
      <c r="C48" s="179">
        <v>6</v>
      </c>
      <c r="D48" s="180">
        <v>1.4298797324654449E-2</v>
      </c>
      <c r="E48" s="180">
        <v>0.33954774429221157</v>
      </c>
      <c r="F48" s="180">
        <v>0.18553851433016308</v>
      </c>
      <c r="G48" s="189">
        <v>16.106068965517242</v>
      </c>
      <c r="H48" s="182">
        <v>0.45297403397956842</v>
      </c>
      <c r="I48" s="182">
        <v>23.43681234921203</v>
      </c>
      <c r="J48" s="183">
        <v>2.0607631804322688</v>
      </c>
      <c r="K48" s="184" t="s">
        <v>69</v>
      </c>
      <c r="L48" s="136"/>
      <c r="N48" s="136">
        <v>3</v>
      </c>
      <c r="O48" s="136"/>
      <c r="P48" s="136"/>
      <c r="Q48" s="136"/>
      <c r="R48" s="136"/>
      <c r="S48" s="136"/>
      <c r="T48" s="136"/>
      <c r="U48" s="136"/>
      <c r="V48" s="136"/>
      <c r="W48" s="136"/>
      <c r="Y48" s="136"/>
      <c r="Z48" s="136"/>
      <c r="AA48" s="154"/>
      <c r="AB48" s="154"/>
      <c r="AE48" s="128"/>
      <c r="AF48" s="128"/>
      <c r="AG48" s="128"/>
      <c r="AH48" s="128"/>
    </row>
    <row r="49" spans="1:34" s="129" customFormat="1" ht="22.5" customHeight="1">
      <c r="A49" s="130"/>
      <c r="B49" s="178" t="s">
        <v>117</v>
      </c>
      <c r="C49" s="179">
        <v>7</v>
      </c>
      <c r="D49" s="180">
        <v>1.7341300098518437E-2</v>
      </c>
      <c r="E49" s="180">
        <v>0.34109696784726146</v>
      </c>
      <c r="F49" s="180">
        <v>0.18513354555722408</v>
      </c>
      <c r="G49" s="189">
        <v>16.808781818181817</v>
      </c>
      <c r="H49" s="182">
        <v>0.39662210196599867</v>
      </c>
      <c r="I49" s="182">
        <v>24.115227027064229</v>
      </c>
      <c r="J49" s="183">
        <v>2.0019765322839556</v>
      </c>
      <c r="K49" s="184" t="s">
        <v>68</v>
      </c>
      <c r="L49" s="136"/>
      <c r="N49" s="136">
        <v>4</v>
      </c>
      <c r="O49" s="136"/>
      <c r="P49" s="136"/>
      <c r="Q49" s="136"/>
      <c r="R49" s="136"/>
      <c r="S49" s="136"/>
      <c r="T49" s="136"/>
      <c r="U49" s="136"/>
      <c r="V49" s="136"/>
      <c r="W49" s="136"/>
      <c r="Y49" s="136"/>
      <c r="Z49" s="136"/>
      <c r="AA49" s="154"/>
      <c r="AB49" s="154"/>
      <c r="AE49" s="128"/>
      <c r="AF49" s="128"/>
      <c r="AG49" s="128"/>
      <c r="AH49" s="128"/>
    </row>
    <row r="50" spans="1:34" s="129" customFormat="1" ht="22.5" customHeight="1">
      <c r="A50" s="130"/>
      <c r="B50" s="178" t="s">
        <v>117</v>
      </c>
      <c r="C50" s="179">
        <v>8</v>
      </c>
      <c r="D50" s="180">
        <v>2.1621465324289775E-2</v>
      </c>
      <c r="E50" s="180">
        <v>0.34394807452574433</v>
      </c>
      <c r="F50" s="180">
        <v>0.17736316530750007</v>
      </c>
      <c r="G50" s="189">
        <v>17.692035087719297</v>
      </c>
      <c r="H50" s="182">
        <v>0.28967974268648672</v>
      </c>
      <c r="I50" s="182">
        <v>25.713543205407866</v>
      </c>
      <c r="J50" s="183">
        <v>1.9541652305841921</v>
      </c>
      <c r="K50" s="184" t="s">
        <v>69</v>
      </c>
      <c r="L50" s="136"/>
      <c r="N50" s="136">
        <v>3</v>
      </c>
      <c r="O50" s="136"/>
      <c r="P50" s="136"/>
      <c r="Q50" s="136"/>
      <c r="R50" s="136"/>
      <c r="S50" s="136"/>
      <c r="T50" s="136"/>
      <c r="U50" s="136"/>
      <c r="V50" s="136"/>
      <c r="W50" s="136"/>
      <c r="Y50" s="136"/>
      <c r="Z50" s="136"/>
      <c r="AA50" s="154"/>
      <c r="AB50" s="154"/>
      <c r="AE50" s="128"/>
      <c r="AF50" s="128"/>
      <c r="AG50" s="128"/>
      <c r="AH50" s="128"/>
    </row>
    <row r="51" spans="1:34" s="129" customFormat="1" ht="22.5" customHeight="1">
      <c r="A51" s="130"/>
      <c r="B51" s="178" t="s">
        <v>117</v>
      </c>
      <c r="C51" s="179">
        <v>9</v>
      </c>
      <c r="D51" s="180">
        <v>1.730396502853002E-2</v>
      </c>
      <c r="E51" s="180">
        <v>0.34460482267438908</v>
      </c>
      <c r="F51" s="180">
        <v>0.18557602548326457</v>
      </c>
      <c r="G51" s="189">
        <v>17.036684210526314</v>
      </c>
      <c r="H51" s="182">
        <v>0.32497861831855362</v>
      </c>
      <c r="I51" s="182">
        <v>27.194901911894803</v>
      </c>
      <c r="J51" s="183">
        <v>1.9971140077082929</v>
      </c>
      <c r="K51" s="184" t="s">
        <v>69</v>
      </c>
      <c r="L51" s="136"/>
      <c r="N51" s="136">
        <v>3</v>
      </c>
      <c r="O51" s="136"/>
      <c r="P51" s="136"/>
      <c r="Q51" s="136"/>
      <c r="R51" s="136"/>
      <c r="S51" s="136"/>
      <c r="T51" s="136"/>
      <c r="U51" s="136"/>
      <c r="V51" s="136"/>
      <c r="W51" s="136"/>
      <c r="Y51" s="136"/>
      <c r="Z51" s="136"/>
      <c r="AA51" s="154"/>
      <c r="AB51" s="154"/>
      <c r="AE51" s="128"/>
      <c r="AF51" s="128"/>
      <c r="AG51" s="128"/>
      <c r="AH51" s="128"/>
    </row>
    <row r="52" spans="1:34" s="129" customFormat="1" ht="22.5" customHeight="1">
      <c r="A52" s="130"/>
      <c r="B52" s="178" t="s">
        <v>117</v>
      </c>
      <c r="C52" s="179">
        <v>10</v>
      </c>
      <c r="D52" s="180">
        <v>1.4124439093248132E-2</v>
      </c>
      <c r="E52" s="180">
        <v>0.34749430244041934</v>
      </c>
      <c r="F52" s="180">
        <v>0.20680140774240896</v>
      </c>
      <c r="G52" s="189">
        <v>16.027184615384616</v>
      </c>
      <c r="H52" s="182">
        <v>0.60884836302168777</v>
      </c>
      <c r="I52" s="182">
        <v>30.728726710160803</v>
      </c>
      <c r="J52" s="183">
        <v>2.0840405956393084</v>
      </c>
      <c r="K52" s="184" t="s">
        <v>789</v>
      </c>
      <c r="L52" s="136"/>
      <c r="N52" s="136">
        <v>4</v>
      </c>
      <c r="O52" s="136"/>
      <c r="P52" s="136"/>
      <c r="Q52" s="136"/>
      <c r="R52" s="136"/>
      <c r="S52" s="136"/>
      <c r="T52" s="136"/>
      <c r="U52" s="136"/>
      <c r="V52" s="136"/>
      <c r="W52" s="136"/>
      <c r="Y52" s="136"/>
      <c r="Z52" s="136"/>
      <c r="AA52" s="154"/>
      <c r="AB52" s="154"/>
      <c r="AE52" s="128"/>
      <c r="AF52" s="128"/>
      <c r="AG52" s="128"/>
      <c r="AH52" s="128"/>
    </row>
    <row r="53" spans="1:34" s="129" customFormat="1" ht="25.5" customHeight="1">
      <c r="A53" s="130"/>
      <c r="B53" s="185" t="s">
        <v>107</v>
      </c>
      <c r="C53" s="185"/>
      <c r="D53" s="186" cm="1">
        <f t="array" aca="1" ref="D53" ca="1">(INDIRECT(ADDRESS(ROW()-1,COLUMN()))/INDIRECT(ADDRESS(ROW()-2,COLUMN())))-1</f>
        <v>-0.1837455132415966</v>
      </c>
      <c r="E53" s="186" cm="1">
        <f t="array" aca="1" ref="E53" ca="1">(INDIRECT(ADDRESS(ROW()-1,COLUMN()))/INDIRECT(ADDRESS(ROW()-2,COLUMN())))-1</f>
        <v>8.3849080915519014E-3</v>
      </c>
      <c r="F53" s="186" cm="1">
        <f t="array" aca="1" ref="F53" ca="1">(INDIRECT(ADDRESS(ROW()-1,COLUMN()))/INDIRECT(ADDRESS(ROW()-2,COLUMN())))-1</f>
        <v>0.11437567004612093</v>
      </c>
      <c r="G53" s="186" cm="1">
        <f t="array" aca="1" ref="G53" ca="1">(INDIRECT(ADDRESS(ROW()-1,COLUMN()))/INDIRECT(ADDRESS(ROW()-2,COLUMN())))-1</f>
        <v>-5.9254464229486992E-2</v>
      </c>
      <c r="H53" s="186" cm="1">
        <f t="array" aca="1" ref="H53" ca="1">(INDIRECT(ADDRESS(ROW()-1,COLUMN()))/INDIRECT(ADDRESS(ROW()-2,COLUMN())))-1</f>
        <v>0.87350283588465705</v>
      </c>
      <c r="I53" s="186" cm="1">
        <f t="array" aca="1" ref="I53" ca="1">(INDIRECT(ADDRESS(ROW()-1,COLUMN()))/INDIRECT(ADDRESS(ROW()-2,COLUMN())))-1</f>
        <v>0.12994438478633885</v>
      </c>
      <c r="J53" s="186" cm="1">
        <f t="array" aca="1" ref="J53" ca="1">(INDIRECT(ADDRESS(ROW()-1,COLUMN()))/INDIRECT(ADDRESS(ROW()-2,COLUMN())))-1</f>
        <v>4.3526101962884312E-2</v>
      </c>
      <c r="K53" s="214" t="str" cm="1">
        <f t="array" aca="1" ref="K53" ca="1">_xlfn.IFS(N53=0,"등급유지",N53&gt;0,N53&amp;"등급 상승",N53&lt;0,N53&amp;"등급 하락")</f>
        <v>1등급 상승</v>
      </c>
      <c r="L53" s="136"/>
      <c r="M53" s="302"/>
      <c r="N53" s="136" cm="1">
        <f t="array" aca="1" ref="N53" ca="1">(INDIRECT(ADDRESS(ROW()-1,COLUMN()))-INDIRECT(ADDRESS(ROW()-2,COLUMN())))</f>
        <v>1</v>
      </c>
      <c r="O53" s="136" t="s">
        <v>123</v>
      </c>
      <c r="P53" s="136"/>
      <c r="Q53" s="136"/>
      <c r="R53" s="136"/>
      <c r="S53" s="136"/>
      <c r="T53" s="136"/>
      <c r="U53" s="136"/>
      <c r="V53" s="136"/>
      <c r="W53" s="136"/>
      <c r="X53" s="303"/>
      <c r="Y53" s="136"/>
      <c r="Z53" s="260"/>
      <c r="AA53" s="154"/>
      <c r="AB53" s="154"/>
      <c r="AE53" s="128"/>
      <c r="AF53" s="128"/>
      <c r="AG53" s="128"/>
      <c r="AH53" s="128"/>
    </row>
    <row r="54" spans="1:34" s="129" customFormat="1" ht="25.5" customHeight="1">
      <c r="A54" s="130"/>
      <c r="B54" s="215"/>
      <c r="C54" s="215"/>
      <c r="D54" s="216"/>
      <c r="E54" s="216"/>
      <c r="F54" s="216"/>
      <c r="G54" s="216"/>
      <c r="H54" s="216"/>
      <c r="I54" s="216"/>
      <c r="J54" s="216"/>
      <c r="K54" s="216"/>
      <c r="L54" s="136"/>
      <c r="M54" s="302"/>
      <c r="P54" s="136"/>
      <c r="Q54" s="136"/>
      <c r="R54" s="136"/>
      <c r="S54" s="136"/>
      <c r="T54" s="136"/>
      <c r="U54" s="136"/>
      <c r="V54" s="136"/>
      <c r="W54" s="136"/>
      <c r="X54" s="303"/>
      <c r="Y54" s="136"/>
      <c r="Z54" s="260"/>
      <c r="AA54" s="154"/>
      <c r="AB54" s="154"/>
      <c r="AE54" s="128"/>
      <c r="AF54" s="128"/>
      <c r="AG54" s="128"/>
      <c r="AH54" s="128"/>
    </row>
    <row r="55" spans="1:34" s="129" customFormat="1" ht="18" customHeight="1">
      <c r="A55" s="130"/>
      <c r="B55" s="145" t="s">
        <v>130</v>
      </c>
      <c r="C55" s="145"/>
      <c r="D55" s="146"/>
      <c r="E55" s="146"/>
      <c r="F55" s="146"/>
      <c r="G55" s="146"/>
      <c r="H55" s="146"/>
      <c r="I55" s="146"/>
      <c r="J55" s="146"/>
      <c r="K55" s="146"/>
      <c r="L55" s="136"/>
      <c r="M55" s="302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303"/>
      <c r="Y55" s="136"/>
      <c r="Z55" s="260"/>
      <c r="AA55" s="154"/>
      <c r="AB55" s="154"/>
      <c r="AE55" s="128"/>
      <c r="AF55" s="128"/>
      <c r="AG55" s="128"/>
      <c r="AH55" s="128"/>
    </row>
    <row r="56" spans="1:34" s="129" customFormat="1" ht="21" customHeight="1">
      <c r="A56" s="130"/>
      <c r="B56" s="215"/>
      <c r="C56" s="215"/>
      <c r="D56" s="216"/>
      <c r="E56" s="216"/>
      <c r="F56" s="216"/>
      <c r="G56" s="216"/>
      <c r="H56" s="216"/>
      <c r="I56" s="216"/>
      <c r="J56" s="216"/>
      <c r="K56" s="216"/>
      <c r="L56" s="136"/>
      <c r="M56" s="302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303"/>
      <c r="Y56" s="136"/>
      <c r="Z56" s="260"/>
      <c r="AA56" s="154"/>
      <c r="AB56" s="154"/>
      <c r="AE56" s="128"/>
      <c r="AF56" s="128"/>
      <c r="AG56" s="128"/>
      <c r="AH56" s="128"/>
    </row>
    <row r="57" spans="1:34" s="129" customFormat="1" ht="25.5" customHeight="1">
      <c r="A57" s="130"/>
      <c r="B57" s="215"/>
      <c r="C57" s="215"/>
      <c r="D57" s="216"/>
      <c r="E57" s="216"/>
      <c r="F57" s="216"/>
      <c r="G57" s="216"/>
      <c r="H57" s="216"/>
      <c r="I57" s="216"/>
      <c r="J57" s="216"/>
      <c r="K57" s="216"/>
      <c r="L57" s="136"/>
      <c r="M57" s="302"/>
      <c r="N57" s="303"/>
      <c r="O57" s="136"/>
      <c r="P57" s="260"/>
      <c r="Q57" s="136"/>
      <c r="R57" s="136"/>
      <c r="S57" s="136"/>
      <c r="T57" s="136"/>
      <c r="U57" s="136"/>
      <c r="V57" s="136"/>
      <c r="W57" s="136"/>
      <c r="X57" s="136"/>
      <c r="Y57" s="136"/>
      <c r="AA57" s="217"/>
      <c r="AE57" s="128"/>
      <c r="AF57" s="128"/>
      <c r="AG57" s="128"/>
      <c r="AH57" s="128"/>
    </row>
    <row r="58" spans="1:34" s="129" customFormat="1" ht="25.5" customHeight="1">
      <c r="A58" s="130"/>
      <c r="B58" s="215"/>
      <c r="C58" s="215"/>
      <c r="D58" s="216"/>
      <c r="E58" s="130"/>
      <c r="F58" s="130"/>
      <c r="G58" s="130"/>
      <c r="H58" s="130"/>
      <c r="I58" s="130"/>
      <c r="J58" s="130"/>
      <c r="K58" s="130"/>
      <c r="L58" s="136"/>
      <c r="M58" s="302"/>
      <c r="N58" s="303"/>
      <c r="O58" s="136"/>
      <c r="P58" s="260"/>
      <c r="Q58" s="136"/>
      <c r="R58" s="136"/>
      <c r="S58" s="136"/>
      <c r="T58" s="136"/>
      <c r="U58" s="136"/>
      <c r="V58" s="136"/>
      <c r="W58" s="136"/>
      <c r="X58" s="136"/>
      <c r="Y58" s="136"/>
      <c r="AA58" s="217"/>
      <c r="AE58" s="128"/>
      <c r="AF58" s="128"/>
      <c r="AG58" s="128"/>
      <c r="AH58" s="128"/>
    </row>
    <row r="59" spans="1:34" s="129" customFormat="1" ht="25.5" customHeight="1">
      <c r="A59" s="130"/>
      <c r="B59" s="215"/>
      <c r="C59" s="215"/>
      <c r="D59" s="216"/>
      <c r="E59" s="130"/>
      <c r="F59" s="130"/>
      <c r="G59" s="130"/>
      <c r="H59" s="130"/>
      <c r="I59" s="130"/>
      <c r="J59" s="130"/>
      <c r="K59" s="130"/>
      <c r="L59" s="136"/>
      <c r="M59" s="302"/>
      <c r="N59" s="303"/>
      <c r="O59" s="136"/>
      <c r="P59" s="260"/>
      <c r="Q59" s="136"/>
      <c r="R59" s="136"/>
      <c r="S59" s="136"/>
      <c r="T59" s="136"/>
      <c r="U59" s="136"/>
      <c r="V59" s="136"/>
      <c r="W59" s="136"/>
      <c r="X59" s="136"/>
      <c r="Y59" s="136"/>
      <c r="AA59" s="217"/>
      <c r="AE59" s="128"/>
      <c r="AF59" s="128"/>
      <c r="AG59" s="128"/>
      <c r="AH59" s="128"/>
    </row>
    <row r="60" spans="1:34" s="129" customFormat="1" ht="25.5" customHeight="1">
      <c r="A60" s="130"/>
      <c r="B60" s="215"/>
      <c r="C60" s="215"/>
      <c r="D60" s="216"/>
      <c r="E60" s="130"/>
      <c r="F60" s="130"/>
      <c r="G60" s="130"/>
      <c r="H60" s="130"/>
      <c r="I60" s="130"/>
      <c r="J60" s="130"/>
      <c r="K60" s="130"/>
      <c r="L60" s="136"/>
      <c r="M60" s="302"/>
      <c r="N60" s="303"/>
      <c r="O60" s="136"/>
      <c r="P60" s="260"/>
      <c r="Q60" s="136"/>
      <c r="R60" s="136"/>
      <c r="S60" s="136"/>
      <c r="T60" s="136"/>
      <c r="U60" s="136"/>
      <c r="V60" s="136"/>
      <c r="W60" s="136"/>
      <c r="X60" s="136"/>
      <c r="Y60" s="136"/>
      <c r="AA60" s="217"/>
      <c r="AE60" s="128"/>
      <c r="AF60" s="128"/>
      <c r="AG60" s="128"/>
      <c r="AH60" s="128"/>
    </row>
    <row r="61" spans="1:34" s="129" customFormat="1" ht="25.5" customHeight="1">
      <c r="A61" s="130"/>
      <c r="B61" s="215"/>
      <c r="C61" s="215"/>
      <c r="D61" s="216"/>
      <c r="E61" s="130"/>
      <c r="F61" s="130"/>
      <c r="G61" s="130"/>
      <c r="H61" s="130"/>
      <c r="I61" s="130"/>
      <c r="J61" s="130"/>
      <c r="K61" s="130"/>
      <c r="L61" s="136"/>
      <c r="M61" s="302"/>
      <c r="N61" s="303"/>
      <c r="O61" s="136"/>
      <c r="P61" s="260"/>
      <c r="Q61" s="136"/>
      <c r="R61" s="136"/>
      <c r="S61" s="136"/>
      <c r="T61" s="136"/>
      <c r="U61" s="136"/>
      <c r="V61" s="136"/>
      <c r="W61" s="136"/>
      <c r="X61" s="136"/>
      <c r="Y61" s="136"/>
      <c r="AA61" s="217"/>
      <c r="AE61" s="128"/>
      <c r="AF61" s="128"/>
      <c r="AG61" s="128"/>
      <c r="AH61" s="128"/>
    </row>
    <row r="62" spans="1:34" s="129" customFormat="1" ht="25.5" customHeight="1">
      <c r="A62" s="130"/>
      <c r="B62" s="215"/>
      <c r="C62" s="215"/>
      <c r="D62" s="216"/>
      <c r="E62" s="130"/>
      <c r="F62" s="130"/>
      <c r="G62" s="130"/>
      <c r="H62" s="130"/>
      <c r="I62" s="130"/>
      <c r="J62" s="130"/>
      <c r="K62" s="130"/>
      <c r="L62" s="136"/>
      <c r="M62" s="302"/>
      <c r="N62" s="303"/>
      <c r="O62" s="136"/>
      <c r="P62" s="260"/>
      <c r="Q62" s="136"/>
      <c r="R62" s="136"/>
      <c r="S62" s="136"/>
      <c r="T62" s="136"/>
      <c r="U62" s="136"/>
      <c r="V62" s="136"/>
      <c r="W62" s="136"/>
      <c r="X62" s="136"/>
      <c r="Y62" s="136"/>
      <c r="AA62" s="217"/>
      <c r="AE62" s="128"/>
      <c r="AF62" s="128"/>
      <c r="AG62" s="128"/>
      <c r="AH62" s="128"/>
    </row>
    <row r="63" spans="1:34" s="129" customFormat="1" ht="25.5" customHeight="1">
      <c r="A63" s="130"/>
      <c r="B63" s="215"/>
      <c r="C63" s="215"/>
      <c r="D63" s="216"/>
      <c r="E63" s="130"/>
      <c r="F63" s="130"/>
      <c r="G63" s="130"/>
      <c r="H63" s="130"/>
      <c r="I63" s="130"/>
      <c r="J63" s="130"/>
      <c r="K63" s="130"/>
      <c r="L63" s="136"/>
      <c r="M63" s="302"/>
      <c r="N63" s="303"/>
      <c r="O63" s="136"/>
      <c r="P63" s="260"/>
      <c r="Q63" s="136"/>
      <c r="R63" s="136"/>
      <c r="S63" s="136"/>
      <c r="T63" s="136"/>
      <c r="U63" s="136"/>
      <c r="V63" s="136"/>
      <c r="W63" s="136"/>
      <c r="X63" s="136"/>
      <c r="Y63" s="136"/>
      <c r="AA63" s="217"/>
      <c r="AE63" s="128"/>
      <c r="AF63" s="128"/>
      <c r="AG63" s="128"/>
      <c r="AH63" s="128"/>
    </row>
    <row r="64" spans="1:34" s="129" customFormat="1" ht="25.5" customHeight="1">
      <c r="A64" s="130"/>
      <c r="B64" s="215"/>
      <c r="C64" s="215"/>
      <c r="D64" s="216"/>
      <c r="E64" s="216"/>
      <c r="F64" s="216"/>
      <c r="G64" s="216"/>
      <c r="H64" s="216"/>
      <c r="I64" s="216"/>
      <c r="J64" s="216"/>
      <c r="K64" s="216"/>
      <c r="L64" s="136"/>
      <c r="M64" s="302"/>
      <c r="N64" s="303"/>
      <c r="O64" s="136"/>
      <c r="P64" s="260"/>
      <c r="Q64" s="136"/>
      <c r="R64" s="136"/>
      <c r="S64" s="136"/>
      <c r="T64" s="136"/>
      <c r="U64" s="136"/>
      <c r="V64" s="136"/>
      <c r="W64" s="136"/>
      <c r="X64" s="136"/>
      <c r="Y64" s="136"/>
      <c r="AA64" s="217"/>
      <c r="AE64" s="128"/>
      <c r="AF64" s="128"/>
      <c r="AG64" s="128"/>
      <c r="AH64" s="128"/>
    </row>
    <row r="65" spans="1:34" s="129" customFormat="1" ht="25.5" customHeight="1">
      <c r="A65" s="130"/>
      <c r="B65" s="215"/>
      <c r="C65" s="215"/>
      <c r="D65" s="216"/>
      <c r="E65" s="216"/>
      <c r="F65" s="216"/>
      <c r="G65" s="216"/>
      <c r="H65" s="216"/>
      <c r="I65" s="216"/>
      <c r="J65" s="216"/>
      <c r="K65" s="216"/>
      <c r="L65" s="136"/>
      <c r="M65" s="302"/>
      <c r="N65" s="303"/>
      <c r="O65" s="136"/>
      <c r="P65" s="260"/>
      <c r="Q65" s="136"/>
      <c r="R65" s="136"/>
      <c r="S65" s="136"/>
      <c r="T65" s="136"/>
      <c r="U65" s="136"/>
      <c r="V65" s="136"/>
      <c r="W65" s="136"/>
      <c r="X65" s="136"/>
      <c r="Y65" s="136"/>
      <c r="AA65" s="217"/>
      <c r="AE65" s="128"/>
      <c r="AF65" s="128"/>
      <c r="AG65" s="128"/>
      <c r="AH65" s="128"/>
    </row>
    <row r="66" spans="1:34" s="129" customFormat="1" ht="25.5" customHeight="1" thickBot="1">
      <c r="A66" s="130"/>
      <c r="B66" s="218" t="s">
        <v>91</v>
      </c>
      <c r="C66" s="219" t="s">
        <v>121</v>
      </c>
      <c r="D66" s="219" t="s">
        <v>118</v>
      </c>
      <c r="E66" s="219" t="s">
        <v>119</v>
      </c>
      <c r="F66" s="219" t="s">
        <v>120</v>
      </c>
      <c r="G66" s="219" t="str">
        <f>IFERROR(INDEX(#REF!,MATCH(종합!$C$5&amp;5,#REF!,0),2),"")</f>
        <v/>
      </c>
      <c r="H66" s="219" t="str">
        <f>IFERROR(INDEX(#REF!,MATCH(종합!$C$5&amp;6,#REF!,0),2),"")</f>
        <v/>
      </c>
      <c r="I66" s="219" t="str">
        <f>IFERROR(INDEX(#REF!,MATCH(종합!$C$5&amp;7,#REF!,0),2),"")</f>
        <v/>
      </c>
      <c r="J66" s="219" t="str">
        <f>IFERROR(INDEX(#REF!,MATCH(종합!$C$5&amp;8,#REF!,0),2),"")</f>
        <v/>
      </c>
      <c r="K66" s="220" t="str">
        <f>IFERROR(INDEX(#REF!,MATCH(종합!$C$5&amp;9,#REF!,0),2),"")</f>
        <v/>
      </c>
      <c r="L66" s="136"/>
      <c r="M66" s="304">
        <v>1</v>
      </c>
      <c r="N66" s="305">
        <v>2</v>
      </c>
      <c r="O66" s="305">
        <v>3</v>
      </c>
      <c r="P66" s="304">
        <v>4</v>
      </c>
      <c r="Q66" s="305">
        <v>5</v>
      </c>
      <c r="R66" s="305">
        <v>6</v>
      </c>
      <c r="S66" s="304">
        <v>7</v>
      </c>
      <c r="T66" s="305">
        <v>8</v>
      </c>
      <c r="U66" s="306"/>
      <c r="V66" s="136"/>
      <c r="W66" s="136"/>
      <c r="X66" s="136"/>
      <c r="Y66" s="136"/>
      <c r="AA66" s="217"/>
      <c r="AE66" s="128"/>
      <c r="AF66" s="128"/>
      <c r="AG66" s="128"/>
      <c r="AH66" s="128"/>
    </row>
    <row r="67" spans="1:34" s="129" customFormat="1" ht="25.5" customHeight="1" thickTop="1">
      <c r="A67" s="130"/>
      <c r="B67" s="221" t="s">
        <v>110</v>
      </c>
      <c r="C67" s="222" t="s">
        <v>66</v>
      </c>
      <c r="D67" s="223" t="s">
        <v>69</v>
      </c>
      <c r="E67" s="223" t="s">
        <v>69</v>
      </c>
      <c r="F67" s="223" t="s">
        <v>69</v>
      </c>
      <c r="G67" s="223" t="str">
        <f>IFERROR(INDEX(#REF!,MATCH(종합!$C$5&amp;종합!G$66,#REF!,0),15),"")</f>
        <v/>
      </c>
      <c r="H67" s="223" t="str">
        <f>IFERROR(INDEX(#REF!,MATCH(종합!$C$5&amp;종합!H$66,#REF!,0),15),"")</f>
        <v/>
      </c>
      <c r="I67" s="223" t="str">
        <f>IFERROR(INDEX(#REF!,MATCH(종합!$C$5&amp;종합!I$66,#REF!,0),15),"")</f>
        <v/>
      </c>
      <c r="J67" s="223" t="str">
        <f>IFERROR(INDEX(#REF!,MATCH(종합!$C$5&amp;종합!J$66,#REF!,0),15),"")</f>
        <v/>
      </c>
      <c r="K67" s="223" t="str">
        <f>IFERROR(INDEX(#REF!,MATCH(종합!$C$5&amp;종합!K$66,#REF!,0),15),"")</f>
        <v/>
      </c>
      <c r="L67" s="136"/>
      <c r="M67" s="304" t="s">
        <v>121</v>
      </c>
      <c r="N67" s="304" t="s">
        <v>118</v>
      </c>
      <c r="O67" s="304" t="s">
        <v>119</v>
      </c>
      <c r="P67" s="304" t="s">
        <v>120</v>
      </c>
      <c r="Q67" s="304" t="str">
        <f t="shared" ref="Q67:U67" si="1">G66</f>
        <v/>
      </c>
      <c r="R67" s="304" t="str">
        <f t="shared" si="1"/>
        <v/>
      </c>
      <c r="S67" s="304" t="str">
        <f t="shared" si="1"/>
        <v/>
      </c>
      <c r="T67" s="304" t="str">
        <f t="shared" si="1"/>
        <v/>
      </c>
      <c r="U67" s="302" t="str">
        <f t="shared" si="1"/>
        <v/>
      </c>
      <c r="V67" s="136"/>
      <c r="W67" s="136"/>
      <c r="X67" s="136"/>
      <c r="Y67" s="136"/>
      <c r="AA67" s="217"/>
      <c r="AE67" s="128"/>
      <c r="AF67" s="128"/>
      <c r="AG67" s="128"/>
      <c r="AH67" s="128"/>
    </row>
    <row r="68" spans="1:34" s="129" customFormat="1" ht="25.5" customHeight="1">
      <c r="A68" s="130"/>
      <c r="B68" s="224" t="s">
        <v>94</v>
      </c>
      <c r="C68" s="225" t="s">
        <v>790</v>
      </c>
      <c r="D68" s="225" t="s">
        <v>791</v>
      </c>
      <c r="E68" s="225" t="s">
        <v>792</v>
      </c>
      <c r="F68" s="225" t="s">
        <v>793</v>
      </c>
      <c r="G68" s="199" t="str">
        <f>IFERROR(ROUND(SUMIFS(#REF!,#REF!,종합!$C$5,#REF!,종합!G$66)/SUMIFS(#REF!,#REF!,종합!$C$5,#REF!,종합!G$66)*100,0)&amp;"%("&amp;SUMIFS(#REF!,#REF!,종합!$C$5,#REF!,종합!G$66)&amp;"명)","")</f>
        <v/>
      </c>
      <c r="H68" s="199" t="str">
        <f>IFERROR(ROUND(SUMIFS(#REF!,#REF!,종합!$C$5,#REF!,종합!H$66)/SUMIFS(#REF!,#REF!,종합!$C$5,#REF!,종합!H$66)*100,0)&amp;"%("&amp;SUMIFS(#REF!,#REF!,종합!$C$5,#REF!,종합!H$66)&amp;"명)","")</f>
        <v/>
      </c>
      <c r="I68" s="199" t="str">
        <f>IFERROR(ROUND(SUMIFS(#REF!,#REF!,종합!$C$5,#REF!,종합!I$66)/SUMIFS(#REF!,#REF!,종합!$C$5,#REF!,종합!I$66)*100,0)&amp;"%("&amp;SUMIFS(#REF!,#REF!,종합!$C$5,#REF!,종합!I$66)&amp;"명)","")</f>
        <v/>
      </c>
      <c r="J68" s="199" t="str">
        <f>IFERROR(ROUND(SUMIFS(#REF!,#REF!,종합!$C$5,#REF!,종합!J$66)/SUMIFS(#REF!,#REF!,종합!$C$5,#REF!,종합!J$66)*100,0)&amp;"%("&amp;SUMIFS(#REF!,#REF!,종합!$C$5,#REF!,종합!J$66)&amp;"명)","")</f>
        <v/>
      </c>
      <c r="K68" s="226" t="str">
        <f>IFERROR(ROUND(SUMIFS(#REF!,#REF!,종합!$C$5,#REF!,종합!K$66)/SUMIFS(#REF!,#REF!,종합!$C$5,#REF!,종합!K$66)*100,0)&amp;"%("&amp;SUMIFS(#REF!,#REF!,종합!$C$5,#REF!,종합!K$66)&amp;"명)","")</f>
        <v/>
      </c>
      <c r="L68" s="136"/>
      <c r="M68" s="302"/>
      <c r="N68" s="303"/>
      <c r="O68" s="136"/>
      <c r="P68" s="260"/>
      <c r="Q68" s="136"/>
      <c r="R68" s="136"/>
      <c r="S68" s="136"/>
      <c r="T68" s="136"/>
      <c r="U68" s="136"/>
      <c r="V68" s="136"/>
      <c r="W68" s="136"/>
      <c r="X68" s="136"/>
      <c r="Y68" s="136"/>
      <c r="AA68" s="217"/>
      <c r="AE68" s="128"/>
      <c r="AF68" s="128"/>
      <c r="AG68" s="128"/>
      <c r="AH68" s="128"/>
    </row>
    <row r="69" spans="1:34" s="129" customFormat="1" ht="25.5" customHeight="1">
      <c r="A69" s="130"/>
      <c r="B69" s="227" t="s">
        <v>95</v>
      </c>
      <c r="C69" s="225" t="s">
        <v>794</v>
      </c>
      <c r="D69" s="225" t="s">
        <v>795</v>
      </c>
      <c r="E69" s="225" t="s">
        <v>792</v>
      </c>
      <c r="F69" s="225" t="s">
        <v>796</v>
      </c>
      <c r="G69" s="225" t="str">
        <f>IFERROR(ROUND(SUMIFS(#REF!,#REF!,종합!$C$5,#REF!,종합!G$66)/SUMIFS(#REF!,#REF!,종합!$C$5,#REF!,종합!G$66)*100,0)&amp;"%("&amp;SUMIFS(#REF!,#REF!,종합!$C$5,#REF!,종합!G$66)&amp;"명)","")</f>
        <v/>
      </c>
      <c r="H69" s="225" t="str">
        <f>IFERROR(ROUND(SUMIFS(#REF!,#REF!,종합!$C$5,#REF!,종합!H$66)/SUMIFS(#REF!,#REF!,종합!$C$5,#REF!,종합!H$66)*100,0)&amp;"%("&amp;SUMIFS(#REF!,#REF!,종합!$C$5,#REF!,종합!H$66)&amp;"명)","")</f>
        <v/>
      </c>
      <c r="I69" s="225" t="str">
        <f>IFERROR(ROUND(SUMIFS(#REF!,#REF!,종합!$C$5,#REF!,종합!I$66)/SUMIFS(#REF!,#REF!,종합!$C$5,#REF!,종합!I$66)*100,0)&amp;"%("&amp;SUMIFS(#REF!,#REF!,종합!$C$5,#REF!,종합!I$66)&amp;"명)","")</f>
        <v/>
      </c>
      <c r="J69" s="225" t="str">
        <f>IFERROR(ROUND(SUMIFS(#REF!,#REF!,종합!$C$5,#REF!,종합!J$66)/SUMIFS(#REF!,#REF!,종합!$C$5,#REF!,종합!J$66)*100,0)&amp;"%("&amp;SUMIFS(#REF!,#REF!,종합!$C$5,#REF!,종합!J$66)&amp;"명)","")</f>
        <v/>
      </c>
      <c r="K69" s="228" t="str">
        <f>IFERROR(ROUND(SUMIFS(#REF!,#REF!,종합!$C$5,#REF!,종합!K$66)/SUMIFS(#REF!,#REF!,종합!$C$5,#REF!,종합!K$66)*100,0)&amp;"%("&amp;SUMIFS(#REF!,#REF!,종합!$C$5,#REF!,종합!K$66)&amp;"명)","")</f>
        <v/>
      </c>
      <c r="L69" s="136"/>
      <c r="M69" s="307">
        <v>0.375</v>
      </c>
      <c r="N69" s="307">
        <v>0.10294117647058823</v>
      </c>
      <c r="O69" s="307">
        <v>0.11904761904761904</v>
      </c>
      <c r="P69" s="307">
        <v>5.2631578947368418E-2</v>
      </c>
      <c r="Q69" s="307"/>
      <c r="R69" s="307"/>
      <c r="S69" s="307"/>
      <c r="T69" s="307"/>
      <c r="U69" s="136"/>
      <c r="V69" s="136"/>
      <c r="W69" s="136"/>
      <c r="X69" s="136"/>
      <c r="Y69" s="136"/>
      <c r="AA69" s="217"/>
      <c r="AE69" s="128"/>
      <c r="AF69" s="128"/>
      <c r="AG69" s="128"/>
      <c r="AH69" s="128"/>
    </row>
    <row r="70" spans="1:34" s="129" customFormat="1" ht="25.5" customHeight="1">
      <c r="A70" s="130"/>
      <c r="B70" s="229" t="s">
        <v>96</v>
      </c>
      <c r="C70" s="225" t="s">
        <v>797</v>
      </c>
      <c r="D70" s="225" t="s">
        <v>798</v>
      </c>
      <c r="E70" s="225" t="s">
        <v>799</v>
      </c>
      <c r="F70" s="225" t="s">
        <v>800</v>
      </c>
      <c r="G70" s="225" t="str">
        <f>IFERROR(ROUND(SUMIFS(#REF!,#REF!,종합!$C$5,#REF!,종합!G$66)/SUMIFS(#REF!,#REF!,종합!$C$5,#REF!,종합!G$66)*100,0)&amp;"%("&amp;SUMIFS(#REF!,#REF!,종합!$C$5,#REF!,종합!G$66)&amp;"명)","")</f>
        <v/>
      </c>
      <c r="H70" s="225" t="str">
        <f>IFERROR(ROUND(SUMIFS(#REF!,#REF!,종합!$C$5,#REF!,종합!H$66)/SUMIFS(#REF!,#REF!,종합!$C$5,#REF!,종합!H$66)*100,0)&amp;"%("&amp;SUMIFS(#REF!,#REF!,종합!$C$5,#REF!,종합!H$66)&amp;"명)","")</f>
        <v/>
      </c>
      <c r="I70" s="225" t="str">
        <f>IFERROR(ROUND(SUMIFS(#REF!,#REF!,종합!$C$5,#REF!,종합!I$66)/SUMIFS(#REF!,#REF!,종합!$C$5,#REF!,종합!I$66)*100,0)&amp;"%("&amp;SUMIFS(#REF!,#REF!,종합!$C$5,#REF!,종합!I$66)&amp;"명)","")</f>
        <v/>
      </c>
      <c r="J70" s="225" t="str">
        <f>IFERROR(ROUND(SUMIFS(#REF!,#REF!,종합!$C$5,#REF!,종합!J$66)/SUMIFS(#REF!,#REF!,종합!$C$5,#REF!,종합!J$66)*100,0)&amp;"%("&amp;SUMIFS(#REF!,#REF!,종합!$C$5,#REF!,종합!J$66)&amp;"명)","")</f>
        <v/>
      </c>
      <c r="K70" s="228" t="str">
        <f>IFERROR(ROUND(SUMIFS(#REF!,#REF!,종합!$C$5,#REF!,종합!K$66)/SUMIFS(#REF!,#REF!,종합!$C$5,#REF!,종합!K$66)*100,0)&amp;"%("&amp;SUMIFS(#REF!,#REF!,종합!$C$5,#REF!,종합!K$66)&amp;"명)","")</f>
        <v/>
      </c>
      <c r="L70" s="136"/>
      <c r="M70" s="307">
        <v>0.25</v>
      </c>
      <c r="N70" s="307">
        <v>0.14705882352941177</v>
      </c>
      <c r="O70" s="307">
        <v>0.11904761904761904</v>
      </c>
      <c r="P70" s="307">
        <v>0.26315789473684209</v>
      </c>
      <c r="Q70" s="307"/>
      <c r="R70" s="307"/>
      <c r="S70" s="307"/>
      <c r="T70" s="307"/>
      <c r="U70" s="136"/>
      <c r="V70" s="136"/>
      <c r="W70" s="136"/>
      <c r="X70" s="136"/>
      <c r="Y70" s="136"/>
      <c r="AA70" s="217"/>
      <c r="AE70" s="128"/>
      <c r="AF70" s="128"/>
      <c r="AG70" s="128"/>
      <c r="AH70" s="128"/>
    </row>
    <row r="71" spans="1:34" s="129" customFormat="1" ht="25.5" customHeight="1">
      <c r="A71" s="130"/>
      <c r="B71" s="229" t="s">
        <v>99</v>
      </c>
      <c r="C71" s="225" t="s">
        <v>801</v>
      </c>
      <c r="D71" s="225" t="s">
        <v>802</v>
      </c>
      <c r="E71" s="225" t="s">
        <v>803</v>
      </c>
      <c r="F71" s="225" t="s">
        <v>793</v>
      </c>
      <c r="G71" s="225" t="str">
        <f>IFERROR(ROUND(SUMIFS(#REF!,#REF!,종합!$C$5,#REF!,종합!G$66)/SUMIFS(#REF!,#REF!,종합!$C$5,#REF!,종합!G$66)*100,0)&amp;"%("&amp;SUMIFS(#REF!,#REF!,종합!$C$5,#REF!,종합!G$66)&amp;"명)","")</f>
        <v/>
      </c>
      <c r="H71" s="225" t="str">
        <f>IFERROR(ROUND(SUMIFS(#REF!,#REF!,종합!$C$5,#REF!,종합!H$66)/SUMIFS(#REF!,#REF!,종합!$C$5,#REF!,종합!H$66)*100,0)&amp;"%("&amp;SUMIFS(#REF!,#REF!,종합!$C$5,#REF!,종합!H$66)&amp;"명)","")</f>
        <v/>
      </c>
      <c r="I71" s="225" t="str">
        <f>IFERROR(ROUND(SUMIFS(#REF!,#REF!,종합!$C$5,#REF!,종합!I$66)/SUMIFS(#REF!,#REF!,종합!$C$5,#REF!,종합!I$66)*100,0)&amp;"%("&amp;SUMIFS(#REF!,#REF!,종합!$C$5,#REF!,종합!I$66)&amp;"명)","")</f>
        <v/>
      </c>
      <c r="J71" s="225" t="str">
        <f>IFERROR(ROUND(SUMIFS(#REF!,#REF!,종합!$C$5,#REF!,종합!J$66)/SUMIFS(#REF!,#REF!,종합!$C$5,#REF!,종합!J$66)*100,0)&amp;"%("&amp;SUMIFS(#REF!,#REF!,종합!$C$5,#REF!,종합!J$66)&amp;"명)","")</f>
        <v/>
      </c>
      <c r="K71" s="228" t="str">
        <f>IFERROR(ROUND(SUMIFS(#REF!,#REF!,종합!$C$5,#REF!,종합!K$66)/SUMIFS(#REF!,#REF!,종합!$C$5,#REF!,종합!K$66)*100,0)&amp;"%("&amp;SUMIFS(#REF!,#REF!,종합!$C$5,#REF!,종합!K$66)&amp;"명)","")</f>
        <v/>
      </c>
      <c r="L71" s="136"/>
      <c r="M71" s="307">
        <v>0.125</v>
      </c>
      <c r="N71" s="307">
        <v>0.16176470588235295</v>
      </c>
      <c r="O71" s="307">
        <v>0.26190476190476192</v>
      </c>
      <c r="P71" s="307">
        <v>0.10526315789473684</v>
      </c>
      <c r="Q71" s="307"/>
      <c r="R71" s="307"/>
      <c r="S71" s="307"/>
      <c r="T71" s="307"/>
      <c r="U71" s="136"/>
      <c r="V71" s="136"/>
      <c r="W71" s="136"/>
      <c r="X71" s="136"/>
      <c r="Y71" s="136"/>
      <c r="AA71" s="217"/>
      <c r="AE71" s="128"/>
      <c r="AF71" s="128"/>
      <c r="AG71" s="128"/>
      <c r="AH71" s="128"/>
    </row>
    <row r="72" spans="1:34" s="129" customFormat="1" ht="25.5" customHeight="1">
      <c r="A72" s="130"/>
      <c r="B72" s="230" t="s">
        <v>97</v>
      </c>
      <c r="C72" s="225" t="s">
        <v>496</v>
      </c>
      <c r="D72" s="225" t="s">
        <v>804</v>
      </c>
      <c r="E72" s="225" t="s">
        <v>805</v>
      </c>
      <c r="F72" s="225" t="s">
        <v>806</v>
      </c>
      <c r="G72" s="225" t="str">
        <f>IFERROR(ROUND(SUMIFS(#REF!,#REF!,종합!$C$5,#REF!,종합!G$66)/SUMIFS(#REF!,#REF!,종합!$C$5,#REF!,종합!G$66)*100,0)&amp;"%("&amp;SUMIFS(#REF!,#REF!,종합!$C$5,#REF!,종합!G$66)&amp;"명)","")</f>
        <v/>
      </c>
      <c r="H72" s="225" t="str">
        <f>IFERROR(ROUND(SUMIFS(#REF!,#REF!,종합!$C$5,#REF!,종합!H$66)/SUMIFS(#REF!,#REF!,종합!$C$5,#REF!,종합!H$66)*100,0)&amp;"%("&amp;SUMIFS(#REF!,#REF!,종합!$C$5,#REF!,종합!H$66)&amp;"명)","")</f>
        <v/>
      </c>
      <c r="I72" s="225" t="str">
        <f>IFERROR(ROUND(SUMIFS(#REF!,#REF!,종합!$C$5,#REF!,종합!I$66)/SUMIFS(#REF!,#REF!,종합!$C$5,#REF!,종합!I$66)*100,0)&amp;"%("&amp;SUMIFS(#REF!,#REF!,종합!$C$5,#REF!,종합!I$66)&amp;"명)","")</f>
        <v/>
      </c>
      <c r="J72" s="225" t="str">
        <f>IFERROR(ROUND(SUMIFS(#REF!,#REF!,종합!$C$5,#REF!,종합!J$66)/SUMIFS(#REF!,#REF!,종합!$C$5,#REF!,종합!J$66)*100,0)&amp;"%("&amp;SUMIFS(#REF!,#REF!,종합!$C$5,#REF!,종합!J$66)&amp;"명)","")</f>
        <v/>
      </c>
      <c r="K72" s="228" t="str">
        <f>IFERROR(ROUND(SUMIFS(#REF!,#REF!,종합!$C$5,#REF!,종합!K$66)/SUMIFS(#REF!,#REF!,종합!$C$5,#REF!,종합!K$66)*100,0)&amp;"%("&amp;SUMIFS(#REF!,#REF!,종합!$C$5,#REF!,종합!K$66)&amp;"명)","")</f>
        <v/>
      </c>
      <c r="L72" s="136"/>
      <c r="M72" s="307">
        <v>0.1875</v>
      </c>
      <c r="N72" s="307">
        <v>0.17647058823529413</v>
      </c>
      <c r="O72" s="307">
        <v>0.19047619047619047</v>
      </c>
      <c r="P72" s="307">
        <v>5.2631578947368418E-2</v>
      </c>
      <c r="Q72" s="307"/>
      <c r="R72" s="307"/>
      <c r="S72" s="307"/>
      <c r="T72" s="307"/>
      <c r="U72" s="136"/>
      <c r="V72" s="136"/>
      <c r="W72" s="136"/>
      <c r="X72" s="136"/>
      <c r="Y72" s="136"/>
      <c r="AA72" s="217"/>
      <c r="AE72" s="128"/>
      <c r="AF72" s="128"/>
      <c r="AG72" s="128"/>
      <c r="AH72" s="128"/>
    </row>
    <row r="73" spans="1:34" s="129" customFormat="1" ht="25.5" customHeight="1">
      <c r="A73" s="130"/>
      <c r="B73" s="231" t="s">
        <v>98</v>
      </c>
      <c r="C73" s="232" t="s">
        <v>495</v>
      </c>
      <c r="D73" s="232" t="s">
        <v>798</v>
      </c>
      <c r="E73" s="232" t="s">
        <v>807</v>
      </c>
      <c r="F73" s="232" t="s">
        <v>808</v>
      </c>
      <c r="G73" s="232" t="str">
        <f>IFERROR(ROUND(SUMIFS(#REF!,#REF!,종합!$C$5,#REF!,종합!G$66)/SUMIFS(#REF!,#REF!,종합!$C$5,#REF!,종합!G$66)*100,0)&amp;"%("&amp;SUMIFS(#REF!,#REF!,종합!$C$5,#REF!,종합!G$66)&amp;"명)","")</f>
        <v/>
      </c>
      <c r="H73" s="232" t="str">
        <f>IFERROR(ROUND(SUMIFS(#REF!,#REF!,종합!$C$5,#REF!,종합!H$66)/SUMIFS(#REF!,#REF!,종합!$C$5,#REF!,종합!H$66)*100,0)&amp;"%("&amp;SUMIFS(#REF!,#REF!,종합!$C$5,#REF!,종합!H$66)&amp;"명)","")</f>
        <v/>
      </c>
      <c r="I73" s="232" t="str">
        <f>IFERROR(ROUND(SUMIFS(#REF!,#REF!,종합!$C$5,#REF!,종합!I$66)/SUMIFS(#REF!,#REF!,종합!$C$5,#REF!,종합!I$66)*100,0)&amp;"%("&amp;SUMIFS(#REF!,#REF!,종합!$C$5,#REF!,종합!I$66)&amp;"명)","")</f>
        <v/>
      </c>
      <c r="J73" s="232" t="str">
        <f>IFERROR(ROUND(SUMIFS(#REF!,#REF!,종합!$C$5,#REF!,종합!J$66)/SUMIFS(#REF!,#REF!,종합!$C$5,#REF!,종합!J$66)*100,0)&amp;"%("&amp;SUMIFS(#REF!,#REF!,종합!$C$5,#REF!,종합!J$66)&amp;"명)","")</f>
        <v/>
      </c>
      <c r="K73" s="233" t="str">
        <f>IFERROR(ROUND(SUMIFS(#REF!,#REF!,종합!$C$5,#REF!,종합!K$66)/SUMIFS(#REF!,#REF!,종합!$C$5,#REF!,종합!K$66)*100,0)&amp;"%("&amp;SUMIFS(#REF!,#REF!,종합!$C$5,#REF!,종합!K$66)&amp;"명)","")</f>
        <v/>
      </c>
      <c r="L73" s="136"/>
      <c r="M73" s="307">
        <v>0</v>
      </c>
      <c r="N73" s="307">
        <v>0.25</v>
      </c>
      <c r="O73" s="307">
        <v>7.1428571428571425E-2</v>
      </c>
      <c r="P73" s="307">
        <v>0.36842105263157893</v>
      </c>
      <c r="Q73" s="307"/>
      <c r="R73" s="307"/>
      <c r="S73" s="307"/>
      <c r="T73" s="307"/>
      <c r="U73" s="136"/>
      <c r="V73" s="136"/>
      <c r="W73" s="136"/>
      <c r="X73" s="136"/>
      <c r="Y73" s="136"/>
      <c r="AA73" s="217"/>
      <c r="AE73" s="128"/>
      <c r="AF73" s="128"/>
      <c r="AG73" s="128"/>
      <c r="AH73" s="128"/>
    </row>
    <row r="74" spans="1:34" s="129" customFormat="1" ht="15.75" customHeight="1">
      <c r="A74" s="130"/>
      <c r="B74" s="215"/>
      <c r="C74" s="215"/>
      <c r="D74" s="216"/>
      <c r="E74" s="216"/>
      <c r="F74" s="216"/>
      <c r="G74" s="216"/>
      <c r="H74" s="216"/>
      <c r="I74" s="216"/>
      <c r="J74" s="216"/>
      <c r="K74" s="216"/>
      <c r="L74" s="136"/>
      <c r="M74" s="307">
        <v>6.25E-2</v>
      </c>
      <c r="N74" s="307">
        <v>0.16176470588235295</v>
      </c>
      <c r="O74" s="307">
        <v>0.23809523809523808</v>
      </c>
      <c r="P74" s="307">
        <v>0.15789473684210525</v>
      </c>
      <c r="Q74" s="307"/>
      <c r="R74" s="307"/>
      <c r="S74" s="307"/>
      <c r="T74" s="307"/>
      <c r="U74" s="136"/>
      <c r="V74" s="136"/>
      <c r="W74" s="136"/>
      <c r="X74" s="136"/>
      <c r="Y74" s="136"/>
      <c r="AA74" s="217"/>
      <c r="AE74" s="128"/>
      <c r="AF74" s="128"/>
      <c r="AG74" s="128"/>
      <c r="AH74" s="128"/>
    </row>
    <row r="75" spans="1:34" s="129" customFormat="1" ht="17.25" customHeight="1">
      <c r="A75" s="130"/>
      <c r="B75" s="145" t="s">
        <v>131</v>
      </c>
      <c r="C75" s="145"/>
      <c r="D75" s="146"/>
      <c r="E75" s="146"/>
      <c r="F75" s="146"/>
      <c r="G75" s="146"/>
      <c r="H75" s="146"/>
      <c r="I75" s="146"/>
      <c r="J75" s="146"/>
      <c r="K75" s="146"/>
      <c r="L75" s="136"/>
      <c r="M75" s="302"/>
      <c r="N75" s="303"/>
      <c r="O75" s="136"/>
      <c r="P75" s="260"/>
      <c r="Q75" s="136"/>
      <c r="R75" s="136"/>
      <c r="S75" s="136"/>
      <c r="T75" s="136"/>
      <c r="U75" s="136"/>
      <c r="V75" s="136"/>
      <c r="W75" s="136"/>
      <c r="X75" s="136"/>
      <c r="Y75" s="136"/>
      <c r="AA75" s="217"/>
      <c r="AE75" s="128"/>
      <c r="AF75" s="128"/>
      <c r="AG75" s="128"/>
      <c r="AH75" s="128"/>
    </row>
    <row r="76" spans="1:34" s="129" customFormat="1" ht="30.75" customHeight="1">
      <c r="A76" s="130"/>
      <c r="B76" s="170" t="s">
        <v>75</v>
      </c>
      <c r="C76" s="170" t="s">
        <v>101</v>
      </c>
      <c r="D76" s="170" t="s">
        <v>102</v>
      </c>
      <c r="E76" s="170" t="s">
        <v>103</v>
      </c>
      <c r="F76" s="170" t="s">
        <v>104</v>
      </c>
      <c r="G76" s="170" t="s">
        <v>105</v>
      </c>
      <c r="H76" s="170" t="s">
        <v>6</v>
      </c>
      <c r="I76" s="170" t="s">
        <v>7</v>
      </c>
      <c r="J76" s="170" t="s">
        <v>106</v>
      </c>
      <c r="K76" s="170" t="s">
        <v>109</v>
      </c>
      <c r="L76" s="136"/>
      <c r="M76" s="302"/>
      <c r="N76" s="303"/>
      <c r="O76" s="136"/>
      <c r="P76" s="260"/>
      <c r="Q76" s="136"/>
      <c r="R76" s="136"/>
      <c r="S76" s="136"/>
      <c r="T76" s="136"/>
      <c r="U76" s="136"/>
      <c r="V76" s="136"/>
      <c r="W76" s="136"/>
      <c r="X76" s="136"/>
      <c r="Y76" s="136"/>
      <c r="AA76" s="217"/>
      <c r="AE76" s="128"/>
      <c r="AF76" s="128"/>
      <c r="AG76" s="128"/>
      <c r="AH76" s="128"/>
    </row>
    <row r="77" spans="1:34" s="129" customFormat="1" ht="27" customHeight="1">
      <c r="A77" s="130"/>
      <c r="B77" s="234" t="s">
        <v>121</v>
      </c>
      <c r="C77" s="235">
        <v>1</v>
      </c>
      <c r="D77" s="236">
        <v>6.4190239701056001E-2</v>
      </c>
      <c r="E77" s="236">
        <v>0.40810322205664806</v>
      </c>
      <c r="F77" s="236">
        <v>0.25221904618407442</v>
      </c>
      <c r="G77" s="237">
        <v>20.867333333333335</v>
      </c>
      <c r="H77" s="238">
        <v>2.4259059927598128</v>
      </c>
      <c r="I77" s="238">
        <v>54.292296574554236</v>
      </c>
      <c r="J77" s="239">
        <v>2.2015591499802447</v>
      </c>
      <c r="K77" s="184"/>
      <c r="L77" s="136"/>
      <c r="M77" s="302"/>
      <c r="N77" s="303"/>
      <c r="O77" s="136"/>
      <c r="P77" s="260"/>
      <c r="Q77" s="136"/>
      <c r="R77" s="136"/>
      <c r="S77" s="136"/>
      <c r="T77" s="136"/>
      <c r="U77" s="136"/>
      <c r="V77" s="136"/>
      <c r="W77" s="136"/>
      <c r="X77" s="136"/>
      <c r="Y77" s="136"/>
      <c r="AA77" s="217"/>
      <c r="AE77" s="128"/>
      <c r="AF77" s="128"/>
      <c r="AG77" s="128"/>
      <c r="AH77" s="128"/>
    </row>
    <row r="78" spans="1:34" s="129" customFormat="1" ht="20.25" customHeight="1">
      <c r="A78" s="130"/>
      <c r="B78" s="234" t="s">
        <v>121</v>
      </c>
      <c r="C78" s="235">
        <v>2</v>
      </c>
      <c r="D78" s="236">
        <v>4.5612544013041968E-2</v>
      </c>
      <c r="E78" s="236">
        <v>0.30696222593898947</v>
      </c>
      <c r="F78" s="236">
        <v>0.2176852217277587</v>
      </c>
      <c r="G78" s="237">
        <v>14.316800000000001</v>
      </c>
      <c r="H78" s="238">
        <v>0.105583728475361</v>
      </c>
      <c r="I78" s="238">
        <v>11.30964168476463</v>
      </c>
      <c r="J78" s="239">
        <v>2.7444673642237127</v>
      </c>
      <c r="K78" s="184"/>
      <c r="L78" s="136"/>
      <c r="M78" s="302"/>
      <c r="N78" s="303"/>
      <c r="O78" s="136"/>
      <c r="P78" s="260"/>
      <c r="Q78" s="136"/>
      <c r="R78" s="136"/>
      <c r="S78" s="136"/>
      <c r="T78" s="136"/>
      <c r="U78" s="136"/>
      <c r="V78" s="136"/>
      <c r="W78" s="136"/>
      <c r="X78" s="136"/>
      <c r="Y78" s="136"/>
      <c r="AA78" s="217"/>
      <c r="AE78" s="128"/>
      <c r="AF78" s="128"/>
      <c r="AG78" s="128"/>
      <c r="AH78" s="128"/>
    </row>
    <row r="79" spans="1:34" s="129" customFormat="1" ht="20.25" customHeight="1">
      <c r="A79" s="130"/>
      <c r="B79" s="234" t="s">
        <v>121</v>
      </c>
      <c r="C79" s="235">
        <v>3</v>
      </c>
      <c r="D79" s="236">
        <v>2.1054412463848021E-2</v>
      </c>
      <c r="E79" s="236">
        <v>0.30447878620311813</v>
      </c>
      <c r="F79" s="236">
        <v>0.23146530508707552</v>
      </c>
      <c r="G79" s="237">
        <v>14.288166666666667</v>
      </c>
      <c r="H79" s="238">
        <v>0.14164199774992933</v>
      </c>
      <c r="I79" s="238">
        <v>13.226816216850141</v>
      </c>
      <c r="J79" s="239">
        <v>2.8707557824502987</v>
      </c>
      <c r="K79" s="184"/>
      <c r="L79" s="136"/>
      <c r="M79" s="302"/>
      <c r="N79" s="303"/>
      <c r="O79" s="136"/>
      <c r="P79" s="260"/>
      <c r="Q79" s="136"/>
      <c r="R79" s="136"/>
      <c r="S79" s="136"/>
      <c r="T79" s="136"/>
      <c r="U79" s="136"/>
      <c r="V79" s="136"/>
      <c r="W79" s="136"/>
      <c r="X79" s="136"/>
      <c r="Y79" s="136"/>
      <c r="AA79" s="217"/>
      <c r="AE79" s="128"/>
      <c r="AF79" s="128"/>
      <c r="AG79" s="128"/>
      <c r="AH79" s="128"/>
    </row>
    <row r="80" spans="1:34" s="129" customFormat="1" ht="20.25" customHeight="1">
      <c r="A80" s="130"/>
      <c r="B80" s="234" t="s">
        <v>121</v>
      </c>
      <c r="C80" s="235">
        <v>4</v>
      </c>
      <c r="D80" s="236">
        <v>1.6635683785544406E-2</v>
      </c>
      <c r="E80" s="236">
        <v>0.30052090951970672</v>
      </c>
      <c r="F80" s="236">
        <v>0.24382442253232797</v>
      </c>
      <c r="G80" s="237">
        <v>15.133166666666668</v>
      </c>
      <c r="H80" s="238">
        <v>0.15353645637858679</v>
      </c>
      <c r="I80" s="238">
        <v>13.711658534921016</v>
      </c>
      <c r="J80" s="239">
        <v>2.8350825382617098</v>
      </c>
      <c r="K80" s="184"/>
      <c r="L80" s="136"/>
      <c r="M80" s="302"/>
      <c r="N80" s="303"/>
      <c r="O80" s="136"/>
      <c r="P80" s="260"/>
      <c r="Q80" s="136"/>
      <c r="R80" s="136"/>
      <c r="S80" s="136"/>
      <c r="T80" s="136"/>
      <c r="U80" s="136"/>
      <c r="V80" s="136"/>
      <c r="W80" s="136"/>
      <c r="X80" s="136"/>
      <c r="Y80" s="136"/>
      <c r="AA80" s="217"/>
      <c r="AE80" s="128"/>
      <c r="AF80" s="128"/>
      <c r="AG80" s="128"/>
      <c r="AH80" s="128"/>
    </row>
    <row r="81" spans="1:34" s="129" customFormat="1" ht="20.25" customHeight="1">
      <c r="A81" s="130"/>
      <c r="B81" s="234" t="s">
        <v>121</v>
      </c>
      <c r="C81" s="235">
        <v>5</v>
      </c>
      <c r="D81" s="236">
        <v>9.5552830133684794E-3</v>
      </c>
      <c r="E81" s="236">
        <v>0.30237556485036571</v>
      </c>
      <c r="F81" s="236">
        <v>0.25387941864046298</v>
      </c>
      <c r="G81" s="237">
        <v>15.38475</v>
      </c>
      <c r="H81" s="238">
        <v>0.19179074358902942</v>
      </c>
      <c r="I81" s="238">
        <v>14.347092639824112</v>
      </c>
      <c r="J81" s="239">
        <v>2.6544384419999019</v>
      </c>
      <c r="K81" s="184"/>
      <c r="L81" s="136"/>
      <c r="M81" s="302"/>
      <c r="N81" s="303"/>
      <c r="O81" s="136"/>
      <c r="P81" s="260"/>
      <c r="Q81" s="136"/>
      <c r="R81" s="136"/>
      <c r="S81" s="136"/>
      <c r="T81" s="136"/>
      <c r="U81" s="136"/>
      <c r="V81" s="136"/>
      <c r="W81" s="136"/>
      <c r="X81" s="136"/>
      <c r="Y81" s="136"/>
      <c r="AA81" s="217"/>
      <c r="AE81" s="128"/>
      <c r="AF81" s="128"/>
      <c r="AG81" s="128"/>
      <c r="AH81" s="128"/>
    </row>
    <row r="82" spans="1:34" s="129" customFormat="1" ht="20.25" customHeight="1">
      <c r="A82" s="130"/>
      <c r="B82" s="234" t="s">
        <v>121</v>
      </c>
      <c r="C82" s="235">
        <v>6</v>
      </c>
      <c r="D82" s="236">
        <v>2.052100387007269E-2</v>
      </c>
      <c r="E82" s="236">
        <v>0.29803680054464193</v>
      </c>
      <c r="F82" s="236">
        <v>0.23640962519820879</v>
      </c>
      <c r="G82" s="237">
        <v>16.465499999999999</v>
      </c>
      <c r="H82" s="238">
        <v>0.13219326337842094</v>
      </c>
      <c r="I82" s="238">
        <v>13.808187238345969</v>
      </c>
      <c r="J82" s="239">
        <v>2.6988782780838174</v>
      </c>
      <c r="K82" s="184"/>
      <c r="L82" s="136"/>
      <c r="M82" s="302"/>
      <c r="N82" s="303"/>
      <c r="O82" s="136"/>
      <c r="P82" s="260"/>
      <c r="Q82" s="136"/>
      <c r="R82" s="136"/>
      <c r="S82" s="136"/>
      <c r="T82" s="136"/>
      <c r="U82" s="136"/>
      <c r="V82" s="136"/>
      <c r="W82" s="136"/>
      <c r="X82" s="136"/>
      <c r="Y82" s="136"/>
      <c r="AA82" s="217"/>
      <c r="AE82" s="128"/>
      <c r="AF82" s="128"/>
      <c r="AG82" s="128"/>
      <c r="AH82" s="128"/>
    </row>
    <row r="83" spans="1:34" s="129" customFormat="1" ht="20.25" customHeight="1">
      <c r="A83" s="130"/>
      <c r="B83" s="234" t="s">
        <v>121</v>
      </c>
      <c r="C83" s="235">
        <v>7</v>
      </c>
      <c r="D83" s="236">
        <v>2.2593298282424078E-2</v>
      </c>
      <c r="E83" s="236">
        <v>0.3007625233661213</v>
      </c>
      <c r="F83" s="236">
        <v>0.22566476570643715</v>
      </c>
      <c r="G83" s="237">
        <v>17.117000000000001</v>
      </c>
      <c r="H83" s="238">
        <v>0.10842751505414398</v>
      </c>
      <c r="I83" s="238">
        <v>15.358305726106769</v>
      </c>
      <c r="J83" s="239">
        <v>2.6240961910030114</v>
      </c>
      <c r="K83" s="184"/>
      <c r="L83" s="136"/>
      <c r="M83" s="302"/>
      <c r="N83" s="303"/>
      <c r="O83" s="136"/>
      <c r="P83" s="260"/>
      <c r="Q83" s="136"/>
      <c r="R83" s="136"/>
      <c r="S83" s="136"/>
      <c r="T83" s="136"/>
      <c r="U83" s="136"/>
      <c r="V83" s="136"/>
      <c r="W83" s="136"/>
      <c r="X83" s="136"/>
      <c r="Y83" s="136"/>
      <c r="AA83" s="217"/>
      <c r="AE83" s="128"/>
      <c r="AF83" s="128"/>
      <c r="AG83" s="128"/>
      <c r="AH83" s="128"/>
    </row>
    <row r="84" spans="1:34" s="129" customFormat="1" ht="20.25" customHeight="1">
      <c r="A84" s="130"/>
      <c r="B84" s="234" t="s">
        <v>121</v>
      </c>
      <c r="C84" s="235">
        <v>8</v>
      </c>
      <c r="D84" s="236">
        <v>2.8296590084271375E-2</v>
      </c>
      <c r="E84" s="236">
        <v>0.30335368380569078</v>
      </c>
      <c r="F84" s="236">
        <v>0.21044100997689943</v>
      </c>
      <c r="G84" s="237">
        <v>18.149000000000001</v>
      </c>
      <c r="H84" s="238">
        <v>0.1088487982639135</v>
      </c>
      <c r="I84" s="238">
        <v>16.73679855210365</v>
      </c>
      <c r="J84" s="239">
        <v>2.5312562525953397</v>
      </c>
      <c r="K84" s="184"/>
      <c r="L84" s="136"/>
      <c r="M84" s="302"/>
      <c r="N84" s="303"/>
      <c r="O84" s="136"/>
      <c r="P84" s="260"/>
      <c r="Q84" s="136"/>
      <c r="R84" s="136"/>
      <c r="S84" s="136"/>
      <c r="T84" s="136"/>
      <c r="U84" s="136"/>
      <c r="V84" s="136"/>
      <c r="W84" s="136"/>
      <c r="X84" s="136"/>
      <c r="Y84" s="136"/>
      <c r="AA84" s="217"/>
      <c r="AE84" s="128"/>
      <c r="AF84" s="128"/>
      <c r="AG84" s="128"/>
      <c r="AH84" s="128"/>
    </row>
    <row r="85" spans="1:34" s="129" customFormat="1" ht="20.25" customHeight="1">
      <c r="A85" s="130"/>
      <c r="B85" s="234" t="s">
        <v>121</v>
      </c>
      <c r="C85" s="235">
        <v>9</v>
      </c>
      <c r="D85" s="236">
        <v>2.4386215818353898E-2</v>
      </c>
      <c r="E85" s="236">
        <v>0.30225115433372951</v>
      </c>
      <c r="F85" s="236">
        <v>0.21755756314005326</v>
      </c>
      <c r="G85" s="237">
        <v>17.207799999999999</v>
      </c>
      <c r="H85" s="238">
        <v>0.17660684983464495</v>
      </c>
      <c r="I85" s="238">
        <v>17.13914288004656</v>
      </c>
      <c r="J85" s="239">
        <v>2.5913583500972077</v>
      </c>
      <c r="K85" s="184"/>
      <c r="L85" s="136"/>
      <c r="M85" s="302"/>
      <c r="N85" s="303"/>
      <c r="O85" s="136"/>
      <c r="P85" s="260"/>
      <c r="Q85" s="136"/>
      <c r="R85" s="136"/>
      <c r="S85" s="136"/>
      <c r="T85" s="136"/>
      <c r="U85" s="136"/>
      <c r="V85" s="136"/>
      <c r="W85" s="136"/>
      <c r="X85" s="136"/>
      <c r="Y85" s="136"/>
      <c r="AA85" s="217"/>
      <c r="AE85" s="128"/>
      <c r="AF85" s="128"/>
      <c r="AG85" s="128"/>
      <c r="AH85" s="128"/>
    </row>
    <row r="86" spans="1:34" s="129" customFormat="1" ht="20.25" customHeight="1">
      <c r="A86" s="130"/>
      <c r="B86" s="234" t="s">
        <v>121</v>
      </c>
      <c r="C86" s="235">
        <v>10</v>
      </c>
      <c r="D86" s="236">
        <v>1.8770397363078426E-2</v>
      </c>
      <c r="E86" s="236">
        <v>0.30731461946795352</v>
      </c>
      <c r="F86" s="236">
        <v>0.22676907377525662</v>
      </c>
      <c r="G86" s="237">
        <v>16.62</v>
      </c>
      <c r="H86" s="238">
        <v>0.12962347818210923</v>
      </c>
      <c r="I86" s="238">
        <v>20.89458455252166</v>
      </c>
      <c r="J86" s="239">
        <v>2.6299503540612328</v>
      </c>
      <c r="K86" s="184" t="s">
        <v>66</v>
      </c>
      <c r="L86" s="136"/>
      <c r="M86" s="302"/>
      <c r="N86" s="303"/>
      <c r="O86" s="136"/>
      <c r="P86" s="260"/>
      <c r="Q86" s="136"/>
      <c r="R86" s="136"/>
      <c r="S86" s="136"/>
      <c r="T86" s="136"/>
      <c r="U86" s="136"/>
      <c r="V86" s="136"/>
      <c r="W86" s="136"/>
      <c r="X86" s="136"/>
      <c r="Y86" s="136"/>
      <c r="AA86" s="217"/>
      <c r="AE86" s="128"/>
      <c r="AF86" s="128"/>
      <c r="AG86" s="128"/>
      <c r="AH86" s="128"/>
    </row>
    <row r="87" spans="1:34" s="129" customFormat="1" ht="20.25" customHeight="1">
      <c r="A87" s="130"/>
      <c r="B87" s="234" t="s">
        <v>118</v>
      </c>
      <c r="C87" s="235">
        <v>1</v>
      </c>
      <c r="D87" s="236">
        <v>7.1838157954911483E-2</v>
      </c>
      <c r="E87" s="236">
        <v>0.42223470101076843</v>
      </c>
      <c r="F87" s="236">
        <v>0.24464059252028597</v>
      </c>
      <c r="G87" s="237">
        <v>20.183958333333333</v>
      </c>
      <c r="H87" s="238">
        <v>5.0789215066556785</v>
      </c>
      <c r="I87" s="238">
        <v>70.520142350760992</v>
      </c>
      <c r="J87" s="239">
        <v>1.6949429106640221</v>
      </c>
      <c r="K87" s="184"/>
      <c r="L87" s="136"/>
      <c r="M87" s="302"/>
      <c r="N87" s="303"/>
      <c r="O87" s="136"/>
      <c r="P87" s="260"/>
      <c r="Q87" s="136"/>
      <c r="R87" s="136"/>
      <c r="S87" s="136"/>
      <c r="T87" s="136"/>
      <c r="U87" s="136"/>
      <c r="V87" s="136"/>
      <c r="W87" s="136"/>
      <c r="X87" s="136"/>
      <c r="Y87" s="136"/>
      <c r="AA87" s="217"/>
      <c r="AE87" s="128"/>
      <c r="AF87" s="128"/>
      <c r="AG87" s="128"/>
      <c r="AH87" s="128"/>
    </row>
    <row r="88" spans="1:34" s="129" customFormat="1" ht="20.25" customHeight="1">
      <c r="A88" s="130"/>
      <c r="B88" s="234" t="s">
        <v>118</v>
      </c>
      <c r="C88" s="235">
        <v>2</v>
      </c>
      <c r="D88" s="236">
        <v>4.0050077517634904E-2</v>
      </c>
      <c r="E88" s="236">
        <v>0.37161761888844541</v>
      </c>
      <c r="F88" s="236">
        <v>0.18916415863793645</v>
      </c>
      <c r="G88" s="237">
        <v>13.656714285714285</v>
      </c>
      <c r="H88" s="238">
        <v>0.3700900889793966</v>
      </c>
      <c r="I88" s="238">
        <v>19.577536549060248</v>
      </c>
      <c r="J88" s="239">
        <v>2.0408227226439561</v>
      </c>
      <c r="K88" s="184"/>
      <c r="L88" s="136"/>
      <c r="M88" s="302"/>
      <c r="N88" s="303"/>
      <c r="O88" s="136"/>
      <c r="P88" s="260"/>
      <c r="Q88" s="136"/>
      <c r="R88" s="136"/>
      <c r="S88" s="136"/>
      <c r="T88" s="136"/>
      <c r="U88" s="136"/>
      <c r="V88" s="136"/>
      <c r="W88" s="136"/>
      <c r="X88" s="136"/>
      <c r="Y88" s="136"/>
      <c r="AA88" s="217"/>
      <c r="AE88" s="128"/>
      <c r="AF88" s="128"/>
      <c r="AG88" s="128"/>
      <c r="AH88" s="128"/>
    </row>
    <row r="89" spans="1:34" s="129" customFormat="1" ht="20.25" customHeight="1">
      <c r="A89" s="130"/>
      <c r="B89" s="234" t="s">
        <v>118</v>
      </c>
      <c r="C89" s="235">
        <v>3</v>
      </c>
      <c r="D89" s="236">
        <v>1.3680172702864384E-2</v>
      </c>
      <c r="E89" s="236">
        <v>0.37198739548461446</v>
      </c>
      <c r="F89" s="236">
        <v>0.19828234058696534</v>
      </c>
      <c r="G89" s="237">
        <v>13.936178571428572</v>
      </c>
      <c r="H89" s="238">
        <v>0.35207829392578111</v>
      </c>
      <c r="I89" s="238">
        <v>22.794727852900611</v>
      </c>
      <c r="J89" s="239">
        <v>2.0377622189656068</v>
      </c>
      <c r="K89" s="184"/>
      <c r="L89" s="136"/>
      <c r="M89" s="302"/>
      <c r="N89" s="303"/>
      <c r="O89" s="136"/>
      <c r="P89" s="260"/>
      <c r="Q89" s="136"/>
      <c r="R89" s="136"/>
      <c r="S89" s="136"/>
      <c r="T89" s="136"/>
      <c r="U89" s="136"/>
      <c r="V89" s="136"/>
      <c r="W89" s="136"/>
      <c r="X89" s="136"/>
      <c r="Y89" s="136"/>
      <c r="AA89" s="217"/>
      <c r="AE89" s="128"/>
      <c r="AF89" s="128"/>
      <c r="AG89" s="128"/>
      <c r="AH89" s="128"/>
    </row>
    <row r="90" spans="1:34" s="129" customFormat="1" ht="20.25" customHeight="1">
      <c r="A90" s="130"/>
      <c r="B90" s="234" t="s">
        <v>118</v>
      </c>
      <c r="C90" s="235">
        <v>4</v>
      </c>
      <c r="D90" s="236">
        <v>1.2338265906698245E-2</v>
      </c>
      <c r="E90" s="236">
        <v>0.36946150446374471</v>
      </c>
      <c r="F90" s="236">
        <v>0.21177499027418145</v>
      </c>
      <c r="G90" s="237">
        <v>14.508142857142859</v>
      </c>
      <c r="H90" s="238">
        <v>0.31738525130621553</v>
      </c>
      <c r="I90" s="238">
        <v>21.198530580215547</v>
      </c>
      <c r="J90" s="239">
        <v>1.9839687910166828</v>
      </c>
      <c r="K90" s="184"/>
      <c r="L90" s="136"/>
      <c r="M90" s="302"/>
      <c r="N90" s="303"/>
      <c r="O90" s="136"/>
      <c r="P90" s="260"/>
      <c r="Q90" s="136"/>
      <c r="R90" s="136"/>
      <c r="S90" s="136"/>
      <c r="T90" s="136"/>
      <c r="U90" s="136"/>
      <c r="V90" s="136"/>
      <c r="W90" s="136"/>
      <c r="X90" s="136"/>
      <c r="Y90" s="136"/>
      <c r="AA90" s="217"/>
      <c r="AE90" s="128"/>
      <c r="AF90" s="128"/>
      <c r="AG90" s="128"/>
      <c r="AH90" s="128"/>
    </row>
    <row r="91" spans="1:34" s="129" customFormat="1" ht="20.25" customHeight="1">
      <c r="A91" s="130"/>
      <c r="B91" s="234" t="s">
        <v>118</v>
      </c>
      <c r="C91" s="235">
        <v>5</v>
      </c>
      <c r="D91" s="236">
        <v>1.1716049508424087E-2</v>
      </c>
      <c r="E91" s="236">
        <v>0.36985533084383454</v>
      </c>
      <c r="F91" s="236">
        <v>0.20279006959124299</v>
      </c>
      <c r="G91" s="237">
        <v>15.02448148148148</v>
      </c>
      <c r="H91" s="238">
        <v>0.66812179518888648</v>
      </c>
      <c r="I91" s="238">
        <v>22.983811282444186</v>
      </c>
      <c r="J91" s="239">
        <v>1.9572075027765967</v>
      </c>
      <c r="K91" s="184"/>
      <c r="L91" s="136"/>
      <c r="M91" s="302"/>
      <c r="N91" s="303"/>
      <c r="O91" s="136"/>
      <c r="P91" s="260"/>
      <c r="Q91" s="136"/>
      <c r="R91" s="136"/>
      <c r="S91" s="136"/>
      <c r="T91" s="136"/>
      <c r="U91" s="136"/>
      <c r="V91" s="136"/>
      <c r="W91" s="136"/>
      <c r="X91" s="136"/>
      <c r="Y91" s="136"/>
      <c r="AA91" s="217"/>
      <c r="AE91" s="128"/>
      <c r="AF91" s="128"/>
      <c r="AG91" s="128"/>
      <c r="AH91" s="128"/>
    </row>
    <row r="92" spans="1:34" s="129" customFormat="1" ht="20.25" customHeight="1">
      <c r="A92" s="130"/>
      <c r="B92" s="234" t="s">
        <v>118</v>
      </c>
      <c r="C92" s="235">
        <v>6</v>
      </c>
      <c r="D92" s="236">
        <v>1.3075634719740362E-2</v>
      </c>
      <c r="E92" s="236">
        <v>0.36886044640008508</v>
      </c>
      <c r="F92" s="236">
        <v>0.19173414833353875</v>
      </c>
      <c r="G92" s="237">
        <v>16.107833333333335</v>
      </c>
      <c r="H92" s="238">
        <v>0.44418384963475815</v>
      </c>
      <c r="I92" s="238">
        <v>22.080942215294069</v>
      </c>
      <c r="J92" s="239">
        <v>1.8778984697845311</v>
      </c>
      <c r="K92" s="184"/>
      <c r="L92" s="136"/>
      <c r="M92" s="302"/>
      <c r="N92" s="303"/>
      <c r="O92" s="136"/>
      <c r="P92" s="260"/>
      <c r="Q92" s="136"/>
      <c r="R92" s="136"/>
      <c r="S92" s="136"/>
      <c r="T92" s="136"/>
      <c r="U92" s="136"/>
      <c r="V92" s="136"/>
      <c r="W92" s="136"/>
      <c r="X92" s="136"/>
      <c r="Y92" s="136"/>
      <c r="AA92" s="217"/>
      <c r="AE92" s="128"/>
      <c r="AF92" s="128"/>
      <c r="AG92" s="128"/>
      <c r="AH92" s="128"/>
    </row>
    <row r="93" spans="1:34" s="129" customFormat="1" ht="20.25" customHeight="1">
      <c r="A93" s="130"/>
      <c r="B93" s="234" t="s">
        <v>118</v>
      </c>
      <c r="C93" s="235">
        <v>7</v>
      </c>
      <c r="D93" s="236">
        <v>1.4960561410202158E-2</v>
      </c>
      <c r="E93" s="236">
        <v>0.36912494484426156</v>
      </c>
      <c r="F93" s="236">
        <v>0.19118770374673805</v>
      </c>
      <c r="G93" s="237">
        <v>16.647500000000004</v>
      </c>
      <c r="H93" s="238">
        <v>0.38247496713785034</v>
      </c>
      <c r="I93" s="238">
        <v>22.827367127615648</v>
      </c>
      <c r="J93" s="239">
        <v>1.8343846519365075</v>
      </c>
      <c r="K93" s="184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AE93" s="128"/>
      <c r="AF93" s="128"/>
      <c r="AG93" s="128"/>
      <c r="AH93" s="128"/>
    </row>
    <row r="94" spans="1:34" s="129" customFormat="1" ht="20.25" customHeight="1">
      <c r="A94" s="130"/>
      <c r="B94" s="234" t="s">
        <v>118</v>
      </c>
      <c r="C94" s="235">
        <v>8</v>
      </c>
      <c r="D94" s="236">
        <v>1.8954281554663294E-2</v>
      </c>
      <c r="E94" s="236">
        <v>0.36709857778048</v>
      </c>
      <c r="F94" s="236">
        <v>0.18476316721293615</v>
      </c>
      <c r="G94" s="237">
        <v>17.142608695652179</v>
      </c>
      <c r="H94" s="238">
        <v>0.29053667571567354</v>
      </c>
      <c r="I94" s="238">
        <v>20.660385828670119</v>
      </c>
      <c r="J94" s="239">
        <v>1.8003925388949527</v>
      </c>
      <c r="K94" s="184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AE94" s="128"/>
      <c r="AF94" s="128"/>
      <c r="AG94" s="128"/>
      <c r="AH94" s="128"/>
    </row>
    <row r="95" spans="1:34" s="129" customFormat="1" ht="20.25" customHeight="1">
      <c r="A95" s="130"/>
      <c r="B95" s="234" t="s">
        <v>118</v>
      </c>
      <c r="C95" s="235">
        <v>9</v>
      </c>
      <c r="D95" s="236">
        <v>1.4666146791968435E-2</v>
      </c>
      <c r="E95" s="236">
        <v>0.37205079088632736</v>
      </c>
      <c r="F95" s="236">
        <v>0.19851143941865326</v>
      </c>
      <c r="G95" s="237">
        <v>16.842045454545453</v>
      </c>
      <c r="H95" s="238">
        <v>0.36029962811195931</v>
      </c>
      <c r="I95" s="238">
        <v>24.062342802217646</v>
      </c>
      <c r="J95" s="239">
        <v>1.8322274138478591</v>
      </c>
      <c r="K95" s="184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AE95" s="128"/>
      <c r="AF95" s="128"/>
      <c r="AG95" s="128"/>
      <c r="AH95" s="128"/>
    </row>
    <row r="96" spans="1:34" s="129" customFormat="1" ht="20.25" customHeight="1">
      <c r="A96" s="130"/>
      <c r="B96" s="234" t="s">
        <v>118</v>
      </c>
      <c r="C96" s="235">
        <v>10</v>
      </c>
      <c r="D96" s="236">
        <v>1.2121585800411533E-2</v>
      </c>
      <c r="E96" s="236">
        <v>0.37349446166073763</v>
      </c>
      <c r="F96" s="236">
        <v>0.21449498419305088</v>
      </c>
      <c r="G96" s="237">
        <v>15.764857142857142</v>
      </c>
      <c r="H96" s="238">
        <v>0.732869182850861</v>
      </c>
      <c r="I96" s="238">
        <v>29.694446529246335</v>
      </c>
      <c r="J96" s="239">
        <v>1.9245827405459637</v>
      </c>
      <c r="K96" s="184" t="s">
        <v>69</v>
      </c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AE96" s="128"/>
      <c r="AF96" s="128"/>
      <c r="AG96" s="128"/>
      <c r="AH96" s="128"/>
    </row>
    <row r="97" spans="1:34" s="129" customFormat="1" ht="20.25" customHeight="1">
      <c r="A97" s="130"/>
      <c r="B97" s="234" t="s">
        <v>119</v>
      </c>
      <c r="C97" s="235">
        <v>1</v>
      </c>
      <c r="D97" s="236">
        <v>9.2291408694588864E-2</v>
      </c>
      <c r="E97" s="236">
        <v>0.45018897025048032</v>
      </c>
      <c r="F97" s="236">
        <v>0.21788062227600094</v>
      </c>
      <c r="G97" s="237">
        <v>21.492529411764707</v>
      </c>
      <c r="H97" s="238">
        <v>5.3155674944750331</v>
      </c>
      <c r="I97" s="238">
        <v>72.375914557536646</v>
      </c>
      <c r="J97" s="239">
        <v>1.6925242491798287</v>
      </c>
      <c r="K97" s="184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AE97" s="128"/>
      <c r="AF97" s="128"/>
      <c r="AG97" s="128"/>
      <c r="AH97" s="128"/>
    </row>
    <row r="98" spans="1:34" s="129" customFormat="1" ht="20.25" customHeight="1">
      <c r="A98" s="130"/>
      <c r="B98" s="234" t="s">
        <v>119</v>
      </c>
      <c r="C98" s="235">
        <v>2</v>
      </c>
      <c r="D98" s="236">
        <v>5.4956897139456069E-2</v>
      </c>
      <c r="E98" s="236">
        <v>0.35835776180517803</v>
      </c>
      <c r="F98" s="236">
        <v>0.16743484088546159</v>
      </c>
      <c r="G98" s="237">
        <v>13.450117647058825</v>
      </c>
      <c r="H98" s="238">
        <v>0.27690654045562185</v>
      </c>
      <c r="I98" s="238">
        <v>17.855051980481893</v>
      </c>
      <c r="J98" s="239">
        <v>2.1631037235600421</v>
      </c>
      <c r="K98" s="184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AE98" s="128"/>
      <c r="AF98" s="128"/>
      <c r="AG98" s="128"/>
      <c r="AH98" s="128"/>
    </row>
    <row r="99" spans="1:34" s="129" customFormat="1" ht="20.25" customHeight="1">
      <c r="A99" s="130"/>
      <c r="B99" s="234" t="s">
        <v>119</v>
      </c>
      <c r="C99" s="235">
        <v>3</v>
      </c>
      <c r="D99" s="236">
        <v>2.2886312469227225E-2</v>
      </c>
      <c r="E99" s="236">
        <v>0.35494867805996011</v>
      </c>
      <c r="F99" s="236">
        <v>0.17773868119907102</v>
      </c>
      <c r="G99" s="237">
        <v>13.767833333333332</v>
      </c>
      <c r="H99" s="238">
        <v>0.30037791885004622</v>
      </c>
      <c r="I99" s="238">
        <v>18.846000149537538</v>
      </c>
      <c r="J99" s="239">
        <v>2.1425027941091495</v>
      </c>
      <c r="K99" s="184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AE99" s="128"/>
      <c r="AF99" s="128"/>
      <c r="AG99" s="128"/>
      <c r="AH99" s="128"/>
    </row>
    <row r="100" spans="1:34" s="129" customFormat="1" ht="20.25" customHeight="1">
      <c r="A100" s="130"/>
      <c r="B100" s="234" t="s">
        <v>119</v>
      </c>
      <c r="C100" s="235">
        <v>4</v>
      </c>
      <c r="D100" s="236">
        <v>1.531442030759134E-2</v>
      </c>
      <c r="E100" s="236">
        <v>0.35939130966737376</v>
      </c>
      <c r="F100" s="236">
        <v>0.17967054646584496</v>
      </c>
      <c r="G100" s="237">
        <v>15.399749999999999</v>
      </c>
      <c r="H100" s="238">
        <v>0.32974061525833448</v>
      </c>
      <c r="I100" s="238">
        <v>22.758631969958905</v>
      </c>
      <c r="J100" s="239">
        <v>2.0158065159026779</v>
      </c>
      <c r="K100" s="184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AE100" s="128"/>
      <c r="AF100" s="128"/>
      <c r="AG100" s="128"/>
      <c r="AH100" s="128"/>
    </row>
    <row r="101" spans="1:34" s="136" customFormat="1" ht="20.25" customHeight="1">
      <c r="A101" s="130"/>
      <c r="B101" s="234" t="s">
        <v>119</v>
      </c>
      <c r="C101" s="235">
        <v>5</v>
      </c>
      <c r="D101" s="236">
        <v>1.8221053663061926E-2</v>
      </c>
      <c r="E101" s="236">
        <v>0.34811181889294079</v>
      </c>
      <c r="F101" s="236">
        <v>0.18578380937078645</v>
      </c>
      <c r="G101" s="237">
        <v>15.829588235294114</v>
      </c>
      <c r="H101" s="238">
        <v>0.39367668166608666</v>
      </c>
      <c r="I101" s="238">
        <v>20.109095140576866</v>
      </c>
      <c r="J101" s="239">
        <v>1.986311097687514</v>
      </c>
      <c r="K101" s="184"/>
      <c r="Z101" s="129"/>
      <c r="AA101" s="129"/>
      <c r="AB101" s="129"/>
      <c r="AC101" s="129"/>
      <c r="AD101" s="129"/>
      <c r="AE101" s="128"/>
      <c r="AF101" s="128"/>
      <c r="AG101" s="128"/>
      <c r="AH101" s="128"/>
    </row>
    <row r="102" spans="1:34" s="136" customFormat="1" ht="20.25" customHeight="1">
      <c r="A102" s="130"/>
      <c r="B102" s="234" t="s">
        <v>119</v>
      </c>
      <c r="C102" s="235">
        <v>6</v>
      </c>
      <c r="D102" s="236">
        <v>1.8062797641155464E-2</v>
      </c>
      <c r="E102" s="236">
        <v>0.34660155488708777</v>
      </c>
      <c r="F102" s="236">
        <v>0.17126572906902907</v>
      </c>
      <c r="G102" s="237">
        <v>16.314874999999997</v>
      </c>
      <c r="H102" s="238">
        <v>0.75331208940614613</v>
      </c>
      <c r="I102" s="238">
        <v>20.946135851242154</v>
      </c>
      <c r="J102" s="239">
        <v>1.9526830946481462</v>
      </c>
      <c r="K102" s="184"/>
      <c r="Z102" s="129"/>
      <c r="AA102" s="129"/>
      <c r="AB102" s="129"/>
      <c r="AC102" s="129"/>
      <c r="AD102" s="129"/>
      <c r="AE102" s="128"/>
      <c r="AF102" s="128"/>
      <c r="AG102" s="128"/>
      <c r="AH102" s="128"/>
    </row>
    <row r="103" spans="1:34" s="136" customFormat="1" ht="20.25" customHeight="1">
      <c r="A103" s="130"/>
      <c r="B103" s="234" t="s">
        <v>119</v>
      </c>
      <c r="C103" s="235">
        <v>7</v>
      </c>
      <c r="D103" s="236">
        <v>2.4452583177144827E-2</v>
      </c>
      <c r="E103" s="236">
        <v>0.3472220341874766</v>
      </c>
      <c r="F103" s="236">
        <v>0.17518098721010622</v>
      </c>
      <c r="G103" s="237">
        <v>16.890750000000001</v>
      </c>
      <c r="H103" s="238">
        <v>0.61622069637357813</v>
      </c>
      <c r="I103" s="238">
        <v>20.131512789893787</v>
      </c>
      <c r="J103" s="239">
        <v>1.8993240947050789</v>
      </c>
      <c r="K103" s="184"/>
      <c r="Z103" s="129"/>
      <c r="AA103" s="129"/>
      <c r="AB103" s="129"/>
      <c r="AC103" s="129"/>
      <c r="AD103" s="129"/>
      <c r="AE103" s="128"/>
      <c r="AF103" s="128"/>
      <c r="AG103" s="128"/>
      <c r="AH103" s="128"/>
    </row>
    <row r="104" spans="1:34" s="136" customFormat="1" ht="20.25" customHeight="1">
      <c r="A104" s="130"/>
      <c r="B104" s="234" t="s">
        <v>119</v>
      </c>
      <c r="C104" s="235">
        <v>8</v>
      </c>
      <c r="D104" s="236">
        <v>3.109644997850922E-2</v>
      </c>
      <c r="E104" s="236">
        <v>0.35540091787766498</v>
      </c>
      <c r="F104" s="236">
        <v>0.16345977455951327</v>
      </c>
      <c r="G104" s="237">
        <v>17.843562500000001</v>
      </c>
      <c r="H104" s="238">
        <v>0.29286185793305564</v>
      </c>
      <c r="I104" s="238">
        <v>21.29748574666338</v>
      </c>
      <c r="J104" s="239">
        <v>1.8439456087348371</v>
      </c>
      <c r="K104" s="184"/>
      <c r="Z104" s="129"/>
      <c r="AA104" s="129"/>
      <c r="AB104" s="129"/>
      <c r="AC104" s="129"/>
      <c r="AD104" s="129"/>
      <c r="AE104" s="128"/>
      <c r="AF104" s="128"/>
      <c r="AG104" s="128"/>
      <c r="AH104" s="128"/>
    </row>
    <row r="105" spans="1:34" s="136" customFormat="1" ht="20.25" customHeight="1">
      <c r="A105" s="130"/>
      <c r="B105" s="234" t="s">
        <v>119</v>
      </c>
      <c r="C105" s="235">
        <v>9</v>
      </c>
      <c r="D105" s="236">
        <v>2.4390005864370876E-2</v>
      </c>
      <c r="E105" s="236">
        <v>0.35351755299263621</v>
      </c>
      <c r="F105" s="236">
        <v>0.17083235516200754</v>
      </c>
      <c r="G105" s="237">
        <v>17.265687499999999</v>
      </c>
      <c r="H105" s="238">
        <v>0.37343644605157789</v>
      </c>
      <c r="I105" s="238">
        <v>24.457123435060481</v>
      </c>
      <c r="J105" s="239">
        <v>1.888813757093825</v>
      </c>
      <c r="K105" s="184"/>
      <c r="Z105" s="129"/>
      <c r="AA105" s="129"/>
      <c r="AB105" s="129"/>
      <c r="AC105" s="129"/>
      <c r="AD105" s="129"/>
      <c r="AE105" s="128"/>
      <c r="AF105" s="128"/>
      <c r="AG105" s="128"/>
      <c r="AH105" s="128"/>
    </row>
    <row r="106" spans="1:34" s="136" customFormat="1" ht="20.25" customHeight="1">
      <c r="A106" s="130"/>
      <c r="B106" s="234" t="s">
        <v>119</v>
      </c>
      <c r="C106" s="235">
        <v>10</v>
      </c>
      <c r="D106" s="236">
        <v>1.8079147412691326E-2</v>
      </c>
      <c r="E106" s="236">
        <v>0.3558428748792693</v>
      </c>
      <c r="F106" s="236">
        <v>0.20040491357137163</v>
      </c>
      <c r="G106" s="237">
        <v>16.631529411764706</v>
      </c>
      <c r="H106" s="238">
        <v>0.71792365178396256</v>
      </c>
      <c r="I106" s="238">
        <v>30.640286693315218</v>
      </c>
      <c r="J106" s="239">
        <v>1.9520710472995721</v>
      </c>
      <c r="K106" s="184" t="s">
        <v>69</v>
      </c>
      <c r="Z106" s="129"/>
      <c r="AA106" s="129"/>
      <c r="AB106" s="129"/>
      <c r="AC106" s="129"/>
      <c r="AD106" s="129"/>
      <c r="AE106" s="128"/>
      <c r="AF106" s="128"/>
      <c r="AG106" s="128"/>
      <c r="AH106" s="128"/>
    </row>
    <row r="107" spans="1:34" s="136" customFormat="1" ht="20.25" customHeight="1">
      <c r="A107" s="130"/>
      <c r="B107" s="234" t="s">
        <v>120</v>
      </c>
      <c r="C107" s="235">
        <v>1</v>
      </c>
      <c r="D107" s="236">
        <v>1.8128085741823979E-2</v>
      </c>
      <c r="E107" s="236">
        <v>0.3931413319378278</v>
      </c>
      <c r="F107" s="236">
        <v>0.21376913901822775</v>
      </c>
      <c r="G107" s="237">
        <v>19.474999999999998</v>
      </c>
      <c r="H107" s="238">
        <v>5.0707664920624929</v>
      </c>
      <c r="I107" s="238">
        <v>96.231271956067317</v>
      </c>
      <c r="J107" s="239">
        <v>2.0050704626049076</v>
      </c>
      <c r="K107" s="184"/>
      <c r="Z107" s="129"/>
      <c r="AA107" s="129"/>
      <c r="AB107" s="129"/>
      <c r="AC107" s="129"/>
      <c r="AD107" s="129"/>
      <c r="AE107" s="128"/>
      <c r="AF107" s="128"/>
      <c r="AG107" s="128"/>
      <c r="AH107" s="128"/>
    </row>
    <row r="108" spans="1:34" s="136" customFormat="1" ht="20.25" customHeight="1">
      <c r="A108" s="130"/>
      <c r="B108" s="234" t="s">
        <v>120</v>
      </c>
      <c r="C108" s="235">
        <v>2</v>
      </c>
      <c r="D108" s="236">
        <v>2.9074553751995181E-2</v>
      </c>
      <c r="E108" s="236">
        <v>0.29336038108656665</v>
      </c>
      <c r="F108" s="236">
        <v>0.17475709457788427</v>
      </c>
      <c r="G108" s="237">
        <v>14.275428571428574</v>
      </c>
      <c r="H108" s="238">
        <v>0.38488339971713498</v>
      </c>
      <c r="I108" s="238">
        <v>24.974497182388816</v>
      </c>
      <c r="J108" s="239">
        <v>2.3768585335289649</v>
      </c>
      <c r="K108" s="184"/>
      <c r="Z108" s="129"/>
      <c r="AA108" s="129"/>
      <c r="AB108" s="129"/>
      <c r="AC108" s="129"/>
      <c r="AD108" s="129"/>
      <c r="AE108" s="128"/>
      <c r="AF108" s="128"/>
      <c r="AG108" s="128"/>
      <c r="AH108" s="128"/>
    </row>
    <row r="109" spans="1:34" s="136" customFormat="1" ht="20.25" customHeight="1">
      <c r="A109" s="130"/>
      <c r="B109" s="234" t="s">
        <v>120</v>
      </c>
      <c r="C109" s="235">
        <v>3</v>
      </c>
      <c r="D109" s="236">
        <v>8.5092745831492518E-3</v>
      </c>
      <c r="E109" s="236">
        <v>0.29632958851011987</v>
      </c>
      <c r="F109" s="236">
        <v>0.17076672437772733</v>
      </c>
      <c r="G109" s="237">
        <v>14.73725</v>
      </c>
      <c r="H109" s="238">
        <v>0.29580719386192206</v>
      </c>
      <c r="I109" s="238">
        <v>35.058252596669867</v>
      </c>
      <c r="J109" s="239">
        <v>2.3373264688980062</v>
      </c>
      <c r="K109" s="184"/>
      <c r="Z109" s="129"/>
      <c r="AA109" s="129"/>
      <c r="AB109" s="129"/>
      <c r="AC109" s="129"/>
      <c r="AD109" s="129"/>
      <c r="AE109" s="128"/>
      <c r="AF109" s="128"/>
      <c r="AG109" s="128"/>
      <c r="AH109" s="128"/>
    </row>
    <row r="110" spans="1:34" s="136" customFormat="1" ht="20.25" customHeight="1">
      <c r="A110" s="130"/>
      <c r="B110" s="234" t="s">
        <v>120</v>
      </c>
      <c r="C110" s="235">
        <v>4</v>
      </c>
      <c r="D110" s="236">
        <v>8.3586375843019336E-3</v>
      </c>
      <c r="E110" s="236">
        <v>0.28622833155993338</v>
      </c>
      <c r="F110" s="236">
        <v>0.17843035741756719</v>
      </c>
      <c r="G110" s="237">
        <v>14.871</v>
      </c>
      <c r="H110" s="238">
        <v>0.24852165799339734</v>
      </c>
      <c r="I110" s="238">
        <v>37.422992082236526</v>
      </c>
      <c r="J110" s="239">
        <v>2.3219613442374833</v>
      </c>
      <c r="K110" s="184"/>
      <c r="Z110" s="129"/>
      <c r="AA110" s="129"/>
      <c r="AB110" s="129"/>
      <c r="AC110" s="129"/>
      <c r="AD110" s="129"/>
      <c r="AE110" s="128"/>
      <c r="AF110" s="128"/>
      <c r="AG110" s="128"/>
      <c r="AH110" s="128"/>
    </row>
    <row r="111" spans="1:34" s="136" customFormat="1" ht="20.25" customHeight="1">
      <c r="A111" s="130"/>
      <c r="B111" s="234" t="s">
        <v>120</v>
      </c>
      <c r="C111" s="235">
        <v>5</v>
      </c>
      <c r="D111" s="236">
        <v>6.9511273747487768E-3</v>
      </c>
      <c r="E111" s="236">
        <v>0.28100811189227765</v>
      </c>
      <c r="F111" s="236">
        <v>0.17241455106545026</v>
      </c>
      <c r="G111" s="237">
        <v>14.351875</v>
      </c>
      <c r="H111" s="238">
        <v>0.22884222635302512</v>
      </c>
      <c r="I111" s="238">
        <v>30.905744885361184</v>
      </c>
      <c r="J111" s="239">
        <v>2.34202363782379</v>
      </c>
      <c r="K111" s="184"/>
      <c r="Z111" s="129"/>
      <c r="AA111" s="129"/>
      <c r="AB111" s="129"/>
      <c r="AC111" s="129"/>
      <c r="AD111" s="129"/>
      <c r="AE111" s="128"/>
      <c r="AF111" s="128"/>
      <c r="AG111" s="128"/>
      <c r="AH111" s="128"/>
    </row>
    <row r="112" spans="1:34" s="136" customFormat="1" ht="20.25" customHeight="1">
      <c r="A112" s="130"/>
      <c r="B112" s="234" t="s">
        <v>120</v>
      </c>
      <c r="C112" s="235">
        <v>6</v>
      </c>
      <c r="D112" s="236">
        <v>8.2964173678041781E-3</v>
      </c>
      <c r="E112" s="236">
        <v>0.27914610902990616</v>
      </c>
      <c r="F112" s="236">
        <v>0.16002670688349147</v>
      </c>
      <c r="G112" s="237">
        <v>15.308125000000002</v>
      </c>
      <c r="H112" s="238">
        <v>0.30232865534573305</v>
      </c>
      <c r="I112" s="238">
        <v>33.620724878300493</v>
      </c>
      <c r="J112" s="239">
        <v>2.2518723904748223</v>
      </c>
      <c r="K112" s="184"/>
      <c r="Z112" s="129"/>
      <c r="AA112" s="129"/>
      <c r="AB112" s="129"/>
      <c r="AC112" s="129"/>
      <c r="AD112" s="129"/>
      <c r="AE112" s="128"/>
      <c r="AF112" s="128"/>
      <c r="AG112" s="128"/>
      <c r="AH112" s="128"/>
    </row>
    <row r="113" spans="1:34" s="136" customFormat="1" ht="20.25" customHeight="1">
      <c r="A113" s="130"/>
      <c r="B113" s="234" t="s">
        <v>120</v>
      </c>
      <c r="C113" s="235">
        <v>7</v>
      </c>
      <c r="D113" s="236">
        <v>9.5683494359757922E-3</v>
      </c>
      <c r="E113" s="236">
        <v>0.28753124776817518</v>
      </c>
      <c r="F113" s="236">
        <v>0.16125166201689473</v>
      </c>
      <c r="G113" s="237">
        <v>16.53575</v>
      </c>
      <c r="H113" s="238">
        <v>0.32966405975804203</v>
      </c>
      <c r="I113" s="238">
        <v>34.806579948715893</v>
      </c>
      <c r="J113" s="239">
        <v>2.1325681185958079</v>
      </c>
      <c r="K113" s="184"/>
      <c r="Z113" s="129"/>
      <c r="AA113" s="129"/>
      <c r="AB113" s="129"/>
      <c r="AC113" s="129"/>
      <c r="AD113" s="129"/>
      <c r="AE113" s="128"/>
      <c r="AF113" s="128"/>
      <c r="AG113" s="128"/>
      <c r="AH113" s="128"/>
    </row>
    <row r="114" spans="1:34" s="136" customFormat="1" ht="20.25" customHeight="1">
      <c r="A114" s="130"/>
      <c r="B114" s="234" t="s">
        <v>120</v>
      </c>
      <c r="C114" s="235">
        <v>8</v>
      </c>
      <c r="D114" s="236">
        <v>1.0391436372325907E-2</v>
      </c>
      <c r="E114" s="236">
        <v>0.30088843646051222</v>
      </c>
      <c r="F114" s="236">
        <v>0.15738296416147052</v>
      </c>
      <c r="G114" s="237">
        <v>17.985749999999999</v>
      </c>
      <c r="H114" s="238">
        <v>0.30435783650464737</v>
      </c>
      <c r="I114" s="238">
        <v>40.998419862423951</v>
      </c>
      <c r="J114" s="239">
        <v>2.0437805734582932</v>
      </c>
      <c r="K114" s="184"/>
      <c r="Z114" s="129"/>
      <c r="AA114" s="129"/>
      <c r="AB114" s="129"/>
      <c r="AC114" s="129"/>
      <c r="AD114" s="129"/>
      <c r="AE114" s="128"/>
      <c r="AF114" s="128"/>
      <c r="AG114" s="128"/>
      <c r="AH114" s="128"/>
    </row>
    <row r="115" spans="1:34" s="136" customFormat="1" ht="20.25" customHeight="1">
      <c r="A115" s="130"/>
      <c r="B115" s="234" t="s">
        <v>120</v>
      </c>
      <c r="C115" s="235">
        <v>9</v>
      </c>
      <c r="D115" s="236">
        <v>8.7345501481085608E-3</v>
      </c>
      <c r="E115" s="236">
        <v>0.29143007118304332</v>
      </c>
      <c r="F115" s="236">
        <v>0.1617287746609026</v>
      </c>
      <c r="G115" s="237">
        <v>16.663999999999998</v>
      </c>
      <c r="H115" s="238">
        <v>0.298423161855074</v>
      </c>
      <c r="I115" s="238">
        <v>39.617332642715823</v>
      </c>
      <c r="J115" s="239">
        <v>2.126389020355218</v>
      </c>
      <c r="K115" s="184"/>
      <c r="Z115" s="129"/>
      <c r="AA115" s="129"/>
      <c r="AB115" s="129"/>
      <c r="AC115" s="129"/>
      <c r="AD115" s="129"/>
      <c r="AE115" s="128"/>
      <c r="AF115" s="128"/>
      <c r="AG115" s="128"/>
      <c r="AH115" s="128"/>
    </row>
    <row r="116" spans="1:34" s="136" customFormat="1" ht="20.25" customHeight="1">
      <c r="A116" s="130"/>
      <c r="B116" s="234" t="s">
        <v>120</v>
      </c>
      <c r="C116" s="235">
        <v>10</v>
      </c>
      <c r="D116" s="236">
        <v>8.8051925865193746E-3</v>
      </c>
      <c r="E116" s="236">
        <v>0.28331505130723245</v>
      </c>
      <c r="F116" s="236">
        <v>0.17788054171506273</v>
      </c>
      <c r="G116" s="237">
        <v>15.353875000000002</v>
      </c>
      <c r="H116" s="238">
        <v>0.46683142531468513</v>
      </c>
      <c r="I116" s="238">
        <v>39.961739207128012</v>
      </c>
      <c r="J116" s="239">
        <v>2.2758546543201037</v>
      </c>
      <c r="K116" s="184" t="s">
        <v>69</v>
      </c>
      <c r="Z116" s="129"/>
      <c r="AA116" s="129"/>
      <c r="AB116" s="129"/>
      <c r="AC116" s="129"/>
      <c r="AD116" s="129"/>
      <c r="AE116" s="128"/>
      <c r="AF116" s="128"/>
      <c r="AG116" s="128"/>
      <c r="AH116" s="128"/>
    </row>
    <row r="117" spans="1:34" s="136" customFormat="1" ht="20.25" customHeight="1">
      <c r="A117" s="130"/>
      <c r="B117" s="240" t="s">
        <v>125</v>
      </c>
      <c r="C117" s="241"/>
      <c r="D117" s="240"/>
      <c r="E117" s="240"/>
      <c r="F117" s="240"/>
      <c r="G117" s="240"/>
      <c r="H117" s="240"/>
      <c r="I117" s="240"/>
      <c r="J117" s="240"/>
      <c r="K117" s="241"/>
      <c r="Z117" s="129"/>
      <c r="AA117" s="129"/>
      <c r="AB117" s="129"/>
      <c r="AC117" s="129"/>
      <c r="AD117" s="129"/>
      <c r="AE117" s="128"/>
      <c r="AF117" s="128"/>
      <c r="AG117" s="128"/>
      <c r="AH117" s="128"/>
    </row>
    <row r="118" spans="1:34" s="136" customFormat="1" ht="20.25" customHeight="1">
      <c r="A118" s="130"/>
      <c r="B118" s="242" t="str">
        <f>C66</f>
        <v>급행91</v>
      </c>
      <c r="C118" s="243"/>
      <c r="D118" s="186">
        <f>(SUMIFS(D$77:D$116,$B$77:$B$116,$B118,$C$77:$C$116,MAX($C$77:$C$116))/SUMIFS(D$77:D$116,$B$77:$B$116,$B118,$C$77:$C$116,MAX($C$77:$C$116)-1))-1</f>
        <v>-0.23028658882977715</v>
      </c>
      <c r="E118" s="186">
        <f t="shared" ref="D118:J121" si="2">(SUMIFS(E$77:E$116,$B$77:$B$116,$B118,$C$77:$C$116,MAX($C$77:$C$116))/SUMIFS(E$77:E$116,$B$77:$B$116,$B118,$C$77:$C$116,MAX($C$77:$C$116)-1))-1</f>
        <v>1.675250883784285E-2</v>
      </c>
      <c r="F118" s="186">
        <f t="shared" si="2"/>
        <v>4.2340567260690687E-2</v>
      </c>
      <c r="G118" s="186">
        <f t="shared" si="2"/>
        <v>-3.4158927928032545E-2</v>
      </c>
      <c r="H118" s="244">
        <f>(SUMIFS(H$77:H$116,$B$77:$B$116,$B118,$C$77:$C$116,MAX($C$77:$C$116))/SUMIFS(H$77:H$116,$B$77:$B$116,$B118,$C$77:$C$116,MAX($C$77:$C$116)-1))-1</f>
        <v>-0.26603368836783925</v>
      </c>
      <c r="I118" s="186">
        <f t="shared" si="2"/>
        <v>0.21911490549782364</v>
      </c>
      <c r="J118" s="244">
        <f t="shared" si="2"/>
        <v>1.489257707741487E-2</v>
      </c>
      <c r="K118" s="245"/>
      <c r="Z118" s="129"/>
      <c r="AA118" s="129"/>
      <c r="AB118" s="129"/>
      <c r="AC118" s="129"/>
      <c r="AD118" s="129"/>
      <c r="AE118" s="128"/>
      <c r="AF118" s="128"/>
      <c r="AG118" s="128"/>
      <c r="AH118" s="128"/>
    </row>
    <row r="119" spans="1:34" s="136" customFormat="1" ht="20.25" customHeight="1">
      <c r="A119" s="130"/>
      <c r="B119" s="246" t="str">
        <f>D66</f>
        <v>103</v>
      </c>
      <c r="C119" s="243"/>
      <c r="D119" s="186">
        <f t="shared" si="2"/>
        <v>-0.17349894472284777</v>
      </c>
      <c r="E119" s="186">
        <f t="shared" si="2"/>
        <v>3.8803056189480323E-3</v>
      </c>
      <c r="F119" s="186">
        <f t="shared" si="2"/>
        <v>8.0516996003887176E-2</v>
      </c>
      <c r="G119" s="186">
        <f>(SUMIFS(G$77:G$116,$B$77:$B$116,$B119,$C$77:$C$116,MAX($C$77:$C$116))/SUMIFS(G$77:G$116,$B$77:$B$116,$B119,$C$77:$C$116,MAX($C$77:$C$116)-1))-1</f>
        <v>-6.3958283131078431E-2</v>
      </c>
      <c r="H119" s="186">
        <f>(SUMIFS(H$77:H$116,$B$77:$B$116,$B119,$C$77:$C$116,MAX($C$77:$C$116))/SUMIFS(H$77:H$116,$B$77:$B$116,$B119,$C$77:$C$116,MAX($C$77:$C$116)-1))-1</f>
        <v>1.0340547857105467</v>
      </c>
      <c r="I119" s="186">
        <f t="shared" si="2"/>
        <v>0.2340629826996572</v>
      </c>
      <c r="J119" s="244">
        <f>(SUMIFS(J$77:J$116,$B$77:$B$116,$B119,$C$77:$C$116,MAX($C$77:$C$116))/SUMIFS(J$77:J$116,$B$77:$B$116,$B119,$C$77:$C$116,MAX($C$77:$C$116)-1))-1</f>
        <v>5.0406039119428536E-2</v>
      </c>
      <c r="K119" s="245"/>
      <c r="Z119" s="129"/>
      <c r="AA119" s="129"/>
      <c r="AB119" s="129"/>
      <c r="AC119" s="129"/>
      <c r="AD119" s="129"/>
      <c r="AE119" s="128"/>
      <c r="AF119" s="128"/>
      <c r="AG119" s="128"/>
      <c r="AH119" s="128"/>
    </row>
    <row r="120" spans="1:34" s="136" customFormat="1" ht="20.25" customHeight="1">
      <c r="A120" s="130"/>
      <c r="B120" s="246" t="str">
        <f>E66</f>
        <v>103-1</v>
      </c>
      <c r="C120" s="243"/>
      <c r="D120" s="186">
        <f t="shared" si="2"/>
        <v>-0.25874772178298266</v>
      </c>
      <c r="E120" s="186">
        <f t="shared" si="2"/>
        <v>6.5776702371593831E-3</v>
      </c>
      <c r="F120" s="186">
        <f t="shared" si="2"/>
        <v>0.17310865018116273</v>
      </c>
      <c r="G120" s="186">
        <f t="shared" si="2"/>
        <v>-3.6729385275581561E-2</v>
      </c>
      <c r="H120" s="186">
        <f t="shared" si="2"/>
        <v>0.92247880295220352</v>
      </c>
      <c r="I120" s="186">
        <f t="shared" si="2"/>
        <v>0.25281645548678355</v>
      </c>
      <c r="J120" s="244">
        <f t="shared" si="2"/>
        <v>3.3490485744384069E-2</v>
      </c>
      <c r="K120" s="245"/>
      <c r="Z120" s="129"/>
      <c r="AA120" s="129"/>
      <c r="AB120" s="129"/>
      <c r="AC120" s="129"/>
      <c r="AD120" s="129"/>
      <c r="AE120" s="128"/>
      <c r="AF120" s="128"/>
      <c r="AG120" s="128"/>
      <c r="AH120" s="128"/>
    </row>
    <row r="121" spans="1:34" s="136" customFormat="1" ht="20.25" customHeight="1">
      <c r="A121" s="130"/>
      <c r="B121" s="246" t="str">
        <f>F66</f>
        <v>223</v>
      </c>
      <c r="C121" s="243"/>
      <c r="D121" s="186">
        <f t="shared" si="2"/>
        <v>8.0877019666676375E-3</v>
      </c>
      <c r="E121" s="186">
        <f t="shared" si="2"/>
        <v>-2.7845513137571665E-2</v>
      </c>
      <c r="F121" s="186">
        <f t="shared" si="2"/>
        <v>9.9869470278406647E-2</v>
      </c>
      <c r="G121" s="186">
        <f t="shared" si="2"/>
        <v>-7.8620079212673777E-2</v>
      </c>
      <c r="H121" s="186">
        <f t="shared" si="2"/>
        <v>0.56432705294301777</v>
      </c>
      <c r="I121" s="186">
        <f t="shared" si="2"/>
        <v>8.6933304550858015E-3</v>
      </c>
      <c r="J121" s="244">
        <f t="shared" si="2"/>
        <v>7.0290822861715618E-2</v>
      </c>
      <c r="K121" s="245"/>
      <c r="Z121" s="129"/>
      <c r="AA121" s="129"/>
      <c r="AB121" s="129"/>
      <c r="AC121" s="129"/>
      <c r="AD121" s="129"/>
      <c r="AE121" s="128"/>
      <c r="AF121" s="128"/>
      <c r="AG121" s="128"/>
      <c r="AH121" s="128"/>
    </row>
    <row r="122" spans="1:34" s="136" customFormat="1" ht="20.25" customHeight="1" thickBot="1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Z122" s="129"/>
      <c r="AA122" s="129"/>
      <c r="AB122" s="129"/>
      <c r="AC122" s="129"/>
      <c r="AD122" s="129"/>
      <c r="AE122" s="128"/>
      <c r="AF122" s="128"/>
      <c r="AG122" s="128"/>
      <c r="AH122" s="128"/>
    </row>
    <row r="123" spans="1:34" s="136" customFormat="1" ht="17.25" thickTop="1">
      <c r="A123" s="130"/>
      <c r="B123" s="247" t="s">
        <v>51</v>
      </c>
      <c r="C123" s="247"/>
      <c r="D123" s="247"/>
      <c r="E123" s="247"/>
      <c r="F123" s="248" t="s">
        <v>76</v>
      </c>
      <c r="G123" s="249"/>
      <c r="H123" s="247"/>
      <c r="I123" s="247"/>
      <c r="J123" s="130"/>
      <c r="K123" s="130"/>
      <c r="Z123" s="129"/>
      <c r="AA123" s="129"/>
      <c r="AB123" s="129"/>
      <c r="AC123" s="129"/>
      <c r="AD123" s="129"/>
      <c r="AE123" s="128"/>
      <c r="AF123" s="128"/>
      <c r="AG123" s="128"/>
      <c r="AH123" s="128"/>
    </row>
    <row r="124" spans="1:34" s="136" customFormat="1">
      <c r="A124" s="130"/>
      <c r="B124" s="250" t="s">
        <v>33</v>
      </c>
      <c r="C124" s="250" t="s">
        <v>52</v>
      </c>
      <c r="D124" s="250"/>
      <c r="E124" s="250"/>
      <c r="F124" s="251" t="s">
        <v>77</v>
      </c>
      <c r="G124" s="252"/>
      <c r="H124" s="253" t="s">
        <v>80</v>
      </c>
      <c r="I124" s="253"/>
      <c r="J124" s="130"/>
      <c r="K124" s="130"/>
      <c r="Z124" s="129"/>
      <c r="AA124" s="129"/>
      <c r="AB124" s="129"/>
      <c r="AC124" s="129"/>
      <c r="AD124" s="129"/>
      <c r="AE124" s="128"/>
      <c r="AF124" s="128"/>
      <c r="AG124" s="128"/>
      <c r="AH124" s="128"/>
    </row>
    <row r="125" spans="1:34" s="136" customFormat="1">
      <c r="A125" s="130"/>
      <c r="B125" s="250" t="s">
        <v>34</v>
      </c>
      <c r="C125" s="250" t="s">
        <v>53</v>
      </c>
      <c r="D125" s="250"/>
      <c r="E125" s="250"/>
      <c r="F125" s="251" t="s">
        <v>78</v>
      </c>
      <c r="G125" s="252"/>
      <c r="H125" s="253" t="s">
        <v>81</v>
      </c>
      <c r="I125" s="253"/>
      <c r="J125" s="130"/>
      <c r="K125" s="130"/>
      <c r="Z125" s="129"/>
      <c r="AA125" s="129"/>
      <c r="AB125" s="129"/>
      <c r="AC125" s="129"/>
      <c r="AD125" s="129"/>
      <c r="AE125" s="128"/>
      <c r="AF125" s="128"/>
      <c r="AG125" s="128"/>
      <c r="AH125" s="128"/>
    </row>
    <row r="126" spans="1:34" s="136" customFormat="1">
      <c r="A126" s="130"/>
      <c r="B126" s="250" t="s">
        <v>4</v>
      </c>
      <c r="C126" s="250" t="s">
        <v>54</v>
      </c>
      <c r="D126" s="250"/>
      <c r="E126" s="250"/>
      <c r="F126" s="251" t="s">
        <v>79</v>
      </c>
      <c r="G126" s="252"/>
      <c r="H126" s="253" t="s">
        <v>82</v>
      </c>
      <c r="I126" s="253"/>
      <c r="J126" s="130"/>
      <c r="K126" s="130"/>
      <c r="Z126" s="129"/>
      <c r="AA126" s="129"/>
      <c r="AB126" s="129"/>
      <c r="AC126" s="129"/>
      <c r="AD126" s="129"/>
      <c r="AE126" s="128"/>
      <c r="AF126" s="128"/>
      <c r="AG126" s="128"/>
      <c r="AH126" s="128"/>
    </row>
    <row r="127" spans="1:34" s="136" customFormat="1">
      <c r="A127" s="130"/>
      <c r="B127" s="250" t="s">
        <v>5</v>
      </c>
      <c r="C127" s="250" t="s">
        <v>55</v>
      </c>
      <c r="D127" s="250"/>
      <c r="E127" s="250"/>
      <c r="F127" s="251" t="s">
        <v>86</v>
      </c>
      <c r="G127" s="252"/>
      <c r="H127" s="253" t="s">
        <v>83</v>
      </c>
      <c r="I127" s="253"/>
      <c r="J127" s="130"/>
      <c r="K127" s="130"/>
      <c r="Z127" s="129"/>
      <c r="AA127" s="129"/>
      <c r="AB127" s="129"/>
      <c r="AC127" s="129"/>
      <c r="AD127" s="129"/>
      <c r="AE127" s="128"/>
      <c r="AF127" s="128"/>
      <c r="AG127" s="128"/>
      <c r="AH127" s="128"/>
    </row>
    <row r="128" spans="1:34" s="136" customFormat="1">
      <c r="A128" s="130"/>
      <c r="B128" s="250" t="s">
        <v>56</v>
      </c>
      <c r="C128" s="250" t="s">
        <v>57</v>
      </c>
      <c r="D128" s="250"/>
      <c r="E128" s="250"/>
      <c r="F128" s="251" t="s">
        <v>87</v>
      </c>
      <c r="G128" s="252"/>
      <c r="H128" s="253" t="s">
        <v>84</v>
      </c>
      <c r="I128" s="253"/>
      <c r="J128" s="130"/>
      <c r="K128" s="130"/>
      <c r="Z128" s="129"/>
      <c r="AA128" s="129"/>
      <c r="AB128" s="129"/>
      <c r="AC128" s="129"/>
      <c r="AD128" s="129"/>
      <c r="AE128" s="128"/>
      <c r="AF128" s="128"/>
      <c r="AG128" s="128"/>
      <c r="AH128" s="128"/>
    </row>
    <row r="129" spans="1:34" s="136" customFormat="1" ht="17.25" thickBot="1">
      <c r="A129" s="130"/>
      <c r="B129" s="254" t="s">
        <v>58</v>
      </c>
      <c r="C129" s="254" t="s">
        <v>59</v>
      </c>
      <c r="D129" s="254"/>
      <c r="E129" s="254"/>
      <c r="F129" s="255" t="s">
        <v>88</v>
      </c>
      <c r="G129" s="256"/>
      <c r="H129" s="257" t="s">
        <v>85</v>
      </c>
      <c r="I129" s="257"/>
      <c r="J129" s="130"/>
      <c r="K129" s="130"/>
      <c r="Z129" s="129"/>
      <c r="AA129" s="129"/>
      <c r="AB129" s="129"/>
      <c r="AC129" s="129"/>
      <c r="AD129" s="129"/>
      <c r="AE129" s="128"/>
      <c r="AF129" s="128"/>
      <c r="AG129" s="128"/>
      <c r="AH129" s="128"/>
    </row>
    <row r="130" spans="1:34" s="136" customFormat="1" ht="17.25" thickTop="1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Z130" s="129"/>
      <c r="AA130" s="129"/>
      <c r="AB130" s="129"/>
      <c r="AC130" s="129"/>
      <c r="AD130" s="129"/>
      <c r="AE130" s="128"/>
      <c r="AF130" s="128"/>
      <c r="AG130" s="128"/>
      <c r="AH130" s="128"/>
    </row>
    <row r="131" spans="1:34" s="136" customFormat="1" ht="6.75" customHeight="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Z131" s="129"/>
      <c r="AA131" s="129"/>
      <c r="AB131" s="129"/>
      <c r="AC131" s="129"/>
      <c r="AD131" s="129"/>
      <c r="AE131" s="128"/>
      <c r="AF131" s="128"/>
      <c r="AG131" s="128"/>
      <c r="AH131" s="128"/>
    </row>
  </sheetData>
  <mergeCells count="3">
    <mergeCell ref="C4:D4"/>
    <mergeCell ref="C5:D5"/>
    <mergeCell ref="O9:P9"/>
  </mergeCells>
  <phoneticPr fontId="3" type="noConversion"/>
  <conditionalFormatting sqref="B77:K116">
    <cfRule type="expression" dxfId="46" priority="9">
      <formula>$B77&lt;&gt;$B78</formula>
    </cfRule>
  </conditionalFormatting>
  <conditionalFormatting sqref="C67:K67">
    <cfRule type="containsText" dxfId="45" priority="10" operator="containsText" text="F">
      <formula>NOT(ISERROR(SEARCH("F",C67)))</formula>
    </cfRule>
    <cfRule type="containsText" dxfId="44" priority="11" operator="containsText" text="D">
      <formula>NOT(ISERROR(SEARCH("D",C67)))</formula>
    </cfRule>
    <cfRule type="containsText" dxfId="43" priority="12" operator="containsText" text="S">
      <formula>NOT(ISERROR(SEARCH("S",C67)))</formula>
    </cfRule>
    <cfRule type="containsText" dxfId="42" priority="13" operator="containsText" text="A">
      <formula>NOT(ISERROR(SEARCH("A",C67)))</formula>
    </cfRule>
  </conditionalFormatting>
  <conditionalFormatting sqref="D54:K54 D56:K57 D58:D63 D64:K65 D74:K74 D117:K117 K118:K121">
    <cfRule type="containsText" dxfId="41" priority="27" operator="containsText" text="악화">
      <formula>NOT(ISERROR(SEARCH("악화",D54)))</formula>
    </cfRule>
  </conditionalFormatting>
  <conditionalFormatting sqref="D54:K54 D56:K57 D64:K65 D74:K74 D117:K117 K118:K121 D58:D63">
    <cfRule type="containsText" dxfId="40" priority="26" operator="containsText" text="개선">
      <formula>NOT(ISERROR(SEARCH("개선",D54)))</formula>
    </cfRule>
  </conditionalFormatting>
  <conditionalFormatting sqref="G4:G5">
    <cfRule type="containsText" dxfId="39" priority="16" operator="containsText" text="S">
      <formula>NOT(ISERROR(SEARCH("S",G4)))</formula>
    </cfRule>
    <cfRule type="containsText" dxfId="38" priority="17" operator="containsText" text="A">
      <formula>NOT(ISERROR(SEARCH("A",G4)))</formula>
    </cfRule>
  </conditionalFormatting>
  <conditionalFormatting sqref="G5">
    <cfRule type="containsText" dxfId="37" priority="14" operator="containsText" text="F">
      <formula>NOT(ISERROR(SEARCH("F",G5)))</formula>
    </cfRule>
    <cfRule type="containsText" dxfId="36" priority="15" operator="containsText" text="D">
      <formula>NOT(ISERROR(SEARCH("D",G5)))</formula>
    </cfRule>
  </conditionalFormatting>
  <conditionalFormatting sqref="J22">
    <cfRule type="containsText" dxfId="35" priority="1" operator="containsText" text="D">
      <formula>NOT(ISERROR(SEARCH("D",J22)))</formula>
    </cfRule>
    <cfRule type="containsText" dxfId="34" priority="2" operator="containsText" text="F">
      <formula>NOT(ISERROR(SEARCH("F",J22)))</formula>
    </cfRule>
    <cfRule type="containsText" dxfId="33" priority="3" operator="containsText" text="S">
      <formula>NOT(ISERROR(SEARCH("S",J22)))</formula>
    </cfRule>
    <cfRule type="containsText" dxfId="32" priority="4" operator="containsText" text="A">
      <formula>NOT(ISERROR(SEARCH("A",J22)))</formula>
    </cfRule>
  </conditionalFormatting>
  <conditionalFormatting sqref="K1:K21 K24:K28 K30:K66 K68:K1048576">
    <cfRule type="containsText" dxfId="31" priority="18" operator="containsText" text="D">
      <formula>NOT(ISERROR(SEARCH("D",K1)))</formula>
    </cfRule>
    <cfRule type="containsText" dxfId="30" priority="19" operator="containsText" text="F">
      <formula>NOT(ISERROR(SEARCH("F",K1)))</formula>
    </cfRule>
    <cfRule type="containsText" dxfId="29" priority="20" operator="containsText" text="S">
      <formula>NOT(ISERROR(SEARCH("S",K1)))</formula>
    </cfRule>
    <cfRule type="containsText" dxfId="28" priority="21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28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24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154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140</v>
      </c>
      <c r="C4" s="71" t="s">
        <v>1</v>
      </c>
      <c r="D4" s="71" t="s">
        <v>10</v>
      </c>
      <c r="E4" s="72" t="s">
        <v>139</v>
      </c>
      <c r="F4" s="58" t="s">
        <v>45</v>
      </c>
      <c r="G4" s="82" t="s">
        <v>144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3" t="s">
        <v>6</v>
      </c>
      <c r="O4" s="113" t="s">
        <v>7</v>
      </c>
      <c r="P4" s="113" t="s">
        <v>26</v>
      </c>
      <c r="Q4" s="113" t="s">
        <v>14</v>
      </c>
      <c r="R4" s="113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124</v>
      </c>
      <c r="BB4" t="s">
        <v>132</v>
      </c>
      <c r="BC4" t="s">
        <v>133</v>
      </c>
      <c r="BD4" t="s">
        <v>114</v>
      </c>
      <c r="BE4" t="s">
        <v>134</v>
      </c>
      <c r="BF4" t="s">
        <v>135</v>
      </c>
      <c r="BG4" t="s">
        <v>89</v>
      </c>
      <c r="BH4" t="s">
        <v>134</v>
      </c>
      <c r="BI4" t="s">
        <v>135</v>
      </c>
      <c r="BJ4" t="s">
        <v>89</v>
      </c>
      <c r="BL4" t="s">
        <v>136</v>
      </c>
      <c r="BM4" t="s">
        <v>137</v>
      </c>
      <c r="BN4" t="s">
        <v>138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C</v>
      </c>
      <c r="F5" s="84">
        <f>G5/H5</f>
        <v>0.88500000000000001</v>
      </c>
      <c r="G5" s="85">
        <f>AE5</f>
        <v>1.9470000000000001</v>
      </c>
      <c r="H5" s="86">
        <f>AF5</f>
        <v>2.2000000000000002</v>
      </c>
      <c r="I5" s="87">
        <f>AC5</f>
        <v>5947.6970000000001</v>
      </c>
      <c r="J5" s="88">
        <f>AI5/AH5</f>
        <v>8.2348315696245487E-3</v>
      </c>
      <c r="K5" s="88">
        <f>AJ5/AH5</f>
        <v>0.36682174050153854</v>
      </c>
      <c r="L5" s="88">
        <f>AK5/AC5</f>
        <v>0.21974892130517071</v>
      </c>
      <c r="M5" s="89">
        <f>AG5</f>
        <v>15.654</v>
      </c>
      <c r="N5" s="90">
        <f>IF(AW5=0,AT5,"속도계이상")</f>
        <v>0.30299999999999999</v>
      </c>
      <c r="O5" s="90">
        <f>IF(AW5=0,AU5,"속도계이상")</f>
        <v>46.774000000000001</v>
      </c>
      <c r="P5" s="91">
        <f>AQ5/60</f>
        <v>1.375</v>
      </c>
      <c r="Q5" s="92">
        <f>AN5</f>
        <v>91</v>
      </c>
      <c r="R5" s="93">
        <f>AC5/(AH5-AI5-AJ5)</f>
        <v>26.728874175135388</v>
      </c>
      <c r="S5" s="78">
        <f>IF(AW5=0,AL5,"속도계이상")</f>
        <v>18</v>
      </c>
      <c r="T5" s="78">
        <f>IF(AW5=0,AM5,"속도계이상")</f>
        <v>2782</v>
      </c>
      <c r="U5" t="s">
        <v>117</v>
      </c>
      <c r="V5" s="5" t="s">
        <v>118</v>
      </c>
      <c r="W5" t="s">
        <v>117</v>
      </c>
      <c r="X5" s="5" t="s">
        <v>118</v>
      </c>
      <c r="Y5" t="s">
        <v>191</v>
      </c>
      <c r="Z5" t="s">
        <v>192</v>
      </c>
      <c r="AA5" t="s">
        <v>48</v>
      </c>
      <c r="AB5">
        <v>502</v>
      </c>
      <c r="AC5" s="1">
        <v>5947.6970000000001</v>
      </c>
      <c r="AD5" s="1">
        <v>3054.5909999999999</v>
      </c>
      <c r="AE5" s="21">
        <v>1.9470000000000001</v>
      </c>
      <c r="AF5">
        <v>2.2000000000000002</v>
      </c>
      <c r="AG5">
        <v>15.654</v>
      </c>
      <c r="AH5">
        <v>356.06350600000002</v>
      </c>
      <c r="AI5">
        <v>2.9321229999999998</v>
      </c>
      <c r="AJ5">
        <v>130.61183500000001</v>
      </c>
      <c r="AK5">
        <v>1307</v>
      </c>
      <c r="AL5">
        <v>18</v>
      </c>
      <c r="AM5">
        <v>2782</v>
      </c>
      <c r="AN5">
        <v>91</v>
      </c>
      <c r="AO5">
        <v>16.704034</v>
      </c>
      <c r="AP5">
        <v>3713</v>
      </c>
      <c r="AQ5">
        <v>82.5</v>
      </c>
      <c r="AR5">
        <v>3</v>
      </c>
      <c r="AS5">
        <v>1650</v>
      </c>
      <c r="AT5">
        <v>0.30299999999999999</v>
      </c>
      <c r="AU5">
        <v>46.774000000000001</v>
      </c>
      <c r="AV5">
        <v>51495</v>
      </c>
      <c r="AW5">
        <v>0</v>
      </c>
      <c r="AX5" s="22">
        <v>0.55000000000000004</v>
      </c>
      <c r="AY5">
        <v>0.88500000000000001</v>
      </c>
      <c r="AZ5" t="s">
        <v>69</v>
      </c>
      <c r="BA5" t="s">
        <v>193</v>
      </c>
      <c r="BB5">
        <v>2</v>
      </c>
      <c r="BC5" t="s">
        <v>200</v>
      </c>
      <c r="BD5">
        <v>15</v>
      </c>
      <c r="BE5">
        <v>147229.55000000002</v>
      </c>
      <c r="BF5">
        <v>4.0397440595315269E-2</v>
      </c>
      <c r="BG5">
        <v>3.575173492685401E-2</v>
      </c>
      <c r="BH5">
        <v>367086.47599999991</v>
      </c>
      <c r="BI5">
        <v>1.6202441083664445E-2</v>
      </c>
      <c r="BJ5">
        <v>1.4339160359043033E-2</v>
      </c>
      <c r="BK5">
        <v>1</v>
      </c>
      <c r="BL5" t="s">
        <v>67</v>
      </c>
      <c r="BM5">
        <v>1</v>
      </c>
      <c r="BN5" t="s">
        <v>565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B</v>
      </c>
      <c r="F6" s="94">
        <f>G6/H6</f>
        <v>0.90809523809523807</v>
      </c>
      <c r="G6" s="95">
        <f>AE6</f>
        <v>1.907</v>
      </c>
      <c r="H6" s="96">
        <f>AF6</f>
        <v>2.1</v>
      </c>
      <c r="I6" s="97">
        <f t="shared" ref="I6:I7" si="4">AC6</f>
        <v>4175.2809999999999</v>
      </c>
      <c r="J6" s="98">
        <f t="shared" ref="J6:J7" si="5">AI6/AH6</f>
        <v>1.3135328977084483E-2</v>
      </c>
      <c r="K6" s="98">
        <f t="shared" ref="K6:K7" si="6">AJ6/AH6</f>
        <v>0.37372566720786626</v>
      </c>
      <c r="L6" s="98">
        <f t="shared" ref="L6:L7" si="7">AK6/AC6</f>
        <v>0.19735198660880549</v>
      </c>
      <c r="M6" s="99">
        <f t="shared" ref="M6:M7" si="8">AG6</f>
        <v>16.576000000000001</v>
      </c>
      <c r="N6" s="100">
        <f t="shared" ref="N6:N7" si="9">IF(AW6=0,AT6,"속도계이상")</f>
        <v>0.12</v>
      </c>
      <c r="O6" s="100">
        <f t="shared" ref="O6:O7" si="10">IF(AW6=0,AU6,"속도계이상")</f>
        <v>49.457999999999998</v>
      </c>
      <c r="P6" s="101">
        <f t="shared" ref="P6:P7" si="11">AQ6/60</f>
        <v>2.8</v>
      </c>
      <c r="Q6" s="102">
        <f t="shared" ref="Q6:Q7" si="12">AN6</f>
        <v>88</v>
      </c>
      <c r="R6" s="103">
        <f t="shared" ref="R6:R7" si="13">AC6/(AH6-AI6-AJ6)</f>
        <v>27.247903003837035</v>
      </c>
      <c r="S6" s="75">
        <f t="shared" ref="S6:S7" si="14">IF(AW6=0,AL6,"속도계이상")</f>
        <v>5</v>
      </c>
      <c r="T6" s="75">
        <f t="shared" ref="T6:T7" si="15">IF(AW6=0,AM6,"속도계이상")</f>
        <v>2065</v>
      </c>
      <c r="U6" t="s">
        <v>117</v>
      </c>
      <c r="V6" s="5" t="s">
        <v>118</v>
      </c>
      <c r="W6" t="s">
        <v>117</v>
      </c>
      <c r="X6" s="5" t="s">
        <v>118</v>
      </c>
      <c r="Y6" t="s">
        <v>195</v>
      </c>
      <c r="Z6" t="s">
        <v>192</v>
      </c>
      <c r="AA6" t="s">
        <v>48</v>
      </c>
      <c r="AB6">
        <v>502</v>
      </c>
      <c r="AC6" s="1">
        <v>4175.2809999999999</v>
      </c>
      <c r="AD6" s="1">
        <v>2189.0949999999998</v>
      </c>
      <c r="AE6" s="21">
        <v>1.907</v>
      </c>
      <c r="AF6">
        <v>2.1</v>
      </c>
      <c r="AG6">
        <v>16.576000000000001</v>
      </c>
      <c r="AH6">
        <v>249.91578100000001</v>
      </c>
      <c r="AI6">
        <v>3.2827259999999998</v>
      </c>
      <c r="AJ6">
        <v>93.399941999999996</v>
      </c>
      <c r="AK6">
        <v>824</v>
      </c>
      <c r="AL6">
        <v>5</v>
      </c>
      <c r="AM6">
        <v>2065</v>
      </c>
      <c r="AN6">
        <v>88</v>
      </c>
      <c r="AO6">
        <v>16.706752000000002</v>
      </c>
      <c r="AP6">
        <v>3713.6</v>
      </c>
      <c r="AQ6">
        <v>168</v>
      </c>
      <c r="AR6">
        <v>16</v>
      </c>
      <c r="AS6">
        <v>6253</v>
      </c>
      <c r="AT6">
        <v>0.12</v>
      </c>
      <c r="AU6">
        <v>49.457999999999998</v>
      </c>
      <c r="AV6">
        <v>37184</v>
      </c>
      <c r="AW6">
        <v>0</v>
      </c>
      <c r="AX6" s="22">
        <v>0.55000000000000004</v>
      </c>
      <c r="AY6">
        <v>0.90809523809523807</v>
      </c>
      <c r="AZ6" t="s">
        <v>68</v>
      </c>
      <c r="BA6" t="s">
        <v>193</v>
      </c>
      <c r="BB6">
        <v>3</v>
      </c>
      <c r="BC6" t="s">
        <v>210</v>
      </c>
      <c r="BD6">
        <v>10</v>
      </c>
      <c r="BE6">
        <v>147229.55000000002</v>
      </c>
      <c r="BF6">
        <v>2.8358987716800056E-2</v>
      </c>
      <c r="BG6">
        <v>2.575266170282748E-2</v>
      </c>
      <c r="BH6">
        <v>367086.47599999991</v>
      </c>
      <c r="BI6">
        <v>1.1374107391523737E-2</v>
      </c>
      <c r="BJ6">
        <v>1.0328772759826554E-2</v>
      </c>
      <c r="BK6">
        <v>1</v>
      </c>
      <c r="BL6" t="s">
        <v>69</v>
      </c>
      <c r="BM6">
        <v>1</v>
      </c>
      <c r="BN6" t="s">
        <v>565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70바5062</v>
      </c>
      <c r="D7" s="65" t="str">
        <f t="shared" si="3"/>
        <v>대형</v>
      </c>
      <c r="E7" s="61" t="str">
        <f t="shared" ref="E7:E45" si="16">AZ7</f>
        <v>B</v>
      </c>
      <c r="F7" s="84">
        <f t="shared" ref="F7:F45" si="17">G7/H7</f>
        <v>0.91590909090909089</v>
      </c>
      <c r="G7" s="85">
        <f t="shared" ref="G7:G45" si="18">AE7</f>
        <v>2.0150000000000001</v>
      </c>
      <c r="H7" s="86">
        <f t="shared" ref="H7:H45" si="19">AF7</f>
        <v>2.2000000000000002</v>
      </c>
      <c r="I7" s="87">
        <f t="shared" si="4"/>
        <v>5716.9219999999996</v>
      </c>
      <c r="J7" s="88">
        <f t="shared" si="5"/>
        <v>1.4358182346214145E-2</v>
      </c>
      <c r="K7" s="88">
        <f t="shared" si="6"/>
        <v>0.36410516062643428</v>
      </c>
      <c r="L7" s="88">
        <f t="shared" si="7"/>
        <v>0.24523685997465072</v>
      </c>
      <c r="M7" s="89">
        <f t="shared" si="8"/>
        <v>14.183999999999999</v>
      </c>
      <c r="N7" s="90">
        <f t="shared" si="9"/>
        <v>0.752</v>
      </c>
      <c r="O7" s="90">
        <f t="shared" si="10"/>
        <v>37.765000000000001</v>
      </c>
      <c r="P7" s="91">
        <f t="shared" si="11"/>
        <v>5.6866666666666665</v>
      </c>
      <c r="Q7" s="92">
        <f t="shared" si="12"/>
        <v>91</v>
      </c>
      <c r="R7" s="93">
        <f t="shared" si="13"/>
        <v>25.869163956672242</v>
      </c>
      <c r="S7" s="78">
        <f t="shared" si="14"/>
        <v>43</v>
      </c>
      <c r="T7" s="78">
        <f t="shared" si="15"/>
        <v>2159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566</v>
      </c>
      <c r="Z7" s="4" t="s">
        <v>192</v>
      </c>
      <c r="AA7" s="4" t="s">
        <v>48</v>
      </c>
      <c r="AB7" s="4">
        <v>502</v>
      </c>
      <c r="AC7" s="4">
        <v>5716.9219999999996</v>
      </c>
      <c r="AD7" s="4">
        <v>2836.8510000000001</v>
      </c>
      <c r="AE7" s="4">
        <v>2.0150000000000001</v>
      </c>
      <c r="AF7" s="4">
        <v>2.2000000000000002</v>
      </c>
      <c r="AG7" s="4">
        <v>14.183999999999999</v>
      </c>
      <c r="AH7" s="4">
        <v>355.56018699999998</v>
      </c>
      <c r="AI7" s="4">
        <v>5.1051979999999997</v>
      </c>
      <c r="AJ7" s="4">
        <v>129.461299</v>
      </c>
      <c r="AK7" s="4">
        <v>1402</v>
      </c>
      <c r="AL7" s="4">
        <v>43</v>
      </c>
      <c r="AM7" s="4">
        <v>2159</v>
      </c>
      <c r="AN7" s="4">
        <v>91</v>
      </c>
      <c r="AO7" s="4">
        <v>16.078633</v>
      </c>
      <c r="AP7" s="4">
        <v>6237.8</v>
      </c>
      <c r="AQ7" s="4">
        <v>341.2</v>
      </c>
      <c r="AR7" s="4">
        <v>14</v>
      </c>
      <c r="AS7" s="4">
        <v>5495</v>
      </c>
      <c r="AT7" s="4">
        <v>0.752</v>
      </c>
      <c r="AU7" s="4">
        <v>37.765000000000001</v>
      </c>
      <c r="AV7" s="4">
        <v>50514</v>
      </c>
      <c r="AW7" s="4">
        <v>0</v>
      </c>
      <c r="AX7" s="23">
        <v>0.55000000000000004</v>
      </c>
      <c r="AY7">
        <v>0.91590909090909089</v>
      </c>
      <c r="AZ7" t="s">
        <v>68</v>
      </c>
      <c r="BA7" t="s">
        <v>193</v>
      </c>
      <c r="BB7">
        <v>1</v>
      </c>
      <c r="BC7" t="s">
        <v>212</v>
      </c>
      <c r="BD7">
        <v>12</v>
      </c>
      <c r="BE7">
        <v>147229.55000000002</v>
      </c>
      <c r="BF7">
        <v>3.8829990311048286E-2</v>
      </c>
      <c r="BG7">
        <v>3.556474112580104E-2</v>
      </c>
      <c r="BH7">
        <v>367086.47599999991</v>
      </c>
      <c r="BI7">
        <v>1.5573774502114867E-2</v>
      </c>
      <c r="BJ7">
        <v>1.4264161646255208E-2</v>
      </c>
      <c r="BK7">
        <v>1</v>
      </c>
      <c r="BL7" t="s">
        <v>69</v>
      </c>
      <c r="BM7">
        <v>1</v>
      </c>
      <c r="BN7" t="s">
        <v>565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70바5063</v>
      </c>
      <c r="D8" s="48" t="str">
        <f t="shared" ref="D8:D45" si="23">Z8</f>
        <v>대형</v>
      </c>
      <c r="E8" s="44" t="str">
        <f t="shared" si="16"/>
        <v>B</v>
      </c>
      <c r="F8" s="94">
        <f t="shared" si="17"/>
        <v>0.90909090909090906</v>
      </c>
      <c r="G8" s="95">
        <f t="shared" si="18"/>
        <v>2</v>
      </c>
      <c r="H8" s="96">
        <f t="shared" si="19"/>
        <v>2.2000000000000002</v>
      </c>
      <c r="I8" s="97">
        <f t="shared" ref="I8:I45" si="24">AC8</f>
        <v>5538.9669999999996</v>
      </c>
      <c r="J8" s="98">
        <f t="shared" ref="J8:J45" si="25">AI8/AH8</f>
        <v>1.148908008759417E-2</v>
      </c>
      <c r="K8" s="98">
        <f t="shared" ref="K8:K45" si="26">AJ8/AH8</f>
        <v>0.35971898876380332</v>
      </c>
      <c r="L8" s="98">
        <f t="shared" ref="L8:L45" si="27">AK8/AC8</f>
        <v>0.21448042568226169</v>
      </c>
      <c r="M8" s="99">
        <f t="shared" ref="M8:M45" si="28">AG8</f>
        <v>14</v>
      </c>
      <c r="N8" s="100">
        <f t="shared" ref="N8:N45" si="29">IF(AW8=0,AT8,"속도계이상")</f>
        <v>0.18099999999999999</v>
      </c>
      <c r="O8" s="100">
        <f t="shared" ref="O8:O45" si="30">IF(AW8=0,AU8,"속도계이상")</f>
        <v>30.547000000000001</v>
      </c>
      <c r="P8" s="101">
        <f t="shared" ref="P8:P45" si="31">AQ8/60</f>
        <v>3.6516666666666664</v>
      </c>
      <c r="Q8" s="102">
        <f t="shared" ref="Q8:Q45" si="32">AN8</f>
        <v>93</v>
      </c>
      <c r="R8" s="103">
        <f t="shared" ref="R8:R45" si="33">AC8/(AH8-AI8-AJ8)</f>
        <v>26.415578208642469</v>
      </c>
      <c r="S8" s="75">
        <f t="shared" ref="S8:S45" si="34">IF(AW8=0,AL8,"속도계이상")</f>
        <v>10</v>
      </c>
      <c r="T8" s="75">
        <f t="shared" ref="T8:T45" si="35">IF(AW8=0,AM8,"속도계이상")</f>
        <v>1692</v>
      </c>
      <c r="U8" t="s">
        <v>117</v>
      </c>
      <c r="V8" s="5" t="s">
        <v>118</v>
      </c>
      <c r="W8" t="s">
        <v>117</v>
      </c>
      <c r="X8" s="5" t="s">
        <v>118</v>
      </c>
      <c r="Y8" t="s">
        <v>197</v>
      </c>
      <c r="Z8" t="s">
        <v>192</v>
      </c>
      <c r="AA8" t="s">
        <v>48</v>
      </c>
      <c r="AB8">
        <v>502</v>
      </c>
      <c r="AC8" s="1">
        <v>5538.9669999999996</v>
      </c>
      <c r="AD8" s="1">
        <v>2769.3449999999998</v>
      </c>
      <c r="AE8" s="21">
        <v>2</v>
      </c>
      <c r="AF8">
        <v>2.2000000000000002</v>
      </c>
      <c r="AG8">
        <v>14</v>
      </c>
      <c r="AH8">
        <v>333.47378300000003</v>
      </c>
      <c r="AI8">
        <v>3.8313069999999998</v>
      </c>
      <c r="AJ8">
        <v>119.956852</v>
      </c>
      <c r="AK8">
        <v>1188</v>
      </c>
      <c r="AL8">
        <v>10</v>
      </c>
      <c r="AM8">
        <v>1692</v>
      </c>
      <c r="AN8">
        <v>93</v>
      </c>
      <c r="AO8">
        <v>16.609902000000002</v>
      </c>
      <c r="AP8">
        <v>3872.6</v>
      </c>
      <c r="AQ8">
        <v>219.1</v>
      </c>
      <c r="AR8">
        <v>7</v>
      </c>
      <c r="AS8">
        <v>2799</v>
      </c>
      <c r="AT8">
        <v>0.18099999999999999</v>
      </c>
      <c r="AU8">
        <v>30.547000000000001</v>
      </c>
      <c r="AV8">
        <v>50617</v>
      </c>
      <c r="AW8">
        <v>0</v>
      </c>
      <c r="AX8" s="22">
        <v>0.53</v>
      </c>
      <c r="AY8">
        <v>0.90909090909090906</v>
      </c>
      <c r="AZ8" t="s">
        <v>68</v>
      </c>
      <c r="BA8" t="s">
        <v>193</v>
      </c>
      <c r="BB8">
        <v>2</v>
      </c>
      <c r="BC8" t="s">
        <v>500</v>
      </c>
      <c r="BD8">
        <v>19</v>
      </c>
      <c r="BE8">
        <v>147229.55000000002</v>
      </c>
      <c r="BF8">
        <v>3.7621299528525345E-2</v>
      </c>
      <c r="BG8">
        <v>3.4201181389568493E-2</v>
      </c>
      <c r="BH8">
        <v>367086.47599999991</v>
      </c>
      <c r="BI8">
        <v>1.5088997721615876E-2</v>
      </c>
      <c r="BJ8">
        <v>1.3717270656014432E-2</v>
      </c>
      <c r="BK8">
        <v>1</v>
      </c>
      <c r="BL8" t="s">
        <v>69</v>
      </c>
      <c r="BM8">
        <v>1</v>
      </c>
      <c r="BN8" t="s">
        <v>565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70바5064</v>
      </c>
      <c r="D9" s="65" t="str">
        <f t="shared" si="23"/>
        <v>대형</v>
      </c>
      <c r="E9" s="61" t="str">
        <f t="shared" si="16"/>
        <v>A</v>
      </c>
      <c r="F9" s="84">
        <f t="shared" si="17"/>
        <v>0.99136363636363634</v>
      </c>
      <c r="G9" s="85">
        <f t="shared" si="18"/>
        <v>2.181</v>
      </c>
      <c r="H9" s="86">
        <f t="shared" si="19"/>
        <v>2.2000000000000002</v>
      </c>
      <c r="I9" s="87">
        <f t="shared" si="24"/>
        <v>6011.2860000000001</v>
      </c>
      <c r="J9" s="88">
        <f t="shared" si="25"/>
        <v>8.2523206511963196E-3</v>
      </c>
      <c r="K9" s="88">
        <f t="shared" si="26"/>
        <v>0.35899100872287543</v>
      </c>
      <c r="L9" s="88">
        <f t="shared" si="27"/>
        <v>0.22857005971767105</v>
      </c>
      <c r="M9" s="89">
        <f t="shared" si="28"/>
        <v>12.72</v>
      </c>
      <c r="N9" s="90">
        <f t="shared" si="29"/>
        <v>0.34899999999999998</v>
      </c>
      <c r="O9" s="90">
        <f t="shared" si="30"/>
        <v>21.01</v>
      </c>
      <c r="P9" s="91">
        <f t="shared" si="31"/>
        <v>0.44333333333333336</v>
      </c>
      <c r="Q9" s="92">
        <f t="shared" si="32"/>
        <v>93</v>
      </c>
      <c r="R9" s="93">
        <f t="shared" si="33"/>
        <v>26.058844209082803</v>
      </c>
      <c r="S9" s="78">
        <f t="shared" si="34"/>
        <v>21</v>
      </c>
      <c r="T9" s="78">
        <f t="shared" si="35"/>
        <v>1263</v>
      </c>
      <c r="U9" t="s">
        <v>117</v>
      </c>
      <c r="V9" s="5" t="s">
        <v>118</v>
      </c>
      <c r="W9" t="s">
        <v>117</v>
      </c>
      <c r="X9" s="5" t="s">
        <v>118</v>
      </c>
      <c r="Y9" t="s">
        <v>199</v>
      </c>
      <c r="Z9" t="s">
        <v>192</v>
      </c>
      <c r="AA9" t="s">
        <v>48</v>
      </c>
      <c r="AB9">
        <v>502</v>
      </c>
      <c r="AC9" s="1">
        <v>6011.2860000000001</v>
      </c>
      <c r="AD9" s="1">
        <v>2756.6030000000001</v>
      </c>
      <c r="AE9" s="21">
        <v>2.181</v>
      </c>
      <c r="AF9">
        <v>2.2000000000000002</v>
      </c>
      <c r="AG9">
        <v>12.72</v>
      </c>
      <c r="AH9">
        <v>364.565451</v>
      </c>
      <c r="AI9">
        <v>3.0085109999999999</v>
      </c>
      <c r="AJ9">
        <v>130.875719</v>
      </c>
      <c r="AK9">
        <v>1374</v>
      </c>
      <c r="AL9">
        <v>21</v>
      </c>
      <c r="AM9">
        <v>1263</v>
      </c>
      <c r="AN9">
        <v>93</v>
      </c>
      <c r="AO9">
        <v>16.488907000000001</v>
      </c>
      <c r="AP9">
        <v>2625.9</v>
      </c>
      <c r="AQ9">
        <v>26.6</v>
      </c>
      <c r="AR9">
        <v>7</v>
      </c>
      <c r="AS9">
        <v>755</v>
      </c>
      <c r="AT9">
        <v>0.34899999999999998</v>
      </c>
      <c r="AU9">
        <v>21.01</v>
      </c>
      <c r="AV9">
        <v>53185</v>
      </c>
      <c r="AW9">
        <v>0</v>
      </c>
      <c r="AX9" s="22">
        <v>0.55000000000000004</v>
      </c>
      <c r="AY9">
        <v>0.99136363636363634</v>
      </c>
      <c r="AZ9" t="s">
        <v>66</v>
      </c>
      <c r="BA9" t="s">
        <v>193</v>
      </c>
      <c r="BB9">
        <v>2</v>
      </c>
      <c r="BC9" t="s">
        <v>567</v>
      </c>
      <c r="BD9">
        <v>14</v>
      </c>
      <c r="BE9">
        <v>147229.55000000002</v>
      </c>
      <c r="BF9">
        <v>4.0829344380934392E-2</v>
      </c>
      <c r="BG9">
        <v>4.047672731582632E-2</v>
      </c>
      <c r="BH9">
        <v>367086.47599999991</v>
      </c>
      <c r="BI9">
        <v>1.63756672964438E-2</v>
      </c>
      <c r="BJ9">
        <v>1.6234241078883604E-2</v>
      </c>
      <c r="BK9">
        <v>1</v>
      </c>
      <c r="BL9" t="s">
        <v>69</v>
      </c>
      <c r="BM9">
        <v>2</v>
      </c>
      <c r="BN9" t="s">
        <v>565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70바5065</v>
      </c>
      <c r="D10" s="48" t="str">
        <f t="shared" si="23"/>
        <v>대형</v>
      </c>
      <c r="E10" s="44" t="str">
        <f t="shared" si="16"/>
        <v>C</v>
      </c>
      <c r="F10" s="94">
        <f t="shared" si="17"/>
        <v>0.85181818181818181</v>
      </c>
      <c r="G10" s="95">
        <f t="shared" si="18"/>
        <v>1.8740000000000001</v>
      </c>
      <c r="H10" s="96">
        <f t="shared" si="19"/>
        <v>2.2000000000000002</v>
      </c>
      <c r="I10" s="97">
        <f t="shared" si="24"/>
        <v>5556.9189999999999</v>
      </c>
      <c r="J10" s="98">
        <f t="shared" si="25"/>
        <v>1.7172034748017713E-2</v>
      </c>
      <c r="K10" s="98">
        <f t="shared" si="26"/>
        <v>0.36822576085612863</v>
      </c>
      <c r="L10" s="98">
        <f t="shared" si="27"/>
        <v>0.22476483821340568</v>
      </c>
      <c r="M10" s="99">
        <f t="shared" si="28"/>
        <v>16.456</v>
      </c>
      <c r="N10" s="100">
        <f t="shared" si="29"/>
        <v>0.9</v>
      </c>
      <c r="O10" s="100">
        <f t="shared" si="30"/>
        <v>31.797999999999998</v>
      </c>
      <c r="P10" s="101">
        <f t="shared" si="31"/>
        <v>0.79833333333333334</v>
      </c>
      <c r="Q10" s="102">
        <f t="shared" si="32"/>
        <v>90</v>
      </c>
      <c r="R10" s="103">
        <f t="shared" si="33"/>
        <v>26.158062478856884</v>
      </c>
      <c r="S10" s="75">
        <f t="shared" si="34"/>
        <v>50</v>
      </c>
      <c r="T10" s="75">
        <f t="shared" si="35"/>
        <v>1767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201</v>
      </c>
      <c r="Z10" s="4" t="s">
        <v>192</v>
      </c>
      <c r="AA10" s="4" t="s">
        <v>48</v>
      </c>
      <c r="AB10" s="4">
        <v>502</v>
      </c>
      <c r="AC10" s="4">
        <v>5556.9189999999999</v>
      </c>
      <c r="AD10" s="4">
        <v>2965.7260000000001</v>
      </c>
      <c r="AE10" s="4">
        <v>1.8740000000000001</v>
      </c>
      <c r="AF10" s="4">
        <v>2.2000000000000002</v>
      </c>
      <c r="AG10" s="4">
        <v>16.456</v>
      </c>
      <c r="AH10" s="4">
        <v>345.64826399999998</v>
      </c>
      <c r="AI10" s="4">
        <v>5.9354839999999998</v>
      </c>
      <c r="AJ10" s="4">
        <v>127.276595</v>
      </c>
      <c r="AK10" s="4">
        <v>1249</v>
      </c>
      <c r="AL10" s="4">
        <v>50</v>
      </c>
      <c r="AM10" s="4">
        <v>1767</v>
      </c>
      <c r="AN10" s="4">
        <v>90</v>
      </c>
      <c r="AO10" s="4">
        <v>16.076802000000001</v>
      </c>
      <c r="AP10" s="4">
        <v>2875.4</v>
      </c>
      <c r="AQ10" s="4">
        <v>47.9</v>
      </c>
      <c r="AR10" s="4">
        <v>23</v>
      </c>
      <c r="AS10" s="4">
        <v>4703</v>
      </c>
      <c r="AT10" s="4">
        <v>0.9</v>
      </c>
      <c r="AU10" s="4">
        <v>31.797999999999998</v>
      </c>
      <c r="AV10" s="4">
        <v>49015</v>
      </c>
      <c r="AW10" s="4">
        <v>0</v>
      </c>
      <c r="AX10" s="23">
        <v>0.56000000000000005</v>
      </c>
      <c r="AY10">
        <v>0.85181818181818181</v>
      </c>
      <c r="AZ10" t="s">
        <v>69</v>
      </c>
      <c r="BA10" t="s">
        <v>193</v>
      </c>
      <c r="BB10">
        <v>9</v>
      </c>
      <c r="BC10" t="s">
        <v>499</v>
      </c>
      <c r="BD10">
        <v>16</v>
      </c>
      <c r="BE10">
        <v>147229.55000000002</v>
      </c>
      <c r="BF10">
        <v>3.7743231572737942E-2</v>
      </c>
      <c r="BG10">
        <v>3.2150370894232227E-2</v>
      </c>
      <c r="BH10">
        <v>367086.47599999991</v>
      </c>
      <c r="BI10">
        <v>1.5137901729727579E-2</v>
      </c>
      <c r="BJ10">
        <v>1.2894739927958856E-2</v>
      </c>
      <c r="BK10">
        <v>1</v>
      </c>
      <c r="BL10" t="s">
        <v>67</v>
      </c>
      <c r="BM10">
        <v>1</v>
      </c>
      <c r="BN10" t="s">
        <v>565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70바5067</v>
      </c>
      <c r="D11" s="65" t="str">
        <f t="shared" si="23"/>
        <v>대형</v>
      </c>
      <c r="E11" s="61" t="str">
        <f t="shared" si="16"/>
        <v>D</v>
      </c>
      <c r="F11" s="84">
        <f t="shared" si="17"/>
        <v>0.83636363636363631</v>
      </c>
      <c r="G11" s="85">
        <f t="shared" si="18"/>
        <v>1.84</v>
      </c>
      <c r="H11" s="86">
        <f t="shared" si="19"/>
        <v>2.2000000000000002</v>
      </c>
      <c r="I11" s="87">
        <f t="shared" si="24"/>
        <v>5576.4319999999998</v>
      </c>
      <c r="J11" s="88">
        <f t="shared" si="25"/>
        <v>9.2766530247564288E-3</v>
      </c>
      <c r="K11" s="88">
        <f t="shared" si="26"/>
        <v>0.38491503827453033</v>
      </c>
      <c r="L11" s="88">
        <f t="shared" si="27"/>
        <v>0.17914680928593768</v>
      </c>
      <c r="M11" s="89">
        <f t="shared" si="28"/>
        <v>17.34</v>
      </c>
      <c r="N11" s="90">
        <f t="shared" si="29"/>
        <v>0.502</v>
      </c>
      <c r="O11" s="90">
        <f t="shared" si="30"/>
        <v>28.244</v>
      </c>
      <c r="P11" s="91">
        <f t="shared" si="31"/>
        <v>2.2883333333333336</v>
      </c>
      <c r="Q11" s="92">
        <f t="shared" si="32"/>
        <v>91</v>
      </c>
      <c r="R11" s="93">
        <f t="shared" si="33"/>
        <v>27.132758633105354</v>
      </c>
      <c r="S11" s="78">
        <f t="shared" si="34"/>
        <v>28</v>
      </c>
      <c r="T11" s="78">
        <f t="shared" si="35"/>
        <v>1575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202</v>
      </c>
      <c r="Z11" t="s">
        <v>192</v>
      </c>
      <c r="AA11" t="s">
        <v>48</v>
      </c>
      <c r="AB11">
        <v>502</v>
      </c>
      <c r="AC11" s="1">
        <v>5576.4319999999998</v>
      </c>
      <c r="AD11" s="1">
        <v>3031.4169999999999</v>
      </c>
      <c r="AE11" s="21">
        <v>1.84</v>
      </c>
      <c r="AF11">
        <v>2.2000000000000002</v>
      </c>
      <c r="AG11">
        <v>17.34</v>
      </c>
      <c r="AH11">
        <v>339.255763</v>
      </c>
      <c r="AI11">
        <v>3.1471580000000001</v>
      </c>
      <c r="AJ11">
        <v>130.58464499999999</v>
      </c>
      <c r="AK11">
        <v>999</v>
      </c>
      <c r="AL11">
        <v>28</v>
      </c>
      <c r="AM11">
        <v>1575</v>
      </c>
      <c r="AN11">
        <v>91</v>
      </c>
      <c r="AO11">
        <v>16.437249999999999</v>
      </c>
      <c r="AP11">
        <v>5000.3</v>
      </c>
      <c r="AQ11">
        <v>137.30000000000001</v>
      </c>
      <c r="AR11">
        <v>26</v>
      </c>
      <c r="AS11">
        <v>11889</v>
      </c>
      <c r="AT11">
        <v>0.502</v>
      </c>
      <c r="AU11">
        <v>28.244</v>
      </c>
      <c r="AV11">
        <v>49426</v>
      </c>
      <c r="AW11">
        <v>0</v>
      </c>
      <c r="AX11" s="22">
        <v>0.55000000000000004</v>
      </c>
      <c r="AY11">
        <v>0.83636363636363631</v>
      </c>
      <c r="AZ11" t="s">
        <v>67</v>
      </c>
      <c r="BA11" t="s">
        <v>193</v>
      </c>
      <c r="BB11">
        <v>4</v>
      </c>
      <c r="BC11" t="s">
        <v>526</v>
      </c>
      <c r="BD11">
        <v>14</v>
      </c>
      <c r="BE11">
        <v>147229.55000000002</v>
      </c>
      <c r="BF11">
        <v>3.7875766108094462E-2</v>
      </c>
      <c r="BG11">
        <v>3.1677913472224456E-2</v>
      </c>
      <c r="BH11">
        <v>367086.47599999991</v>
      </c>
      <c r="BI11">
        <v>1.5191058141842309E-2</v>
      </c>
      <c r="BJ11">
        <v>1.2705248627722657E-2</v>
      </c>
      <c r="BK11">
        <v>1</v>
      </c>
      <c r="BL11" t="s">
        <v>67</v>
      </c>
      <c r="BM11">
        <v>0</v>
      </c>
      <c r="BN11" t="s">
        <v>568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70바5081</v>
      </c>
      <c r="D12" s="48" t="str">
        <f t="shared" si="23"/>
        <v>대형</v>
      </c>
      <c r="E12" s="44" t="str">
        <f t="shared" si="16"/>
        <v>B</v>
      </c>
      <c r="F12" s="94">
        <f t="shared" si="17"/>
        <v>0.90727272727272723</v>
      </c>
      <c r="G12" s="95">
        <f t="shared" si="18"/>
        <v>1.996</v>
      </c>
      <c r="H12" s="96">
        <f t="shared" si="19"/>
        <v>2.2000000000000002</v>
      </c>
      <c r="I12" s="97">
        <f t="shared" si="24"/>
        <v>5659.8959999999997</v>
      </c>
      <c r="J12" s="98">
        <f t="shared" si="25"/>
        <v>7.807947418493044E-3</v>
      </c>
      <c r="K12" s="98">
        <f t="shared" si="26"/>
        <v>0.37384121920842522</v>
      </c>
      <c r="L12" s="98">
        <f t="shared" si="27"/>
        <v>0.18728259317839058</v>
      </c>
      <c r="M12" s="99">
        <f t="shared" si="28"/>
        <v>14.544</v>
      </c>
      <c r="N12" s="100">
        <f t="shared" si="29"/>
        <v>4.4349999999999996</v>
      </c>
      <c r="O12" s="100">
        <f t="shared" si="30"/>
        <v>14.718</v>
      </c>
      <c r="P12" s="101">
        <f t="shared" si="31"/>
        <v>0.185</v>
      </c>
      <c r="Q12" s="102">
        <f t="shared" si="32"/>
        <v>92</v>
      </c>
      <c r="R12" s="103">
        <f t="shared" si="33"/>
        <v>26.546893512445227</v>
      </c>
      <c r="S12" s="75">
        <f t="shared" si="34"/>
        <v>251</v>
      </c>
      <c r="T12" s="75">
        <f t="shared" si="35"/>
        <v>833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204</v>
      </c>
      <c r="Z12" t="s">
        <v>192</v>
      </c>
      <c r="AA12" t="s">
        <v>48</v>
      </c>
      <c r="AB12">
        <v>502</v>
      </c>
      <c r="AC12" s="1">
        <v>5659.8959999999997</v>
      </c>
      <c r="AD12" s="1">
        <v>2835.3249999999998</v>
      </c>
      <c r="AE12" s="21">
        <v>1.996</v>
      </c>
      <c r="AF12">
        <v>2.2000000000000002</v>
      </c>
      <c r="AG12">
        <v>14.544</v>
      </c>
      <c r="AH12">
        <v>344.79407400000002</v>
      </c>
      <c r="AI12">
        <v>2.6921339999999998</v>
      </c>
      <c r="AJ12">
        <v>128.89823699999999</v>
      </c>
      <c r="AK12">
        <v>1060</v>
      </c>
      <c r="AL12">
        <v>251</v>
      </c>
      <c r="AM12">
        <v>833</v>
      </c>
      <c r="AN12">
        <v>92</v>
      </c>
      <c r="AO12">
        <v>16.415292999999998</v>
      </c>
      <c r="AP12">
        <v>2059.8000000000002</v>
      </c>
      <c r="AQ12">
        <v>11.1</v>
      </c>
      <c r="AR12">
        <v>10</v>
      </c>
      <c r="AS12">
        <v>670</v>
      </c>
      <c r="AT12">
        <v>4.4349999999999996</v>
      </c>
      <c r="AU12">
        <v>14.718</v>
      </c>
      <c r="AV12">
        <v>49040</v>
      </c>
      <c r="AW12">
        <v>0</v>
      </c>
      <c r="AX12" s="22">
        <v>0.54</v>
      </c>
      <c r="AY12" s="2">
        <v>0.90727272727272723</v>
      </c>
      <c r="AZ12" s="2" t="s">
        <v>68</v>
      </c>
      <c r="BA12" s="2" t="s">
        <v>193</v>
      </c>
      <c r="BB12" s="2">
        <v>4</v>
      </c>
      <c r="BC12" s="2" t="s">
        <v>198</v>
      </c>
      <c r="BD12" s="2">
        <v>12</v>
      </c>
      <c r="BE12" s="2">
        <v>147229.55000000002</v>
      </c>
      <c r="BF12" s="2">
        <v>3.8442663174614054E-2</v>
      </c>
      <c r="BG12" s="2">
        <v>3.4877979862058935E-2</v>
      </c>
      <c r="BH12" s="2">
        <v>367086.47599999991</v>
      </c>
      <c r="BI12" s="2">
        <v>1.5418426910393728E-2</v>
      </c>
      <c r="BJ12" s="2">
        <v>1.3988718233248128E-2</v>
      </c>
      <c r="BK12" s="2">
        <v>1</v>
      </c>
      <c r="BL12" s="2" t="s">
        <v>69</v>
      </c>
      <c r="BM12" s="2">
        <v>1</v>
      </c>
      <c r="BN12" s="2" t="s">
        <v>565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70바5084</v>
      </c>
      <c r="D13" s="65" t="str">
        <f t="shared" si="23"/>
        <v>대형</v>
      </c>
      <c r="E13" s="61" t="str">
        <f t="shared" si="16"/>
        <v>D</v>
      </c>
      <c r="F13" s="84">
        <f t="shared" si="17"/>
        <v>0.84571428571428564</v>
      </c>
      <c r="G13" s="85">
        <f t="shared" si="18"/>
        <v>1.776</v>
      </c>
      <c r="H13" s="86">
        <f t="shared" si="19"/>
        <v>2.1</v>
      </c>
      <c r="I13" s="87">
        <f t="shared" si="24"/>
        <v>4001.5149999999999</v>
      </c>
      <c r="J13" s="88">
        <f t="shared" si="25"/>
        <v>1.2037106210177033E-2</v>
      </c>
      <c r="K13" s="88">
        <f t="shared" si="26"/>
        <v>0.38030269497551267</v>
      </c>
      <c r="L13" s="88">
        <f t="shared" si="27"/>
        <v>0.22116623328914176</v>
      </c>
      <c r="M13" s="89">
        <f t="shared" si="28"/>
        <v>19.154</v>
      </c>
      <c r="N13" s="90">
        <f t="shared" si="29"/>
        <v>0.27500000000000002</v>
      </c>
      <c r="O13" s="90">
        <f t="shared" si="30"/>
        <v>21.867000000000001</v>
      </c>
      <c r="P13" s="91">
        <f t="shared" si="31"/>
        <v>1.9750000000000001</v>
      </c>
      <c r="Q13" s="92">
        <f t="shared" si="32"/>
        <v>90</v>
      </c>
      <c r="R13" s="93">
        <f t="shared" si="33"/>
        <v>27.161796680781833</v>
      </c>
      <c r="S13" s="78">
        <f t="shared" si="34"/>
        <v>11</v>
      </c>
      <c r="T13" s="78">
        <f t="shared" si="35"/>
        <v>875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205</v>
      </c>
      <c r="Z13" s="4" t="s">
        <v>192</v>
      </c>
      <c r="AA13" s="4" t="s">
        <v>48</v>
      </c>
      <c r="AB13" s="4">
        <v>502</v>
      </c>
      <c r="AC13" s="4">
        <v>4001.5149999999999</v>
      </c>
      <c r="AD13" s="4">
        <v>2253.0239999999999</v>
      </c>
      <c r="AE13" s="4">
        <v>1.776</v>
      </c>
      <c r="AF13" s="4">
        <v>2.1</v>
      </c>
      <c r="AG13" s="4">
        <v>19.154</v>
      </c>
      <c r="AH13" s="4">
        <v>242.440496</v>
      </c>
      <c r="AI13" s="4">
        <v>2.918282</v>
      </c>
      <c r="AJ13" s="4">
        <v>92.200773999999996</v>
      </c>
      <c r="AK13" s="4">
        <v>885</v>
      </c>
      <c r="AL13" s="4">
        <v>11</v>
      </c>
      <c r="AM13" s="4">
        <v>875</v>
      </c>
      <c r="AN13" s="4">
        <v>90</v>
      </c>
      <c r="AO13" s="4">
        <v>16.505141999999999</v>
      </c>
      <c r="AP13" s="4">
        <v>2779.7</v>
      </c>
      <c r="AQ13" s="4">
        <v>118.5</v>
      </c>
      <c r="AR13" s="4">
        <v>22</v>
      </c>
      <c r="AS13" s="4">
        <v>7800</v>
      </c>
      <c r="AT13" s="4">
        <v>0.27500000000000002</v>
      </c>
      <c r="AU13" s="4">
        <v>21.867000000000001</v>
      </c>
      <c r="AV13" s="4">
        <v>33941</v>
      </c>
      <c r="AW13" s="4">
        <v>0</v>
      </c>
      <c r="AX13" s="23">
        <v>0.56999999999999995</v>
      </c>
      <c r="AY13">
        <v>0.84571428571428564</v>
      </c>
      <c r="AZ13" t="s">
        <v>67</v>
      </c>
      <c r="BA13" t="s">
        <v>193</v>
      </c>
      <c r="BB13">
        <v>2</v>
      </c>
      <c r="BC13" t="s">
        <v>203</v>
      </c>
      <c r="BD13">
        <v>9</v>
      </c>
      <c r="BE13">
        <v>147229.55000000002</v>
      </c>
      <c r="BF13">
        <v>2.7178749103016341E-2</v>
      </c>
      <c r="BG13">
        <v>2.2985456384265246E-2</v>
      </c>
      <c r="BH13">
        <v>367086.47599999991</v>
      </c>
      <c r="BI13">
        <v>1.090074209108156E-2</v>
      </c>
      <c r="BJ13">
        <v>9.2189133113146898E-3</v>
      </c>
      <c r="BK13">
        <v>1</v>
      </c>
      <c r="BL13" t="s">
        <v>69</v>
      </c>
      <c r="BM13">
        <v>-1</v>
      </c>
      <c r="BN13" t="s">
        <v>569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70바5085</v>
      </c>
      <c r="D14" s="48" t="str">
        <f t="shared" si="23"/>
        <v>대형</v>
      </c>
      <c r="E14" s="44" t="str">
        <f t="shared" si="16"/>
        <v>D</v>
      </c>
      <c r="F14" s="94">
        <f t="shared" si="17"/>
        <v>0.80499999999999994</v>
      </c>
      <c r="G14" s="95">
        <f t="shared" si="18"/>
        <v>1.7709999999999999</v>
      </c>
      <c r="H14" s="96">
        <f t="shared" si="19"/>
        <v>2.2000000000000002</v>
      </c>
      <c r="I14" s="97">
        <f t="shared" si="24"/>
        <v>5397.0770000000002</v>
      </c>
      <c r="J14" s="98">
        <f t="shared" si="25"/>
        <v>7.5090459536096945E-3</v>
      </c>
      <c r="K14" s="98">
        <f t="shared" si="26"/>
        <v>0.37175484196721176</v>
      </c>
      <c r="L14" s="98">
        <f t="shared" si="27"/>
        <v>0.2784840757321046</v>
      </c>
      <c r="M14" s="99">
        <f t="shared" si="28"/>
        <v>17.911999999999999</v>
      </c>
      <c r="N14" s="100">
        <f t="shared" si="29"/>
        <v>0.25900000000000001</v>
      </c>
      <c r="O14" s="100">
        <f t="shared" si="30"/>
        <v>20.047999999999998</v>
      </c>
      <c r="P14" s="101">
        <f t="shared" si="31"/>
        <v>3.75</v>
      </c>
      <c r="Q14" s="102">
        <f t="shared" si="32"/>
        <v>92</v>
      </c>
      <c r="R14" s="103">
        <f t="shared" si="33"/>
        <v>27.229684418817165</v>
      </c>
      <c r="S14" s="75">
        <f t="shared" si="34"/>
        <v>14</v>
      </c>
      <c r="T14" s="75">
        <f t="shared" si="35"/>
        <v>1082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206</v>
      </c>
      <c r="Z14" t="s">
        <v>192</v>
      </c>
      <c r="AA14" t="s">
        <v>48</v>
      </c>
      <c r="AB14">
        <v>502</v>
      </c>
      <c r="AC14" s="1">
        <v>5397.0770000000002</v>
      </c>
      <c r="AD14" s="1">
        <v>3047.7669999999998</v>
      </c>
      <c r="AE14" s="21">
        <v>1.7709999999999999</v>
      </c>
      <c r="AF14">
        <v>2.2000000000000002</v>
      </c>
      <c r="AG14">
        <v>17.911999999999999</v>
      </c>
      <c r="AH14">
        <v>319.30740800000001</v>
      </c>
      <c r="AI14">
        <v>2.397694</v>
      </c>
      <c r="AJ14">
        <v>118.704075</v>
      </c>
      <c r="AK14">
        <v>1503</v>
      </c>
      <c r="AL14">
        <v>14</v>
      </c>
      <c r="AM14">
        <v>1082</v>
      </c>
      <c r="AN14">
        <v>92</v>
      </c>
      <c r="AO14">
        <v>16.902448</v>
      </c>
      <c r="AP14">
        <v>3026.1</v>
      </c>
      <c r="AQ14">
        <v>225</v>
      </c>
      <c r="AR14">
        <v>4</v>
      </c>
      <c r="AS14">
        <v>574</v>
      </c>
      <c r="AT14">
        <v>0.25900000000000001</v>
      </c>
      <c r="AU14">
        <v>20.047999999999998</v>
      </c>
      <c r="AV14">
        <v>48019</v>
      </c>
      <c r="AW14">
        <v>0</v>
      </c>
      <c r="AX14" s="22">
        <v>0.54</v>
      </c>
      <c r="AY14">
        <v>0.80499999999999994</v>
      </c>
      <c r="AZ14" t="s">
        <v>67</v>
      </c>
      <c r="BA14" t="s">
        <v>193</v>
      </c>
      <c r="BB14">
        <v>6</v>
      </c>
      <c r="BC14" t="s">
        <v>520</v>
      </c>
      <c r="BD14">
        <v>14</v>
      </c>
      <c r="BE14">
        <v>147229.55000000002</v>
      </c>
      <c r="BF14">
        <v>3.6657566364904325E-2</v>
      </c>
      <c r="BG14">
        <v>2.9509340923747979E-2</v>
      </c>
      <c r="BH14">
        <v>367086.47599999991</v>
      </c>
      <c r="BI14">
        <v>1.4702467546093966E-2</v>
      </c>
      <c r="BJ14">
        <v>1.1835486374605641E-2</v>
      </c>
      <c r="BK14">
        <v>1</v>
      </c>
      <c r="BL14" t="s">
        <v>70</v>
      </c>
      <c r="BM14">
        <v>1</v>
      </c>
      <c r="BN14" t="s">
        <v>565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70바5086</v>
      </c>
      <c r="D15" s="65" t="str">
        <f t="shared" si="23"/>
        <v>대형</v>
      </c>
      <c r="E15" s="61" t="str">
        <f t="shared" si="16"/>
        <v>C</v>
      </c>
      <c r="F15" s="84">
        <f t="shared" si="17"/>
        <v>0.86238095238095236</v>
      </c>
      <c r="G15" s="85">
        <f t="shared" si="18"/>
        <v>1.8109999999999999</v>
      </c>
      <c r="H15" s="86">
        <f t="shared" si="19"/>
        <v>2.1</v>
      </c>
      <c r="I15" s="87">
        <f t="shared" si="24"/>
        <v>5681.4920000000002</v>
      </c>
      <c r="J15" s="88">
        <f t="shared" si="25"/>
        <v>8.1759373491091351E-3</v>
      </c>
      <c r="K15" s="88">
        <f t="shared" si="26"/>
        <v>0.39016162970522078</v>
      </c>
      <c r="L15" s="88">
        <f t="shared" si="27"/>
        <v>0.29147273286664838</v>
      </c>
      <c r="M15" s="89">
        <f t="shared" si="28"/>
        <v>18.029</v>
      </c>
      <c r="N15" s="90">
        <f t="shared" si="29"/>
        <v>0.40500000000000003</v>
      </c>
      <c r="O15" s="90">
        <f t="shared" si="30"/>
        <v>29.024000000000001</v>
      </c>
      <c r="P15" s="91">
        <f t="shared" si="31"/>
        <v>0.91</v>
      </c>
      <c r="Q15" s="92">
        <f t="shared" si="32"/>
        <v>91</v>
      </c>
      <c r="R15" s="93">
        <f t="shared" si="33"/>
        <v>27.462399202484807</v>
      </c>
      <c r="S15" s="78">
        <f t="shared" si="34"/>
        <v>23</v>
      </c>
      <c r="T15" s="78">
        <f t="shared" si="35"/>
        <v>1649</v>
      </c>
      <c r="U15" t="s">
        <v>117</v>
      </c>
      <c r="V15" s="5" t="s">
        <v>118</v>
      </c>
      <c r="W15" t="s">
        <v>117</v>
      </c>
      <c r="X15" s="5" t="s">
        <v>118</v>
      </c>
      <c r="Y15" t="s">
        <v>521</v>
      </c>
      <c r="Z15" t="s">
        <v>192</v>
      </c>
      <c r="AA15" t="s">
        <v>48</v>
      </c>
      <c r="AB15">
        <v>502</v>
      </c>
      <c r="AC15" s="1">
        <v>5681.4920000000002</v>
      </c>
      <c r="AD15" s="1">
        <v>3137.96</v>
      </c>
      <c r="AE15" s="21">
        <v>1.8109999999999999</v>
      </c>
      <c r="AF15">
        <v>2.1</v>
      </c>
      <c r="AG15">
        <v>18.029</v>
      </c>
      <c r="AH15">
        <v>343.85158300000001</v>
      </c>
      <c r="AI15">
        <v>2.8113090000000001</v>
      </c>
      <c r="AJ15">
        <v>134.15769399999999</v>
      </c>
      <c r="AK15">
        <v>1656</v>
      </c>
      <c r="AL15">
        <v>23</v>
      </c>
      <c r="AM15">
        <v>1649</v>
      </c>
      <c r="AN15">
        <v>91</v>
      </c>
      <c r="AO15">
        <v>16.523092999999999</v>
      </c>
      <c r="AP15">
        <v>4388.6000000000004</v>
      </c>
      <c r="AQ15">
        <v>54.6</v>
      </c>
      <c r="AR15">
        <v>10</v>
      </c>
      <c r="AS15">
        <v>2890</v>
      </c>
      <c r="AT15">
        <v>0.40500000000000003</v>
      </c>
      <c r="AU15">
        <v>29.024000000000001</v>
      </c>
      <c r="AV15">
        <v>49663</v>
      </c>
      <c r="AW15">
        <v>0</v>
      </c>
      <c r="AX15" s="22">
        <v>0.55000000000000004</v>
      </c>
      <c r="AY15">
        <v>0.86238095238095236</v>
      </c>
      <c r="AZ15" t="s">
        <v>69</v>
      </c>
      <c r="BA15" t="s">
        <v>193</v>
      </c>
      <c r="BB15">
        <v>8</v>
      </c>
      <c r="BC15" t="s">
        <v>224</v>
      </c>
      <c r="BD15">
        <v>12</v>
      </c>
      <c r="BE15">
        <v>147229.55000000002</v>
      </c>
      <c r="BF15">
        <v>3.8589345685020426E-2</v>
      </c>
      <c r="BG15">
        <v>3.3278716683605707E-2</v>
      </c>
      <c r="BH15">
        <v>367086.47599999991</v>
      </c>
      <c r="BI15">
        <v>1.5477257734768745E-2</v>
      </c>
      <c r="BJ15">
        <v>1.3347292265555331E-2</v>
      </c>
      <c r="BK15">
        <v>1</v>
      </c>
      <c r="BL15" t="s">
        <v>67</v>
      </c>
      <c r="BM15">
        <v>1</v>
      </c>
      <c r="BN15" t="s">
        <v>565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70바5087</v>
      </c>
      <c r="D16" s="48" t="str">
        <f t="shared" si="23"/>
        <v>대형</v>
      </c>
      <c r="E16" s="44" t="str">
        <f t="shared" si="16"/>
        <v>D</v>
      </c>
      <c r="F16" s="94">
        <f t="shared" si="17"/>
        <v>0.82181818181818178</v>
      </c>
      <c r="G16" s="95">
        <f t="shared" si="18"/>
        <v>1.8080000000000001</v>
      </c>
      <c r="H16" s="96">
        <f t="shared" si="19"/>
        <v>2.2000000000000002</v>
      </c>
      <c r="I16" s="97">
        <f t="shared" si="24"/>
        <v>4216.38</v>
      </c>
      <c r="J16" s="98">
        <f t="shared" si="25"/>
        <v>7.2249784725718965E-3</v>
      </c>
      <c r="K16" s="98">
        <f t="shared" si="26"/>
        <v>0.37603833041510942</v>
      </c>
      <c r="L16" s="98">
        <f t="shared" si="27"/>
        <v>0.18594149483680314</v>
      </c>
      <c r="M16" s="99">
        <f t="shared" si="28"/>
        <v>17.266999999999999</v>
      </c>
      <c r="N16" s="100">
        <f t="shared" si="29"/>
        <v>0.498</v>
      </c>
      <c r="O16" s="100">
        <f t="shared" si="30"/>
        <v>22.838999999999999</v>
      </c>
      <c r="P16" s="101">
        <f t="shared" si="31"/>
        <v>0.89333333333333331</v>
      </c>
      <c r="Q16" s="102">
        <f t="shared" si="32"/>
        <v>91</v>
      </c>
      <c r="R16" s="103">
        <f t="shared" si="33"/>
        <v>27.08260862357281</v>
      </c>
      <c r="S16" s="75">
        <f t="shared" si="34"/>
        <v>21</v>
      </c>
      <c r="T16" s="75">
        <f t="shared" si="35"/>
        <v>963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207</v>
      </c>
      <c r="Z16" s="4" t="s">
        <v>192</v>
      </c>
      <c r="AA16" s="4" t="s">
        <v>48</v>
      </c>
      <c r="AB16" s="4">
        <v>502</v>
      </c>
      <c r="AC16" s="4">
        <v>4216.38</v>
      </c>
      <c r="AD16" s="4">
        <v>2332.3209999999999</v>
      </c>
      <c r="AE16" s="4">
        <v>1.8080000000000001</v>
      </c>
      <c r="AF16" s="4">
        <v>2.2000000000000002</v>
      </c>
      <c r="AG16" s="4">
        <v>17.266999999999999</v>
      </c>
      <c r="AH16" s="4">
        <v>252.43493900000001</v>
      </c>
      <c r="AI16" s="4">
        <v>1.8238369999999999</v>
      </c>
      <c r="AJ16" s="4">
        <v>94.925212999999999</v>
      </c>
      <c r="AK16" s="4">
        <v>784</v>
      </c>
      <c r="AL16" s="4">
        <v>21</v>
      </c>
      <c r="AM16" s="4">
        <v>963</v>
      </c>
      <c r="AN16" s="4">
        <v>91</v>
      </c>
      <c r="AO16" s="4">
        <v>16.702838</v>
      </c>
      <c r="AP16" s="4">
        <v>2295</v>
      </c>
      <c r="AQ16" s="4">
        <v>53.6</v>
      </c>
      <c r="AR16" s="4">
        <v>6</v>
      </c>
      <c r="AS16" s="4">
        <v>2944</v>
      </c>
      <c r="AT16" s="4">
        <v>0.498</v>
      </c>
      <c r="AU16" s="4">
        <v>22.838999999999999</v>
      </c>
      <c r="AV16" s="4">
        <v>36946</v>
      </c>
      <c r="AW16" s="4">
        <v>0</v>
      </c>
      <c r="AX16" s="23">
        <v>0.54</v>
      </c>
      <c r="AY16">
        <v>0.82181818181818178</v>
      </c>
      <c r="AZ16" t="s">
        <v>67</v>
      </c>
      <c r="BA16" t="s">
        <v>193</v>
      </c>
      <c r="BB16">
        <v>5</v>
      </c>
      <c r="BC16" t="s">
        <v>525</v>
      </c>
      <c r="BD16">
        <v>13</v>
      </c>
      <c r="BE16">
        <v>147229.55000000002</v>
      </c>
      <c r="BF16">
        <v>2.8638136841415324E-2</v>
      </c>
      <c r="BG16">
        <v>2.3535341549672229E-2</v>
      </c>
      <c r="BH16">
        <v>367086.47599999991</v>
      </c>
      <c r="BI16">
        <v>1.1486067386475989E-2</v>
      </c>
      <c r="BJ16">
        <v>9.4394590157948124E-3</v>
      </c>
      <c r="BK16">
        <v>1</v>
      </c>
      <c r="BL16" t="s">
        <v>70</v>
      </c>
      <c r="BM16">
        <v>1</v>
      </c>
      <c r="BN16" t="s">
        <v>565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70바5903</v>
      </c>
      <c r="D17" s="65" t="str">
        <f t="shared" si="23"/>
        <v>대형</v>
      </c>
      <c r="E17" s="61" t="str">
        <f t="shared" si="16"/>
        <v>F</v>
      </c>
      <c r="F17" s="84">
        <f t="shared" si="17"/>
        <v>0.79545454545454541</v>
      </c>
      <c r="G17" s="85">
        <f t="shared" si="18"/>
        <v>1.75</v>
      </c>
      <c r="H17" s="86">
        <f t="shared" si="19"/>
        <v>2.2000000000000002</v>
      </c>
      <c r="I17" s="87">
        <f t="shared" si="24"/>
        <v>4549.8630000000003</v>
      </c>
      <c r="J17" s="88">
        <f t="shared" si="25"/>
        <v>1.8617030750588976E-2</v>
      </c>
      <c r="K17" s="88">
        <f t="shared" si="26"/>
        <v>0.3721834853881153</v>
      </c>
      <c r="L17" s="88">
        <f t="shared" si="27"/>
        <v>0.23978743975368047</v>
      </c>
      <c r="M17" s="89">
        <f t="shared" si="28"/>
        <v>17.405999999999999</v>
      </c>
      <c r="N17" s="90">
        <f t="shared" si="29"/>
        <v>0.68100000000000005</v>
      </c>
      <c r="O17" s="90">
        <f t="shared" si="30"/>
        <v>20.286000000000001</v>
      </c>
      <c r="P17" s="91">
        <f t="shared" si="31"/>
        <v>0.495</v>
      </c>
      <c r="Q17" s="92">
        <f t="shared" si="32"/>
        <v>90</v>
      </c>
      <c r="R17" s="93">
        <f t="shared" si="33"/>
        <v>26.367474940843223</v>
      </c>
      <c r="S17" s="78">
        <f t="shared" si="34"/>
        <v>31</v>
      </c>
      <c r="T17" s="78">
        <f t="shared" si="35"/>
        <v>923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208</v>
      </c>
      <c r="Z17" t="s">
        <v>192</v>
      </c>
      <c r="AA17" t="s">
        <v>48</v>
      </c>
      <c r="AB17">
        <v>502</v>
      </c>
      <c r="AC17" s="1">
        <v>4549.8630000000003</v>
      </c>
      <c r="AD17" s="1">
        <v>2599.384</v>
      </c>
      <c r="AE17" s="21">
        <v>1.75</v>
      </c>
      <c r="AF17">
        <v>2.2000000000000002</v>
      </c>
      <c r="AG17">
        <v>17.405999999999999</v>
      </c>
      <c r="AH17">
        <v>283.25021700000002</v>
      </c>
      <c r="AI17">
        <v>5.2732780000000004</v>
      </c>
      <c r="AJ17">
        <v>105.421053</v>
      </c>
      <c r="AK17">
        <v>1091</v>
      </c>
      <c r="AL17">
        <v>31</v>
      </c>
      <c r="AM17">
        <v>923</v>
      </c>
      <c r="AN17">
        <v>90</v>
      </c>
      <c r="AO17">
        <v>16.063051999999999</v>
      </c>
      <c r="AP17">
        <v>2604.4</v>
      </c>
      <c r="AQ17">
        <v>29.7</v>
      </c>
      <c r="AR17">
        <v>18</v>
      </c>
      <c r="AS17">
        <v>5621</v>
      </c>
      <c r="AT17">
        <v>0.68100000000000005</v>
      </c>
      <c r="AU17">
        <v>20.286000000000001</v>
      </c>
      <c r="AV17">
        <v>39311</v>
      </c>
      <c r="AW17">
        <v>0</v>
      </c>
      <c r="AX17" s="22">
        <v>0.54</v>
      </c>
      <c r="AY17">
        <v>0.79545454545454541</v>
      </c>
      <c r="AZ17" t="s">
        <v>70</v>
      </c>
      <c r="BA17" t="s">
        <v>193</v>
      </c>
      <c r="BB17">
        <v>1</v>
      </c>
      <c r="BC17" t="s">
        <v>570</v>
      </c>
      <c r="BD17">
        <v>10</v>
      </c>
      <c r="BE17">
        <v>147229.55000000002</v>
      </c>
      <c r="BF17">
        <v>3.0903191648687371E-2</v>
      </c>
      <c r="BG17">
        <v>2.4582084266001315E-2</v>
      </c>
      <c r="BH17">
        <v>367086.47599999991</v>
      </c>
      <c r="BI17">
        <v>1.2394526351333089E-2</v>
      </c>
      <c r="BJ17">
        <v>9.8592823249240482E-3</v>
      </c>
      <c r="BK17">
        <v>1</v>
      </c>
      <c r="BL17" t="s">
        <v>67</v>
      </c>
      <c r="BM17">
        <v>-1</v>
      </c>
      <c r="BN17" t="s">
        <v>569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70바5947</v>
      </c>
      <c r="D18" s="48" t="str">
        <f t="shared" si="23"/>
        <v>대형</v>
      </c>
      <c r="E18" s="44" t="str">
        <f t="shared" si="16"/>
        <v>B</v>
      </c>
      <c r="F18" s="94">
        <f t="shared" si="17"/>
        <v>0.90636363636363626</v>
      </c>
      <c r="G18" s="95">
        <f t="shared" si="18"/>
        <v>1.994</v>
      </c>
      <c r="H18" s="96">
        <f t="shared" si="19"/>
        <v>2.2000000000000002</v>
      </c>
      <c r="I18" s="97">
        <f t="shared" si="24"/>
        <v>5408.482</v>
      </c>
      <c r="J18" s="98">
        <f t="shared" si="25"/>
        <v>5.5067460338674131E-3</v>
      </c>
      <c r="K18" s="98">
        <f t="shared" si="26"/>
        <v>0.3821171814830438</v>
      </c>
      <c r="L18" s="98">
        <f t="shared" si="27"/>
        <v>0.1715823404792694</v>
      </c>
      <c r="M18" s="99">
        <f t="shared" si="28"/>
        <v>14.776999999999999</v>
      </c>
      <c r="N18" s="100">
        <f t="shared" si="29"/>
        <v>0.314</v>
      </c>
      <c r="O18" s="100">
        <f t="shared" si="30"/>
        <v>15.272</v>
      </c>
      <c r="P18" s="101">
        <f t="shared" si="31"/>
        <v>0.69166666666666665</v>
      </c>
      <c r="Q18" s="102">
        <f t="shared" si="32"/>
        <v>89</v>
      </c>
      <c r="R18" s="103">
        <f t="shared" si="33"/>
        <v>26.318068716708545</v>
      </c>
      <c r="S18" s="75">
        <f t="shared" si="34"/>
        <v>17</v>
      </c>
      <c r="T18" s="75">
        <f t="shared" si="35"/>
        <v>826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209</v>
      </c>
      <c r="Z18" t="s">
        <v>192</v>
      </c>
      <c r="AA18" t="s">
        <v>48</v>
      </c>
      <c r="AB18">
        <v>502</v>
      </c>
      <c r="AC18" s="1">
        <v>5408.482</v>
      </c>
      <c r="AD18" s="1">
        <v>2711.92</v>
      </c>
      <c r="AE18" s="21">
        <v>1.994</v>
      </c>
      <c r="AF18">
        <v>2.2000000000000002</v>
      </c>
      <c r="AG18">
        <v>14.776999999999999</v>
      </c>
      <c r="AH18">
        <v>335.58547800000002</v>
      </c>
      <c r="AI18">
        <v>1.8479840000000001</v>
      </c>
      <c r="AJ18">
        <v>128.23297700000001</v>
      </c>
      <c r="AK18">
        <v>928</v>
      </c>
      <c r="AL18">
        <v>17</v>
      </c>
      <c r="AM18">
        <v>826</v>
      </c>
      <c r="AN18">
        <v>89</v>
      </c>
      <c r="AO18">
        <v>16.116555000000002</v>
      </c>
      <c r="AP18">
        <v>2450.5</v>
      </c>
      <c r="AQ18">
        <v>41.5</v>
      </c>
      <c r="AR18">
        <v>4</v>
      </c>
      <c r="AS18">
        <v>1765</v>
      </c>
      <c r="AT18">
        <v>0.314</v>
      </c>
      <c r="AU18">
        <v>15.272</v>
      </c>
      <c r="AV18">
        <v>47443</v>
      </c>
      <c r="AW18">
        <v>0</v>
      </c>
      <c r="AX18" s="22">
        <v>0.55000000000000004</v>
      </c>
      <c r="AY18">
        <v>0.90636363636363626</v>
      </c>
      <c r="AZ18" t="s">
        <v>68</v>
      </c>
      <c r="BA18" t="s">
        <v>193</v>
      </c>
      <c r="BB18">
        <v>5</v>
      </c>
      <c r="BC18" t="s">
        <v>497</v>
      </c>
      <c r="BD18">
        <v>16</v>
      </c>
      <c r="BE18">
        <v>147229.55000000002</v>
      </c>
      <c r="BF18">
        <v>3.6735030433768218E-2</v>
      </c>
      <c r="BG18">
        <v>3.3295295765879009E-2</v>
      </c>
      <c r="BH18">
        <v>367086.47599999991</v>
      </c>
      <c r="BI18">
        <v>1.4733536519607444E-2</v>
      </c>
      <c r="BJ18">
        <v>1.3353941736407837E-2</v>
      </c>
      <c r="BK18">
        <v>1</v>
      </c>
      <c r="BL18" t="s">
        <v>69</v>
      </c>
      <c r="BM18">
        <v>1</v>
      </c>
      <c r="BN18" t="s">
        <v>565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70바5987</v>
      </c>
      <c r="D19" s="65" t="str">
        <f t="shared" si="23"/>
        <v>대형</v>
      </c>
      <c r="E19" s="61" t="str">
        <f t="shared" si="16"/>
        <v>A</v>
      </c>
      <c r="F19" s="84">
        <f t="shared" si="17"/>
        <v>0.9995454545454544</v>
      </c>
      <c r="G19" s="85">
        <f t="shared" si="18"/>
        <v>2.1989999999999998</v>
      </c>
      <c r="H19" s="86">
        <f t="shared" si="19"/>
        <v>2.2000000000000002</v>
      </c>
      <c r="I19" s="87">
        <f t="shared" si="24"/>
        <v>5526.0349999999999</v>
      </c>
      <c r="J19" s="88">
        <f t="shared" si="25"/>
        <v>8.0155095701750171E-3</v>
      </c>
      <c r="K19" s="88">
        <f t="shared" si="26"/>
        <v>0.36130858245518832</v>
      </c>
      <c r="L19" s="88">
        <f t="shared" si="27"/>
        <v>0.16666561105747613</v>
      </c>
      <c r="M19" s="89">
        <f t="shared" si="28"/>
        <v>12.177</v>
      </c>
      <c r="N19" s="90">
        <f t="shared" si="29"/>
        <v>0.217</v>
      </c>
      <c r="O19" s="90">
        <f t="shared" si="30"/>
        <v>12.106</v>
      </c>
      <c r="P19" s="91">
        <f t="shared" si="31"/>
        <v>0.13833333333333334</v>
      </c>
      <c r="Q19" s="92">
        <f t="shared" si="32"/>
        <v>87</v>
      </c>
      <c r="R19" s="93">
        <f t="shared" si="33"/>
        <v>25.101248214119504</v>
      </c>
      <c r="S19" s="78">
        <f t="shared" si="34"/>
        <v>12</v>
      </c>
      <c r="T19" s="78">
        <f t="shared" si="35"/>
        <v>669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211</v>
      </c>
      <c r="Z19" s="4" t="s">
        <v>192</v>
      </c>
      <c r="AA19" s="4" t="s">
        <v>48</v>
      </c>
      <c r="AB19" s="4">
        <v>502</v>
      </c>
      <c r="AC19" s="4">
        <v>5526.0349999999999</v>
      </c>
      <c r="AD19" s="4">
        <v>2512.8249999999998</v>
      </c>
      <c r="AE19" s="4">
        <v>2.1989999999999998</v>
      </c>
      <c r="AF19" s="4">
        <v>2.2000000000000002</v>
      </c>
      <c r="AG19" s="4">
        <v>12.177</v>
      </c>
      <c r="AH19" s="4">
        <v>349.06963500000001</v>
      </c>
      <c r="AI19" s="4">
        <v>2.797971</v>
      </c>
      <c r="AJ19" s="4">
        <v>126.121855</v>
      </c>
      <c r="AK19" s="4">
        <v>921</v>
      </c>
      <c r="AL19" s="4">
        <v>12</v>
      </c>
      <c r="AM19" s="4">
        <v>669</v>
      </c>
      <c r="AN19" s="4">
        <v>87</v>
      </c>
      <c r="AO19" s="4">
        <v>15.830752</v>
      </c>
      <c r="AP19" s="4">
        <v>1656.8</v>
      </c>
      <c r="AQ19" s="4">
        <v>8.3000000000000007</v>
      </c>
      <c r="AR19" s="4">
        <v>6</v>
      </c>
      <c r="AS19" s="4">
        <v>3408</v>
      </c>
      <c r="AT19" s="4">
        <v>0.217</v>
      </c>
      <c r="AU19" s="4">
        <v>12.106</v>
      </c>
      <c r="AV19" s="4">
        <v>44783</v>
      </c>
      <c r="AW19" s="4">
        <v>0</v>
      </c>
      <c r="AX19" s="23">
        <v>0.56000000000000005</v>
      </c>
      <c r="AY19">
        <v>0.9995454545454544</v>
      </c>
      <c r="AZ19" t="s">
        <v>66</v>
      </c>
      <c r="BA19" t="s">
        <v>193</v>
      </c>
      <c r="BB19">
        <v>1</v>
      </c>
      <c r="BC19" t="s">
        <v>571</v>
      </c>
      <c r="BD19">
        <v>11</v>
      </c>
      <c r="BE19">
        <v>147229.55000000002</v>
      </c>
      <c r="BF19">
        <v>3.7533463900419443E-2</v>
      </c>
      <c r="BG19">
        <v>3.7516403235010154E-2</v>
      </c>
      <c r="BH19">
        <v>367086.47599999991</v>
      </c>
      <c r="BI19">
        <v>1.5053768965326855E-2</v>
      </c>
      <c r="BJ19">
        <v>1.5046926343069887E-2</v>
      </c>
      <c r="BK19">
        <v>1</v>
      </c>
      <c r="BL19" t="s">
        <v>68</v>
      </c>
      <c r="BM19">
        <v>1</v>
      </c>
      <c r="BN19" t="s">
        <v>565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70바5990</v>
      </c>
      <c r="D20" s="48" t="str">
        <f t="shared" si="23"/>
        <v>대형</v>
      </c>
      <c r="E20" s="44" t="str">
        <f t="shared" si="16"/>
        <v>C</v>
      </c>
      <c r="F20" s="94">
        <f t="shared" si="17"/>
        <v>0.87190476190476185</v>
      </c>
      <c r="G20" s="95">
        <f t="shared" si="18"/>
        <v>1.831</v>
      </c>
      <c r="H20" s="96">
        <f t="shared" si="19"/>
        <v>2.1</v>
      </c>
      <c r="I20" s="97">
        <f t="shared" si="24"/>
        <v>5363.4250000000002</v>
      </c>
      <c r="J20" s="98">
        <f t="shared" si="25"/>
        <v>1.4002397154221738E-2</v>
      </c>
      <c r="K20" s="98">
        <f t="shared" si="26"/>
        <v>0.3838147209291185</v>
      </c>
      <c r="L20" s="98">
        <f t="shared" si="27"/>
        <v>0.2146016770999874</v>
      </c>
      <c r="M20" s="99">
        <f t="shared" si="28"/>
        <v>17.54</v>
      </c>
      <c r="N20" s="100">
        <f t="shared" si="29"/>
        <v>0.65300000000000002</v>
      </c>
      <c r="O20" s="100">
        <f t="shared" si="30"/>
        <v>56.14</v>
      </c>
      <c r="P20" s="101">
        <f t="shared" si="31"/>
        <v>4.8449999999999998</v>
      </c>
      <c r="Q20" s="102">
        <f t="shared" si="32"/>
        <v>93</v>
      </c>
      <c r="R20" s="103">
        <f t="shared" si="33"/>
        <v>27.220737076408316</v>
      </c>
      <c r="S20" s="75">
        <f t="shared" si="34"/>
        <v>35</v>
      </c>
      <c r="T20" s="75">
        <f t="shared" si="35"/>
        <v>3011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213</v>
      </c>
      <c r="Z20" t="s">
        <v>192</v>
      </c>
      <c r="AA20" t="s">
        <v>48</v>
      </c>
      <c r="AB20">
        <v>502</v>
      </c>
      <c r="AC20" s="1">
        <v>5363.4250000000002</v>
      </c>
      <c r="AD20" s="1">
        <v>2929.9879999999998</v>
      </c>
      <c r="AE20" s="21">
        <v>1.831</v>
      </c>
      <c r="AF20">
        <v>2.1</v>
      </c>
      <c r="AG20">
        <v>17.54</v>
      </c>
      <c r="AH20">
        <v>327.20047499999998</v>
      </c>
      <c r="AI20">
        <v>4.5815910000000004</v>
      </c>
      <c r="AJ20">
        <v>125.58435900000001</v>
      </c>
      <c r="AK20">
        <v>1151</v>
      </c>
      <c r="AL20">
        <v>35</v>
      </c>
      <c r="AM20">
        <v>3011</v>
      </c>
      <c r="AN20">
        <v>93</v>
      </c>
      <c r="AO20">
        <v>16.391860999999999</v>
      </c>
      <c r="AP20">
        <v>4952.5</v>
      </c>
      <c r="AQ20">
        <v>290.7</v>
      </c>
      <c r="AR20">
        <v>14</v>
      </c>
      <c r="AS20">
        <v>3222</v>
      </c>
      <c r="AT20">
        <v>0.65300000000000002</v>
      </c>
      <c r="AU20">
        <v>56.14</v>
      </c>
      <c r="AV20">
        <v>48619</v>
      </c>
      <c r="AW20">
        <v>0</v>
      </c>
      <c r="AX20" s="22">
        <v>0.55000000000000004</v>
      </c>
      <c r="AY20">
        <v>0.87190476190476185</v>
      </c>
      <c r="AZ20" t="s">
        <v>69</v>
      </c>
      <c r="BA20" t="s">
        <v>193</v>
      </c>
      <c r="BB20">
        <v>6</v>
      </c>
      <c r="BC20" t="s">
        <v>522</v>
      </c>
      <c r="BD20">
        <v>25</v>
      </c>
      <c r="BE20">
        <v>147229.55000000002</v>
      </c>
      <c r="BF20">
        <v>3.6428998118923812E-2</v>
      </c>
      <c r="BG20">
        <v>3.1762616931309287E-2</v>
      </c>
      <c r="BH20">
        <v>367086.47599999991</v>
      </c>
      <c r="BI20">
        <v>1.4610794324114522E-2</v>
      </c>
      <c r="BJ20">
        <v>1.2739221146406517E-2</v>
      </c>
      <c r="BK20">
        <v>1</v>
      </c>
      <c r="BL20" t="s">
        <v>67</v>
      </c>
      <c r="BM20">
        <v>1</v>
      </c>
      <c r="BN20" t="s">
        <v>565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70바6016</v>
      </c>
      <c r="D21" s="65" t="str">
        <f t="shared" si="23"/>
        <v>대형</v>
      </c>
      <c r="E21" s="61" t="str">
        <f t="shared" si="16"/>
        <v>C</v>
      </c>
      <c r="F21" s="84">
        <f t="shared" si="17"/>
        <v>0.87545454545454537</v>
      </c>
      <c r="G21" s="85">
        <f t="shared" si="18"/>
        <v>1.9259999999999999</v>
      </c>
      <c r="H21" s="86">
        <f t="shared" si="19"/>
        <v>2.2000000000000002</v>
      </c>
      <c r="I21" s="87">
        <f t="shared" si="24"/>
        <v>5317.05</v>
      </c>
      <c r="J21" s="88">
        <f t="shared" si="25"/>
        <v>1.318650168247083E-2</v>
      </c>
      <c r="K21" s="88">
        <f t="shared" si="26"/>
        <v>0.37063398462688019</v>
      </c>
      <c r="L21" s="88">
        <f t="shared" si="27"/>
        <v>0.25314789215824562</v>
      </c>
      <c r="M21" s="89">
        <f t="shared" si="28"/>
        <v>14.349</v>
      </c>
      <c r="N21" s="90">
        <f t="shared" si="29"/>
        <v>0.56399999999999995</v>
      </c>
      <c r="O21" s="90">
        <f t="shared" si="30"/>
        <v>20.274000000000001</v>
      </c>
      <c r="P21" s="91">
        <f t="shared" si="31"/>
        <v>4.42</v>
      </c>
      <c r="Q21" s="92">
        <f t="shared" si="32"/>
        <v>93</v>
      </c>
      <c r="R21" s="93">
        <f t="shared" si="33"/>
        <v>26.877533772640646</v>
      </c>
      <c r="S21" s="78">
        <f t="shared" si="34"/>
        <v>30</v>
      </c>
      <c r="T21" s="78">
        <f t="shared" si="35"/>
        <v>1078</v>
      </c>
      <c r="U21" t="s">
        <v>117</v>
      </c>
      <c r="V21" s="5" t="s">
        <v>118</v>
      </c>
      <c r="W21" t="s">
        <v>117</v>
      </c>
      <c r="X21" s="5" t="s">
        <v>118</v>
      </c>
      <c r="Y21" t="s">
        <v>214</v>
      </c>
      <c r="Z21" t="s">
        <v>192</v>
      </c>
      <c r="AA21" t="s">
        <v>48</v>
      </c>
      <c r="AB21">
        <v>502</v>
      </c>
      <c r="AC21" s="1">
        <v>5317.05</v>
      </c>
      <c r="AD21" s="1">
        <v>2760.2689999999998</v>
      </c>
      <c r="AE21" s="21">
        <v>1.9259999999999999</v>
      </c>
      <c r="AF21">
        <v>2.2000000000000002</v>
      </c>
      <c r="AG21">
        <v>14.349</v>
      </c>
      <c r="AH21">
        <v>321.05103400000002</v>
      </c>
      <c r="AI21">
        <v>4.2335399999999996</v>
      </c>
      <c r="AJ21">
        <v>118.992424</v>
      </c>
      <c r="AK21">
        <v>1346</v>
      </c>
      <c r="AL21">
        <v>30</v>
      </c>
      <c r="AM21">
        <v>1078</v>
      </c>
      <c r="AN21">
        <v>93</v>
      </c>
      <c r="AO21">
        <v>16.561385000000001</v>
      </c>
      <c r="AP21">
        <v>3418.2</v>
      </c>
      <c r="AQ21">
        <v>265.2</v>
      </c>
      <c r="AR21">
        <v>11</v>
      </c>
      <c r="AS21">
        <v>3343</v>
      </c>
      <c r="AT21">
        <v>0.56399999999999995</v>
      </c>
      <c r="AU21">
        <v>20.274000000000001</v>
      </c>
      <c r="AV21">
        <v>45831</v>
      </c>
      <c r="AW21">
        <v>0</v>
      </c>
      <c r="AX21" s="22">
        <v>0.51</v>
      </c>
      <c r="AY21">
        <v>0.87545454545454537</v>
      </c>
      <c r="AZ21" t="s">
        <v>69</v>
      </c>
      <c r="BA21" t="s">
        <v>193</v>
      </c>
      <c r="BB21">
        <v>5</v>
      </c>
      <c r="BC21" t="s">
        <v>220</v>
      </c>
      <c r="BD21">
        <v>13</v>
      </c>
      <c r="BE21">
        <v>147229.55000000002</v>
      </c>
      <c r="BF21">
        <v>3.6114013796822712E-2</v>
      </c>
      <c r="BG21">
        <v>3.161617753303661E-2</v>
      </c>
      <c r="BH21">
        <v>367086.47599999991</v>
      </c>
      <c r="BI21">
        <v>1.4484461693979708E-2</v>
      </c>
      <c r="BJ21">
        <v>1.268048782845678E-2</v>
      </c>
      <c r="BK21">
        <v>1</v>
      </c>
      <c r="BL21" t="s">
        <v>67</v>
      </c>
      <c r="BM21">
        <v>1</v>
      </c>
      <c r="BN21" t="s">
        <v>565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70바6031</v>
      </c>
      <c r="D22" s="48" t="str">
        <f t="shared" si="23"/>
        <v>대형</v>
      </c>
      <c r="E22" s="44" t="str">
        <f t="shared" si="16"/>
        <v>C</v>
      </c>
      <c r="F22" s="94">
        <f t="shared" si="17"/>
        <v>0.89227272727272722</v>
      </c>
      <c r="G22" s="95">
        <f t="shared" si="18"/>
        <v>1.9630000000000001</v>
      </c>
      <c r="H22" s="96">
        <f t="shared" si="19"/>
        <v>2.2000000000000002</v>
      </c>
      <c r="I22" s="97">
        <f t="shared" si="24"/>
        <v>5223.915</v>
      </c>
      <c r="J22" s="98">
        <f t="shared" si="25"/>
        <v>9.2986256953010837E-3</v>
      </c>
      <c r="K22" s="98">
        <f t="shared" si="26"/>
        <v>0.38139985203676352</v>
      </c>
      <c r="L22" s="98">
        <f t="shared" si="27"/>
        <v>0.20310437669831918</v>
      </c>
      <c r="M22" s="99">
        <f t="shared" si="28"/>
        <v>16.082000000000001</v>
      </c>
      <c r="N22" s="100">
        <f t="shared" si="29"/>
        <v>0.59299999999999997</v>
      </c>
      <c r="O22" s="100">
        <f t="shared" si="30"/>
        <v>23.029</v>
      </c>
      <c r="P22" s="101">
        <f t="shared" si="31"/>
        <v>1.1333333333333333</v>
      </c>
      <c r="Q22" s="102">
        <f t="shared" si="32"/>
        <v>93</v>
      </c>
      <c r="R22" s="103">
        <f t="shared" si="33"/>
        <v>26.50383206289936</v>
      </c>
      <c r="S22" s="75">
        <f t="shared" si="34"/>
        <v>31</v>
      </c>
      <c r="T22" s="75">
        <f t="shared" si="35"/>
        <v>1203</v>
      </c>
      <c r="U22" t="s">
        <v>117</v>
      </c>
      <c r="V22" t="s">
        <v>118</v>
      </c>
      <c r="W22" s="4" t="s">
        <v>117</v>
      </c>
      <c r="X22" s="4" t="s">
        <v>118</v>
      </c>
      <c r="Y22" s="4" t="s">
        <v>572</v>
      </c>
      <c r="Z22" s="4" t="s">
        <v>192</v>
      </c>
      <c r="AA22" s="4" t="s">
        <v>48</v>
      </c>
      <c r="AB22" s="4">
        <v>502</v>
      </c>
      <c r="AC22" s="4">
        <v>5223.915</v>
      </c>
      <c r="AD22" s="4">
        <v>2660.52</v>
      </c>
      <c r="AE22" s="4">
        <v>1.9630000000000001</v>
      </c>
      <c r="AF22" s="4">
        <v>2.2000000000000002</v>
      </c>
      <c r="AG22" s="4">
        <v>16.082000000000001</v>
      </c>
      <c r="AH22" s="4">
        <v>323.48576000000003</v>
      </c>
      <c r="AI22" s="4">
        <v>3.0079729999999998</v>
      </c>
      <c r="AJ22" s="4">
        <v>123.377421</v>
      </c>
      <c r="AK22" s="4">
        <v>1061</v>
      </c>
      <c r="AL22" s="4">
        <v>31</v>
      </c>
      <c r="AM22" s="4">
        <v>1203</v>
      </c>
      <c r="AN22" s="4">
        <v>93</v>
      </c>
      <c r="AO22" s="4">
        <v>16.148824999999999</v>
      </c>
      <c r="AP22" s="4">
        <v>2494.1999999999998</v>
      </c>
      <c r="AQ22" s="4">
        <v>68</v>
      </c>
      <c r="AR22" s="4">
        <v>22</v>
      </c>
      <c r="AS22" s="4">
        <v>7807</v>
      </c>
      <c r="AT22" s="4">
        <v>0.59299999999999997</v>
      </c>
      <c r="AU22" s="4">
        <v>23.029</v>
      </c>
      <c r="AV22" s="4">
        <v>47355</v>
      </c>
      <c r="AW22" s="4">
        <v>0</v>
      </c>
      <c r="AX22" s="23">
        <v>0.56999999999999995</v>
      </c>
      <c r="AY22">
        <v>0.89227272727272722</v>
      </c>
      <c r="AZ22" t="s">
        <v>69</v>
      </c>
      <c r="BA22" t="s">
        <v>193</v>
      </c>
      <c r="BB22">
        <v>1</v>
      </c>
      <c r="BC22" t="s">
        <v>196</v>
      </c>
      <c r="BD22">
        <v>17</v>
      </c>
      <c r="BE22">
        <v>147229.55000000002</v>
      </c>
      <c r="BF22">
        <v>3.5481430188437031E-2</v>
      </c>
      <c r="BG22">
        <v>3.1659112481773583E-2</v>
      </c>
      <c r="BH22">
        <v>367086.47599999991</v>
      </c>
      <c r="BI22">
        <v>1.4230747634516509E-2</v>
      </c>
      <c r="BJ22">
        <v>1.2697708002979957E-2</v>
      </c>
      <c r="BK22">
        <v>1</v>
      </c>
      <c r="BL22" t="s">
        <v>523</v>
      </c>
      <c r="BM22" t="s">
        <v>524</v>
      </c>
      <c r="BN22" t="s">
        <v>523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72바1258</v>
      </c>
      <c r="D23" s="65" t="str">
        <f t="shared" si="23"/>
        <v>대형</v>
      </c>
      <c r="E23" s="61" t="str">
        <f t="shared" si="16"/>
        <v>D</v>
      </c>
      <c r="F23" s="84">
        <f t="shared" si="17"/>
        <v>0.84590909090909083</v>
      </c>
      <c r="G23" s="85">
        <f t="shared" si="18"/>
        <v>1.861</v>
      </c>
      <c r="H23" s="86">
        <f t="shared" si="19"/>
        <v>2.2000000000000002</v>
      </c>
      <c r="I23" s="87">
        <f t="shared" si="24"/>
        <v>5426.8230000000003</v>
      </c>
      <c r="J23" s="88">
        <f t="shared" si="25"/>
        <v>2.3267969636441874E-2</v>
      </c>
      <c r="K23" s="88">
        <f t="shared" si="26"/>
        <v>0.39164452732067362</v>
      </c>
      <c r="L23" s="88">
        <f t="shared" si="27"/>
        <v>0.26534862109930613</v>
      </c>
      <c r="M23" s="89">
        <f t="shared" si="28"/>
        <v>16.225000000000001</v>
      </c>
      <c r="N23" s="90">
        <f t="shared" si="29"/>
        <v>0.71899999999999997</v>
      </c>
      <c r="O23" s="90">
        <f t="shared" si="30"/>
        <v>63.646999999999998</v>
      </c>
      <c r="P23" s="91">
        <f t="shared" si="31"/>
        <v>7.5733333333333333</v>
      </c>
      <c r="Q23" s="92">
        <f t="shared" si="32"/>
        <v>94</v>
      </c>
      <c r="R23" s="93">
        <f t="shared" si="33"/>
        <v>27.18008699143601</v>
      </c>
      <c r="S23" s="78">
        <f t="shared" si="34"/>
        <v>39</v>
      </c>
      <c r="T23" s="78">
        <f t="shared" si="35"/>
        <v>3454</v>
      </c>
      <c r="U23" t="s">
        <v>117</v>
      </c>
      <c r="V23" s="5" t="s">
        <v>118</v>
      </c>
      <c r="W23" t="s">
        <v>117</v>
      </c>
      <c r="X23" s="5" t="s">
        <v>118</v>
      </c>
      <c r="Y23" t="s">
        <v>216</v>
      </c>
      <c r="Z23" t="s">
        <v>192</v>
      </c>
      <c r="AA23" t="s">
        <v>48</v>
      </c>
      <c r="AB23">
        <v>502</v>
      </c>
      <c r="AC23" s="1">
        <v>5426.8230000000003</v>
      </c>
      <c r="AD23" s="1">
        <v>2916.3580000000002</v>
      </c>
      <c r="AE23" s="21">
        <v>1.861</v>
      </c>
      <c r="AF23">
        <v>2.2000000000000002</v>
      </c>
      <c r="AG23">
        <v>16.225000000000001</v>
      </c>
      <c r="AH23">
        <v>341.25104700000003</v>
      </c>
      <c r="AI23">
        <v>7.9402189999999999</v>
      </c>
      <c r="AJ23">
        <v>133.64910499999999</v>
      </c>
      <c r="AK23">
        <v>1440</v>
      </c>
      <c r="AL23">
        <v>39</v>
      </c>
      <c r="AM23">
        <v>3454</v>
      </c>
      <c r="AN23">
        <v>94</v>
      </c>
      <c r="AO23">
        <v>15.902729000000001</v>
      </c>
      <c r="AP23">
        <v>5154.3999999999996</v>
      </c>
      <c r="AQ23">
        <v>454.4</v>
      </c>
      <c r="AR23">
        <v>64</v>
      </c>
      <c r="AS23">
        <v>20891</v>
      </c>
      <c r="AT23">
        <v>0.71899999999999997</v>
      </c>
      <c r="AU23">
        <v>63.646999999999998</v>
      </c>
      <c r="AV23">
        <v>49213</v>
      </c>
      <c r="AW23">
        <v>0</v>
      </c>
      <c r="AX23" s="22">
        <v>0.53</v>
      </c>
      <c r="AY23">
        <v>0.84590909090909083</v>
      </c>
      <c r="AZ23" t="s">
        <v>67</v>
      </c>
      <c r="BA23" t="s">
        <v>193</v>
      </c>
      <c r="BB23">
        <v>1</v>
      </c>
      <c r="BC23" t="s">
        <v>194</v>
      </c>
      <c r="BD23">
        <v>11</v>
      </c>
      <c r="BE23">
        <v>147229.55000000002</v>
      </c>
      <c r="BF23">
        <v>3.6859604610623341E-2</v>
      </c>
      <c r="BG23">
        <v>3.1179874627440922E-2</v>
      </c>
      <c r="BH23">
        <v>367086.47599999991</v>
      </c>
      <c r="BI23">
        <v>1.4783500223527717E-2</v>
      </c>
      <c r="BJ23">
        <v>1.2505497234538672E-2</v>
      </c>
      <c r="BK23">
        <v>1</v>
      </c>
      <c r="BL23" t="s">
        <v>67</v>
      </c>
      <c r="BM23">
        <v>0</v>
      </c>
      <c r="BN23" t="s">
        <v>568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72바1260</v>
      </c>
      <c r="D24" s="48" t="str">
        <f t="shared" si="23"/>
        <v>대형</v>
      </c>
      <c r="E24" s="44" t="str">
        <f t="shared" si="16"/>
        <v>C</v>
      </c>
      <c r="F24" s="94">
        <f t="shared" si="17"/>
        <v>0.88409090909090904</v>
      </c>
      <c r="G24" s="95">
        <f t="shared" si="18"/>
        <v>1.9450000000000001</v>
      </c>
      <c r="H24" s="96">
        <f t="shared" si="19"/>
        <v>2.2000000000000002</v>
      </c>
      <c r="I24" s="97">
        <f t="shared" si="24"/>
        <v>3842.7069999999999</v>
      </c>
      <c r="J24" s="98">
        <f t="shared" si="25"/>
        <v>1.3262976234415665E-2</v>
      </c>
      <c r="K24" s="98">
        <f t="shared" si="26"/>
        <v>0.36428840728547651</v>
      </c>
      <c r="L24" s="98">
        <f t="shared" si="27"/>
        <v>0.21313100374293434</v>
      </c>
      <c r="M24" s="99">
        <f t="shared" si="28"/>
        <v>14.688000000000001</v>
      </c>
      <c r="N24" s="100">
        <f t="shared" si="29"/>
        <v>0.156</v>
      </c>
      <c r="O24" s="100">
        <f t="shared" si="30"/>
        <v>28.390999999999998</v>
      </c>
      <c r="P24" s="101">
        <f t="shared" si="31"/>
        <v>0.77</v>
      </c>
      <c r="Q24" s="102">
        <f t="shared" si="32"/>
        <v>91</v>
      </c>
      <c r="R24" s="103">
        <f t="shared" si="33"/>
        <v>26.035180770866646</v>
      </c>
      <c r="S24" s="75">
        <f t="shared" si="34"/>
        <v>6</v>
      </c>
      <c r="T24" s="75">
        <f t="shared" si="35"/>
        <v>1091</v>
      </c>
      <c r="U24" t="s">
        <v>117</v>
      </c>
      <c r="V24" s="5" t="s">
        <v>118</v>
      </c>
      <c r="W24" t="s">
        <v>117</v>
      </c>
      <c r="X24" s="5" t="s">
        <v>118</v>
      </c>
      <c r="Y24" t="s">
        <v>218</v>
      </c>
      <c r="Z24" t="s">
        <v>192</v>
      </c>
      <c r="AA24" t="s">
        <v>48</v>
      </c>
      <c r="AB24">
        <v>502</v>
      </c>
      <c r="AC24" s="1">
        <v>3842.7069999999999</v>
      </c>
      <c r="AD24" s="1">
        <v>1975.7429999999999</v>
      </c>
      <c r="AE24" s="21">
        <v>1.9450000000000001</v>
      </c>
      <c r="AF24">
        <v>2.2000000000000002</v>
      </c>
      <c r="AG24">
        <v>14.688000000000001</v>
      </c>
      <c r="AH24">
        <v>237.12271999999999</v>
      </c>
      <c r="AI24">
        <v>3.1449530000000001</v>
      </c>
      <c r="AJ24">
        <v>86.381057999999996</v>
      </c>
      <c r="AK24">
        <v>819</v>
      </c>
      <c r="AL24">
        <v>6</v>
      </c>
      <c r="AM24">
        <v>1091</v>
      </c>
      <c r="AN24">
        <v>91</v>
      </c>
      <c r="AO24">
        <v>16.205562</v>
      </c>
      <c r="AP24">
        <v>1903</v>
      </c>
      <c r="AQ24">
        <v>46.2</v>
      </c>
      <c r="AR24">
        <v>7</v>
      </c>
      <c r="AS24">
        <v>4163</v>
      </c>
      <c r="AT24">
        <v>0.156</v>
      </c>
      <c r="AU24">
        <v>28.390999999999998</v>
      </c>
      <c r="AV24">
        <v>34505</v>
      </c>
      <c r="AW24">
        <v>0</v>
      </c>
      <c r="AX24" s="22">
        <v>0.54</v>
      </c>
      <c r="AY24">
        <v>0.88409090909090904</v>
      </c>
      <c r="AZ24" t="s">
        <v>69</v>
      </c>
      <c r="BA24" t="s">
        <v>193</v>
      </c>
      <c r="BB24">
        <v>3</v>
      </c>
      <c r="BC24" t="s">
        <v>222</v>
      </c>
      <c r="BD24">
        <v>13</v>
      </c>
      <c r="BE24">
        <v>147229.55000000002</v>
      </c>
      <c r="BF24">
        <v>2.6100106941846928E-2</v>
      </c>
      <c r="BG24">
        <v>2.3074867273587398E-2</v>
      </c>
      <c r="BH24">
        <v>367086.47599999991</v>
      </c>
      <c r="BI24">
        <v>1.0468124682424968E-2</v>
      </c>
      <c r="BJ24">
        <v>9.2547738669620724E-3</v>
      </c>
      <c r="BK24">
        <v>1</v>
      </c>
      <c r="BL24" t="s">
        <v>67</v>
      </c>
      <c r="BM24">
        <v>1</v>
      </c>
      <c r="BN24" t="s">
        <v>565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72바1299</v>
      </c>
      <c r="D25" s="65" t="str">
        <f t="shared" si="23"/>
        <v>대형</v>
      </c>
      <c r="E25" s="61" t="str">
        <f t="shared" si="16"/>
        <v>A</v>
      </c>
      <c r="F25" s="84">
        <f t="shared" si="17"/>
        <v>0.95227272727272727</v>
      </c>
      <c r="G25" s="85">
        <f t="shared" si="18"/>
        <v>2.0950000000000002</v>
      </c>
      <c r="H25" s="86">
        <f t="shared" si="19"/>
        <v>2.2000000000000002</v>
      </c>
      <c r="I25" s="87">
        <f t="shared" si="24"/>
        <v>6140.3450000000003</v>
      </c>
      <c r="J25" s="88">
        <f t="shared" si="25"/>
        <v>7.5497652477678956E-3</v>
      </c>
      <c r="K25" s="88">
        <f t="shared" si="26"/>
        <v>0.37543377536236916</v>
      </c>
      <c r="L25" s="88">
        <f t="shared" si="27"/>
        <v>0.18777446544127405</v>
      </c>
      <c r="M25" s="89">
        <f t="shared" si="28"/>
        <v>13.574</v>
      </c>
      <c r="N25" s="90">
        <f t="shared" si="29"/>
        <v>0.17899999999999999</v>
      </c>
      <c r="O25" s="90">
        <f t="shared" si="30"/>
        <v>38.06</v>
      </c>
      <c r="P25" s="91">
        <f t="shared" si="31"/>
        <v>0.38999999999999996</v>
      </c>
      <c r="Q25" s="92">
        <f t="shared" si="32"/>
        <v>90</v>
      </c>
      <c r="R25" s="93">
        <f t="shared" si="33"/>
        <v>26.128870151220131</v>
      </c>
      <c r="S25" s="78">
        <f t="shared" si="34"/>
        <v>11</v>
      </c>
      <c r="T25" s="78">
        <f t="shared" si="35"/>
        <v>2337</v>
      </c>
      <c r="U25" t="s">
        <v>117</v>
      </c>
      <c r="V25" t="s">
        <v>118</v>
      </c>
      <c r="W25" s="4" t="s">
        <v>117</v>
      </c>
      <c r="X25" s="4" t="s">
        <v>118</v>
      </c>
      <c r="Y25" s="4" t="s">
        <v>219</v>
      </c>
      <c r="Z25" s="4" t="s">
        <v>192</v>
      </c>
      <c r="AA25" s="4" t="s">
        <v>48</v>
      </c>
      <c r="AB25" s="4">
        <v>502</v>
      </c>
      <c r="AC25" s="4">
        <v>6140.3450000000003</v>
      </c>
      <c r="AD25" s="4">
        <v>2930.48</v>
      </c>
      <c r="AE25" s="4">
        <v>2.0950000000000002</v>
      </c>
      <c r="AF25" s="4">
        <v>2.2000000000000002</v>
      </c>
      <c r="AG25" s="4">
        <v>13.574</v>
      </c>
      <c r="AH25" s="4">
        <v>380.86879599999997</v>
      </c>
      <c r="AI25" s="4">
        <v>2.87547</v>
      </c>
      <c r="AJ25" s="4">
        <v>142.99100999999999</v>
      </c>
      <c r="AK25" s="4">
        <v>1153</v>
      </c>
      <c r="AL25" s="4">
        <v>11</v>
      </c>
      <c r="AM25" s="4">
        <v>2337</v>
      </c>
      <c r="AN25" s="4">
        <v>90</v>
      </c>
      <c r="AO25" s="4">
        <v>16.121942000000001</v>
      </c>
      <c r="AP25" s="4">
        <v>2576.8000000000002</v>
      </c>
      <c r="AQ25" s="4">
        <v>23.4</v>
      </c>
      <c r="AR25" s="4">
        <v>11</v>
      </c>
      <c r="AS25" s="4">
        <v>3439</v>
      </c>
      <c r="AT25" s="4">
        <v>0.17899999999999999</v>
      </c>
      <c r="AU25" s="4">
        <v>38.06</v>
      </c>
      <c r="AV25" s="4">
        <v>52930</v>
      </c>
      <c r="AW25" s="4">
        <v>0</v>
      </c>
      <c r="AX25" s="23">
        <v>0.55000000000000004</v>
      </c>
      <c r="AY25">
        <v>0.95227272727272727</v>
      </c>
      <c r="AZ25" t="s">
        <v>66</v>
      </c>
      <c r="BA25" t="s">
        <v>193</v>
      </c>
      <c r="BB25">
        <v>5</v>
      </c>
      <c r="BC25" t="s">
        <v>573</v>
      </c>
      <c r="BD25">
        <v>14</v>
      </c>
      <c r="BE25">
        <v>147229.55000000002</v>
      </c>
      <c r="BF25">
        <v>4.1705927920040506E-2</v>
      </c>
      <c r="BG25">
        <v>3.9715417723856755E-2</v>
      </c>
      <c r="BH25">
        <v>367086.47599999991</v>
      </c>
      <c r="BI25">
        <v>1.6727243855205392E-2</v>
      </c>
      <c r="BJ25">
        <v>1.5928898125752409E-2</v>
      </c>
      <c r="BK25">
        <v>1</v>
      </c>
      <c r="BL25" t="s">
        <v>67</v>
      </c>
      <c r="BM25">
        <v>3</v>
      </c>
      <c r="BN25" t="s">
        <v>565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72바1300</v>
      </c>
      <c r="D26" s="48" t="str">
        <f t="shared" si="23"/>
        <v>대형</v>
      </c>
      <c r="E26" s="44" t="str">
        <f t="shared" si="16"/>
        <v>C</v>
      </c>
      <c r="F26" s="94">
        <f t="shared" si="17"/>
        <v>0.8504761904761905</v>
      </c>
      <c r="G26" s="95">
        <f t="shared" si="18"/>
        <v>1.786</v>
      </c>
      <c r="H26" s="96">
        <f t="shared" si="19"/>
        <v>2.1</v>
      </c>
      <c r="I26" s="97">
        <f t="shared" si="24"/>
        <v>5276.1059999999998</v>
      </c>
      <c r="J26" s="98">
        <f t="shared" si="25"/>
        <v>1.5798243792134778E-2</v>
      </c>
      <c r="K26" s="98">
        <f t="shared" si="26"/>
        <v>0.38358103513032654</v>
      </c>
      <c r="L26" s="98">
        <f t="shared" si="27"/>
        <v>0.21455217162050952</v>
      </c>
      <c r="M26" s="99">
        <f t="shared" si="28"/>
        <v>18.209</v>
      </c>
      <c r="N26" s="100">
        <f t="shared" si="29"/>
        <v>1.9E-2</v>
      </c>
      <c r="O26" s="100">
        <f t="shared" si="30"/>
        <v>2.8620000000000001</v>
      </c>
      <c r="P26" s="101">
        <f t="shared" si="31"/>
        <v>0.65499999999999992</v>
      </c>
      <c r="Q26" s="102">
        <f t="shared" si="32"/>
        <v>90</v>
      </c>
      <c r="R26" s="103">
        <f t="shared" si="33"/>
        <v>26.801641410081409</v>
      </c>
      <c r="S26" s="75">
        <f t="shared" si="34"/>
        <v>1</v>
      </c>
      <c r="T26" s="75">
        <f t="shared" si="35"/>
        <v>151</v>
      </c>
      <c r="U26" t="s">
        <v>117</v>
      </c>
      <c r="V26" s="5" t="s">
        <v>118</v>
      </c>
      <c r="W26" t="s">
        <v>117</v>
      </c>
      <c r="X26" s="5" t="s">
        <v>118</v>
      </c>
      <c r="Y26" t="s">
        <v>221</v>
      </c>
      <c r="Z26" t="s">
        <v>192</v>
      </c>
      <c r="AA26" t="s">
        <v>48</v>
      </c>
      <c r="AB26">
        <v>502</v>
      </c>
      <c r="AC26" s="1">
        <v>5276.1059999999998</v>
      </c>
      <c r="AD26" s="1">
        <v>2953.4870000000001</v>
      </c>
      <c r="AE26" s="21">
        <v>1.786</v>
      </c>
      <c r="AF26">
        <v>2.1</v>
      </c>
      <c r="AG26">
        <v>18.209</v>
      </c>
      <c r="AH26">
        <v>327.75687399999998</v>
      </c>
      <c r="AI26">
        <v>5.1779830000000002</v>
      </c>
      <c r="AJ26">
        <v>125.721321</v>
      </c>
      <c r="AK26">
        <v>1132</v>
      </c>
      <c r="AL26">
        <v>1</v>
      </c>
      <c r="AM26">
        <v>151</v>
      </c>
      <c r="AN26">
        <v>90</v>
      </c>
      <c r="AO26">
        <v>16.097621</v>
      </c>
      <c r="AP26">
        <v>3581.6</v>
      </c>
      <c r="AQ26">
        <v>39.299999999999997</v>
      </c>
      <c r="AR26">
        <v>2757</v>
      </c>
      <c r="AS26">
        <v>0</v>
      </c>
      <c r="AT26">
        <v>1.9E-2</v>
      </c>
      <c r="AU26">
        <v>2.8620000000000001</v>
      </c>
      <c r="AV26">
        <v>44794</v>
      </c>
      <c r="AW26">
        <v>0</v>
      </c>
      <c r="AX26" s="22">
        <v>0.56000000000000005</v>
      </c>
      <c r="AY26">
        <v>0.8504761904761905</v>
      </c>
      <c r="AZ26" t="s">
        <v>69</v>
      </c>
      <c r="BA26" t="s">
        <v>193</v>
      </c>
      <c r="BB26">
        <v>10</v>
      </c>
      <c r="BC26" t="s">
        <v>498</v>
      </c>
      <c r="BD26">
        <v>15</v>
      </c>
      <c r="BE26">
        <v>147229.55000000002</v>
      </c>
      <c r="BF26">
        <v>3.5835917449995598E-2</v>
      </c>
      <c r="BG26">
        <v>3.0477594555091494E-2</v>
      </c>
      <c r="BH26">
        <v>367086.47599999991</v>
      </c>
      <c r="BI26">
        <v>1.4372923942858634E-2</v>
      </c>
      <c r="BJ26">
        <v>1.2223829600926439E-2</v>
      </c>
      <c r="BK26">
        <v>1</v>
      </c>
      <c r="BL26" t="s">
        <v>67</v>
      </c>
      <c r="BM26">
        <v>1</v>
      </c>
      <c r="BN26" t="s">
        <v>565</v>
      </c>
    </row>
    <row r="27" spans="1:66">
      <c r="A27" s="76" t="str">
        <f t="shared" si="20"/>
        <v>강인여객</v>
      </c>
      <c r="B27" s="76" t="str">
        <f t="shared" si="21"/>
        <v>103</v>
      </c>
      <c r="C27" s="77" t="str">
        <f t="shared" si="22"/>
        <v>72바1337</v>
      </c>
      <c r="D27" s="65" t="str">
        <f t="shared" si="23"/>
        <v>대형</v>
      </c>
      <c r="E27" s="61" t="str">
        <f t="shared" si="16"/>
        <v>A</v>
      </c>
      <c r="F27" s="84">
        <f t="shared" si="17"/>
        <v>0.97636363636363632</v>
      </c>
      <c r="G27" s="85">
        <f t="shared" si="18"/>
        <v>2.1480000000000001</v>
      </c>
      <c r="H27" s="86">
        <f t="shared" si="19"/>
        <v>2.2000000000000002</v>
      </c>
      <c r="I27" s="87">
        <f t="shared" si="24"/>
        <v>6569.857</v>
      </c>
      <c r="J27" s="88">
        <f t="shared" si="25"/>
        <v>2.0062769723089222E-2</v>
      </c>
      <c r="K27" s="88">
        <f t="shared" si="26"/>
        <v>0.3484824353152442</v>
      </c>
      <c r="L27" s="88">
        <f t="shared" si="27"/>
        <v>0.15510231044602646</v>
      </c>
      <c r="M27" s="89">
        <f t="shared" si="28"/>
        <v>11.840999999999999</v>
      </c>
      <c r="N27" s="90">
        <f t="shared" si="29"/>
        <v>0.77600000000000002</v>
      </c>
      <c r="O27" s="90">
        <f t="shared" si="30"/>
        <v>20.366</v>
      </c>
      <c r="P27" s="91">
        <f t="shared" si="31"/>
        <v>0.36000000000000004</v>
      </c>
      <c r="Q27" s="92">
        <f t="shared" si="32"/>
        <v>90</v>
      </c>
      <c r="R27" s="93">
        <f t="shared" si="33"/>
        <v>26.45371992092219</v>
      </c>
      <c r="S27" s="78">
        <f t="shared" si="34"/>
        <v>51</v>
      </c>
      <c r="T27" s="78">
        <f t="shared" si="35"/>
        <v>1338</v>
      </c>
      <c r="U27" t="s">
        <v>117</v>
      </c>
      <c r="V27" t="s">
        <v>118</v>
      </c>
      <c r="W27" t="s">
        <v>117</v>
      </c>
      <c r="X27" s="4" t="s">
        <v>118</v>
      </c>
      <c r="Y27" s="4" t="s">
        <v>574</v>
      </c>
      <c r="Z27" s="4" t="s">
        <v>192</v>
      </c>
      <c r="AA27" s="4" t="s">
        <v>48</v>
      </c>
      <c r="AB27" s="4">
        <v>502</v>
      </c>
      <c r="AC27" s="4">
        <v>6569.857</v>
      </c>
      <c r="AD27" s="4">
        <v>3058.2260000000001</v>
      </c>
      <c r="AE27" s="4">
        <v>2.1480000000000001</v>
      </c>
      <c r="AF27" s="4">
        <v>2.2000000000000002</v>
      </c>
      <c r="AG27" s="4">
        <v>11.840999999999999</v>
      </c>
      <c r="AH27" s="4">
        <v>393.30267500000002</v>
      </c>
      <c r="AI27" s="4">
        <v>7.8907410000000002</v>
      </c>
      <c r="AJ27" s="4">
        <v>137.05907400000001</v>
      </c>
      <c r="AK27" s="4">
        <v>1019</v>
      </c>
      <c r="AL27" s="4">
        <v>51</v>
      </c>
      <c r="AM27" s="4">
        <v>1338</v>
      </c>
      <c r="AN27" s="4">
        <v>90</v>
      </c>
      <c r="AO27" s="4">
        <v>16.704328</v>
      </c>
      <c r="AP27" s="4">
        <v>3620.5</v>
      </c>
      <c r="AQ27" s="4">
        <v>21.6</v>
      </c>
      <c r="AR27" s="4">
        <v>26</v>
      </c>
      <c r="AS27" s="4">
        <v>2395</v>
      </c>
      <c r="AT27" s="4">
        <v>0.77600000000000002</v>
      </c>
      <c r="AU27" s="4">
        <v>20.366</v>
      </c>
      <c r="AV27" s="4">
        <v>58027</v>
      </c>
      <c r="AW27" s="4">
        <v>0</v>
      </c>
      <c r="AX27" s="23">
        <v>0.51</v>
      </c>
      <c r="AY27">
        <v>0.97636363636363632</v>
      </c>
      <c r="AZ27" t="s">
        <v>66</v>
      </c>
      <c r="BA27" t="s">
        <v>193</v>
      </c>
      <c r="BB27">
        <v>3</v>
      </c>
      <c r="BC27" t="s">
        <v>575</v>
      </c>
      <c r="BD27">
        <v>12</v>
      </c>
      <c r="BE27">
        <v>147229.55000000002</v>
      </c>
      <c r="BF27">
        <v>4.4623222715820289E-2</v>
      </c>
      <c r="BG27">
        <v>4.3568491997082716E-2</v>
      </c>
      <c r="BH27">
        <v>367086.47599999991</v>
      </c>
      <c r="BI27">
        <v>1.7897300580476852E-2</v>
      </c>
      <c r="BJ27">
        <v>1.7474273475847398E-2</v>
      </c>
      <c r="BK27">
        <v>1</v>
      </c>
      <c r="BL27" t="s">
        <v>69</v>
      </c>
      <c r="BM27">
        <v>2</v>
      </c>
      <c r="BN27" t="s">
        <v>565</v>
      </c>
    </row>
    <row r="28" spans="1:66">
      <c r="A28" s="73" t="str">
        <f t="shared" si="20"/>
        <v>강인여객</v>
      </c>
      <c r="B28" s="73" t="str">
        <f t="shared" si="21"/>
        <v>103</v>
      </c>
      <c r="C28" s="74" t="str">
        <f t="shared" si="22"/>
        <v>72바1338</v>
      </c>
      <c r="D28" s="48" t="str">
        <f t="shared" si="23"/>
        <v>대형</v>
      </c>
      <c r="E28" s="44" t="str">
        <f t="shared" si="16"/>
        <v>C</v>
      </c>
      <c r="F28" s="94">
        <f t="shared" si="17"/>
        <v>0.86681818181818171</v>
      </c>
      <c r="G28" s="95">
        <f t="shared" si="18"/>
        <v>1.907</v>
      </c>
      <c r="H28" s="96">
        <f t="shared" si="19"/>
        <v>2.2000000000000002</v>
      </c>
      <c r="I28" s="97">
        <f t="shared" si="24"/>
        <v>5969.5529999999999</v>
      </c>
      <c r="J28" s="98">
        <f t="shared" si="25"/>
        <v>1.5596625258403567E-2</v>
      </c>
      <c r="K28" s="98">
        <f t="shared" si="26"/>
        <v>0.3831814825691694</v>
      </c>
      <c r="L28" s="98">
        <f t="shared" si="27"/>
        <v>0.19029900563744054</v>
      </c>
      <c r="M28" s="99">
        <f t="shared" si="28"/>
        <v>15.448</v>
      </c>
      <c r="N28" s="100">
        <f t="shared" si="29"/>
        <v>0.60299999999999998</v>
      </c>
      <c r="O28" s="100">
        <f t="shared" si="30"/>
        <v>56.988999999999997</v>
      </c>
      <c r="P28" s="101">
        <f t="shared" si="31"/>
        <v>5.2433333333333341</v>
      </c>
      <c r="Q28" s="102">
        <f t="shared" si="32"/>
        <v>103</v>
      </c>
      <c r="R28" s="103">
        <f t="shared" si="33"/>
        <v>27.44417884274927</v>
      </c>
      <c r="S28" s="75">
        <f t="shared" si="34"/>
        <v>36</v>
      </c>
      <c r="T28" s="75">
        <f t="shared" si="35"/>
        <v>3402</v>
      </c>
      <c r="U28" t="s">
        <v>117</v>
      </c>
      <c r="V28" t="s">
        <v>118</v>
      </c>
      <c r="W28" s="4" t="s">
        <v>117</v>
      </c>
      <c r="X28" s="4" t="s">
        <v>118</v>
      </c>
      <c r="Y28" s="4" t="s">
        <v>223</v>
      </c>
      <c r="Z28" s="4" t="s">
        <v>192</v>
      </c>
      <c r="AA28" s="4" t="s">
        <v>48</v>
      </c>
      <c r="AB28" s="4">
        <v>502</v>
      </c>
      <c r="AC28" s="4">
        <v>5969.5529999999999</v>
      </c>
      <c r="AD28" s="4">
        <v>3130.0909999999999</v>
      </c>
      <c r="AE28" s="4">
        <v>1.907</v>
      </c>
      <c r="AF28" s="4">
        <v>2.2000000000000002</v>
      </c>
      <c r="AG28" s="4">
        <v>15.448</v>
      </c>
      <c r="AH28" s="4">
        <v>361.790189</v>
      </c>
      <c r="AI28" s="4">
        <v>5.6427060000000004</v>
      </c>
      <c r="AJ28" s="4">
        <v>138.63130100000001</v>
      </c>
      <c r="AK28" s="4">
        <v>1136</v>
      </c>
      <c r="AL28" s="4">
        <v>36</v>
      </c>
      <c r="AM28" s="4">
        <v>3402</v>
      </c>
      <c r="AN28" s="4">
        <v>103</v>
      </c>
      <c r="AO28" s="4">
        <v>16.500041</v>
      </c>
      <c r="AP28" s="4">
        <v>6094.8</v>
      </c>
      <c r="AQ28" s="4">
        <v>314.60000000000002</v>
      </c>
      <c r="AR28" s="4">
        <v>25</v>
      </c>
      <c r="AS28" s="4">
        <v>9185</v>
      </c>
      <c r="AT28" s="4">
        <v>0.60299999999999998</v>
      </c>
      <c r="AU28" s="4">
        <v>56.988999999999997</v>
      </c>
      <c r="AV28" s="4">
        <v>54636</v>
      </c>
      <c r="AW28" s="4">
        <v>0</v>
      </c>
      <c r="AX28" s="23">
        <v>0.52</v>
      </c>
      <c r="AY28">
        <v>0.86681818181818171</v>
      </c>
      <c r="AZ28" t="s">
        <v>69</v>
      </c>
      <c r="BA28" t="s">
        <v>193</v>
      </c>
      <c r="BB28">
        <v>7</v>
      </c>
      <c r="BC28" t="s">
        <v>215</v>
      </c>
      <c r="BD28">
        <v>12</v>
      </c>
      <c r="BE28">
        <v>147229.55000000002</v>
      </c>
      <c r="BF28">
        <v>4.0545889055559836E-2</v>
      </c>
      <c r="BG28">
        <v>3.5145913831342093E-2</v>
      </c>
      <c r="BH28">
        <v>367086.47599999991</v>
      </c>
      <c r="BI28">
        <v>1.6261980188014339E-2</v>
      </c>
      <c r="BJ28">
        <v>1.4096180099337881E-2</v>
      </c>
      <c r="BK28">
        <v>1</v>
      </c>
      <c r="BL28" t="s">
        <v>69</v>
      </c>
      <c r="BM28">
        <v>0</v>
      </c>
      <c r="BN28" t="s">
        <v>568</v>
      </c>
    </row>
    <row r="29" spans="1:66">
      <c r="A29" s="76" t="str">
        <f t="shared" si="20"/>
        <v>강인여객</v>
      </c>
      <c r="B29" s="76" t="str">
        <f t="shared" si="21"/>
        <v>103</v>
      </c>
      <c r="C29" s="77" t="str">
        <f t="shared" si="22"/>
        <v>72바1339</v>
      </c>
      <c r="D29" s="65" t="str">
        <f t="shared" si="23"/>
        <v>대형</v>
      </c>
      <c r="E29" s="61" t="str">
        <f t="shared" si="16"/>
        <v>D</v>
      </c>
      <c r="F29" s="84">
        <f t="shared" si="17"/>
        <v>0.8414285714285713</v>
      </c>
      <c r="G29" s="85">
        <f t="shared" si="18"/>
        <v>1.7669999999999999</v>
      </c>
      <c r="H29" s="86">
        <f t="shared" si="19"/>
        <v>2.1</v>
      </c>
      <c r="I29" s="87">
        <f t="shared" si="24"/>
        <v>5577.2730000000001</v>
      </c>
      <c r="J29" s="88">
        <f t="shared" si="25"/>
        <v>9.1429020357212468E-3</v>
      </c>
      <c r="K29" s="88">
        <f t="shared" si="26"/>
        <v>0.3807144207037943</v>
      </c>
      <c r="L29" s="88">
        <f t="shared" si="27"/>
        <v>0.26052158465257125</v>
      </c>
      <c r="M29" s="89">
        <f t="shared" si="28"/>
        <v>17.387</v>
      </c>
      <c r="N29" s="90">
        <f t="shared" si="29"/>
        <v>0.753</v>
      </c>
      <c r="O29" s="90">
        <f t="shared" si="30"/>
        <v>38.585000000000001</v>
      </c>
      <c r="P29" s="91">
        <f t="shared" si="31"/>
        <v>2.3683333333333332</v>
      </c>
      <c r="Q29" s="92">
        <f t="shared" si="32"/>
        <v>90</v>
      </c>
      <c r="R29" s="93">
        <f t="shared" si="33"/>
        <v>27.631189582644794</v>
      </c>
      <c r="S29" s="78">
        <f t="shared" si="34"/>
        <v>42</v>
      </c>
      <c r="T29" s="78">
        <f t="shared" si="35"/>
        <v>2152</v>
      </c>
      <c r="U29" t="s">
        <v>117</v>
      </c>
      <c r="V29" s="5" t="s">
        <v>118</v>
      </c>
      <c r="W29" t="s">
        <v>117</v>
      </c>
      <c r="X29" s="5" t="s">
        <v>118</v>
      </c>
      <c r="Y29" t="s">
        <v>576</v>
      </c>
      <c r="Z29" t="s">
        <v>192</v>
      </c>
      <c r="AA29" t="s">
        <v>48</v>
      </c>
      <c r="AB29">
        <v>502</v>
      </c>
      <c r="AC29" s="1">
        <v>5577.2730000000001</v>
      </c>
      <c r="AD29" s="1">
        <v>3155.6640000000002</v>
      </c>
      <c r="AE29" s="21">
        <v>1.7669999999999999</v>
      </c>
      <c r="AF29">
        <v>2.1</v>
      </c>
      <c r="AG29">
        <v>17.387</v>
      </c>
      <c r="AH29">
        <v>330.81936000000002</v>
      </c>
      <c r="AI29">
        <v>3.0246490000000001</v>
      </c>
      <c r="AJ29">
        <v>125.947701</v>
      </c>
      <c r="AK29">
        <v>1453</v>
      </c>
      <c r="AL29">
        <v>42</v>
      </c>
      <c r="AM29">
        <v>2152</v>
      </c>
      <c r="AN29">
        <v>90</v>
      </c>
      <c r="AO29">
        <v>16.858967</v>
      </c>
      <c r="AP29">
        <v>4253.8</v>
      </c>
      <c r="AQ29">
        <v>142.1</v>
      </c>
      <c r="AR29">
        <v>26</v>
      </c>
      <c r="AS29">
        <v>8310</v>
      </c>
      <c r="AT29">
        <v>0.753</v>
      </c>
      <c r="AU29">
        <v>38.585000000000001</v>
      </c>
      <c r="AV29">
        <v>49974</v>
      </c>
      <c r="AW29">
        <v>0</v>
      </c>
      <c r="AX29" s="22">
        <v>0.52</v>
      </c>
      <c r="AY29">
        <v>0.8414285714285713</v>
      </c>
      <c r="AZ29" t="s">
        <v>67</v>
      </c>
      <c r="BA29" t="s">
        <v>193</v>
      </c>
      <c r="BB29">
        <v>3</v>
      </c>
      <c r="BC29" t="s">
        <v>519</v>
      </c>
      <c r="BD29">
        <v>12</v>
      </c>
      <c r="BE29">
        <v>147229.55000000002</v>
      </c>
      <c r="BF29">
        <v>3.7881478276609551E-2</v>
      </c>
      <c r="BG29">
        <v>3.1874558149890028E-2</v>
      </c>
      <c r="BH29">
        <v>367086.47599999991</v>
      </c>
      <c r="BI29">
        <v>1.5193349155145671E-2</v>
      </c>
      <c r="BJ29">
        <v>1.2784118074829712E-2</v>
      </c>
      <c r="BK29">
        <v>1</v>
      </c>
      <c r="BL29" t="s">
        <v>67</v>
      </c>
      <c r="BM29">
        <v>0</v>
      </c>
      <c r="BN29" t="s">
        <v>568</v>
      </c>
    </row>
    <row r="30" spans="1:66">
      <c r="A30" s="73" t="str">
        <f t="shared" si="20"/>
        <v>강인여객</v>
      </c>
      <c r="B30" s="73" t="str">
        <f t="shared" si="21"/>
        <v>103</v>
      </c>
      <c r="C30" s="74" t="str">
        <f t="shared" si="22"/>
        <v>72바1601</v>
      </c>
      <c r="D30" s="48" t="str">
        <f t="shared" si="23"/>
        <v>대형</v>
      </c>
      <c r="E30" s="44" t="str">
        <f t="shared" si="16"/>
        <v>C</v>
      </c>
      <c r="F30" s="94">
        <f t="shared" si="17"/>
        <v>0.87571428571428567</v>
      </c>
      <c r="G30" s="95">
        <f t="shared" si="18"/>
        <v>1.839</v>
      </c>
      <c r="H30" s="96">
        <f t="shared" si="19"/>
        <v>2.1</v>
      </c>
      <c r="I30" s="97">
        <f t="shared" si="24"/>
        <v>2399.4920000000002</v>
      </c>
      <c r="J30" s="98">
        <f t="shared" si="25"/>
        <v>3.0857434301848771E-2</v>
      </c>
      <c r="K30" s="98">
        <f t="shared" si="26"/>
        <v>0.36648107962794563</v>
      </c>
      <c r="L30" s="98">
        <f t="shared" si="27"/>
        <v>0.20045909717556881</v>
      </c>
      <c r="M30" s="99">
        <f t="shared" si="28"/>
        <v>17.709</v>
      </c>
      <c r="N30" s="100">
        <f t="shared" si="29"/>
        <v>2.4169999999999998</v>
      </c>
      <c r="O30" s="100">
        <f t="shared" si="30"/>
        <v>34.798999999999999</v>
      </c>
      <c r="P30" s="101">
        <f t="shared" si="31"/>
        <v>2.5449999999999999</v>
      </c>
      <c r="Q30" s="102">
        <f t="shared" si="32"/>
        <v>93</v>
      </c>
      <c r="R30" s="103">
        <f t="shared" si="33"/>
        <v>27.531568585456455</v>
      </c>
      <c r="S30" s="75">
        <f t="shared" si="34"/>
        <v>58</v>
      </c>
      <c r="T30" s="75">
        <f t="shared" si="35"/>
        <v>835</v>
      </c>
      <c r="U30" t="s">
        <v>117</v>
      </c>
      <c r="V30" t="s">
        <v>118</v>
      </c>
      <c r="W30" t="s">
        <v>117</v>
      </c>
      <c r="X30" s="4" t="s">
        <v>118</v>
      </c>
      <c r="Y30" s="4" t="s">
        <v>577</v>
      </c>
      <c r="Z30" s="4" t="s">
        <v>192</v>
      </c>
      <c r="AA30" s="4" t="s">
        <v>48</v>
      </c>
      <c r="AB30" s="4">
        <v>502</v>
      </c>
      <c r="AC30" s="4">
        <v>2399.4920000000002</v>
      </c>
      <c r="AD30" s="4">
        <v>1305.0329999999999</v>
      </c>
      <c r="AE30" s="4">
        <v>1.839</v>
      </c>
      <c r="AF30" s="4">
        <v>2.1</v>
      </c>
      <c r="AG30" s="4">
        <v>17.709</v>
      </c>
      <c r="AH30" s="4">
        <v>144.615523</v>
      </c>
      <c r="AI30" s="4">
        <v>4.4624639999999998</v>
      </c>
      <c r="AJ30" s="4">
        <v>52.998852999999997</v>
      </c>
      <c r="AK30" s="4">
        <v>481</v>
      </c>
      <c r="AL30" s="4">
        <v>58</v>
      </c>
      <c r="AM30" s="4">
        <v>835</v>
      </c>
      <c r="AN30" s="4">
        <v>93</v>
      </c>
      <c r="AO30" s="4">
        <v>16.592216000000001</v>
      </c>
      <c r="AP30" s="4">
        <v>2332</v>
      </c>
      <c r="AQ30" s="4">
        <v>152.69999999999999</v>
      </c>
      <c r="AR30" s="4">
        <v>10</v>
      </c>
      <c r="AS30" s="4">
        <v>2251</v>
      </c>
      <c r="AT30" s="4">
        <v>2.4169999999999998</v>
      </c>
      <c r="AU30" s="4">
        <v>34.798999999999999</v>
      </c>
      <c r="AV30" s="4">
        <v>6951</v>
      </c>
      <c r="AW30" s="4">
        <v>0</v>
      </c>
      <c r="AX30" s="23">
        <v>0.55000000000000004</v>
      </c>
      <c r="AY30">
        <v>0.87571428571428567</v>
      </c>
      <c r="AZ30" t="s">
        <v>69</v>
      </c>
      <c r="BA30" t="s">
        <v>193</v>
      </c>
      <c r="BB30">
        <v>4</v>
      </c>
      <c r="BC30" t="s">
        <v>217</v>
      </c>
      <c r="BD30">
        <v>8</v>
      </c>
      <c r="BE30">
        <v>147229.55000000002</v>
      </c>
      <c r="BF30">
        <v>1.6297625035191644E-2</v>
      </c>
      <c r="BG30">
        <v>1.4272063066532111E-2</v>
      </c>
      <c r="BH30">
        <v>367086.47599999991</v>
      </c>
      <c r="BI30">
        <v>6.5365851287858415E-3</v>
      </c>
      <c r="BJ30">
        <v>5.7241809770653155E-3</v>
      </c>
      <c r="BK30">
        <v>1</v>
      </c>
      <c r="BL30" t="s">
        <v>523</v>
      </c>
      <c r="BM30" t="s">
        <v>524</v>
      </c>
      <c r="BN30" t="s">
        <v>523</v>
      </c>
    </row>
    <row r="31" spans="1:66">
      <c r="A31" s="76" t="str">
        <f t="shared" si="20"/>
        <v>강인여객</v>
      </c>
      <c r="B31" s="76" t="str">
        <f t="shared" si="21"/>
        <v>103</v>
      </c>
      <c r="C31" s="77" t="str">
        <f t="shared" si="22"/>
        <v>72바1604</v>
      </c>
      <c r="D31" s="65" t="str">
        <f t="shared" si="23"/>
        <v>대형</v>
      </c>
      <c r="E31" s="61" t="str">
        <f t="shared" si="16"/>
        <v>A</v>
      </c>
      <c r="F31" s="84">
        <f t="shared" si="17"/>
        <v>0.96238095238095234</v>
      </c>
      <c r="G31" s="85">
        <f t="shared" si="18"/>
        <v>2.0209999999999999</v>
      </c>
      <c r="H31" s="86">
        <f t="shared" si="19"/>
        <v>2.1</v>
      </c>
      <c r="I31" s="87">
        <f t="shared" si="24"/>
        <v>5686.4949999999999</v>
      </c>
      <c r="J31" s="88">
        <f t="shared" si="25"/>
        <v>8.7582081855770624E-3</v>
      </c>
      <c r="K31" s="88">
        <f t="shared" si="26"/>
        <v>0.37653758289794503</v>
      </c>
      <c r="L31" s="88">
        <f t="shared" si="27"/>
        <v>0.19185807777901853</v>
      </c>
      <c r="M31" s="89">
        <f t="shared" si="28"/>
        <v>13.558999999999999</v>
      </c>
      <c r="N31" s="90">
        <f t="shared" si="29"/>
        <v>0.21099999999999999</v>
      </c>
      <c r="O31" s="90">
        <f t="shared" si="30"/>
        <v>16.635999999999999</v>
      </c>
      <c r="P31" s="91">
        <f t="shared" si="31"/>
        <v>1.1333333333333333</v>
      </c>
      <c r="Q31" s="92">
        <f t="shared" si="32"/>
        <v>91</v>
      </c>
      <c r="R31" s="93">
        <f t="shared" si="33"/>
        <v>26.136282367147224</v>
      </c>
      <c r="S31" s="78">
        <f t="shared" si="34"/>
        <v>12</v>
      </c>
      <c r="T31" s="78">
        <f t="shared" si="35"/>
        <v>946</v>
      </c>
      <c r="U31" t="s">
        <v>117</v>
      </c>
      <c r="V31" t="s">
        <v>118</v>
      </c>
      <c r="W31" s="4" t="s">
        <v>117</v>
      </c>
      <c r="X31" s="4" t="s">
        <v>118</v>
      </c>
      <c r="Y31" s="4" t="s">
        <v>225</v>
      </c>
      <c r="Z31" s="4" t="s">
        <v>192</v>
      </c>
      <c r="AA31" s="4" t="s">
        <v>48</v>
      </c>
      <c r="AB31" s="4">
        <v>502</v>
      </c>
      <c r="AC31" s="4">
        <v>5686.4949999999999</v>
      </c>
      <c r="AD31" s="4">
        <v>2813.14</v>
      </c>
      <c r="AE31" s="4">
        <v>2.0209999999999999</v>
      </c>
      <c r="AF31" s="4">
        <v>2.1</v>
      </c>
      <c r="AG31" s="4">
        <v>13.558999999999999</v>
      </c>
      <c r="AH31" s="4">
        <v>353.94408700000002</v>
      </c>
      <c r="AI31" s="4">
        <v>3.0999159999999999</v>
      </c>
      <c r="AJ31" s="4">
        <v>133.27325099999999</v>
      </c>
      <c r="AK31" s="4">
        <v>1091</v>
      </c>
      <c r="AL31" s="4">
        <v>12</v>
      </c>
      <c r="AM31" s="4">
        <v>946</v>
      </c>
      <c r="AN31" s="4">
        <v>91</v>
      </c>
      <c r="AO31" s="4">
        <v>16.066082000000002</v>
      </c>
      <c r="AP31" s="4">
        <v>2982.6</v>
      </c>
      <c r="AQ31" s="4">
        <v>68</v>
      </c>
      <c r="AR31" s="4">
        <v>12</v>
      </c>
      <c r="AS31" s="4">
        <v>2557</v>
      </c>
      <c r="AT31" s="4">
        <v>0.21099999999999999</v>
      </c>
      <c r="AU31" s="4">
        <v>16.635999999999999</v>
      </c>
      <c r="AV31" s="4">
        <v>48111</v>
      </c>
      <c r="AW31" s="4">
        <v>0</v>
      </c>
      <c r="AX31" s="4">
        <v>0.53</v>
      </c>
      <c r="AY31">
        <v>0.96238095238095234</v>
      </c>
      <c r="AZ31" t="s">
        <v>66</v>
      </c>
      <c r="BA31" t="s">
        <v>193</v>
      </c>
      <c r="BB31">
        <v>4</v>
      </c>
      <c r="BC31" t="s">
        <v>578</v>
      </c>
      <c r="BD31">
        <v>13</v>
      </c>
      <c r="BE31">
        <v>147229.55000000002</v>
      </c>
      <c r="BF31">
        <v>3.8623326635176154E-2</v>
      </c>
      <c r="BG31">
        <v>3.7170353871281432E-2</v>
      </c>
      <c r="BH31">
        <v>367086.47599999991</v>
      </c>
      <c r="BI31">
        <v>1.5490886675977682E-2</v>
      </c>
      <c r="BJ31">
        <v>1.4908134272452807E-2</v>
      </c>
      <c r="BK31">
        <v>1</v>
      </c>
      <c r="BL31" t="s">
        <v>69</v>
      </c>
      <c r="BM31">
        <v>2</v>
      </c>
      <c r="BN31" t="s">
        <v>565</v>
      </c>
    </row>
    <row r="32" spans="1:66">
      <c r="A32" s="73" t="str">
        <f t="shared" si="20"/>
        <v>강인여객</v>
      </c>
      <c r="B32" s="73" t="str">
        <f t="shared" si="21"/>
        <v>103</v>
      </c>
      <c r="C32" s="74" t="str">
        <f t="shared" si="22"/>
        <v>72바1654</v>
      </c>
      <c r="D32" s="48" t="str">
        <f t="shared" si="23"/>
        <v>대형</v>
      </c>
      <c r="E32" s="44" t="str">
        <f t="shared" si="16"/>
        <v>B</v>
      </c>
      <c r="F32" s="94">
        <f t="shared" si="17"/>
        <v>0.90619047619047621</v>
      </c>
      <c r="G32" s="95">
        <f t="shared" si="18"/>
        <v>1.903</v>
      </c>
      <c r="H32" s="96">
        <f t="shared" si="19"/>
        <v>2.1</v>
      </c>
      <c r="I32" s="97">
        <f t="shared" si="24"/>
        <v>5472.2650000000003</v>
      </c>
      <c r="J32" s="98">
        <f t="shared" si="25"/>
        <v>1.2319512539853023E-2</v>
      </c>
      <c r="K32" s="98">
        <f t="shared" si="26"/>
        <v>0.3688558440715306</v>
      </c>
      <c r="L32" s="98">
        <f t="shared" si="27"/>
        <v>0.20594762863275079</v>
      </c>
      <c r="M32" s="99">
        <f t="shared" si="28"/>
        <v>16.609000000000002</v>
      </c>
      <c r="N32" s="100">
        <f t="shared" si="29"/>
        <v>3.1429999999999998</v>
      </c>
      <c r="O32" s="100">
        <f t="shared" si="30"/>
        <v>29.202000000000002</v>
      </c>
      <c r="P32" s="101">
        <f t="shared" si="31"/>
        <v>1.9166666666666667</v>
      </c>
      <c r="Q32" s="102">
        <f t="shared" si="32"/>
        <v>96</v>
      </c>
      <c r="R32" s="103">
        <f t="shared" si="33"/>
        <v>26.26377976560347</v>
      </c>
      <c r="S32" s="75">
        <f t="shared" si="34"/>
        <v>172</v>
      </c>
      <c r="T32" s="75">
        <f t="shared" si="35"/>
        <v>1598</v>
      </c>
      <c r="U32" t="s">
        <v>117</v>
      </c>
      <c r="V32" s="5" t="s">
        <v>118</v>
      </c>
      <c r="W32" t="s">
        <v>117</v>
      </c>
      <c r="X32" s="5" t="s">
        <v>118</v>
      </c>
      <c r="Y32" t="s">
        <v>579</v>
      </c>
      <c r="Z32" t="s">
        <v>192</v>
      </c>
      <c r="AA32" t="s">
        <v>48</v>
      </c>
      <c r="AB32">
        <v>502</v>
      </c>
      <c r="AC32" s="1">
        <v>5472.2650000000003</v>
      </c>
      <c r="AD32" s="1">
        <v>2876.3119999999999</v>
      </c>
      <c r="AE32" s="21">
        <v>1.903</v>
      </c>
      <c r="AF32">
        <v>2.1</v>
      </c>
      <c r="AG32">
        <v>16.609000000000002</v>
      </c>
      <c r="AH32">
        <v>336.69936100000001</v>
      </c>
      <c r="AI32">
        <v>4.1479720000000002</v>
      </c>
      <c r="AJ32">
        <v>124.193527</v>
      </c>
      <c r="AK32">
        <v>1127</v>
      </c>
      <c r="AL32">
        <v>172</v>
      </c>
      <c r="AM32">
        <v>1598</v>
      </c>
      <c r="AN32">
        <v>96</v>
      </c>
      <c r="AO32">
        <v>16.252673999999999</v>
      </c>
      <c r="AP32">
        <v>3481</v>
      </c>
      <c r="AQ32">
        <v>115</v>
      </c>
      <c r="AR32">
        <v>24</v>
      </c>
      <c r="AS32">
        <v>9539</v>
      </c>
      <c r="AT32">
        <v>3.1429999999999998</v>
      </c>
      <c r="AU32">
        <v>29.202000000000002</v>
      </c>
      <c r="AV32">
        <v>48436</v>
      </c>
      <c r="AW32">
        <v>0</v>
      </c>
      <c r="AX32">
        <v>0.56999999999999995</v>
      </c>
      <c r="AY32">
        <v>0.90619047619047621</v>
      </c>
      <c r="AZ32" t="s">
        <v>68</v>
      </c>
      <c r="BA32" t="s">
        <v>193</v>
      </c>
      <c r="BB32">
        <v>6</v>
      </c>
      <c r="BC32" t="s">
        <v>527</v>
      </c>
      <c r="BD32">
        <v>13</v>
      </c>
      <c r="BE32">
        <v>147229.55000000002</v>
      </c>
      <c r="BF32">
        <v>3.7168251889651227E-2</v>
      </c>
      <c r="BG32">
        <v>3.3681515879050612E-2</v>
      </c>
      <c r="BH32">
        <v>367086.47599999991</v>
      </c>
      <c r="BI32">
        <v>1.490729121821421E-2</v>
      </c>
      <c r="BJ32">
        <v>1.350884532774364E-2</v>
      </c>
      <c r="BK32">
        <v>1</v>
      </c>
      <c r="BL32" t="s">
        <v>69</v>
      </c>
      <c r="BM32">
        <v>1</v>
      </c>
      <c r="BN32" t="s">
        <v>565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70바5923</v>
      </c>
      <c r="D33" s="65" t="str">
        <f t="shared" si="23"/>
        <v>대형</v>
      </c>
      <c r="E33" s="61" t="str">
        <f t="shared" si="16"/>
        <v>C</v>
      </c>
      <c r="F33" s="84">
        <f t="shared" si="17"/>
        <v>0.85363636363636353</v>
      </c>
      <c r="G33" s="85">
        <f t="shared" si="18"/>
        <v>1.8779999999999999</v>
      </c>
      <c r="H33" s="86">
        <f t="shared" si="19"/>
        <v>2.2000000000000002</v>
      </c>
      <c r="I33" s="87">
        <f t="shared" si="24"/>
        <v>5218.7420000000002</v>
      </c>
      <c r="J33" s="88">
        <f t="shared" si="25"/>
        <v>1.8351895464734636E-2</v>
      </c>
      <c r="K33" s="88">
        <f t="shared" si="26"/>
        <v>0.36594657188146845</v>
      </c>
      <c r="L33" s="88">
        <f t="shared" si="27"/>
        <v>0.19161706020339767</v>
      </c>
      <c r="M33" s="89">
        <f t="shared" si="28"/>
        <v>17.754000000000001</v>
      </c>
      <c r="N33" s="90">
        <f t="shared" si="29"/>
        <v>0.21099999999999999</v>
      </c>
      <c r="O33" s="90">
        <f t="shared" si="30"/>
        <v>35.468000000000004</v>
      </c>
      <c r="P33" s="91">
        <f t="shared" si="31"/>
        <v>24.348333333333336</v>
      </c>
      <c r="Q33" s="92">
        <f t="shared" si="32"/>
        <v>92</v>
      </c>
      <c r="R33" s="93">
        <f t="shared" si="33"/>
        <v>28.694233520466121</v>
      </c>
      <c r="S33" s="78">
        <f t="shared" si="34"/>
        <v>11</v>
      </c>
      <c r="T33" s="78">
        <f t="shared" si="35"/>
        <v>1851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226</v>
      </c>
      <c r="Z33" s="4" t="s">
        <v>192</v>
      </c>
      <c r="AA33" s="4" t="s">
        <v>48</v>
      </c>
      <c r="AB33" s="4">
        <v>502</v>
      </c>
      <c r="AC33" s="4">
        <v>5218.7420000000002</v>
      </c>
      <c r="AD33" s="4">
        <v>2779.1759999999999</v>
      </c>
      <c r="AE33" s="4">
        <v>1.8779999999999999</v>
      </c>
      <c r="AF33" s="4">
        <v>2.2000000000000002</v>
      </c>
      <c r="AG33" s="4">
        <v>17.754000000000001</v>
      </c>
      <c r="AH33" s="4">
        <v>295.39352000000002</v>
      </c>
      <c r="AI33" s="4">
        <v>5.4210310000000002</v>
      </c>
      <c r="AJ33" s="4">
        <v>108.098246</v>
      </c>
      <c r="AK33" s="4">
        <v>1000</v>
      </c>
      <c r="AL33" s="4">
        <v>11</v>
      </c>
      <c r="AM33" s="4">
        <v>1851</v>
      </c>
      <c r="AN33" s="4">
        <v>92</v>
      </c>
      <c r="AO33" s="4">
        <v>17.667083000000002</v>
      </c>
      <c r="AP33" s="4">
        <v>9638.2999999999993</v>
      </c>
      <c r="AQ33" s="4">
        <v>1460.9</v>
      </c>
      <c r="AR33" s="4">
        <v>29</v>
      </c>
      <c r="AS33" s="4">
        <v>13013</v>
      </c>
      <c r="AT33" s="4">
        <v>0.21099999999999999</v>
      </c>
      <c r="AU33" s="4">
        <v>35.468000000000004</v>
      </c>
      <c r="AV33" s="4">
        <v>42531</v>
      </c>
      <c r="AW33" s="4">
        <v>0</v>
      </c>
      <c r="AX33" s="4">
        <v>0.54</v>
      </c>
      <c r="AY33">
        <v>0.85363636363636353</v>
      </c>
      <c r="AZ33" t="s">
        <v>69</v>
      </c>
      <c r="BA33" t="s">
        <v>227</v>
      </c>
      <c r="BB33">
        <v>4</v>
      </c>
      <c r="BC33" t="s">
        <v>529</v>
      </c>
      <c r="BD33">
        <v>13</v>
      </c>
      <c r="BE33">
        <v>86360.15800000001</v>
      </c>
      <c r="BF33">
        <v>6.0429972812231302E-2</v>
      </c>
      <c r="BG33">
        <v>5.1585222246077443E-2</v>
      </c>
      <c r="BH33">
        <v>367086.47599999991</v>
      </c>
      <c r="BI33">
        <v>1.4216655587170151E-2</v>
      </c>
      <c r="BJ33">
        <v>1.2135854178502518E-2</v>
      </c>
      <c r="BK33">
        <v>1</v>
      </c>
      <c r="BL33" t="s">
        <v>67</v>
      </c>
      <c r="BM33">
        <v>1</v>
      </c>
      <c r="BN33" t="s">
        <v>565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70바5934</v>
      </c>
      <c r="D34" s="48" t="str">
        <f t="shared" si="23"/>
        <v>대형</v>
      </c>
      <c r="E34" s="44" t="str">
        <f t="shared" si="16"/>
        <v>F</v>
      </c>
      <c r="F34" s="94">
        <f t="shared" si="17"/>
        <v>0.79227272727272724</v>
      </c>
      <c r="G34" s="95">
        <f t="shared" si="18"/>
        <v>1.7430000000000001</v>
      </c>
      <c r="H34" s="96">
        <f t="shared" si="19"/>
        <v>2.2000000000000002</v>
      </c>
      <c r="I34" s="97">
        <f t="shared" si="24"/>
        <v>3613.0410000000002</v>
      </c>
      <c r="J34" s="98">
        <f t="shared" si="25"/>
        <v>2.2341095035986001E-2</v>
      </c>
      <c r="K34" s="98">
        <f t="shared" si="26"/>
        <v>0.3733488684818505</v>
      </c>
      <c r="L34" s="98">
        <f t="shared" si="27"/>
        <v>0.31164882989149584</v>
      </c>
      <c r="M34" s="99">
        <f t="shared" si="28"/>
        <v>19.57</v>
      </c>
      <c r="N34" s="100">
        <f t="shared" si="29"/>
        <v>10.821999999999999</v>
      </c>
      <c r="O34" s="100">
        <f t="shared" si="30"/>
        <v>46.470999999999997</v>
      </c>
      <c r="P34" s="101">
        <f t="shared" si="31"/>
        <v>12.356666666666666</v>
      </c>
      <c r="Q34" s="102">
        <f t="shared" si="32"/>
        <v>92</v>
      </c>
      <c r="R34" s="103">
        <f t="shared" si="33"/>
        <v>29.13284745380432</v>
      </c>
      <c r="S34" s="75">
        <f t="shared" si="34"/>
        <v>391</v>
      </c>
      <c r="T34" s="75">
        <f t="shared" si="35"/>
        <v>1679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229</v>
      </c>
      <c r="Z34" s="4" t="s">
        <v>192</v>
      </c>
      <c r="AA34" s="4" t="s">
        <v>48</v>
      </c>
      <c r="AB34" s="4">
        <v>502</v>
      </c>
      <c r="AC34" s="4">
        <v>3613.0410000000002</v>
      </c>
      <c r="AD34" s="4">
        <v>2072.5250000000001</v>
      </c>
      <c r="AE34" s="4">
        <v>1.7430000000000001</v>
      </c>
      <c r="AF34" s="4">
        <v>2.2000000000000002</v>
      </c>
      <c r="AG34" s="4">
        <v>19.57</v>
      </c>
      <c r="AH34" s="4">
        <v>205.22494499999999</v>
      </c>
      <c r="AI34" s="4">
        <v>4.5849500000000001</v>
      </c>
      <c r="AJ34" s="4">
        <v>76.620501000000004</v>
      </c>
      <c r="AK34" s="4">
        <v>1126</v>
      </c>
      <c r="AL34" s="4">
        <v>391</v>
      </c>
      <c r="AM34" s="4">
        <v>1679</v>
      </c>
      <c r="AN34" s="4">
        <v>92</v>
      </c>
      <c r="AO34" s="4">
        <v>17.605271999999999</v>
      </c>
      <c r="AP34" s="4">
        <v>5960.1</v>
      </c>
      <c r="AQ34" s="4">
        <v>741.4</v>
      </c>
      <c r="AR34" s="4">
        <v>22</v>
      </c>
      <c r="AS34" s="4">
        <v>3804</v>
      </c>
      <c r="AT34" s="4">
        <v>10.821999999999999</v>
      </c>
      <c r="AU34" s="4">
        <v>46.470999999999997</v>
      </c>
      <c r="AV34" s="4">
        <v>0</v>
      </c>
      <c r="AW34" s="4">
        <v>0</v>
      </c>
      <c r="AX34" s="4">
        <v>0.53</v>
      </c>
      <c r="AY34">
        <v>0.79227272727272724</v>
      </c>
      <c r="AZ34" t="s">
        <v>70</v>
      </c>
      <c r="BA34" t="s">
        <v>227</v>
      </c>
      <c r="BB34">
        <v>1</v>
      </c>
      <c r="BC34" t="s">
        <v>530</v>
      </c>
      <c r="BD34">
        <v>1</v>
      </c>
      <c r="BE34">
        <v>86360.15800000001</v>
      </c>
      <c r="BF34">
        <v>4.1836896592986776E-2</v>
      </c>
      <c r="BG34">
        <v>3.3146232164352703E-2</v>
      </c>
      <c r="BH34">
        <v>367086.47599999991</v>
      </c>
      <c r="BI34">
        <v>9.8424791873836324E-3</v>
      </c>
      <c r="BJ34">
        <v>7.797927828913487E-3</v>
      </c>
      <c r="BK34">
        <v>1</v>
      </c>
      <c r="BL34" t="s">
        <v>70</v>
      </c>
      <c r="BM34">
        <v>0</v>
      </c>
      <c r="BN34" t="s">
        <v>568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70바5935</v>
      </c>
      <c r="D35" s="65" t="str">
        <f t="shared" si="23"/>
        <v>대형</v>
      </c>
      <c r="E35" s="61" t="str">
        <f t="shared" si="16"/>
        <v>F</v>
      </c>
      <c r="F35" s="84">
        <f t="shared" si="17"/>
        <v>0.77739130434782611</v>
      </c>
      <c r="G35" s="85">
        <f t="shared" si="18"/>
        <v>1.788</v>
      </c>
      <c r="H35" s="86">
        <f t="shared" si="19"/>
        <v>2.2999999999999998</v>
      </c>
      <c r="I35" s="87">
        <f t="shared" si="24"/>
        <v>4489.9769999999999</v>
      </c>
      <c r="J35" s="88">
        <f t="shared" si="25"/>
        <v>3.9841333605949332E-2</v>
      </c>
      <c r="K35" s="88">
        <f t="shared" si="26"/>
        <v>0.36501709039330088</v>
      </c>
      <c r="L35" s="88">
        <f t="shared" si="27"/>
        <v>0.22516819128472151</v>
      </c>
      <c r="M35" s="89">
        <f t="shared" si="28"/>
        <v>19.805</v>
      </c>
      <c r="N35" s="90">
        <f t="shared" si="29"/>
        <v>0.33400000000000002</v>
      </c>
      <c r="O35" s="90">
        <f t="shared" si="30"/>
        <v>36.369999999999997</v>
      </c>
      <c r="P35" s="91">
        <f t="shared" si="31"/>
        <v>14.356666666666666</v>
      </c>
      <c r="Q35" s="92">
        <f t="shared" si="32"/>
        <v>91</v>
      </c>
      <c r="R35" s="93">
        <f t="shared" si="33"/>
        <v>29.043154091824256</v>
      </c>
      <c r="S35" s="78">
        <f t="shared" si="34"/>
        <v>15</v>
      </c>
      <c r="T35" s="78">
        <f t="shared" si="35"/>
        <v>1633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230</v>
      </c>
      <c r="Z35" s="4" t="s">
        <v>192</v>
      </c>
      <c r="AA35" s="4" t="s">
        <v>48</v>
      </c>
      <c r="AB35" s="4">
        <v>502</v>
      </c>
      <c r="AC35" s="4">
        <v>4489.9769999999999</v>
      </c>
      <c r="AD35" s="4">
        <v>2511.069</v>
      </c>
      <c r="AE35" s="4">
        <v>1.788</v>
      </c>
      <c r="AF35" s="4">
        <v>2.2999999999999998</v>
      </c>
      <c r="AG35" s="4">
        <v>19.805</v>
      </c>
      <c r="AH35" s="4">
        <v>259.76464800000002</v>
      </c>
      <c r="AI35" s="4">
        <v>10.34937</v>
      </c>
      <c r="AJ35" s="4">
        <v>94.818535999999995</v>
      </c>
      <c r="AK35" s="4">
        <v>1011</v>
      </c>
      <c r="AL35" s="4">
        <v>15</v>
      </c>
      <c r="AM35" s="4">
        <v>1633</v>
      </c>
      <c r="AN35" s="4">
        <v>91</v>
      </c>
      <c r="AO35" s="4">
        <v>17.284787999999999</v>
      </c>
      <c r="AP35" s="4">
        <v>7322.1</v>
      </c>
      <c r="AQ35" s="4">
        <v>861.4</v>
      </c>
      <c r="AR35" s="4">
        <v>29</v>
      </c>
      <c r="AS35" s="4">
        <v>11977</v>
      </c>
      <c r="AT35" s="4">
        <v>0.33400000000000002</v>
      </c>
      <c r="AU35" s="4">
        <v>36.369999999999997</v>
      </c>
      <c r="AV35" s="4">
        <v>37209</v>
      </c>
      <c r="AW35" s="4">
        <v>0</v>
      </c>
      <c r="AX35" s="4">
        <v>0.55000000000000004</v>
      </c>
      <c r="AY35">
        <v>0.77739130434782611</v>
      </c>
      <c r="AZ35" t="s">
        <v>70</v>
      </c>
      <c r="BA35" t="s">
        <v>227</v>
      </c>
      <c r="BB35">
        <v>2</v>
      </c>
      <c r="BC35" t="s">
        <v>580</v>
      </c>
      <c r="BD35">
        <v>12</v>
      </c>
      <c r="BE35">
        <v>86360.15800000001</v>
      </c>
      <c r="BF35">
        <v>5.199130135912905E-2</v>
      </c>
      <c r="BG35">
        <v>4.0417585578314236E-2</v>
      </c>
      <c r="BH35">
        <v>367086.47599999991</v>
      </c>
      <c r="BI35">
        <v>1.223138767988827E-2</v>
      </c>
      <c r="BJ35">
        <v>9.5085744224522734E-3</v>
      </c>
      <c r="BK35">
        <v>1</v>
      </c>
      <c r="BL35" t="s">
        <v>70</v>
      </c>
      <c r="BM35">
        <v>0</v>
      </c>
      <c r="BN35" t="s">
        <v>568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70바5936</v>
      </c>
      <c r="D36" s="48" t="str">
        <f t="shared" si="23"/>
        <v>대형</v>
      </c>
      <c r="E36" s="44" t="str">
        <f t="shared" si="16"/>
        <v>F</v>
      </c>
      <c r="F36" s="94">
        <f t="shared" si="17"/>
        <v>0.77652173913043487</v>
      </c>
      <c r="G36" s="95">
        <f t="shared" si="18"/>
        <v>1.786</v>
      </c>
      <c r="H36" s="96">
        <f t="shared" si="19"/>
        <v>2.2999999999999998</v>
      </c>
      <c r="I36" s="97">
        <f t="shared" si="24"/>
        <v>4358.2929999999997</v>
      </c>
      <c r="J36" s="98">
        <f t="shared" si="25"/>
        <v>3.027246292107505E-2</v>
      </c>
      <c r="K36" s="98">
        <f t="shared" si="26"/>
        <v>0.37164281501527913</v>
      </c>
      <c r="L36" s="98">
        <f t="shared" si="27"/>
        <v>0.24137890683347818</v>
      </c>
      <c r="M36" s="99">
        <f t="shared" si="28"/>
        <v>18.212</v>
      </c>
      <c r="N36" s="100">
        <f t="shared" si="29"/>
        <v>0.48199999999999998</v>
      </c>
      <c r="O36" s="100">
        <f t="shared" si="30"/>
        <v>37.997</v>
      </c>
      <c r="P36" s="101">
        <f t="shared" si="31"/>
        <v>19.481666666666669</v>
      </c>
      <c r="Q36" s="102">
        <f t="shared" si="32"/>
        <v>93</v>
      </c>
      <c r="R36" s="103">
        <f t="shared" si="33"/>
        <v>28.865934985382619</v>
      </c>
      <c r="S36" s="75">
        <f t="shared" si="34"/>
        <v>21</v>
      </c>
      <c r="T36" s="75">
        <f t="shared" si="35"/>
        <v>1656</v>
      </c>
      <c r="U36" t="s">
        <v>117</v>
      </c>
      <c r="V36" s="5" t="s">
        <v>119</v>
      </c>
      <c r="W36" t="s">
        <v>117</v>
      </c>
      <c r="X36" s="5" t="s">
        <v>119</v>
      </c>
      <c r="Y36" t="s">
        <v>581</v>
      </c>
      <c r="Z36" t="s">
        <v>192</v>
      </c>
      <c r="AA36" t="s">
        <v>48</v>
      </c>
      <c r="AB36">
        <v>502</v>
      </c>
      <c r="AC36" s="1">
        <v>4358.2929999999997</v>
      </c>
      <c r="AD36" s="1">
        <v>2440.2629999999999</v>
      </c>
      <c r="AE36" s="21">
        <v>1.786</v>
      </c>
      <c r="AF36">
        <v>2.2999999999999998</v>
      </c>
      <c r="AG36">
        <v>18.212</v>
      </c>
      <c r="AH36">
        <v>252.445763</v>
      </c>
      <c r="AI36">
        <v>7.6421549999999998</v>
      </c>
      <c r="AJ36">
        <v>93.819654</v>
      </c>
      <c r="AK36">
        <v>1052</v>
      </c>
      <c r="AL36">
        <v>21</v>
      </c>
      <c r="AM36">
        <v>1656</v>
      </c>
      <c r="AN36">
        <v>93</v>
      </c>
      <c r="AO36">
        <v>17.264274</v>
      </c>
      <c r="AP36">
        <v>10122</v>
      </c>
      <c r="AQ36">
        <v>1168.9000000000001</v>
      </c>
      <c r="AR36">
        <v>40</v>
      </c>
      <c r="AS36">
        <v>13767</v>
      </c>
      <c r="AT36">
        <v>0.48199999999999998</v>
      </c>
      <c r="AU36">
        <v>37.997</v>
      </c>
      <c r="AV36">
        <v>33785</v>
      </c>
      <c r="AW36">
        <v>0</v>
      </c>
      <c r="AX36">
        <v>0.52</v>
      </c>
      <c r="AY36">
        <v>0.77652173913043487</v>
      </c>
      <c r="AZ36" t="s">
        <v>70</v>
      </c>
      <c r="BA36" t="s">
        <v>227</v>
      </c>
      <c r="BB36">
        <v>3</v>
      </c>
      <c r="BC36" t="s">
        <v>582</v>
      </c>
      <c r="BD36">
        <v>11</v>
      </c>
      <c r="BE36">
        <v>86360.15800000001</v>
      </c>
      <c r="BF36">
        <v>5.0466477840394861E-2</v>
      </c>
      <c r="BG36">
        <v>3.9188317140410968E-2</v>
      </c>
      <c r="BH36">
        <v>367086.47599999991</v>
      </c>
      <c r="BI36">
        <v>1.187266021753414E-2</v>
      </c>
      <c r="BJ36">
        <v>9.2193787602243369E-3</v>
      </c>
      <c r="BK36">
        <v>1</v>
      </c>
      <c r="BL36" t="s">
        <v>70</v>
      </c>
      <c r="BM36">
        <v>0</v>
      </c>
      <c r="BN36" t="s">
        <v>568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70바5961</v>
      </c>
      <c r="D37" s="65" t="str">
        <f t="shared" si="23"/>
        <v>대형</v>
      </c>
      <c r="E37" s="61" t="str">
        <f t="shared" si="16"/>
        <v>C</v>
      </c>
      <c r="F37" s="84">
        <f t="shared" si="17"/>
        <v>0.89545454545454539</v>
      </c>
      <c r="G37" s="85">
        <f t="shared" si="18"/>
        <v>1.97</v>
      </c>
      <c r="H37" s="86">
        <f t="shared" si="19"/>
        <v>2.2000000000000002</v>
      </c>
      <c r="I37" s="87">
        <f t="shared" si="24"/>
        <v>4974.5029999999997</v>
      </c>
      <c r="J37" s="88">
        <f t="shared" si="25"/>
        <v>3.2313503908420582E-2</v>
      </c>
      <c r="K37" s="88">
        <f t="shared" si="26"/>
        <v>0.37197840937250959</v>
      </c>
      <c r="L37" s="88">
        <f t="shared" si="27"/>
        <v>0.19680358017675334</v>
      </c>
      <c r="M37" s="89">
        <f t="shared" si="28"/>
        <v>15.587999999999999</v>
      </c>
      <c r="N37" s="90">
        <f t="shared" si="29"/>
        <v>0.14099999999999999</v>
      </c>
      <c r="O37" s="90">
        <f t="shared" si="30"/>
        <v>39.783000000000001</v>
      </c>
      <c r="P37" s="91">
        <f t="shared" si="31"/>
        <v>18.091666666666665</v>
      </c>
      <c r="Q37" s="92">
        <f t="shared" si="32"/>
        <v>91</v>
      </c>
      <c r="R37" s="93">
        <f t="shared" si="33"/>
        <v>27.477654375163539</v>
      </c>
      <c r="S37" s="78">
        <f t="shared" si="34"/>
        <v>7</v>
      </c>
      <c r="T37" s="78">
        <f t="shared" si="35"/>
        <v>1979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231</v>
      </c>
      <c r="Z37" s="4" t="s">
        <v>192</v>
      </c>
      <c r="AA37" s="4" t="s">
        <v>48</v>
      </c>
      <c r="AB37" s="4">
        <v>502</v>
      </c>
      <c r="AC37" s="4">
        <v>4974.5029999999997</v>
      </c>
      <c r="AD37" s="4">
        <v>2524.7199999999998</v>
      </c>
      <c r="AE37" s="4">
        <v>1.97</v>
      </c>
      <c r="AF37" s="4">
        <v>2.2000000000000002</v>
      </c>
      <c r="AG37" s="4">
        <v>15.587999999999999</v>
      </c>
      <c r="AH37" s="4">
        <v>303.90409</v>
      </c>
      <c r="AI37" s="4">
        <v>9.8202060000000007</v>
      </c>
      <c r="AJ37" s="4">
        <v>113.04576</v>
      </c>
      <c r="AK37" s="4">
        <v>979</v>
      </c>
      <c r="AL37" s="4">
        <v>7</v>
      </c>
      <c r="AM37" s="4">
        <v>1979</v>
      </c>
      <c r="AN37" s="4">
        <v>91</v>
      </c>
      <c r="AO37" s="4">
        <v>16.368659999999998</v>
      </c>
      <c r="AP37" s="4">
        <v>5959.6</v>
      </c>
      <c r="AQ37" s="4">
        <v>1085.5</v>
      </c>
      <c r="AR37" s="4">
        <v>54</v>
      </c>
      <c r="AS37" s="4">
        <v>26104</v>
      </c>
      <c r="AT37" s="4">
        <v>0.14099999999999999</v>
      </c>
      <c r="AU37" s="4">
        <v>39.783000000000001</v>
      </c>
      <c r="AV37" s="4">
        <v>40982</v>
      </c>
      <c r="AW37" s="4">
        <v>0</v>
      </c>
      <c r="AX37" s="4">
        <v>0.54</v>
      </c>
      <c r="AY37">
        <v>0.89545454545454539</v>
      </c>
      <c r="AZ37" t="s">
        <v>69</v>
      </c>
      <c r="BA37" t="s">
        <v>227</v>
      </c>
      <c r="BB37">
        <v>1</v>
      </c>
      <c r="BC37" t="s">
        <v>245</v>
      </c>
      <c r="BD37">
        <v>12</v>
      </c>
      <c r="BE37">
        <v>86360.15800000001</v>
      </c>
      <c r="BF37">
        <v>5.7601828380165761E-2</v>
      </c>
      <c r="BG37">
        <v>5.1579819049512067E-2</v>
      </c>
      <c r="BH37">
        <v>367086.47599999991</v>
      </c>
      <c r="BI37">
        <v>1.3551310999536798E-2</v>
      </c>
      <c r="BJ37">
        <v>1.2134583031403405E-2</v>
      </c>
      <c r="BK37">
        <v>1</v>
      </c>
      <c r="BL37" t="s">
        <v>69</v>
      </c>
      <c r="BM37">
        <v>0</v>
      </c>
      <c r="BN37" t="s">
        <v>568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70바5962</v>
      </c>
      <c r="D38" s="48" t="str">
        <f t="shared" si="23"/>
        <v>대형</v>
      </c>
      <c r="E38" s="44" t="str">
        <f t="shared" si="16"/>
        <v>A</v>
      </c>
      <c r="F38" s="94">
        <f t="shared" si="17"/>
        <v>0.95772727272727276</v>
      </c>
      <c r="G38" s="95">
        <f t="shared" si="18"/>
        <v>2.1070000000000002</v>
      </c>
      <c r="H38" s="96">
        <f t="shared" si="19"/>
        <v>2.2000000000000002</v>
      </c>
      <c r="I38" s="97">
        <f t="shared" si="24"/>
        <v>5470.1319999999996</v>
      </c>
      <c r="J38" s="98">
        <f t="shared" si="25"/>
        <v>1.108976248930219E-2</v>
      </c>
      <c r="K38" s="98">
        <f t="shared" si="26"/>
        <v>0.35549836166548354</v>
      </c>
      <c r="L38" s="98">
        <f t="shared" si="27"/>
        <v>0.22686838270081966</v>
      </c>
      <c r="M38" s="99">
        <f t="shared" si="28"/>
        <v>13.375999999999999</v>
      </c>
      <c r="N38" s="100">
        <f t="shared" si="29"/>
        <v>0.34699999999999998</v>
      </c>
      <c r="O38" s="100">
        <f t="shared" si="30"/>
        <v>21.114999999999998</v>
      </c>
      <c r="P38" s="101">
        <f t="shared" si="31"/>
        <v>4.2433333333333332</v>
      </c>
      <c r="Q38" s="102">
        <f t="shared" si="32"/>
        <v>91</v>
      </c>
      <c r="R38" s="103">
        <f t="shared" si="33"/>
        <v>27.514888389479164</v>
      </c>
      <c r="S38" s="75">
        <f t="shared" si="34"/>
        <v>19</v>
      </c>
      <c r="T38" s="75">
        <f t="shared" si="35"/>
        <v>1155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233</v>
      </c>
      <c r="Z38" s="4" t="s">
        <v>192</v>
      </c>
      <c r="AA38" s="4" t="s">
        <v>48</v>
      </c>
      <c r="AB38" s="4">
        <v>502</v>
      </c>
      <c r="AC38" s="4">
        <v>5470.1319999999996</v>
      </c>
      <c r="AD38" s="4">
        <v>2596.65</v>
      </c>
      <c r="AE38" s="4">
        <v>2.1070000000000002</v>
      </c>
      <c r="AF38" s="4">
        <v>2.2000000000000002</v>
      </c>
      <c r="AG38" s="4">
        <v>13.375999999999999</v>
      </c>
      <c r="AH38" s="4">
        <v>313.86569400000002</v>
      </c>
      <c r="AI38" s="4">
        <v>3.480696</v>
      </c>
      <c r="AJ38" s="4">
        <v>111.57874</v>
      </c>
      <c r="AK38" s="4">
        <v>1241</v>
      </c>
      <c r="AL38" s="4">
        <v>19</v>
      </c>
      <c r="AM38" s="4">
        <v>1155</v>
      </c>
      <c r="AN38" s="4">
        <v>91</v>
      </c>
      <c r="AO38" s="4">
        <v>17.428256999999999</v>
      </c>
      <c r="AP38" s="4">
        <v>4288</v>
      </c>
      <c r="AQ38" s="4">
        <v>254.6</v>
      </c>
      <c r="AR38" s="4">
        <v>21</v>
      </c>
      <c r="AS38" s="4">
        <v>6520</v>
      </c>
      <c r="AT38" s="4">
        <v>0.34699999999999998</v>
      </c>
      <c r="AU38" s="4">
        <v>21.114999999999998</v>
      </c>
      <c r="AV38" s="4">
        <v>45074</v>
      </c>
      <c r="AW38" s="4">
        <v>0</v>
      </c>
      <c r="AX38" s="4">
        <v>0.52</v>
      </c>
      <c r="AY38">
        <v>0.95772727272727276</v>
      </c>
      <c r="AZ38" t="s">
        <v>66</v>
      </c>
      <c r="BA38" t="s">
        <v>227</v>
      </c>
      <c r="BB38">
        <v>1</v>
      </c>
      <c r="BC38" t="s">
        <v>248</v>
      </c>
      <c r="BD38">
        <v>11</v>
      </c>
      <c r="BE38">
        <v>86360.15800000001</v>
      </c>
      <c r="BF38">
        <v>6.3340921631940494E-2</v>
      </c>
      <c r="BG38">
        <v>6.0663328126590282E-2</v>
      </c>
      <c r="BH38">
        <v>367086.47599999991</v>
      </c>
      <c r="BI38">
        <v>1.4901480598266445E-2</v>
      </c>
      <c r="BJ38">
        <v>1.4271554372976092E-2</v>
      </c>
      <c r="BK38">
        <v>1</v>
      </c>
      <c r="BL38" t="s">
        <v>68</v>
      </c>
      <c r="BM38">
        <v>1</v>
      </c>
      <c r="BN38" t="s">
        <v>565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70바5969</v>
      </c>
      <c r="D39" s="65" t="str">
        <f t="shared" si="23"/>
        <v>대형</v>
      </c>
      <c r="E39" s="61" t="str">
        <f t="shared" si="16"/>
        <v>B</v>
      </c>
      <c r="F39" s="84">
        <f t="shared" si="17"/>
        <v>0.91809523809523808</v>
      </c>
      <c r="G39" s="85">
        <f t="shared" si="18"/>
        <v>1.9279999999999999</v>
      </c>
      <c r="H39" s="86">
        <f t="shared" si="19"/>
        <v>2.1</v>
      </c>
      <c r="I39" s="87">
        <f t="shared" si="24"/>
        <v>5169.6369999999997</v>
      </c>
      <c r="J39" s="88">
        <f t="shared" si="25"/>
        <v>8.9529002049698238E-3</v>
      </c>
      <c r="K39" s="88">
        <f t="shared" si="26"/>
        <v>0.3587902788160528</v>
      </c>
      <c r="L39" s="88">
        <f t="shared" si="27"/>
        <v>0.17506064739168342</v>
      </c>
      <c r="M39" s="89">
        <f t="shared" si="28"/>
        <v>17.940000000000001</v>
      </c>
      <c r="N39" s="90">
        <f t="shared" si="29"/>
        <v>0.27100000000000002</v>
      </c>
      <c r="O39" s="90">
        <f t="shared" si="30"/>
        <v>47.295000000000002</v>
      </c>
      <c r="P39" s="91">
        <f t="shared" si="31"/>
        <v>4.83</v>
      </c>
      <c r="Q39" s="92">
        <f t="shared" si="32"/>
        <v>90</v>
      </c>
      <c r="R39" s="93">
        <f t="shared" si="33"/>
        <v>28.620772064271314</v>
      </c>
      <c r="S39" s="78">
        <f t="shared" si="34"/>
        <v>14</v>
      </c>
      <c r="T39" s="78">
        <f t="shared" si="35"/>
        <v>2445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234</v>
      </c>
      <c r="Z39" t="s">
        <v>192</v>
      </c>
      <c r="AA39" t="s">
        <v>48</v>
      </c>
      <c r="AB39">
        <v>502</v>
      </c>
      <c r="AC39" s="1">
        <v>5169.6369999999997</v>
      </c>
      <c r="AD39" s="1">
        <v>2681.6179999999999</v>
      </c>
      <c r="AE39" s="21">
        <v>1.9279999999999999</v>
      </c>
      <c r="AF39">
        <v>2.1</v>
      </c>
      <c r="AG39">
        <v>17.940000000000001</v>
      </c>
      <c r="AH39">
        <v>285.683515</v>
      </c>
      <c r="AI39">
        <v>2.557696</v>
      </c>
      <c r="AJ39">
        <v>102.500468</v>
      </c>
      <c r="AK39">
        <v>905</v>
      </c>
      <c r="AL39">
        <v>14</v>
      </c>
      <c r="AM39">
        <v>2445</v>
      </c>
      <c r="AN39">
        <v>90</v>
      </c>
      <c r="AO39">
        <v>18.095677999999999</v>
      </c>
      <c r="AP39">
        <v>7302.2</v>
      </c>
      <c r="AQ39">
        <v>289.8</v>
      </c>
      <c r="AR39">
        <v>4</v>
      </c>
      <c r="AS39">
        <v>1805</v>
      </c>
      <c r="AT39">
        <v>0.27100000000000002</v>
      </c>
      <c r="AU39">
        <v>47.295000000000002</v>
      </c>
      <c r="AV39">
        <v>37693</v>
      </c>
      <c r="AW39">
        <v>0</v>
      </c>
      <c r="AX39">
        <v>0.56000000000000005</v>
      </c>
      <c r="AY39">
        <v>0.91809523809523808</v>
      </c>
      <c r="AZ39" t="s">
        <v>68</v>
      </c>
      <c r="BA39" t="s">
        <v>227</v>
      </c>
      <c r="BB39">
        <v>4</v>
      </c>
      <c r="BC39" t="s">
        <v>502</v>
      </c>
      <c r="BD39">
        <v>10</v>
      </c>
      <c r="BE39">
        <v>86360.15800000001</v>
      </c>
      <c r="BF39">
        <v>5.9861365700604657E-2</v>
      </c>
      <c r="BG39">
        <v>5.4958434795602751E-2</v>
      </c>
      <c r="BH39">
        <v>367086.47599999991</v>
      </c>
      <c r="BI39">
        <v>1.4082886017299099E-2</v>
      </c>
      <c r="BJ39">
        <v>1.2929430591120315E-2</v>
      </c>
      <c r="BK39">
        <v>1</v>
      </c>
      <c r="BL39" t="s">
        <v>68</v>
      </c>
      <c r="BM39">
        <v>0</v>
      </c>
      <c r="BN39" t="s">
        <v>568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70바5970</v>
      </c>
      <c r="D40" s="48" t="str">
        <f t="shared" si="23"/>
        <v>대형</v>
      </c>
      <c r="E40" s="44" t="str">
        <f t="shared" si="16"/>
        <v>S</v>
      </c>
      <c r="F40" s="94">
        <f t="shared" si="17"/>
        <v>1.0128571428571427</v>
      </c>
      <c r="G40" s="95">
        <f t="shared" si="18"/>
        <v>2.1269999999999998</v>
      </c>
      <c r="H40" s="96">
        <f t="shared" si="19"/>
        <v>2.1</v>
      </c>
      <c r="I40" s="97">
        <f t="shared" si="24"/>
        <v>5171.652</v>
      </c>
      <c r="J40" s="98">
        <f t="shared" si="25"/>
        <v>1.3511893565373835E-2</v>
      </c>
      <c r="K40" s="98">
        <f t="shared" si="26"/>
        <v>0.36080536604650038</v>
      </c>
      <c r="L40" s="98">
        <f t="shared" si="27"/>
        <v>0.17943976122136601</v>
      </c>
      <c r="M40" s="99">
        <f t="shared" si="28"/>
        <v>15.058999999999999</v>
      </c>
      <c r="N40" s="100">
        <f t="shared" si="29"/>
        <v>0.251</v>
      </c>
      <c r="O40" s="100">
        <f t="shared" si="30"/>
        <v>22.643000000000001</v>
      </c>
      <c r="P40" s="101">
        <f t="shared" si="31"/>
        <v>4.541666666666667</v>
      </c>
      <c r="Q40" s="102">
        <f t="shared" si="32"/>
        <v>92</v>
      </c>
      <c r="R40" s="103">
        <f t="shared" si="33"/>
        <v>27.925429291651362</v>
      </c>
      <c r="S40" s="75">
        <f t="shared" si="34"/>
        <v>13</v>
      </c>
      <c r="T40" s="75">
        <f t="shared" si="35"/>
        <v>1171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235</v>
      </c>
      <c r="Z40" s="4" t="s">
        <v>192</v>
      </c>
      <c r="AA40" s="4" t="s">
        <v>48</v>
      </c>
      <c r="AB40" s="4">
        <v>502</v>
      </c>
      <c r="AC40" s="4">
        <v>5171.652</v>
      </c>
      <c r="AD40" s="4">
        <v>2431.721</v>
      </c>
      <c r="AE40" s="4">
        <v>2.1269999999999998</v>
      </c>
      <c r="AF40" s="4">
        <v>2.1</v>
      </c>
      <c r="AG40" s="4">
        <v>15.058999999999999</v>
      </c>
      <c r="AH40" s="4">
        <v>295.988788</v>
      </c>
      <c r="AI40" s="4">
        <v>3.9993690000000002</v>
      </c>
      <c r="AJ40" s="4">
        <v>106.794343</v>
      </c>
      <c r="AK40" s="4">
        <v>928</v>
      </c>
      <c r="AL40" s="4">
        <v>13</v>
      </c>
      <c r="AM40" s="4">
        <v>1171</v>
      </c>
      <c r="AN40" s="4">
        <v>92</v>
      </c>
      <c r="AO40" s="4">
        <v>17.472459000000001</v>
      </c>
      <c r="AP40" s="4">
        <v>4777.2</v>
      </c>
      <c r="AQ40" s="4">
        <v>272.5</v>
      </c>
      <c r="AR40" s="4">
        <v>15</v>
      </c>
      <c r="AS40" s="4">
        <v>4034</v>
      </c>
      <c r="AT40" s="4">
        <v>0.251</v>
      </c>
      <c r="AU40" s="4">
        <v>22.643000000000001</v>
      </c>
      <c r="AV40" s="4">
        <v>40238</v>
      </c>
      <c r="AW40" s="4">
        <v>0</v>
      </c>
      <c r="AX40" s="4">
        <v>0.56000000000000005</v>
      </c>
      <c r="AY40">
        <v>1.0128571428571427</v>
      </c>
      <c r="AZ40" t="s">
        <v>71</v>
      </c>
      <c r="BA40" t="s">
        <v>227</v>
      </c>
      <c r="BB40">
        <v>1</v>
      </c>
      <c r="BC40" t="s">
        <v>583</v>
      </c>
      <c r="BD40">
        <v>13</v>
      </c>
      <c r="BE40">
        <v>86360.15800000001</v>
      </c>
      <c r="BF40">
        <v>5.9884698219287644E-2</v>
      </c>
      <c r="BG40">
        <v>6.06546443392499E-2</v>
      </c>
      <c r="BH40">
        <v>367086.47599999991</v>
      </c>
      <c r="BI40">
        <v>1.4088375187104417E-2</v>
      </c>
      <c r="BJ40">
        <v>1.4269511439510043E-2</v>
      </c>
      <c r="BK40">
        <v>1</v>
      </c>
      <c r="BL40" t="s">
        <v>66</v>
      </c>
      <c r="BM40">
        <v>1</v>
      </c>
      <c r="BN40" t="s">
        <v>565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70바5984</v>
      </c>
      <c r="D41" s="65" t="str">
        <f t="shared" si="23"/>
        <v>대형</v>
      </c>
      <c r="E41" s="61" t="str">
        <f t="shared" si="16"/>
        <v>B</v>
      </c>
      <c r="F41" s="84">
        <f t="shared" si="17"/>
        <v>0.93090909090909091</v>
      </c>
      <c r="G41" s="85">
        <f t="shared" si="18"/>
        <v>2.048</v>
      </c>
      <c r="H41" s="86">
        <f t="shared" si="19"/>
        <v>2.2000000000000002</v>
      </c>
      <c r="I41" s="87">
        <f t="shared" si="24"/>
        <v>5534.1139999999996</v>
      </c>
      <c r="J41" s="88">
        <f t="shared" si="25"/>
        <v>6.7949130128922251E-3</v>
      </c>
      <c r="K41" s="88">
        <f t="shared" si="26"/>
        <v>0.35662708736463533</v>
      </c>
      <c r="L41" s="88">
        <f t="shared" si="27"/>
        <v>0.1120323867560372</v>
      </c>
      <c r="M41" s="89">
        <f t="shared" si="28"/>
        <v>16.343</v>
      </c>
      <c r="N41" s="90">
        <f t="shared" si="29"/>
        <v>0.28899999999999998</v>
      </c>
      <c r="O41" s="90">
        <f t="shared" si="30"/>
        <v>51.463000000000001</v>
      </c>
      <c r="P41" s="91">
        <f t="shared" si="31"/>
        <v>18.146666666666665</v>
      </c>
      <c r="Q41" s="92">
        <f t="shared" si="32"/>
        <v>97</v>
      </c>
      <c r="R41" s="93">
        <f t="shared" si="33"/>
        <v>28.45049684165377</v>
      </c>
      <c r="S41" s="78">
        <f t="shared" si="34"/>
        <v>16</v>
      </c>
      <c r="T41" s="78">
        <f t="shared" si="35"/>
        <v>2848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236</v>
      </c>
      <c r="Z41" s="4" t="s">
        <v>192</v>
      </c>
      <c r="AA41" s="4" t="s">
        <v>48</v>
      </c>
      <c r="AB41" s="4">
        <v>502</v>
      </c>
      <c r="AC41" s="4">
        <v>5534.1139999999996</v>
      </c>
      <c r="AD41" s="4">
        <v>2702.627</v>
      </c>
      <c r="AE41" s="4">
        <v>2.048</v>
      </c>
      <c r="AF41" s="4">
        <v>2.2000000000000002</v>
      </c>
      <c r="AG41" s="4">
        <v>16.343</v>
      </c>
      <c r="AH41" s="4">
        <v>305.56711999999999</v>
      </c>
      <c r="AI41" s="4">
        <v>2.0763020000000001</v>
      </c>
      <c r="AJ41" s="4">
        <v>108.973512</v>
      </c>
      <c r="AK41" s="4">
        <v>620</v>
      </c>
      <c r="AL41" s="4">
        <v>16</v>
      </c>
      <c r="AM41" s="4">
        <v>2848</v>
      </c>
      <c r="AN41" s="4">
        <v>97</v>
      </c>
      <c r="AO41" s="4">
        <v>18.110959999999999</v>
      </c>
      <c r="AP41" s="4">
        <v>8569.1</v>
      </c>
      <c r="AQ41" s="4">
        <v>1088.8</v>
      </c>
      <c r="AR41" s="4">
        <v>6</v>
      </c>
      <c r="AS41" s="4">
        <v>3090</v>
      </c>
      <c r="AT41" s="4">
        <v>0.28899999999999998</v>
      </c>
      <c r="AU41" s="4">
        <v>51.463000000000001</v>
      </c>
      <c r="AV41" s="4">
        <v>39430</v>
      </c>
      <c r="AW41" s="4">
        <v>0</v>
      </c>
      <c r="AX41" s="4">
        <v>0.56000000000000005</v>
      </c>
      <c r="AY41">
        <v>0.93090909090909091</v>
      </c>
      <c r="AZ41" t="s">
        <v>68</v>
      </c>
      <c r="BA41" t="s">
        <v>227</v>
      </c>
      <c r="BB41">
        <v>2</v>
      </c>
      <c r="BC41" t="s">
        <v>238</v>
      </c>
      <c r="BD41">
        <v>9</v>
      </c>
      <c r="BE41">
        <v>86360.15800000001</v>
      </c>
      <c r="BF41">
        <v>6.4081795681754067E-2</v>
      </c>
      <c r="BG41">
        <v>5.9654326161923787E-2</v>
      </c>
      <c r="BH41">
        <v>367086.47599999991</v>
      </c>
      <c r="BI41">
        <v>1.5075777403469369E-2</v>
      </c>
      <c r="BJ41">
        <v>1.4034178237411486E-2</v>
      </c>
      <c r="BK41">
        <v>1</v>
      </c>
      <c r="BL41" t="s">
        <v>69</v>
      </c>
      <c r="BM41">
        <v>1</v>
      </c>
      <c r="BN41" t="s">
        <v>565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70바5989</v>
      </c>
      <c r="D42" s="48" t="str">
        <f t="shared" si="23"/>
        <v>대형</v>
      </c>
      <c r="E42" s="44" t="str">
        <f t="shared" si="16"/>
        <v>B</v>
      </c>
      <c r="F42" s="94">
        <f t="shared" si="17"/>
        <v>0.9154545454545453</v>
      </c>
      <c r="G42" s="95">
        <f t="shared" si="18"/>
        <v>2.0139999999999998</v>
      </c>
      <c r="H42" s="96">
        <f t="shared" si="19"/>
        <v>2.2000000000000002</v>
      </c>
      <c r="I42" s="97">
        <f t="shared" si="24"/>
        <v>5339.6019999999999</v>
      </c>
      <c r="J42" s="98">
        <f t="shared" si="25"/>
        <v>1.8035615290153729E-2</v>
      </c>
      <c r="K42" s="98">
        <f t="shared" si="26"/>
        <v>0.3508234754270117</v>
      </c>
      <c r="L42" s="98">
        <f t="shared" si="27"/>
        <v>0.2090043415220835</v>
      </c>
      <c r="M42" s="99">
        <f t="shared" si="28"/>
        <v>16.026</v>
      </c>
      <c r="N42" s="100">
        <f t="shared" si="29"/>
        <v>9.4E-2</v>
      </c>
      <c r="O42" s="100">
        <f t="shared" si="30"/>
        <v>23.148</v>
      </c>
      <c r="P42" s="101">
        <f t="shared" si="31"/>
        <v>3.6966666666666668</v>
      </c>
      <c r="Q42" s="102">
        <f t="shared" si="32"/>
        <v>91</v>
      </c>
      <c r="R42" s="103">
        <f t="shared" si="33"/>
        <v>27.603866487784412</v>
      </c>
      <c r="S42" s="75">
        <f t="shared" si="34"/>
        <v>5</v>
      </c>
      <c r="T42" s="75">
        <f t="shared" si="35"/>
        <v>1236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237</v>
      </c>
      <c r="Z42" s="4" t="s">
        <v>192</v>
      </c>
      <c r="AA42" s="4" t="s">
        <v>48</v>
      </c>
      <c r="AB42" s="4">
        <v>502</v>
      </c>
      <c r="AC42" s="4">
        <v>5339.6019999999999</v>
      </c>
      <c r="AD42" s="4">
        <v>2651.2779999999998</v>
      </c>
      <c r="AE42" s="4">
        <v>2.0139999999999998</v>
      </c>
      <c r="AF42" s="4">
        <v>2.2000000000000002</v>
      </c>
      <c r="AG42" s="4">
        <v>16.026</v>
      </c>
      <c r="AH42" s="4">
        <v>306.48740900000001</v>
      </c>
      <c r="AI42" s="4">
        <v>5.5276889999999996</v>
      </c>
      <c r="AJ42" s="4">
        <v>107.52297799999999</v>
      </c>
      <c r="AK42" s="4">
        <v>1116</v>
      </c>
      <c r="AL42" s="4">
        <v>5</v>
      </c>
      <c r="AM42" s="4">
        <v>1236</v>
      </c>
      <c r="AN42" s="4">
        <v>91</v>
      </c>
      <c r="AO42" s="4">
        <v>17.421928999999999</v>
      </c>
      <c r="AP42" s="4">
        <v>5517.6</v>
      </c>
      <c r="AQ42" s="4">
        <v>221.8</v>
      </c>
      <c r="AR42" s="4">
        <v>25</v>
      </c>
      <c r="AS42" s="4">
        <v>7734</v>
      </c>
      <c r="AT42" s="4">
        <v>9.4E-2</v>
      </c>
      <c r="AU42" s="4">
        <v>23.148</v>
      </c>
      <c r="AV42" s="4">
        <v>43304</v>
      </c>
      <c r="AW42" s="4">
        <v>0</v>
      </c>
      <c r="AX42" s="4">
        <v>0.56000000000000005</v>
      </c>
      <c r="AY42">
        <v>0.9154545454545453</v>
      </c>
      <c r="AZ42" t="s">
        <v>68</v>
      </c>
      <c r="BA42" t="s">
        <v>227</v>
      </c>
      <c r="BB42">
        <v>6</v>
      </c>
      <c r="BC42" t="s">
        <v>584</v>
      </c>
      <c r="BD42">
        <v>11</v>
      </c>
      <c r="BE42">
        <v>86360.15800000001</v>
      </c>
      <c r="BF42">
        <v>6.1829460756660487E-2</v>
      </c>
      <c r="BG42">
        <v>5.6602060892688273E-2</v>
      </c>
      <c r="BH42">
        <v>367086.47599999991</v>
      </c>
      <c r="BI42">
        <v>1.4545896809339282E-2</v>
      </c>
      <c r="BJ42">
        <v>1.3316107351822414E-2</v>
      </c>
      <c r="BK42">
        <v>1</v>
      </c>
      <c r="BL42" t="s">
        <v>69</v>
      </c>
      <c r="BM42">
        <v>1</v>
      </c>
      <c r="BN42" t="s">
        <v>565</v>
      </c>
    </row>
    <row r="43" spans="1:66">
      <c r="A43" s="76" t="str">
        <f t="shared" si="20"/>
        <v>강인여객</v>
      </c>
      <c r="B43" s="76" t="str">
        <f t="shared" si="21"/>
        <v>103-1</v>
      </c>
      <c r="C43" s="77" t="str">
        <f t="shared" si="22"/>
        <v>70바6023</v>
      </c>
      <c r="D43" s="65" t="str">
        <f t="shared" si="23"/>
        <v>대형</v>
      </c>
      <c r="E43" s="61" t="str">
        <f t="shared" si="16"/>
        <v>C</v>
      </c>
      <c r="F43" s="84">
        <f t="shared" si="17"/>
        <v>0.88826086956521755</v>
      </c>
      <c r="G43" s="85">
        <f t="shared" si="18"/>
        <v>2.0430000000000001</v>
      </c>
      <c r="H43" s="86">
        <f t="shared" si="19"/>
        <v>2.2999999999999998</v>
      </c>
      <c r="I43" s="87">
        <f t="shared" si="24"/>
        <v>5200.6559999999999</v>
      </c>
      <c r="J43" s="88">
        <f t="shared" si="25"/>
        <v>1.3129990817166899E-2</v>
      </c>
      <c r="K43" s="88">
        <f t="shared" si="26"/>
        <v>0.36084197415929642</v>
      </c>
      <c r="L43" s="88">
        <f t="shared" si="27"/>
        <v>0.23573949132570968</v>
      </c>
      <c r="M43" s="89">
        <f t="shared" si="28"/>
        <v>13.898</v>
      </c>
      <c r="N43" s="90">
        <f t="shared" si="29"/>
        <v>0.308</v>
      </c>
      <c r="O43" s="90">
        <f t="shared" si="30"/>
        <v>21.42</v>
      </c>
      <c r="P43" s="91">
        <f t="shared" si="31"/>
        <v>4.6866666666666665</v>
      </c>
      <c r="Q43" s="92">
        <f t="shared" si="32"/>
        <v>90</v>
      </c>
      <c r="R43" s="93">
        <f t="shared" si="33"/>
        <v>28.461383690712609</v>
      </c>
      <c r="S43" s="78">
        <f t="shared" si="34"/>
        <v>16</v>
      </c>
      <c r="T43" s="78">
        <f t="shared" si="35"/>
        <v>1114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239</v>
      </c>
      <c r="Z43" s="4" t="s">
        <v>192</v>
      </c>
      <c r="AA43" s="4" t="s">
        <v>48</v>
      </c>
      <c r="AB43" s="4">
        <v>502</v>
      </c>
      <c r="AC43" s="4">
        <v>5200.6559999999999</v>
      </c>
      <c r="AD43" s="4">
        <v>2545.6529999999998</v>
      </c>
      <c r="AE43" s="4">
        <v>2.0430000000000001</v>
      </c>
      <c r="AF43" s="4">
        <v>2.2999999999999998</v>
      </c>
      <c r="AG43" s="4">
        <v>13.898</v>
      </c>
      <c r="AH43" s="4">
        <v>291.88268699999998</v>
      </c>
      <c r="AI43" s="4">
        <v>3.832417</v>
      </c>
      <c r="AJ43" s="4">
        <v>105.323525</v>
      </c>
      <c r="AK43" s="4">
        <v>1226</v>
      </c>
      <c r="AL43" s="4">
        <v>16</v>
      </c>
      <c r="AM43" s="4">
        <v>1114</v>
      </c>
      <c r="AN43" s="4">
        <v>90</v>
      </c>
      <c r="AO43" s="4">
        <v>17.817623999999999</v>
      </c>
      <c r="AP43" s="4">
        <v>7792.7</v>
      </c>
      <c r="AQ43" s="4">
        <v>281.2</v>
      </c>
      <c r="AR43" s="4">
        <v>13</v>
      </c>
      <c r="AS43" s="4">
        <v>3765</v>
      </c>
      <c r="AT43" s="4">
        <v>0.308</v>
      </c>
      <c r="AU43" s="4">
        <v>21.42</v>
      </c>
      <c r="AV43" s="4">
        <v>43854</v>
      </c>
      <c r="AW43" s="4">
        <v>0</v>
      </c>
      <c r="AX43" s="4">
        <v>0.5</v>
      </c>
      <c r="AY43">
        <v>0.88826086956521755</v>
      </c>
      <c r="AZ43" t="s">
        <v>69</v>
      </c>
      <c r="BA43" t="s">
        <v>227</v>
      </c>
      <c r="BB43">
        <v>2</v>
      </c>
      <c r="BC43" t="s">
        <v>250</v>
      </c>
      <c r="BD43">
        <v>10</v>
      </c>
      <c r="BE43">
        <v>86360.15800000001</v>
      </c>
      <c r="BF43">
        <v>6.0220547535357674E-2</v>
      </c>
      <c r="BG43">
        <v>5.3491555919450325E-2</v>
      </c>
      <c r="BH43">
        <v>367086.47599999991</v>
      </c>
      <c r="BI43">
        <v>1.4167386542456011E-2</v>
      </c>
      <c r="BJ43">
        <v>1.2584335089668537E-2</v>
      </c>
      <c r="BK43">
        <v>1</v>
      </c>
      <c r="BL43" t="s">
        <v>67</v>
      </c>
      <c r="BM43">
        <v>1</v>
      </c>
      <c r="BN43" t="s">
        <v>565</v>
      </c>
    </row>
    <row r="44" spans="1:66">
      <c r="A44" s="73" t="str">
        <f t="shared" si="20"/>
        <v>강인여객</v>
      </c>
      <c r="B44" s="73" t="str">
        <f t="shared" si="21"/>
        <v>103-1</v>
      </c>
      <c r="C44" s="74" t="str">
        <f t="shared" si="22"/>
        <v>70바6036</v>
      </c>
      <c r="D44" s="48" t="str">
        <f t="shared" si="23"/>
        <v>대형</v>
      </c>
      <c r="E44" s="44" t="str">
        <f t="shared" si="16"/>
        <v>B</v>
      </c>
      <c r="F44" s="94">
        <f t="shared" si="17"/>
        <v>0.91549999999999998</v>
      </c>
      <c r="G44" s="95">
        <f t="shared" si="18"/>
        <v>1.831</v>
      </c>
      <c r="H44" s="96">
        <f t="shared" si="19"/>
        <v>2</v>
      </c>
      <c r="I44" s="97">
        <f t="shared" si="24"/>
        <v>4368.6390000000001</v>
      </c>
      <c r="J44" s="98">
        <f t="shared" si="25"/>
        <v>2.6780457113316208E-2</v>
      </c>
      <c r="K44" s="98">
        <f t="shared" si="26"/>
        <v>0.36969436308192105</v>
      </c>
      <c r="L44" s="98">
        <f t="shared" si="27"/>
        <v>0.19662874410085154</v>
      </c>
      <c r="M44" s="99">
        <f t="shared" si="28"/>
        <v>19.643000000000001</v>
      </c>
      <c r="N44" s="100">
        <f t="shared" si="29"/>
        <v>0.45800000000000002</v>
      </c>
      <c r="O44" s="100">
        <f t="shared" si="30"/>
        <v>31.771999999999998</v>
      </c>
      <c r="P44" s="101">
        <f t="shared" si="31"/>
        <v>10.353333333333333</v>
      </c>
      <c r="Q44" s="102">
        <f t="shared" si="32"/>
        <v>91</v>
      </c>
      <c r="R44" s="103">
        <f t="shared" si="33"/>
        <v>29.027270985939541</v>
      </c>
      <c r="S44" s="75">
        <f t="shared" si="34"/>
        <v>20</v>
      </c>
      <c r="T44" s="75">
        <f t="shared" si="35"/>
        <v>1388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240</v>
      </c>
      <c r="Z44" s="4" t="s">
        <v>192</v>
      </c>
      <c r="AA44" s="4" t="s">
        <v>48</v>
      </c>
      <c r="AB44" s="4">
        <v>502</v>
      </c>
      <c r="AC44" s="4">
        <v>4368.6390000000001</v>
      </c>
      <c r="AD44" s="4">
        <v>2386.444</v>
      </c>
      <c r="AE44" s="4">
        <v>1.831</v>
      </c>
      <c r="AF44" s="4">
        <v>2</v>
      </c>
      <c r="AG44" s="4">
        <v>19.643000000000001</v>
      </c>
      <c r="AH44" s="4">
        <v>249.37020200000001</v>
      </c>
      <c r="AI44" s="4">
        <v>6.678248</v>
      </c>
      <c r="AJ44" s="4">
        <v>92.190758000000002</v>
      </c>
      <c r="AK44" s="4">
        <v>859</v>
      </c>
      <c r="AL44" s="4">
        <v>20</v>
      </c>
      <c r="AM44" s="4">
        <v>1388</v>
      </c>
      <c r="AN44" s="4">
        <v>91</v>
      </c>
      <c r="AO44" s="4">
        <v>17.518688000000001</v>
      </c>
      <c r="AP44" s="4">
        <v>6157.6</v>
      </c>
      <c r="AQ44" s="4">
        <v>621.20000000000005</v>
      </c>
      <c r="AR44" s="4">
        <v>18</v>
      </c>
      <c r="AS44" s="4">
        <v>8024</v>
      </c>
      <c r="AT44" s="4">
        <v>0.45800000000000002</v>
      </c>
      <c r="AU44" s="4">
        <v>31.771999999999998</v>
      </c>
      <c r="AV44" s="4">
        <v>36482</v>
      </c>
      <c r="AW44" s="4">
        <v>0</v>
      </c>
      <c r="AX44" s="4">
        <v>0.56000000000000005</v>
      </c>
      <c r="AY44">
        <v>0.91549999999999998</v>
      </c>
      <c r="AZ44" t="s">
        <v>68</v>
      </c>
      <c r="BA44" t="s">
        <v>227</v>
      </c>
      <c r="BB44">
        <v>5</v>
      </c>
      <c r="BC44" t="s">
        <v>501</v>
      </c>
      <c r="BD44">
        <v>10</v>
      </c>
      <c r="BE44">
        <v>86360.15800000001</v>
      </c>
      <c r="BF44">
        <v>5.0586278454932881E-2</v>
      </c>
      <c r="BG44">
        <v>4.6311737925491051E-2</v>
      </c>
      <c r="BH44">
        <v>367086.47599999991</v>
      </c>
      <c r="BI44">
        <v>1.1900844312226858E-2</v>
      </c>
      <c r="BJ44">
        <v>1.0895222967843688E-2</v>
      </c>
      <c r="BK44">
        <v>1</v>
      </c>
      <c r="BL44" t="s">
        <v>68</v>
      </c>
      <c r="BM44">
        <v>0</v>
      </c>
      <c r="BN44" t="s">
        <v>568</v>
      </c>
    </row>
    <row r="45" spans="1:66">
      <c r="A45" s="76" t="str">
        <f t="shared" si="20"/>
        <v>강인여객</v>
      </c>
      <c r="B45" s="76" t="str">
        <f t="shared" si="21"/>
        <v>103-1</v>
      </c>
      <c r="C45" s="77" t="str">
        <f t="shared" si="22"/>
        <v>70바6037</v>
      </c>
      <c r="D45" s="65" t="str">
        <f t="shared" si="23"/>
        <v>대형</v>
      </c>
      <c r="E45" s="61" t="str">
        <f t="shared" si="16"/>
        <v>D</v>
      </c>
      <c r="F45" s="84">
        <f t="shared" si="17"/>
        <v>0.82869565217391306</v>
      </c>
      <c r="G45" s="85">
        <f t="shared" si="18"/>
        <v>1.9059999999999999</v>
      </c>
      <c r="H45" s="86">
        <f t="shared" si="19"/>
        <v>2.2999999999999998</v>
      </c>
      <c r="I45" s="87">
        <f t="shared" si="24"/>
        <v>4858.45</v>
      </c>
      <c r="J45" s="88">
        <f t="shared" si="25"/>
        <v>1.3546837252044997E-2</v>
      </c>
      <c r="K45" s="88">
        <f t="shared" si="26"/>
        <v>0.35578220828682283</v>
      </c>
      <c r="L45" s="88">
        <f t="shared" si="27"/>
        <v>0.15807510625816876</v>
      </c>
      <c r="M45" s="89">
        <f t="shared" si="28"/>
        <v>16.015000000000001</v>
      </c>
      <c r="N45" s="90">
        <f t="shared" si="29"/>
        <v>0.20599999999999999</v>
      </c>
      <c r="O45" s="90">
        <f t="shared" si="30"/>
        <v>21.859000000000002</v>
      </c>
      <c r="P45" s="91">
        <f t="shared" si="31"/>
        <v>9.5116666666666667</v>
      </c>
      <c r="Q45" s="92">
        <f t="shared" si="32"/>
        <v>93</v>
      </c>
      <c r="R45" s="93">
        <f t="shared" si="33"/>
        <v>28.123568283056514</v>
      </c>
      <c r="S45" s="78">
        <f t="shared" si="34"/>
        <v>10</v>
      </c>
      <c r="T45" s="78">
        <f t="shared" si="35"/>
        <v>1062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242</v>
      </c>
      <c r="Z45" s="4" t="s">
        <v>192</v>
      </c>
      <c r="AA45" s="4" t="s">
        <v>48</v>
      </c>
      <c r="AB45" s="4">
        <v>502</v>
      </c>
      <c r="AC45" s="4">
        <v>4858.45</v>
      </c>
      <c r="AD45" s="4">
        <v>2548.4050000000002</v>
      </c>
      <c r="AE45" s="4">
        <v>1.9059999999999999</v>
      </c>
      <c r="AF45" s="4">
        <v>2.2999999999999998</v>
      </c>
      <c r="AG45" s="4">
        <v>16.015000000000001</v>
      </c>
      <c r="AH45" s="4">
        <v>273.92046800000003</v>
      </c>
      <c r="AI45" s="4">
        <v>3.7107559999999999</v>
      </c>
      <c r="AJ45" s="4">
        <v>97.456029000000001</v>
      </c>
      <c r="AK45" s="4">
        <v>768</v>
      </c>
      <c r="AL45" s="4">
        <v>10</v>
      </c>
      <c r="AM45" s="4">
        <v>1062</v>
      </c>
      <c r="AN45" s="4">
        <v>93</v>
      </c>
      <c r="AO45" s="4">
        <v>17.736716999999999</v>
      </c>
      <c r="AP45" s="4">
        <v>6820.4</v>
      </c>
      <c r="AQ45" s="4">
        <v>570.70000000000005</v>
      </c>
      <c r="AR45" s="4">
        <v>9</v>
      </c>
      <c r="AS45" s="4">
        <v>970</v>
      </c>
      <c r="AT45" s="4">
        <v>0.20599999999999999</v>
      </c>
      <c r="AU45" s="4">
        <v>21.859000000000002</v>
      </c>
      <c r="AV45" s="4">
        <v>34776</v>
      </c>
      <c r="AW45" s="4">
        <v>0</v>
      </c>
      <c r="AX45" s="4">
        <v>0.52</v>
      </c>
      <c r="AY45">
        <v>0.82869565217391306</v>
      </c>
      <c r="AZ45" t="s">
        <v>67</v>
      </c>
      <c r="BA45" t="s">
        <v>227</v>
      </c>
      <c r="BB45">
        <v>2</v>
      </c>
      <c r="BC45" t="s">
        <v>243</v>
      </c>
      <c r="BD45">
        <v>11</v>
      </c>
      <c r="BE45">
        <v>86360.15800000001</v>
      </c>
      <c r="BF45">
        <v>5.6258002677577308E-2</v>
      </c>
      <c r="BG45">
        <v>4.6620762218896675E-2</v>
      </c>
      <c r="BH45">
        <v>367086.47599999991</v>
      </c>
      <c r="BI45">
        <v>1.3235164784441695E-2</v>
      </c>
      <c r="BJ45">
        <v>1.0967923512672118E-2</v>
      </c>
      <c r="BK45">
        <v>1</v>
      </c>
      <c r="BL45" t="s">
        <v>67</v>
      </c>
      <c r="BM45">
        <v>0</v>
      </c>
      <c r="BN45" t="s">
        <v>568</v>
      </c>
    </row>
    <row r="46" spans="1:66">
      <c r="A46" s="73" t="str">
        <f t="shared" ref="A46:A50" si="36">W46</f>
        <v>강인여객</v>
      </c>
      <c r="B46" s="73" t="str">
        <f t="shared" ref="B46:B50" si="37">V46</f>
        <v>103-1</v>
      </c>
      <c r="C46" s="74" t="str">
        <f t="shared" ref="C46:C50" si="38">Y46</f>
        <v>70바6095</v>
      </c>
      <c r="D46" s="48" t="str">
        <f t="shared" ref="D46:D50" si="39">Z46</f>
        <v>대형</v>
      </c>
      <c r="E46" s="44" t="str">
        <f t="shared" ref="E46:E50" si="40">AZ46</f>
        <v>B</v>
      </c>
      <c r="F46" s="94">
        <f t="shared" ref="F46:F50" si="41">G46/H46</f>
        <v>0.92173913043478273</v>
      </c>
      <c r="G46" s="95">
        <f t="shared" ref="G46:G50" si="42">AE46</f>
        <v>2.12</v>
      </c>
      <c r="H46" s="96">
        <f t="shared" ref="H46:H50" si="43">AF46</f>
        <v>2.2999999999999998</v>
      </c>
      <c r="I46" s="97">
        <f t="shared" ref="I46:I50" si="44">AC46</f>
        <v>5738.7370000000001</v>
      </c>
      <c r="J46" s="98">
        <f t="shared" ref="J46:J50" si="45">AI46/AH46</f>
        <v>8.1266198624673353E-3</v>
      </c>
      <c r="K46" s="98">
        <f t="shared" ref="K46:K50" si="46">AJ46/AH46</f>
        <v>0.30966038575040317</v>
      </c>
      <c r="L46" s="98">
        <f t="shared" ref="L46:L50" si="47">AK46/AC46</f>
        <v>0.16536739704224118</v>
      </c>
      <c r="M46" s="99">
        <f t="shared" ref="M46:M50" si="48">AG46</f>
        <v>13.734999999999999</v>
      </c>
      <c r="N46" s="100">
        <f t="shared" ref="N46:N50" si="49">IF(AW46=0,AT46,"속도계이상")</f>
        <v>0.59199999999999997</v>
      </c>
      <c r="O46" s="100">
        <f t="shared" ref="O46:O50" si="50">IF(AW46=0,AU46,"속도계이상")</f>
        <v>13.313000000000001</v>
      </c>
      <c r="P46" s="101">
        <f t="shared" ref="P46:P50" si="51">AQ46/60</f>
        <v>2.8066666666666666</v>
      </c>
      <c r="Q46" s="102">
        <f t="shared" ref="Q46:Q50" si="52">AN46</f>
        <v>93</v>
      </c>
      <c r="R46" s="103">
        <f t="shared" ref="R46:R50" si="53">AC46/(AH46-AI46-AJ46)</f>
        <v>28.174826136074163</v>
      </c>
      <c r="S46" s="75">
        <f t="shared" ref="S46:S50" si="54">IF(AW46=0,AL46,"속도계이상")</f>
        <v>34</v>
      </c>
      <c r="T46" s="75">
        <f t="shared" ref="T46:T50" si="55">IF(AW46=0,AM46,"속도계이상")</f>
        <v>764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244</v>
      </c>
      <c r="Z46" s="4" t="s">
        <v>192</v>
      </c>
      <c r="AA46" s="4" t="s">
        <v>48</v>
      </c>
      <c r="AB46" s="4">
        <v>502</v>
      </c>
      <c r="AC46" s="4">
        <v>5738.7370000000001</v>
      </c>
      <c r="AD46" s="4">
        <v>2707.4690000000001</v>
      </c>
      <c r="AE46" s="4">
        <v>2.12</v>
      </c>
      <c r="AF46" s="4">
        <v>2.2999999999999998</v>
      </c>
      <c r="AG46" s="4">
        <v>13.734999999999999</v>
      </c>
      <c r="AH46" s="4">
        <v>298.56238400000001</v>
      </c>
      <c r="AI46" s="4">
        <v>2.4263029999999999</v>
      </c>
      <c r="AJ46" s="4">
        <v>92.452943000000005</v>
      </c>
      <c r="AK46" s="4">
        <v>949</v>
      </c>
      <c r="AL46" s="4">
        <v>34</v>
      </c>
      <c r="AM46" s="4">
        <v>764</v>
      </c>
      <c r="AN46" s="4">
        <v>93</v>
      </c>
      <c r="AO46" s="4">
        <v>19.221232000000001</v>
      </c>
      <c r="AP46" s="4">
        <v>4061.7</v>
      </c>
      <c r="AQ46" s="4">
        <v>168.4</v>
      </c>
      <c r="AR46" s="4">
        <v>7</v>
      </c>
      <c r="AS46" s="4">
        <v>1748</v>
      </c>
      <c r="AT46" s="4">
        <v>0.59199999999999997</v>
      </c>
      <c r="AU46" s="4">
        <v>13.313000000000001</v>
      </c>
      <c r="AV46" s="4">
        <v>48794</v>
      </c>
      <c r="AW46" s="4">
        <v>0</v>
      </c>
      <c r="AX46" s="4">
        <v>0.52</v>
      </c>
      <c r="AY46">
        <v>0.92173913043478273</v>
      </c>
      <c r="AZ46" t="s">
        <v>68</v>
      </c>
      <c r="BA46" t="s">
        <v>227</v>
      </c>
      <c r="BB46">
        <v>3</v>
      </c>
      <c r="BC46" t="s">
        <v>232</v>
      </c>
      <c r="BD46">
        <v>12</v>
      </c>
      <c r="BE46">
        <v>86360.15800000001</v>
      </c>
      <c r="BF46">
        <v>6.6451210059157134E-2</v>
      </c>
      <c r="BG46">
        <v>6.1250680576266585E-2</v>
      </c>
      <c r="BH46">
        <v>367086.47599999991</v>
      </c>
      <c r="BI46">
        <v>1.5633201916161035E-2</v>
      </c>
      <c r="BJ46">
        <v>1.4409733940113651E-2</v>
      </c>
      <c r="BK46">
        <v>1</v>
      </c>
      <c r="BL46" t="s">
        <v>69</v>
      </c>
      <c r="BM46">
        <v>1</v>
      </c>
      <c r="BN46" t="s">
        <v>565</v>
      </c>
    </row>
    <row r="47" spans="1:66">
      <c r="A47" s="76" t="str">
        <f t="shared" si="36"/>
        <v>강인여객</v>
      </c>
      <c r="B47" s="76" t="str">
        <f t="shared" si="37"/>
        <v>103-1</v>
      </c>
      <c r="C47" s="77" t="str">
        <f t="shared" si="38"/>
        <v>70바6096</v>
      </c>
      <c r="D47" s="65" t="str">
        <f t="shared" si="39"/>
        <v>대형</v>
      </c>
      <c r="E47" s="61" t="str">
        <f t="shared" si="40"/>
        <v>D</v>
      </c>
      <c r="F47" s="84">
        <f t="shared" si="41"/>
        <v>0.83521739130434791</v>
      </c>
      <c r="G47" s="85">
        <f t="shared" si="42"/>
        <v>1.921</v>
      </c>
      <c r="H47" s="86">
        <f t="shared" si="43"/>
        <v>2.2999999999999998</v>
      </c>
      <c r="I47" s="87">
        <f t="shared" si="44"/>
        <v>5593.0829999999996</v>
      </c>
      <c r="J47" s="88">
        <f t="shared" si="45"/>
        <v>1.8206036471721254E-2</v>
      </c>
      <c r="K47" s="88">
        <f t="shared" si="46"/>
        <v>0.34827956457641562</v>
      </c>
      <c r="L47" s="88">
        <f t="shared" si="47"/>
        <v>0.2057899015623405</v>
      </c>
      <c r="M47" s="89">
        <f t="shared" si="48"/>
        <v>15.928000000000001</v>
      </c>
      <c r="N47" s="90">
        <f t="shared" si="49"/>
        <v>0</v>
      </c>
      <c r="O47" s="90">
        <f t="shared" si="50"/>
        <v>33.130000000000003</v>
      </c>
      <c r="P47" s="91">
        <f t="shared" si="51"/>
        <v>4.7633333333333336</v>
      </c>
      <c r="Q47" s="92">
        <f t="shared" si="52"/>
        <v>90</v>
      </c>
      <c r="R47" s="93">
        <f t="shared" si="53"/>
        <v>28.236709492851535</v>
      </c>
      <c r="S47" s="78">
        <f t="shared" si="54"/>
        <v>0</v>
      </c>
      <c r="T47" s="78">
        <f t="shared" si="55"/>
        <v>1853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246</v>
      </c>
      <c r="Z47" s="4" t="s">
        <v>192</v>
      </c>
      <c r="AA47" s="4" t="s">
        <v>48</v>
      </c>
      <c r="AB47" s="4">
        <v>502</v>
      </c>
      <c r="AC47" s="4">
        <v>5593.0829999999996</v>
      </c>
      <c r="AD47" s="4">
        <v>2911.2170000000001</v>
      </c>
      <c r="AE47" s="4">
        <v>1.921</v>
      </c>
      <c r="AF47" s="4">
        <v>2.2999999999999998</v>
      </c>
      <c r="AG47" s="4">
        <v>15.928000000000001</v>
      </c>
      <c r="AH47" s="4">
        <v>312.666022</v>
      </c>
      <c r="AI47" s="4">
        <v>5.6924089999999996</v>
      </c>
      <c r="AJ47" s="4">
        <v>108.895186</v>
      </c>
      <c r="AK47" s="4">
        <v>1151</v>
      </c>
      <c r="AL47" s="4">
        <v>0</v>
      </c>
      <c r="AM47" s="4">
        <v>1853</v>
      </c>
      <c r="AN47" s="4">
        <v>90</v>
      </c>
      <c r="AO47" s="4">
        <v>17.888362000000001</v>
      </c>
      <c r="AP47" s="4">
        <v>12117.1</v>
      </c>
      <c r="AQ47" s="4">
        <v>285.8</v>
      </c>
      <c r="AR47" s="4">
        <v>17</v>
      </c>
      <c r="AS47" s="4">
        <v>2383</v>
      </c>
      <c r="AT47" s="4">
        <v>0</v>
      </c>
      <c r="AU47" s="4">
        <v>33.130000000000003</v>
      </c>
      <c r="AV47" s="4">
        <v>44969</v>
      </c>
      <c r="AW47" s="4">
        <v>0</v>
      </c>
      <c r="AX47" s="4">
        <v>0.52</v>
      </c>
      <c r="AY47">
        <v>0.83521739130434791</v>
      </c>
      <c r="AZ47" t="s">
        <v>67</v>
      </c>
      <c r="BA47" t="s">
        <v>227</v>
      </c>
      <c r="BB47">
        <v>1</v>
      </c>
      <c r="BC47" t="s">
        <v>228</v>
      </c>
      <c r="BD47">
        <v>13</v>
      </c>
      <c r="BE47">
        <v>86360.15800000001</v>
      </c>
      <c r="BF47">
        <v>6.4764622130496788E-2</v>
      </c>
      <c r="BG47">
        <v>5.4092538744645369E-2</v>
      </c>
      <c r="BH47">
        <v>367086.47599999991</v>
      </c>
      <c r="BI47">
        <v>1.5236418025925862E-2</v>
      </c>
      <c r="BJ47">
        <v>1.2725721316436341E-2</v>
      </c>
      <c r="BK47">
        <v>1</v>
      </c>
      <c r="BL47" t="s">
        <v>70</v>
      </c>
      <c r="BM47">
        <v>1</v>
      </c>
      <c r="BN47" t="s">
        <v>565</v>
      </c>
    </row>
    <row r="48" spans="1:66">
      <c r="A48" s="73" t="str">
        <f t="shared" si="36"/>
        <v>강인여객</v>
      </c>
      <c r="B48" s="73" t="str">
        <f t="shared" si="37"/>
        <v>103-1</v>
      </c>
      <c r="C48" s="74" t="str">
        <f t="shared" si="38"/>
        <v>70바6097</v>
      </c>
      <c r="D48" s="48" t="str">
        <f t="shared" si="39"/>
        <v>대형</v>
      </c>
      <c r="E48" s="44" t="str">
        <f t="shared" si="40"/>
        <v>B</v>
      </c>
      <c r="F48" s="94">
        <f t="shared" si="41"/>
        <v>0.94545454545454544</v>
      </c>
      <c r="G48" s="95">
        <f t="shared" si="42"/>
        <v>2.08</v>
      </c>
      <c r="H48" s="96">
        <f t="shared" si="43"/>
        <v>2.2000000000000002</v>
      </c>
      <c r="I48" s="97">
        <f t="shared" si="44"/>
        <v>5585.9260000000004</v>
      </c>
      <c r="J48" s="98">
        <f t="shared" si="45"/>
        <v>1.0176213176945415E-2</v>
      </c>
      <c r="K48" s="98">
        <f t="shared" si="46"/>
        <v>0.33540151255745637</v>
      </c>
      <c r="L48" s="98">
        <f t="shared" si="47"/>
        <v>0.20193608006980399</v>
      </c>
      <c r="M48" s="99">
        <f t="shared" si="48"/>
        <v>15.712</v>
      </c>
      <c r="N48" s="100">
        <f t="shared" si="49"/>
        <v>0.19700000000000001</v>
      </c>
      <c r="O48" s="100">
        <f t="shared" si="50"/>
        <v>12.8</v>
      </c>
      <c r="P48" s="101">
        <f t="shared" si="51"/>
        <v>10.733333333333333</v>
      </c>
      <c r="Q48" s="102">
        <f t="shared" si="52"/>
        <v>91</v>
      </c>
      <c r="R48" s="103">
        <f t="shared" si="53"/>
        <v>28.123864234088348</v>
      </c>
      <c r="S48" s="75">
        <f t="shared" si="54"/>
        <v>11</v>
      </c>
      <c r="T48" s="75">
        <f t="shared" si="55"/>
        <v>715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247</v>
      </c>
      <c r="Z48" s="4" t="s">
        <v>192</v>
      </c>
      <c r="AA48" s="4" t="s">
        <v>48</v>
      </c>
      <c r="AB48" s="4">
        <v>502</v>
      </c>
      <c r="AC48" s="4">
        <v>5585.9260000000004</v>
      </c>
      <c r="AD48" s="4">
        <v>2685.2040000000002</v>
      </c>
      <c r="AE48" s="4">
        <v>2.08</v>
      </c>
      <c r="AF48" s="4">
        <v>2.2000000000000002</v>
      </c>
      <c r="AG48" s="4">
        <v>15.712</v>
      </c>
      <c r="AH48" s="4">
        <v>303.502388</v>
      </c>
      <c r="AI48" s="4">
        <v>3.0885050000000001</v>
      </c>
      <c r="AJ48" s="4">
        <v>101.79516</v>
      </c>
      <c r="AK48" s="4">
        <v>1128</v>
      </c>
      <c r="AL48" s="4">
        <v>11</v>
      </c>
      <c r="AM48" s="4">
        <v>715</v>
      </c>
      <c r="AN48" s="4">
        <v>91</v>
      </c>
      <c r="AO48" s="4">
        <v>18.404883000000002</v>
      </c>
      <c r="AP48" s="4">
        <v>8123.3</v>
      </c>
      <c r="AQ48" s="4">
        <v>644</v>
      </c>
      <c r="AR48" s="4">
        <v>7</v>
      </c>
      <c r="AS48" s="4">
        <v>2629</v>
      </c>
      <c r="AT48" s="4">
        <v>0.19700000000000001</v>
      </c>
      <c r="AU48" s="4">
        <v>12.8</v>
      </c>
      <c r="AV48" s="4">
        <v>44456</v>
      </c>
      <c r="AW48" s="4">
        <v>0</v>
      </c>
      <c r="AX48" s="4">
        <v>0.56000000000000005</v>
      </c>
      <c r="AY48">
        <v>0.94545454545454544</v>
      </c>
      <c r="AZ48" t="s">
        <v>68</v>
      </c>
      <c r="BA48" t="s">
        <v>227</v>
      </c>
      <c r="BB48">
        <v>1</v>
      </c>
      <c r="BC48" t="s">
        <v>241</v>
      </c>
      <c r="BD48">
        <v>13</v>
      </c>
      <c r="BE48">
        <v>86360.15800000001</v>
      </c>
      <c r="BF48">
        <v>6.4681748266370701E-2</v>
      </c>
      <c r="BG48">
        <v>6.1153652906386843E-2</v>
      </c>
      <c r="BH48">
        <v>367086.47599999991</v>
      </c>
      <c r="BI48">
        <v>1.5216921257540421E-2</v>
      </c>
      <c r="BJ48">
        <v>1.4386907370765489E-2</v>
      </c>
      <c r="BK48">
        <v>1</v>
      </c>
      <c r="BL48" t="s">
        <v>69</v>
      </c>
      <c r="BM48">
        <v>1</v>
      </c>
      <c r="BN48" t="s">
        <v>565</v>
      </c>
    </row>
    <row r="49" spans="1:66">
      <c r="A49" s="76" t="str">
        <f t="shared" si="36"/>
        <v>강인여객</v>
      </c>
      <c r="B49" s="76" t="str">
        <f t="shared" si="37"/>
        <v>103-1</v>
      </c>
      <c r="C49" s="77" t="str">
        <f t="shared" si="38"/>
        <v>70바6098</v>
      </c>
      <c r="D49" s="65" t="str">
        <f t="shared" si="39"/>
        <v>대형</v>
      </c>
      <c r="E49" s="61" t="str">
        <f t="shared" si="40"/>
        <v>C</v>
      </c>
      <c r="F49" s="84">
        <f t="shared" si="41"/>
        <v>0.88190476190476186</v>
      </c>
      <c r="G49" s="85">
        <f t="shared" si="42"/>
        <v>1.8520000000000001</v>
      </c>
      <c r="H49" s="86">
        <f t="shared" si="43"/>
        <v>2.1</v>
      </c>
      <c r="I49" s="87">
        <f t="shared" si="44"/>
        <v>5674.9740000000002</v>
      </c>
      <c r="J49" s="88">
        <f t="shared" si="45"/>
        <v>2.2667364833716938E-2</v>
      </c>
      <c r="K49" s="88">
        <f t="shared" si="46"/>
        <v>0.35173713600670725</v>
      </c>
      <c r="L49" s="88">
        <f t="shared" si="47"/>
        <v>0.21991290180360298</v>
      </c>
      <c r="M49" s="89">
        <f t="shared" si="48"/>
        <v>18.132000000000001</v>
      </c>
      <c r="N49" s="90">
        <f t="shared" si="49"/>
        <v>0.3</v>
      </c>
      <c r="O49" s="90">
        <f t="shared" si="50"/>
        <v>33.692</v>
      </c>
      <c r="P49" s="91">
        <f t="shared" si="51"/>
        <v>4.2116666666666669</v>
      </c>
      <c r="Q49" s="92">
        <f t="shared" si="52"/>
        <v>90</v>
      </c>
      <c r="R49" s="93">
        <f t="shared" si="53"/>
        <v>28.734234269882776</v>
      </c>
      <c r="S49" s="78">
        <f t="shared" si="54"/>
        <v>17</v>
      </c>
      <c r="T49" s="78">
        <f t="shared" si="55"/>
        <v>1912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249</v>
      </c>
      <c r="Z49" s="4" t="s">
        <v>192</v>
      </c>
      <c r="AA49" s="4" t="s">
        <v>48</v>
      </c>
      <c r="AB49" s="4">
        <v>502</v>
      </c>
      <c r="AC49" s="4">
        <v>5674.9740000000002</v>
      </c>
      <c r="AD49" s="4">
        <v>3064.2350000000001</v>
      </c>
      <c r="AE49" s="4">
        <v>1.8520000000000001</v>
      </c>
      <c r="AF49" s="4">
        <v>2.1</v>
      </c>
      <c r="AG49" s="4">
        <v>18.132000000000001</v>
      </c>
      <c r="AH49" s="4">
        <v>315.69712900000002</v>
      </c>
      <c r="AI49" s="4">
        <v>7.1560220000000001</v>
      </c>
      <c r="AJ49" s="4">
        <v>111.042404</v>
      </c>
      <c r="AK49" s="4">
        <v>1248</v>
      </c>
      <c r="AL49" s="4">
        <v>17</v>
      </c>
      <c r="AM49" s="4">
        <v>1912</v>
      </c>
      <c r="AN49" s="4">
        <v>90</v>
      </c>
      <c r="AO49" s="4">
        <v>17.976006999999999</v>
      </c>
      <c r="AP49" s="4">
        <v>8437.2999999999993</v>
      </c>
      <c r="AQ49" s="4">
        <v>252.7</v>
      </c>
      <c r="AR49" s="4">
        <v>14</v>
      </c>
      <c r="AS49" s="4">
        <v>3272</v>
      </c>
      <c r="AT49" s="4">
        <v>0.3</v>
      </c>
      <c r="AU49" s="4">
        <v>33.692</v>
      </c>
      <c r="AV49" s="4">
        <v>46320</v>
      </c>
      <c r="AW49" s="4">
        <v>0</v>
      </c>
      <c r="AX49" s="4">
        <v>0.54</v>
      </c>
      <c r="AY49">
        <v>0.88190476190476186</v>
      </c>
      <c r="AZ49" t="s">
        <v>69</v>
      </c>
      <c r="BA49" t="s">
        <v>227</v>
      </c>
      <c r="BB49">
        <v>3</v>
      </c>
      <c r="BC49" t="s">
        <v>528</v>
      </c>
      <c r="BD49">
        <v>14</v>
      </c>
      <c r="BE49">
        <v>86360.15800000001</v>
      </c>
      <c r="BF49">
        <v>6.5712871900952277E-2</v>
      </c>
      <c r="BG49">
        <v>5.7952494647887431E-2</v>
      </c>
      <c r="BH49">
        <v>367086.47599999991</v>
      </c>
      <c r="BI49">
        <v>1.5459501700629258E-2</v>
      </c>
      <c r="BJ49">
        <v>1.3633808166459708E-2</v>
      </c>
      <c r="BK49">
        <v>1</v>
      </c>
      <c r="BL49" t="s">
        <v>69</v>
      </c>
      <c r="BM49">
        <v>0</v>
      </c>
      <c r="BN49" t="s">
        <v>568</v>
      </c>
    </row>
    <row r="50" spans="1:66">
      <c r="A50" s="73" t="str">
        <f t="shared" si="36"/>
        <v>강인여객</v>
      </c>
      <c r="B50" s="73" t="str">
        <f t="shared" si="37"/>
        <v>223</v>
      </c>
      <c r="C50" s="74" t="str">
        <f t="shared" si="38"/>
        <v>70바5953</v>
      </c>
      <c r="D50" s="48" t="str">
        <f t="shared" si="39"/>
        <v>대형</v>
      </c>
      <c r="E50" s="44" t="str">
        <f t="shared" si="40"/>
        <v>B</v>
      </c>
      <c r="F50" s="94">
        <f t="shared" si="41"/>
        <v>0.9192307692307693</v>
      </c>
      <c r="G50" s="95">
        <f t="shared" si="42"/>
        <v>2.39</v>
      </c>
      <c r="H50" s="96">
        <f t="shared" si="43"/>
        <v>2.6</v>
      </c>
      <c r="I50" s="97">
        <f t="shared" si="44"/>
        <v>8604.3649999999998</v>
      </c>
      <c r="J50" s="98">
        <f t="shared" si="45"/>
        <v>6.8137196085919748E-3</v>
      </c>
      <c r="K50" s="98">
        <f t="shared" si="46"/>
        <v>0.27090992360052313</v>
      </c>
      <c r="L50" s="98">
        <f t="shared" si="47"/>
        <v>0.15794309051278044</v>
      </c>
      <c r="M50" s="99">
        <f t="shared" si="48"/>
        <v>14.638</v>
      </c>
      <c r="N50" s="100">
        <f t="shared" si="49"/>
        <v>0.34899999999999998</v>
      </c>
      <c r="O50" s="100">
        <f t="shared" si="50"/>
        <v>34.226999999999997</v>
      </c>
      <c r="P50" s="101">
        <f t="shared" si="51"/>
        <v>174.44666666666666</v>
      </c>
      <c r="Q50" s="102">
        <f t="shared" si="52"/>
        <v>91</v>
      </c>
      <c r="R50" s="103">
        <f t="shared" si="53"/>
        <v>33.1545556312984</v>
      </c>
      <c r="S50" s="75">
        <f t="shared" si="54"/>
        <v>30</v>
      </c>
      <c r="T50" s="75">
        <f t="shared" si="55"/>
        <v>2945</v>
      </c>
      <c r="U50" t="s">
        <v>117</v>
      </c>
      <c r="V50" t="s">
        <v>120</v>
      </c>
      <c r="W50" t="s">
        <v>117</v>
      </c>
      <c r="X50" s="4" t="s">
        <v>120</v>
      </c>
      <c r="Y50" s="4" t="s">
        <v>251</v>
      </c>
      <c r="Z50" s="4" t="s">
        <v>192</v>
      </c>
      <c r="AA50" s="4" t="s">
        <v>48</v>
      </c>
      <c r="AB50" s="4">
        <v>502</v>
      </c>
      <c r="AC50" s="4">
        <v>8604.3649999999998</v>
      </c>
      <c r="AD50" s="4">
        <v>3599.8440000000001</v>
      </c>
      <c r="AE50" s="4">
        <v>2.39</v>
      </c>
      <c r="AF50" s="4">
        <v>2.6</v>
      </c>
      <c r="AG50" s="4">
        <v>14.638</v>
      </c>
      <c r="AH50" s="4">
        <v>359.312408</v>
      </c>
      <c r="AI50" s="4">
        <v>2.4482539999999999</v>
      </c>
      <c r="AJ50" s="4">
        <v>97.341296999999997</v>
      </c>
      <c r="AK50" s="4">
        <v>1359</v>
      </c>
      <c r="AL50" s="4">
        <v>30</v>
      </c>
      <c r="AM50" s="4">
        <v>2945</v>
      </c>
      <c r="AN50" s="4">
        <v>91</v>
      </c>
      <c r="AO50" s="4">
        <v>23.946750999999999</v>
      </c>
      <c r="AP50" s="4">
        <v>42037</v>
      </c>
      <c r="AQ50" s="4">
        <v>10466.799999999999</v>
      </c>
      <c r="AR50" s="4">
        <v>17</v>
      </c>
      <c r="AS50" s="4">
        <v>5885</v>
      </c>
      <c r="AT50" s="4">
        <v>0.34899999999999998</v>
      </c>
      <c r="AU50" s="4">
        <v>34.226999999999997</v>
      </c>
      <c r="AV50" s="4">
        <v>74631</v>
      </c>
      <c r="AW50" s="4">
        <v>0</v>
      </c>
      <c r="AX50" s="4">
        <v>0.52</v>
      </c>
      <c r="AY50">
        <v>0.9192307692307693</v>
      </c>
      <c r="AZ50" t="s">
        <v>68</v>
      </c>
      <c r="BA50" t="s">
        <v>252</v>
      </c>
      <c r="BB50">
        <v>2</v>
      </c>
      <c r="BC50" t="s">
        <v>585</v>
      </c>
      <c r="BD50">
        <v>12</v>
      </c>
      <c r="BE50">
        <v>61906.715000000004</v>
      </c>
      <c r="BF50">
        <v>0.13898920335217269</v>
      </c>
      <c r="BG50">
        <v>0.12776315231218952</v>
      </c>
      <c r="BH50">
        <v>367086.47599999991</v>
      </c>
      <c r="BI50">
        <v>2.3439613177141404E-2</v>
      </c>
      <c r="BJ50">
        <v>2.1546413651295369E-2</v>
      </c>
      <c r="BK50">
        <v>1</v>
      </c>
      <c r="BL50" t="s">
        <v>68</v>
      </c>
      <c r="BM50">
        <v>0</v>
      </c>
      <c r="BN50" t="s">
        <v>568</v>
      </c>
    </row>
    <row r="51" spans="1:66">
      <c r="A51" s="76" t="str">
        <f t="shared" ref="A51:A58" si="56">W51</f>
        <v>강인여객</v>
      </c>
      <c r="B51" s="76" t="str">
        <f t="shared" ref="B51:B58" si="57">V51</f>
        <v>223</v>
      </c>
      <c r="C51" s="77" t="str">
        <f t="shared" ref="C51:C58" si="58">Y51</f>
        <v>70바5974</v>
      </c>
      <c r="D51" s="65" t="str">
        <f t="shared" ref="D51:D58" si="59">Z51</f>
        <v>대형</v>
      </c>
      <c r="E51" s="61" t="str">
        <f t="shared" ref="E51:E58" si="60">AZ51</f>
        <v>B</v>
      </c>
      <c r="F51" s="84">
        <f t="shared" ref="F51:F58" si="61">G51/H51</f>
        <v>0.90115384615384608</v>
      </c>
      <c r="G51" s="85">
        <f t="shared" ref="G51:G58" si="62">AE51</f>
        <v>2.343</v>
      </c>
      <c r="H51" s="86">
        <f t="shared" ref="H51:H58" si="63">AF51</f>
        <v>2.6</v>
      </c>
      <c r="I51" s="87">
        <f t="shared" ref="I51:I58" si="64">AC51</f>
        <v>8331.48</v>
      </c>
      <c r="J51" s="88">
        <f t="shared" ref="J51:J58" si="65">AI51/AH51</f>
        <v>8.2337391436522536E-3</v>
      </c>
      <c r="K51" s="88">
        <f t="shared" ref="K51:K58" si="66">AJ51/AH51</f>
        <v>0.27518427321203875</v>
      </c>
      <c r="L51" s="88">
        <f t="shared" ref="L51:L58" si="67">AK51/AC51</f>
        <v>0.17463883967794439</v>
      </c>
      <c r="M51" s="89">
        <f t="shared" ref="M51:M58" si="68">AG51</f>
        <v>14.414</v>
      </c>
      <c r="N51" s="90">
        <f t="shared" ref="N51:N58" si="69">IF(AW51=0,AT51,"속도계이상")</f>
        <v>0.6</v>
      </c>
      <c r="O51" s="90">
        <f t="shared" ref="O51:O58" si="70">IF(AW51=0,AU51,"속도계이상")</f>
        <v>61.478000000000002</v>
      </c>
      <c r="P51" s="91">
        <f t="shared" ref="P51:P58" si="71">AQ51/60</f>
        <v>234.29333333333335</v>
      </c>
      <c r="Q51" s="92">
        <f t="shared" ref="Q51:Q58" si="72">AN51</f>
        <v>94</v>
      </c>
      <c r="R51" s="93">
        <f t="shared" ref="R51:R58" si="73">AC51/(AH51-AI51-AJ51)</f>
        <v>33.450717938484892</v>
      </c>
      <c r="S51" s="78">
        <f t="shared" ref="S51:S58" si="74">IF(AW51=0,AL51,"속도계이상")</f>
        <v>50</v>
      </c>
      <c r="T51" s="78">
        <f t="shared" ref="T51:T58" si="75">IF(AW51=0,AM51,"속도계이상")</f>
        <v>5122</v>
      </c>
      <c r="U51" t="s">
        <v>117</v>
      </c>
      <c r="V51" t="s">
        <v>120</v>
      </c>
      <c r="W51" t="s">
        <v>117</v>
      </c>
      <c r="X51" s="4" t="s">
        <v>120</v>
      </c>
      <c r="Y51" s="4" t="s">
        <v>253</v>
      </c>
      <c r="Z51" s="4" t="s">
        <v>192</v>
      </c>
      <c r="AA51" s="4" t="s">
        <v>48</v>
      </c>
      <c r="AB51" s="4">
        <v>502</v>
      </c>
      <c r="AC51" s="4">
        <v>8331.48</v>
      </c>
      <c r="AD51" s="4">
        <v>3555.7890000000002</v>
      </c>
      <c r="AE51" s="4">
        <v>2.343</v>
      </c>
      <c r="AF51" s="4">
        <v>2.6</v>
      </c>
      <c r="AG51" s="4">
        <v>14.414</v>
      </c>
      <c r="AH51" s="4">
        <v>347.57683600000001</v>
      </c>
      <c r="AI51" s="4">
        <v>2.8618570000000001</v>
      </c>
      <c r="AJ51" s="4">
        <v>95.647678999999997</v>
      </c>
      <c r="AK51" s="4">
        <v>1455</v>
      </c>
      <c r="AL51" s="4">
        <v>50</v>
      </c>
      <c r="AM51" s="4">
        <v>5122</v>
      </c>
      <c r="AN51" s="4">
        <v>94</v>
      </c>
      <c r="AO51" s="4">
        <v>23.970181</v>
      </c>
      <c r="AP51" s="4">
        <v>39920</v>
      </c>
      <c r="AQ51" s="4">
        <v>14057.6</v>
      </c>
      <c r="AR51" s="4">
        <v>26</v>
      </c>
      <c r="AS51" s="4">
        <v>4462</v>
      </c>
      <c r="AT51" s="4">
        <v>0.6</v>
      </c>
      <c r="AU51" s="4">
        <v>61.478000000000002</v>
      </c>
      <c r="AV51" s="4">
        <v>73216</v>
      </c>
      <c r="AW51" s="4">
        <v>0</v>
      </c>
      <c r="AX51" s="4">
        <v>0.5</v>
      </c>
      <c r="AY51">
        <v>0.90115384615384608</v>
      </c>
      <c r="AZ51" t="s">
        <v>68</v>
      </c>
      <c r="BA51" t="s">
        <v>252</v>
      </c>
      <c r="BB51">
        <v>4</v>
      </c>
      <c r="BC51" t="s">
        <v>586</v>
      </c>
      <c r="BD51">
        <v>12</v>
      </c>
      <c r="BE51">
        <v>61906.715000000004</v>
      </c>
      <c r="BF51">
        <v>0.13458120011698244</v>
      </c>
      <c r="BG51">
        <v>0.12127836610541916</v>
      </c>
      <c r="BH51">
        <v>367086.47599999991</v>
      </c>
      <c r="BI51">
        <v>2.2696232481198793E-2</v>
      </c>
      <c r="BJ51">
        <v>2.0452797193634142E-2</v>
      </c>
      <c r="BK51">
        <v>1</v>
      </c>
      <c r="BL51" t="s">
        <v>67</v>
      </c>
      <c r="BM51">
        <v>2</v>
      </c>
      <c r="BN51" t="s">
        <v>565</v>
      </c>
    </row>
    <row r="52" spans="1:66">
      <c r="A52" s="73" t="str">
        <f t="shared" si="56"/>
        <v>강인여객</v>
      </c>
      <c r="B52" s="73" t="str">
        <f t="shared" si="57"/>
        <v>223</v>
      </c>
      <c r="C52" s="74" t="str">
        <f t="shared" si="58"/>
        <v>70바5993</v>
      </c>
      <c r="D52" s="48" t="str">
        <f t="shared" si="59"/>
        <v>대형</v>
      </c>
      <c r="E52" s="44" t="str">
        <f t="shared" si="60"/>
        <v>B</v>
      </c>
      <c r="F52" s="94">
        <f t="shared" si="61"/>
        <v>0.91192307692307684</v>
      </c>
      <c r="G52" s="95">
        <f t="shared" si="62"/>
        <v>2.371</v>
      </c>
      <c r="H52" s="96">
        <f t="shared" si="63"/>
        <v>2.6</v>
      </c>
      <c r="I52" s="97">
        <f t="shared" si="64"/>
        <v>8781.1419999999998</v>
      </c>
      <c r="J52" s="98">
        <f t="shared" si="65"/>
        <v>9.7460541537298922E-3</v>
      </c>
      <c r="K52" s="98">
        <f t="shared" si="66"/>
        <v>0.27298282711580013</v>
      </c>
      <c r="L52" s="98">
        <f t="shared" si="67"/>
        <v>0.18528341757826033</v>
      </c>
      <c r="M52" s="99">
        <f t="shared" si="68"/>
        <v>14.179</v>
      </c>
      <c r="N52" s="100">
        <f t="shared" si="69"/>
        <v>0.70599999999999996</v>
      </c>
      <c r="O52" s="100">
        <f t="shared" si="70"/>
        <v>36.362000000000002</v>
      </c>
      <c r="P52" s="101">
        <f t="shared" si="71"/>
        <v>301.31833333333333</v>
      </c>
      <c r="Q52" s="102">
        <f t="shared" si="72"/>
        <v>91</v>
      </c>
      <c r="R52" s="103">
        <f t="shared" si="73"/>
        <v>33.482359644044607</v>
      </c>
      <c r="S52" s="75">
        <f t="shared" si="74"/>
        <v>62</v>
      </c>
      <c r="T52" s="75">
        <f t="shared" si="75"/>
        <v>3193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254</v>
      </c>
      <c r="Z52" s="4" t="s">
        <v>192</v>
      </c>
      <c r="AA52" s="4" t="s">
        <v>48</v>
      </c>
      <c r="AB52" s="4">
        <v>502</v>
      </c>
      <c r="AC52" s="4">
        <v>8781.1419999999998</v>
      </c>
      <c r="AD52" s="4">
        <v>3702.9569999999999</v>
      </c>
      <c r="AE52" s="4">
        <v>2.371</v>
      </c>
      <c r="AF52" s="4">
        <v>2.6</v>
      </c>
      <c r="AG52" s="4">
        <v>14.179</v>
      </c>
      <c r="AH52" s="4">
        <v>365.63823100000002</v>
      </c>
      <c r="AI52" s="4">
        <v>3.5635300000000001</v>
      </c>
      <c r="AJ52" s="4">
        <v>99.812957999999995</v>
      </c>
      <c r="AK52" s="4">
        <v>1627</v>
      </c>
      <c r="AL52" s="4">
        <v>62</v>
      </c>
      <c r="AM52" s="4">
        <v>3193</v>
      </c>
      <c r="AN52" s="4">
        <v>91</v>
      </c>
      <c r="AO52" s="4">
        <v>24.015929</v>
      </c>
      <c r="AP52" s="4">
        <v>41452.800000000003</v>
      </c>
      <c r="AQ52" s="4">
        <v>18079.099999999999</v>
      </c>
      <c r="AR52" s="4">
        <v>21</v>
      </c>
      <c r="AS52" s="4">
        <v>6997</v>
      </c>
      <c r="AT52" s="4">
        <v>0.70599999999999996</v>
      </c>
      <c r="AU52" s="4">
        <v>36.362000000000002</v>
      </c>
      <c r="AV52" s="4">
        <v>58567</v>
      </c>
      <c r="AW52" s="4">
        <v>0</v>
      </c>
      <c r="AX52" s="4">
        <v>0.5</v>
      </c>
      <c r="AY52">
        <v>0.91192307692307684</v>
      </c>
      <c r="AZ52" t="s">
        <v>68</v>
      </c>
      <c r="BA52" t="s">
        <v>252</v>
      </c>
      <c r="BB52">
        <v>3</v>
      </c>
      <c r="BC52" t="s">
        <v>587</v>
      </c>
      <c r="BD52">
        <v>14</v>
      </c>
      <c r="BE52">
        <v>61906.715000000004</v>
      </c>
      <c r="BF52">
        <v>0.1418447417214756</v>
      </c>
      <c r="BG52">
        <v>0.12935149331600715</v>
      </c>
      <c r="BH52">
        <v>367086.47599999991</v>
      </c>
      <c r="BI52">
        <v>2.3921180904523439E-2</v>
      </c>
      <c r="BJ52">
        <v>2.1814276894086566E-2</v>
      </c>
      <c r="BK52">
        <v>1</v>
      </c>
      <c r="BL52" t="s">
        <v>70</v>
      </c>
      <c r="BM52">
        <v>3</v>
      </c>
      <c r="BN52" t="s">
        <v>565</v>
      </c>
    </row>
    <row r="53" spans="1:66">
      <c r="A53" s="76" t="str">
        <f t="shared" si="56"/>
        <v>강인여객</v>
      </c>
      <c r="B53" s="76" t="str">
        <f t="shared" si="57"/>
        <v>223</v>
      </c>
      <c r="C53" s="77" t="str">
        <f t="shared" si="58"/>
        <v>72바1261</v>
      </c>
      <c r="D53" s="65" t="str">
        <f t="shared" si="59"/>
        <v>대형</v>
      </c>
      <c r="E53" s="61" t="str">
        <f t="shared" si="60"/>
        <v>C</v>
      </c>
      <c r="F53" s="84">
        <f t="shared" si="61"/>
        <v>0.86153846153846159</v>
      </c>
      <c r="G53" s="85">
        <f t="shared" si="62"/>
        <v>2.2400000000000002</v>
      </c>
      <c r="H53" s="86">
        <f t="shared" si="63"/>
        <v>2.6</v>
      </c>
      <c r="I53" s="87">
        <f t="shared" si="64"/>
        <v>8107.8419999999996</v>
      </c>
      <c r="J53" s="88">
        <f t="shared" si="65"/>
        <v>7.9860056368926003E-3</v>
      </c>
      <c r="K53" s="88">
        <f t="shared" si="66"/>
        <v>0.2943551950074505</v>
      </c>
      <c r="L53" s="88">
        <f t="shared" si="67"/>
        <v>0.19721647264463221</v>
      </c>
      <c r="M53" s="89">
        <f t="shared" si="68"/>
        <v>15.721</v>
      </c>
      <c r="N53" s="90">
        <f t="shared" si="69"/>
        <v>0.25900000000000001</v>
      </c>
      <c r="O53" s="90">
        <f t="shared" si="70"/>
        <v>40.319000000000003</v>
      </c>
      <c r="P53" s="91">
        <f t="shared" si="71"/>
        <v>329.23833333333334</v>
      </c>
      <c r="Q53" s="92">
        <f t="shared" si="72"/>
        <v>98</v>
      </c>
      <c r="R53" s="93">
        <f t="shared" si="73"/>
        <v>33.931312670337576</v>
      </c>
      <c r="S53" s="78">
        <f t="shared" si="74"/>
        <v>21</v>
      </c>
      <c r="T53" s="78">
        <f t="shared" si="75"/>
        <v>3269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255</v>
      </c>
      <c r="Z53" s="4" t="s">
        <v>192</v>
      </c>
      <c r="AA53" s="4" t="s">
        <v>48</v>
      </c>
      <c r="AB53" s="4">
        <v>502</v>
      </c>
      <c r="AC53" s="4">
        <v>8107.8419999999996</v>
      </c>
      <c r="AD53" s="4">
        <v>3619.7080000000001</v>
      </c>
      <c r="AE53" s="4">
        <v>2.2400000000000002</v>
      </c>
      <c r="AF53" s="4">
        <v>2.6</v>
      </c>
      <c r="AG53" s="4">
        <v>15.721</v>
      </c>
      <c r="AH53" s="4">
        <v>342.50076000000001</v>
      </c>
      <c r="AI53" s="4">
        <v>2.7352129999999999</v>
      </c>
      <c r="AJ53" s="4">
        <v>100.816878</v>
      </c>
      <c r="AK53" s="4">
        <v>1599</v>
      </c>
      <c r="AL53" s="4">
        <v>21</v>
      </c>
      <c r="AM53" s="4">
        <v>3269</v>
      </c>
      <c r="AN53" s="4">
        <v>98</v>
      </c>
      <c r="AO53" s="4">
        <v>23.672478000000002</v>
      </c>
      <c r="AP53" s="4">
        <v>41296.5</v>
      </c>
      <c r="AQ53" s="4">
        <v>19754.3</v>
      </c>
      <c r="AR53" s="4">
        <v>59</v>
      </c>
      <c r="AS53" s="4">
        <v>25698</v>
      </c>
      <c r="AT53" s="4">
        <v>0.25900000000000001</v>
      </c>
      <c r="AU53" s="4">
        <v>40.319000000000003</v>
      </c>
      <c r="AV53" s="4">
        <v>75256</v>
      </c>
      <c r="AW53" s="4">
        <v>0</v>
      </c>
      <c r="AX53" s="4">
        <v>0.5</v>
      </c>
      <c r="AY53">
        <v>0.86153846153846159</v>
      </c>
      <c r="AZ53" t="s">
        <v>69</v>
      </c>
      <c r="BA53" t="s">
        <v>252</v>
      </c>
      <c r="BB53">
        <v>1</v>
      </c>
      <c r="BC53" t="s">
        <v>261</v>
      </c>
      <c r="BD53">
        <v>11</v>
      </c>
      <c r="BE53">
        <v>61906.715000000004</v>
      </c>
      <c r="BF53">
        <v>0.13096870024519955</v>
      </c>
      <c r="BG53">
        <v>0.11283457251894116</v>
      </c>
      <c r="BH53">
        <v>367086.47599999991</v>
      </c>
      <c r="BI53">
        <v>2.2087008184959671E-2</v>
      </c>
      <c r="BJ53">
        <v>1.9028807051657562E-2</v>
      </c>
      <c r="BK53">
        <v>1</v>
      </c>
      <c r="BL53" t="s">
        <v>70</v>
      </c>
      <c r="BM53">
        <v>2</v>
      </c>
      <c r="BN53" t="s">
        <v>565</v>
      </c>
    </row>
    <row r="54" spans="1:66">
      <c r="A54" s="73" t="str">
        <f t="shared" si="56"/>
        <v>강인여객</v>
      </c>
      <c r="B54" s="73" t="str">
        <f t="shared" si="57"/>
        <v>223</v>
      </c>
      <c r="C54" s="74" t="str">
        <f t="shared" si="58"/>
        <v>72바1263</v>
      </c>
      <c r="D54" s="48" t="str">
        <f t="shared" si="59"/>
        <v>대형</v>
      </c>
      <c r="E54" s="44" t="str">
        <f t="shared" si="60"/>
        <v>F</v>
      </c>
      <c r="F54" s="94">
        <f t="shared" si="61"/>
        <v>0.78192307692307683</v>
      </c>
      <c r="G54" s="95">
        <f t="shared" si="62"/>
        <v>2.0329999999999999</v>
      </c>
      <c r="H54" s="96">
        <f t="shared" si="63"/>
        <v>2.6</v>
      </c>
      <c r="I54" s="97">
        <f t="shared" si="64"/>
        <v>7120.1289999999999</v>
      </c>
      <c r="J54" s="98">
        <f t="shared" si="65"/>
        <v>8.7694369618012847E-3</v>
      </c>
      <c r="K54" s="98">
        <f t="shared" si="66"/>
        <v>0.31844612424776503</v>
      </c>
      <c r="L54" s="98">
        <f t="shared" si="67"/>
        <v>0.18384498370745811</v>
      </c>
      <c r="M54" s="99">
        <f t="shared" si="68"/>
        <v>17.867000000000001</v>
      </c>
      <c r="N54" s="100">
        <f t="shared" si="69"/>
        <v>0.36499999999999999</v>
      </c>
      <c r="O54" s="100">
        <f t="shared" si="70"/>
        <v>61.107999999999997</v>
      </c>
      <c r="P54" s="101">
        <f t="shared" si="71"/>
        <v>327.31833333333333</v>
      </c>
      <c r="Q54" s="102">
        <f t="shared" si="72"/>
        <v>91</v>
      </c>
      <c r="R54" s="103">
        <f t="shared" si="73"/>
        <v>33.71143702230794</v>
      </c>
      <c r="S54" s="75">
        <f t="shared" si="74"/>
        <v>26</v>
      </c>
      <c r="T54" s="75">
        <f t="shared" si="75"/>
        <v>4351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256</v>
      </c>
      <c r="Z54" s="4" t="s">
        <v>192</v>
      </c>
      <c r="AA54" s="4" t="s">
        <v>48</v>
      </c>
      <c r="AB54" s="4">
        <v>502</v>
      </c>
      <c r="AC54" s="4">
        <v>7120.1289999999999</v>
      </c>
      <c r="AD54" s="4">
        <v>3501.5920000000001</v>
      </c>
      <c r="AE54" s="4">
        <v>2.0329999999999999</v>
      </c>
      <c r="AF54" s="4">
        <v>2.6</v>
      </c>
      <c r="AG54" s="4">
        <v>17.867000000000001</v>
      </c>
      <c r="AH54" s="4">
        <v>313.93132900000001</v>
      </c>
      <c r="AI54" s="4">
        <v>2.7530009999999998</v>
      </c>
      <c r="AJ54" s="4">
        <v>99.970214999999996</v>
      </c>
      <c r="AK54" s="4">
        <v>1309</v>
      </c>
      <c r="AL54" s="4">
        <v>26</v>
      </c>
      <c r="AM54" s="4">
        <v>4351</v>
      </c>
      <c r="AN54" s="4">
        <v>91</v>
      </c>
      <c r="AO54" s="4">
        <v>22.680530000000001</v>
      </c>
      <c r="AP54" s="4">
        <v>39547</v>
      </c>
      <c r="AQ54" s="4">
        <v>19639.099999999999</v>
      </c>
      <c r="AR54" s="4">
        <v>55</v>
      </c>
      <c r="AS54" s="4">
        <v>35156</v>
      </c>
      <c r="AT54" s="4">
        <v>0.36499999999999999</v>
      </c>
      <c r="AU54" s="4">
        <v>61.107999999999997</v>
      </c>
      <c r="AV54" s="4">
        <v>66675</v>
      </c>
      <c r="AW54" s="4">
        <v>0</v>
      </c>
      <c r="AX54" s="4">
        <v>0.5</v>
      </c>
      <c r="AY54">
        <v>0.78192307692307683</v>
      </c>
      <c r="AZ54" t="s">
        <v>70</v>
      </c>
      <c r="BA54" t="s">
        <v>252</v>
      </c>
      <c r="BB54">
        <v>1</v>
      </c>
      <c r="BC54" t="s">
        <v>531</v>
      </c>
      <c r="BD54">
        <v>7</v>
      </c>
      <c r="BE54">
        <v>61906.715000000004</v>
      </c>
      <c r="BF54">
        <v>0.11501383977489356</v>
      </c>
      <c r="BG54">
        <v>8.9931975485522536E-2</v>
      </c>
      <c r="BH54">
        <v>367086.47599999991</v>
      </c>
      <c r="BI54">
        <v>1.9396326112542488E-2</v>
      </c>
      <c r="BJ54">
        <v>1.5166434994922644E-2</v>
      </c>
      <c r="BK54">
        <v>1</v>
      </c>
      <c r="BL54" t="s">
        <v>70</v>
      </c>
      <c r="BM54">
        <v>0</v>
      </c>
      <c r="BN54" t="s">
        <v>568</v>
      </c>
    </row>
    <row r="55" spans="1:66">
      <c r="A55" s="76" t="str">
        <f t="shared" si="56"/>
        <v>강인여객</v>
      </c>
      <c r="B55" s="76" t="str">
        <f t="shared" si="57"/>
        <v>223</v>
      </c>
      <c r="C55" s="77" t="str">
        <f t="shared" si="58"/>
        <v>72바1268</v>
      </c>
      <c r="D55" s="65" t="str">
        <f t="shared" si="59"/>
        <v>대형</v>
      </c>
      <c r="E55" s="61" t="str">
        <f t="shared" si="60"/>
        <v>D</v>
      </c>
      <c r="F55" s="84">
        <f t="shared" si="61"/>
        <v>0.84807692307692306</v>
      </c>
      <c r="G55" s="85">
        <f t="shared" si="62"/>
        <v>2.2050000000000001</v>
      </c>
      <c r="H55" s="86">
        <f t="shared" si="63"/>
        <v>2.6</v>
      </c>
      <c r="I55" s="87">
        <f t="shared" si="64"/>
        <v>5346.9250000000002</v>
      </c>
      <c r="J55" s="88">
        <f t="shared" si="65"/>
        <v>8.2317257521839562E-3</v>
      </c>
      <c r="K55" s="88">
        <f t="shared" si="66"/>
        <v>0.28376177149975479</v>
      </c>
      <c r="L55" s="88">
        <f t="shared" si="67"/>
        <v>0.17524090949470958</v>
      </c>
      <c r="M55" s="89">
        <f t="shared" si="68"/>
        <v>16.376000000000001</v>
      </c>
      <c r="N55" s="90">
        <f t="shared" si="69"/>
        <v>0.187</v>
      </c>
      <c r="O55" s="90">
        <f t="shared" si="70"/>
        <v>32.204999999999998</v>
      </c>
      <c r="P55" s="91">
        <f t="shared" si="71"/>
        <v>173.4</v>
      </c>
      <c r="Q55" s="92">
        <f t="shared" si="72"/>
        <v>91</v>
      </c>
      <c r="R55" s="93">
        <f t="shared" si="73"/>
        <v>34.368415205795166</v>
      </c>
      <c r="S55" s="78">
        <f t="shared" si="74"/>
        <v>10</v>
      </c>
      <c r="T55" s="78">
        <f t="shared" si="75"/>
        <v>1722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258</v>
      </c>
      <c r="Z55" s="4" t="s">
        <v>192</v>
      </c>
      <c r="AA55" s="4" t="s">
        <v>48</v>
      </c>
      <c r="AB55" s="4">
        <v>502</v>
      </c>
      <c r="AC55" s="4">
        <v>5346.9250000000002</v>
      </c>
      <c r="AD55" s="4">
        <v>2424.4270000000001</v>
      </c>
      <c r="AE55" s="4">
        <v>2.2050000000000001</v>
      </c>
      <c r="AF55" s="4">
        <v>2.6</v>
      </c>
      <c r="AG55" s="4">
        <v>16.376000000000001</v>
      </c>
      <c r="AH55" s="4">
        <v>219.73909900000001</v>
      </c>
      <c r="AI55" s="4">
        <v>1.808832</v>
      </c>
      <c r="AJ55" s="4">
        <v>62.353555999999998</v>
      </c>
      <c r="AK55" s="4">
        <v>937</v>
      </c>
      <c r="AL55" s="4">
        <v>10</v>
      </c>
      <c r="AM55" s="4">
        <v>1722</v>
      </c>
      <c r="AN55" s="4">
        <v>91</v>
      </c>
      <c r="AO55" s="4">
        <v>24.333061000000001</v>
      </c>
      <c r="AP55" s="4">
        <v>28002.7</v>
      </c>
      <c r="AQ55" s="4">
        <v>10404</v>
      </c>
      <c r="AR55" s="4">
        <v>18</v>
      </c>
      <c r="AS55" s="4">
        <v>7652</v>
      </c>
      <c r="AT55" s="4">
        <v>0.187</v>
      </c>
      <c r="AU55" s="4">
        <v>32.204999999999998</v>
      </c>
      <c r="AV55" s="4">
        <v>50703</v>
      </c>
      <c r="AW55" s="4">
        <v>0</v>
      </c>
      <c r="AX55" s="4">
        <v>0.5</v>
      </c>
      <c r="AY55">
        <v>0.84807692307692306</v>
      </c>
      <c r="AZ55" t="s">
        <v>67</v>
      </c>
      <c r="BA55" t="s">
        <v>252</v>
      </c>
      <c r="BB55">
        <v>1</v>
      </c>
      <c r="BC55" t="s">
        <v>257</v>
      </c>
      <c r="BD55">
        <v>8</v>
      </c>
      <c r="BE55">
        <v>61906.715000000004</v>
      </c>
      <c r="BF55">
        <v>8.6370678851236088E-2</v>
      </c>
      <c r="BG55">
        <v>7.324897956422137E-2</v>
      </c>
      <c r="BH55">
        <v>367086.47599999991</v>
      </c>
      <c r="BI55">
        <v>1.4565845787247149E-2</v>
      </c>
      <c r="BJ55">
        <v>1.2352957677261524E-2</v>
      </c>
      <c r="BK55">
        <v>1</v>
      </c>
      <c r="BL55" t="s">
        <v>67</v>
      </c>
      <c r="BM55">
        <v>0</v>
      </c>
      <c r="BN55" t="s">
        <v>568</v>
      </c>
    </row>
    <row r="56" spans="1:66">
      <c r="A56" s="73" t="str">
        <f t="shared" si="56"/>
        <v>강인여객</v>
      </c>
      <c r="B56" s="73" t="str">
        <f t="shared" si="57"/>
        <v>223</v>
      </c>
      <c r="C56" s="74" t="str">
        <f t="shared" si="58"/>
        <v>72바1599</v>
      </c>
      <c r="D56" s="48" t="str">
        <f t="shared" si="59"/>
        <v>대형</v>
      </c>
      <c r="E56" s="44" t="str">
        <f t="shared" si="60"/>
        <v>C</v>
      </c>
      <c r="F56" s="94">
        <f t="shared" si="61"/>
        <v>0.85499999999999987</v>
      </c>
      <c r="G56" s="95">
        <f t="shared" si="62"/>
        <v>2.2229999999999999</v>
      </c>
      <c r="H56" s="96">
        <f t="shared" si="63"/>
        <v>2.6</v>
      </c>
      <c r="I56" s="97">
        <f t="shared" si="64"/>
        <v>8501.9740000000002</v>
      </c>
      <c r="J56" s="98">
        <f t="shared" si="65"/>
        <v>1.5804864130452706E-2</v>
      </c>
      <c r="K56" s="98">
        <f t="shared" si="66"/>
        <v>0.28392247050289221</v>
      </c>
      <c r="L56" s="98">
        <f t="shared" si="67"/>
        <v>0.18795634990179927</v>
      </c>
      <c r="M56" s="99">
        <f t="shared" si="68"/>
        <v>15.058</v>
      </c>
      <c r="N56" s="100">
        <f t="shared" si="69"/>
        <v>0.16500000000000001</v>
      </c>
      <c r="O56" s="100">
        <f t="shared" si="70"/>
        <v>22.312000000000001</v>
      </c>
      <c r="P56" s="101">
        <f t="shared" si="71"/>
        <v>225.35833333333332</v>
      </c>
      <c r="Q56" s="102">
        <f t="shared" si="72"/>
        <v>90</v>
      </c>
      <c r="R56" s="103">
        <f t="shared" si="73"/>
        <v>32.686589140878276</v>
      </c>
      <c r="S56" s="75">
        <f t="shared" si="74"/>
        <v>14</v>
      </c>
      <c r="T56" s="75">
        <f t="shared" si="75"/>
        <v>1897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260</v>
      </c>
      <c r="Z56" s="4" t="s">
        <v>192</v>
      </c>
      <c r="AA56" s="4" t="s">
        <v>48</v>
      </c>
      <c r="AB56" s="4">
        <v>502</v>
      </c>
      <c r="AC56" s="4">
        <v>8501.9740000000002</v>
      </c>
      <c r="AD56" s="4">
        <v>3824.5540000000001</v>
      </c>
      <c r="AE56" s="4">
        <v>2.2229999999999999</v>
      </c>
      <c r="AF56" s="4">
        <v>2.6</v>
      </c>
      <c r="AG56" s="4">
        <v>15.058</v>
      </c>
      <c r="AH56" s="4">
        <v>371.43514499999998</v>
      </c>
      <c r="AI56" s="4">
        <v>5.870482</v>
      </c>
      <c r="AJ56" s="4">
        <v>105.45878399999999</v>
      </c>
      <c r="AK56" s="4">
        <v>1598</v>
      </c>
      <c r="AL56" s="4">
        <v>14</v>
      </c>
      <c r="AM56" s="4">
        <v>1897</v>
      </c>
      <c r="AN56" s="4">
        <v>90</v>
      </c>
      <c r="AO56" s="4">
        <v>22.889524000000002</v>
      </c>
      <c r="AP56" s="4">
        <v>36147.599999999999</v>
      </c>
      <c r="AQ56" s="4">
        <v>13521.5</v>
      </c>
      <c r="AR56" s="4">
        <v>38</v>
      </c>
      <c r="AS56" s="4">
        <v>14191</v>
      </c>
      <c r="AT56" s="4">
        <v>0.16500000000000001</v>
      </c>
      <c r="AU56" s="4">
        <v>22.312000000000001</v>
      </c>
      <c r="AV56" s="4">
        <v>80362</v>
      </c>
      <c r="AW56" s="4">
        <v>0</v>
      </c>
      <c r="AX56" s="4">
        <v>0.5</v>
      </c>
      <c r="AY56">
        <v>0.85499999999999987</v>
      </c>
      <c r="AZ56" t="s">
        <v>69</v>
      </c>
      <c r="BA56" t="s">
        <v>252</v>
      </c>
      <c r="BB56">
        <v>2</v>
      </c>
      <c r="BC56" t="s">
        <v>259</v>
      </c>
      <c r="BD56">
        <v>9</v>
      </c>
      <c r="BE56">
        <v>61906.715000000004</v>
      </c>
      <c r="BF56">
        <v>0.13733524707295483</v>
      </c>
      <c r="BG56">
        <v>0.11742163624737637</v>
      </c>
      <c r="BH56">
        <v>367086.47599999991</v>
      </c>
      <c r="BI56">
        <v>2.3160684350572485E-2</v>
      </c>
      <c r="BJ56">
        <v>1.9802385119739471E-2</v>
      </c>
      <c r="BK56">
        <v>1</v>
      </c>
      <c r="BL56" t="s">
        <v>67</v>
      </c>
      <c r="BM56">
        <v>1</v>
      </c>
      <c r="BN56" t="s">
        <v>565</v>
      </c>
    </row>
    <row r="57" spans="1:66">
      <c r="A57" s="76" t="str">
        <f t="shared" si="56"/>
        <v>강인여객</v>
      </c>
      <c r="B57" s="76" t="str">
        <f t="shared" si="57"/>
        <v>223</v>
      </c>
      <c r="C57" s="77" t="str">
        <f t="shared" si="58"/>
        <v>72바1600</v>
      </c>
      <c r="D57" s="65" t="str">
        <f t="shared" si="59"/>
        <v>대형</v>
      </c>
      <c r="E57" s="61" t="str">
        <f t="shared" si="60"/>
        <v>B</v>
      </c>
      <c r="F57" s="84">
        <f t="shared" si="61"/>
        <v>0.92038461538461525</v>
      </c>
      <c r="G57" s="85">
        <f t="shared" si="62"/>
        <v>2.3929999999999998</v>
      </c>
      <c r="H57" s="86">
        <f t="shared" si="63"/>
        <v>2.6</v>
      </c>
      <c r="I57" s="87">
        <f t="shared" si="64"/>
        <v>7112.8580000000002</v>
      </c>
      <c r="J57" s="88">
        <f t="shared" si="65"/>
        <v>3.2420420594452396E-3</v>
      </c>
      <c r="K57" s="88">
        <f t="shared" si="66"/>
        <v>0.26925988386871808</v>
      </c>
      <c r="L57" s="88">
        <f t="shared" si="67"/>
        <v>0.15858604234753457</v>
      </c>
      <c r="M57" s="89">
        <f t="shared" si="68"/>
        <v>14.577999999999999</v>
      </c>
      <c r="N57" s="90">
        <f t="shared" si="69"/>
        <v>1.0680000000000001</v>
      </c>
      <c r="O57" s="90">
        <f t="shared" si="70"/>
        <v>31.492000000000001</v>
      </c>
      <c r="P57" s="91">
        <f t="shared" si="71"/>
        <v>182.215</v>
      </c>
      <c r="Q57" s="92">
        <f t="shared" si="72"/>
        <v>92</v>
      </c>
      <c r="R57" s="93">
        <f t="shared" si="73"/>
        <v>33.742958157564495</v>
      </c>
      <c r="S57" s="78">
        <f t="shared" si="74"/>
        <v>76</v>
      </c>
      <c r="T57" s="78">
        <f t="shared" si="75"/>
        <v>2240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262</v>
      </c>
      <c r="Z57" s="4" t="s">
        <v>192</v>
      </c>
      <c r="AA57" s="4" t="s">
        <v>48</v>
      </c>
      <c r="AB57" s="4">
        <v>502</v>
      </c>
      <c r="AC57" s="4">
        <v>7112.8580000000002</v>
      </c>
      <c r="AD57" s="4">
        <v>2972.6529999999998</v>
      </c>
      <c r="AE57" s="4">
        <v>2.3929999999999998</v>
      </c>
      <c r="AF57" s="4">
        <v>2.6</v>
      </c>
      <c r="AG57" s="4">
        <v>14.577999999999999</v>
      </c>
      <c r="AH57" s="4">
        <v>289.75379800000002</v>
      </c>
      <c r="AI57" s="4">
        <v>0.93939399999999995</v>
      </c>
      <c r="AJ57" s="4">
        <v>78.019074000000003</v>
      </c>
      <c r="AK57" s="4">
        <v>1128</v>
      </c>
      <c r="AL57" s="4">
        <v>76</v>
      </c>
      <c r="AM57" s="4">
        <v>2240</v>
      </c>
      <c r="AN57" s="4">
        <v>92</v>
      </c>
      <c r="AO57" s="4">
        <v>24.547937000000001</v>
      </c>
      <c r="AP57" s="4">
        <v>28151.200000000001</v>
      </c>
      <c r="AQ57" s="4">
        <v>10932.9</v>
      </c>
      <c r="AR57" s="4">
        <v>5</v>
      </c>
      <c r="AS57" s="4">
        <v>1613</v>
      </c>
      <c r="AT57" s="4">
        <v>1.0680000000000001</v>
      </c>
      <c r="AU57" s="4">
        <v>31.492000000000001</v>
      </c>
      <c r="AV57" s="4">
        <v>65577</v>
      </c>
      <c r="AW57" s="4">
        <v>0</v>
      </c>
      <c r="AX57" s="4">
        <v>0.51</v>
      </c>
      <c r="AY57">
        <v>0.92038461538461525</v>
      </c>
      <c r="AZ57" t="s">
        <v>68</v>
      </c>
      <c r="BA57" t="s">
        <v>252</v>
      </c>
      <c r="BB57">
        <v>1</v>
      </c>
      <c r="BC57" t="s">
        <v>588</v>
      </c>
      <c r="BD57">
        <v>9</v>
      </c>
      <c r="BE57">
        <v>61906.715000000004</v>
      </c>
      <c r="BF57">
        <v>0.11489638886508514</v>
      </c>
      <c r="BG57">
        <v>0.10574886867467258</v>
      </c>
      <c r="BH57">
        <v>367086.47599999991</v>
      </c>
      <c r="BI57">
        <v>1.9376518790629602E-2</v>
      </c>
      <c r="BJ57">
        <v>1.7833849794606397E-2</v>
      </c>
      <c r="BK57">
        <v>1</v>
      </c>
      <c r="BL57" t="s">
        <v>69</v>
      </c>
      <c r="BM57">
        <v>1</v>
      </c>
      <c r="BN57" t="s">
        <v>565</v>
      </c>
    </row>
    <row r="58" spans="1:66">
      <c r="A58" s="73" t="str">
        <f t="shared" si="56"/>
        <v>강인여객</v>
      </c>
      <c r="B58" s="73" t="str">
        <f t="shared" si="57"/>
        <v>급행91</v>
      </c>
      <c r="C58" s="74" t="str">
        <f t="shared" si="58"/>
        <v>70바5981</v>
      </c>
      <c r="D58" s="48" t="str">
        <f t="shared" si="59"/>
        <v>대형</v>
      </c>
      <c r="E58" s="44" t="str">
        <f t="shared" si="60"/>
        <v>S</v>
      </c>
      <c r="F58" s="94">
        <f t="shared" si="61"/>
        <v>1.1959259259259258</v>
      </c>
      <c r="G58" s="95">
        <f t="shared" si="62"/>
        <v>3.2290000000000001</v>
      </c>
      <c r="H58" s="96">
        <f t="shared" si="63"/>
        <v>2.7</v>
      </c>
      <c r="I58" s="97">
        <f t="shared" si="64"/>
        <v>10005.561</v>
      </c>
      <c r="J58" s="98">
        <f t="shared" si="65"/>
        <v>4.6370925765493169E-2</v>
      </c>
      <c r="K58" s="98">
        <f t="shared" si="66"/>
        <v>0.29260664285866567</v>
      </c>
      <c r="L58" s="98">
        <f t="shared" si="67"/>
        <v>0.15131585325400546</v>
      </c>
      <c r="M58" s="99">
        <f t="shared" si="68"/>
        <v>16.882000000000001</v>
      </c>
      <c r="N58" s="100">
        <f t="shared" si="69"/>
        <v>0.08</v>
      </c>
      <c r="O58" s="100">
        <f t="shared" si="70"/>
        <v>23.837</v>
      </c>
      <c r="P58" s="101">
        <f t="shared" si="71"/>
        <v>155.35</v>
      </c>
      <c r="Q58" s="102">
        <f t="shared" si="72"/>
        <v>110</v>
      </c>
      <c r="R58" s="103">
        <f t="shared" si="73"/>
        <v>40.161405035550004</v>
      </c>
      <c r="S58" s="75">
        <f t="shared" si="74"/>
        <v>8</v>
      </c>
      <c r="T58" s="75">
        <f t="shared" si="75"/>
        <v>2385</v>
      </c>
      <c r="U58" t="s">
        <v>117</v>
      </c>
      <c r="V58" t="s">
        <v>121</v>
      </c>
      <c r="W58" t="s">
        <v>117</v>
      </c>
      <c r="X58" s="4" t="s">
        <v>121</v>
      </c>
      <c r="Y58" s="4" t="s">
        <v>263</v>
      </c>
      <c r="Z58" s="4" t="s">
        <v>192</v>
      </c>
      <c r="AA58" s="4" t="s">
        <v>48</v>
      </c>
      <c r="AB58" s="4">
        <v>502</v>
      </c>
      <c r="AC58" s="4">
        <v>10005.561</v>
      </c>
      <c r="AD58" s="4">
        <v>3099</v>
      </c>
      <c r="AE58" s="4">
        <v>3.2290000000000001</v>
      </c>
      <c r="AF58" s="4">
        <v>2.7</v>
      </c>
      <c r="AG58" s="4">
        <v>16.882000000000001</v>
      </c>
      <c r="AH58" s="4">
        <v>376.891505</v>
      </c>
      <c r="AI58" s="4">
        <v>17.476807999999998</v>
      </c>
      <c r="AJ58" s="4">
        <v>110.280958</v>
      </c>
      <c r="AK58" s="4">
        <v>1514</v>
      </c>
      <c r="AL58" s="4">
        <v>8</v>
      </c>
      <c r="AM58" s="4">
        <v>2385</v>
      </c>
      <c r="AN58" s="4">
        <v>110</v>
      </c>
      <c r="AO58" s="4">
        <v>26.547588999999999</v>
      </c>
      <c r="AP58" s="4">
        <v>46708.1</v>
      </c>
      <c r="AQ58" s="4">
        <v>9321</v>
      </c>
      <c r="AR58" s="4">
        <v>13</v>
      </c>
      <c r="AS58" s="4">
        <v>4000</v>
      </c>
      <c r="AT58" s="4">
        <v>0.08</v>
      </c>
      <c r="AU58" s="4">
        <v>23.837</v>
      </c>
      <c r="AV58" s="4">
        <v>76211</v>
      </c>
      <c r="AW58" s="4">
        <v>0</v>
      </c>
      <c r="AX58" s="4">
        <v>0.64</v>
      </c>
      <c r="AY58">
        <v>1.1959259259259258</v>
      </c>
      <c r="AZ58" t="s">
        <v>71</v>
      </c>
      <c r="BA58" t="s">
        <v>264</v>
      </c>
      <c r="BB58">
        <v>1</v>
      </c>
      <c r="BC58" t="s">
        <v>265</v>
      </c>
      <c r="BD58">
        <v>7</v>
      </c>
      <c r="BE58">
        <v>55545.492999999995</v>
      </c>
      <c r="BF58">
        <v>0.18013272471989764</v>
      </c>
      <c r="BG58">
        <v>0.21542539560020349</v>
      </c>
      <c r="BH58">
        <v>367086.47599999991</v>
      </c>
      <c r="BI58">
        <v>2.7256686514378705E-2</v>
      </c>
      <c r="BJ58">
        <v>3.259697805738105E-2</v>
      </c>
      <c r="BK58">
        <v>1</v>
      </c>
      <c r="BL58" t="s">
        <v>71</v>
      </c>
      <c r="BM58">
        <v>0</v>
      </c>
      <c r="BN58" t="s">
        <v>568</v>
      </c>
    </row>
    <row r="59" spans="1:66">
      <c r="A59" s="76" t="str">
        <f t="shared" ref="A59:A69" si="76">W59</f>
        <v>강인여객</v>
      </c>
      <c r="B59" s="76" t="str">
        <f t="shared" ref="B59:B69" si="77">V59</f>
        <v>급행91</v>
      </c>
      <c r="C59" s="77" t="str">
        <f t="shared" ref="C59:C69" si="78">Y59</f>
        <v>70바6017</v>
      </c>
      <c r="D59" s="65" t="str">
        <f t="shared" ref="D59:D69" si="79">Z59</f>
        <v>대형</v>
      </c>
      <c r="E59" s="61" t="str">
        <f t="shared" ref="E59:E69" si="80">AZ59</f>
        <v>B</v>
      </c>
      <c r="F59" s="84">
        <f t="shared" ref="F59:F69" si="81">G59/H59</f>
        <v>0.93777777777777771</v>
      </c>
      <c r="G59" s="85">
        <f t="shared" ref="G59:G69" si="82">AE59</f>
        <v>2.532</v>
      </c>
      <c r="H59" s="86">
        <f t="shared" ref="H59:H69" si="83">AF59</f>
        <v>2.7</v>
      </c>
      <c r="I59" s="87">
        <f t="shared" ref="I59:I69" si="84">AC59</f>
        <v>8946.3169999999991</v>
      </c>
      <c r="J59" s="88">
        <f t="shared" ref="J59:J69" si="85">AI59/AH59</f>
        <v>6.6399126745163252E-3</v>
      </c>
      <c r="K59" s="88">
        <f t="shared" ref="K59:K69" si="86">AJ59/AH59</f>
        <v>0.30735840396420439</v>
      </c>
      <c r="L59" s="88">
        <f t="shared" ref="L59:L69" si="87">AK59/AC59</f>
        <v>0.27229082090428947</v>
      </c>
      <c r="M59" s="89">
        <f t="shared" ref="M59:M69" si="88">AG59</f>
        <v>15.941000000000001</v>
      </c>
      <c r="N59" s="90">
        <f t="shared" ref="N59:N69" si="89">IF(AW59=0,AT59,"속도계이상")</f>
        <v>0.23499999999999999</v>
      </c>
      <c r="O59" s="90">
        <f t="shared" ref="O59:O69" si="90">IF(AW59=0,AU59,"속도계이상")</f>
        <v>18.89</v>
      </c>
      <c r="P59" s="91">
        <f t="shared" ref="P59:P69" si="91">AQ59/60</f>
        <v>135.02333333333334</v>
      </c>
      <c r="Q59" s="92">
        <f t="shared" ref="Q59:Q69" si="92">AN59</f>
        <v>106</v>
      </c>
      <c r="R59" s="93">
        <f t="shared" ref="R59:R69" si="93">AC59/(AH59-AI59-AJ59)</f>
        <v>40.335294256803422</v>
      </c>
      <c r="S59" s="78">
        <f t="shared" ref="S59:S69" si="94">IF(AW59=0,AL59,"속도계이상")</f>
        <v>21</v>
      </c>
      <c r="T59" s="78">
        <f t="shared" ref="T59:T69" si="95">IF(AW59=0,AM59,"속도계이상")</f>
        <v>1690</v>
      </c>
      <c r="U59" t="s">
        <v>117</v>
      </c>
      <c r="V59" t="s">
        <v>121</v>
      </c>
      <c r="W59" t="s">
        <v>117</v>
      </c>
      <c r="X59" s="4" t="s">
        <v>121</v>
      </c>
      <c r="Y59" s="4" t="s">
        <v>266</v>
      </c>
      <c r="Z59" s="4" t="s">
        <v>192</v>
      </c>
      <c r="AA59" s="4" t="s">
        <v>48</v>
      </c>
      <c r="AB59" s="4">
        <v>502</v>
      </c>
      <c r="AC59" s="4">
        <v>8946.3169999999991</v>
      </c>
      <c r="AD59" s="4">
        <v>3533.6280000000002</v>
      </c>
      <c r="AE59" s="4">
        <v>2.532</v>
      </c>
      <c r="AF59" s="4">
        <v>2.7</v>
      </c>
      <c r="AG59" s="4">
        <v>15.941000000000001</v>
      </c>
      <c r="AH59" s="4">
        <v>323.32096899999999</v>
      </c>
      <c r="AI59" s="4">
        <v>2.1468229999999999</v>
      </c>
      <c r="AJ59" s="4">
        <v>99.375416999999999</v>
      </c>
      <c r="AK59" s="4">
        <v>2436</v>
      </c>
      <c r="AL59" s="4">
        <v>21</v>
      </c>
      <c r="AM59" s="4">
        <v>1690</v>
      </c>
      <c r="AN59" s="4">
        <v>106</v>
      </c>
      <c r="AO59" s="4">
        <v>27.670079000000001</v>
      </c>
      <c r="AP59" s="4">
        <v>45752.1</v>
      </c>
      <c r="AQ59" s="4">
        <v>8101.4</v>
      </c>
      <c r="AR59" s="4">
        <v>12</v>
      </c>
      <c r="AS59" s="4">
        <v>2388</v>
      </c>
      <c r="AT59" s="4">
        <v>0.23499999999999999</v>
      </c>
      <c r="AU59" s="4">
        <v>18.89</v>
      </c>
      <c r="AV59" s="4">
        <v>68420</v>
      </c>
      <c r="AW59" s="4">
        <v>0</v>
      </c>
      <c r="AX59" s="4">
        <v>0.48</v>
      </c>
      <c r="AY59">
        <v>0.93777777777777771</v>
      </c>
      <c r="AZ59" t="s">
        <v>68</v>
      </c>
      <c r="BA59" t="s">
        <v>264</v>
      </c>
      <c r="BB59">
        <v>1</v>
      </c>
      <c r="BC59" t="s">
        <v>532</v>
      </c>
      <c r="BD59">
        <v>7</v>
      </c>
      <c r="BE59">
        <v>55545.492999999995</v>
      </c>
      <c r="BF59">
        <v>0.16106287867496288</v>
      </c>
      <c r="BG59">
        <v>0.15104118844629852</v>
      </c>
      <c r="BH59">
        <v>367086.47599999991</v>
      </c>
      <c r="BI59">
        <v>2.4371143000103335E-2</v>
      </c>
      <c r="BJ59">
        <v>2.2854716324541349E-2</v>
      </c>
      <c r="BK59">
        <v>1</v>
      </c>
      <c r="BL59" t="s">
        <v>69</v>
      </c>
      <c r="BM59">
        <v>1</v>
      </c>
      <c r="BN59" t="s">
        <v>565</v>
      </c>
    </row>
    <row r="60" spans="1:66">
      <c r="A60" s="73" t="str">
        <f t="shared" si="76"/>
        <v>강인여객</v>
      </c>
      <c r="B60" s="73" t="str">
        <f t="shared" si="77"/>
        <v>급행91</v>
      </c>
      <c r="C60" s="74" t="str">
        <f t="shared" si="78"/>
        <v>70바6018</v>
      </c>
      <c r="D60" s="48" t="str">
        <f t="shared" si="79"/>
        <v>대형</v>
      </c>
      <c r="E60" s="44" t="str">
        <f t="shared" si="80"/>
        <v>D</v>
      </c>
      <c r="F60" s="94">
        <f t="shared" si="81"/>
        <v>0.82678571428571435</v>
      </c>
      <c r="G60" s="95">
        <f t="shared" si="82"/>
        <v>2.3149999999999999</v>
      </c>
      <c r="H60" s="96">
        <f t="shared" si="83"/>
        <v>2.8</v>
      </c>
      <c r="I60" s="97">
        <f t="shared" si="84"/>
        <v>9092.9570000000003</v>
      </c>
      <c r="J60" s="98">
        <f t="shared" si="85"/>
        <v>2.0678584678431602E-2</v>
      </c>
      <c r="K60" s="98">
        <f t="shared" si="86"/>
        <v>0.32924318976287109</v>
      </c>
      <c r="L60" s="98">
        <f t="shared" si="87"/>
        <v>0.21819084814763778</v>
      </c>
      <c r="M60" s="99">
        <f t="shared" si="88"/>
        <v>17.853000000000002</v>
      </c>
      <c r="N60" s="100">
        <f t="shared" si="89"/>
        <v>0.11</v>
      </c>
      <c r="O60" s="100">
        <f t="shared" si="90"/>
        <v>24.007999999999999</v>
      </c>
      <c r="P60" s="101">
        <f t="shared" si="91"/>
        <v>113.13333333333334</v>
      </c>
      <c r="Q60" s="102">
        <f t="shared" si="92"/>
        <v>109</v>
      </c>
      <c r="R60" s="103">
        <f t="shared" si="93"/>
        <v>38.361405629468614</v>
      </c>
      <c r="S60" s="75">
        <f t="shared" si="94"/>
        <v>10</v>
      </c>
      <c r="T60" s="75">
        <f t="shared" si="95"/>
        <v>2183</v>
      </c>
      <c r="U60" t="s">
        <v>117</v>
      </c>
      <c r="V60" t="s">
        <v>121</v>
      </c>
      <c r="W60" t="s">
        <v>117</v>
      </c>
      <c r="X60" s="4" t="s">
        <v>121</v>
      </c>
      <c r="Y60" s="4" t="s">
        <v>589</v>
      </c>
      <c r="Z60" s="4" t="s">
        <v>192</v>
      </c>
      <c r="AA60" s="4" t="s">
        <v>48</v>
      </c>
      <c r="AB60" s="4">
        <v>502</v>
      </c>
      <c r="AC60" s="4">
        <v>9092.9570000000003</v>
      </c>
      <c r="AD60" s="4">
        <v>3927.5630000000001</v>
      </c>
      <c r="AE60" s="4">
        <v>2.3149999999999999</v>
      </c>
      <c r="AF60" s="4">
        <v>2.8</v>
      </c>
      <c r="AG60" s="4">
        <v>17.853000000000002</v>
      </c>
      <c r="AH60" s="4">
        <v>364.62379399999998</v>
      </c>
      <c r="AI60" s="4">
        <v>7.5399039999999999</v>
      </c>
      <c r="AJ60" s="4">
        <v>120.04990100000001</v>
      </c>
      <c r="AK60" s="4">
        <v>1984</v>
      </c>
      <c r="AL60" s="4">
        <v>10</v>
      </c>
      <c r="AM60" s="4">
        <v>2183</v>
      </c>
      <c r="AN60" s="4">
        <v>109</v>
      </c>
      <c r="AO60" s="4">
        <v>24.937913999999999</v>
      </c>
      <c r="AP60" s="4">
        <v>56197.4</v>
      </c>
      <c r="AQ60" s="4">
        <v>6788</v>
      </c>
      <c r="AR60" s="4">
        <v>93</v>
      </c>
      <c r="AS60" s="4">
        <v>29036</v>
      </c>
      <c r="AT60" s="4">
        <v>0.11</v>
      </c>
      <c r="AU60" s="4">
        <v>24.007999999999999</v>
      </c>
      <c r="AV60" s="4">
        <v>69927</v>
      </c>
      <c r="AW60" s="4">
        <v>0</v>
      </c>
      <c r="AX60" s="4">
        <v>0.5</v>
      </c>
      <c r="AY60">
        <v>0.82678571428571435</v>
      </c>
      <c r="AZ60" t="s">
        <v>67</v>
      </c>
      <c r="BA60" t="s">
        <v>264</v>
      </c>
      <c r="BB60">
        <v>1</v>
      </c>
      <c r="BC60" t="s">
        <v>590</v>
      </c>
      <c r="BD60">
        <v>7</v>
      </c>
      <c r="BE60">
        <v>55545.492999999995</v>
      </c>
      <c r="BF60">
        <v>0.16370287684727186</v>
      </c>
      <c r="BG60">
        <v>0.13534719996479799</v>
      </c>
      <c r="BH60">
        <v>367086.47599999991</v>
      </c>
      <c r="BI60">
        <v>2.4770612905935557E-2</v>
      </c>
      <c r="BJ60">
        <v>2.0479988884728864E-2</v>
      </c>
      <c r="BK60">
        <v>1</v>
      </c>
      <c r="BL60" t="s">
        <v>67</v>
      </c>
      <c r="BM60">
        <v>0</v>
      </c>
      <c r="BN60" t="s">
        <v>568</v>
      </c>
    </row>
    <row r="61" spans="1:66">
      <c r="A61" s="76" t="str">
        <f t="shared" si="76"/>
        <v>강인여객</v>
      </c>
      <c r="B61" s="76" t="str">
        <f t="shared" si="77"/>
        <v>급행91</v>
      </c>
      <c r="C61" s="77" t="str">
        <f t="shared" si="78"/>
        <v>72바1259</v>
      </c>
      <c r="D61" s="65" t="str">
        <f t="shared" si="79"/>
        <v>대형</v>
      </c>
      <c r="E61" s="61" t="str">
        <f t="shared" si="80"/>
        <v>S</v>
      </c>
      <c r="F61" s="84">
        <f t="shared" si="81"/>
        <v>1.0077777777777777</v>
      </c>
      <c r="G61" s="85">
        <f t="shared" si="82"/>
        <v>2.7210000000000001</v>
      </c>
      <c r="H61" s="86">
        <f t="shared" si="83"/>
        <v>2.7</v>
      </c>
      <c r="I61" s="87">
        <f t="shared" si="84"/>
        <v>9278.5349999999999</v>
      </c>
      <c r="J61" s="88">
        <f t="shared" si="85"/>
        <v>1.6255719726604972E-2</v>
      </c>
      <c r="K61" s="88">
        <f t="shared" si="86"/>
        <v>0.30415467528475265</v>
      </c>
      <c r="L61" s="88">
        <f t="shared" si="87"/>
        <v>0.24206407584818077</v>
      </c>
      <c r="M61" s="89">
        <f t="shared" si="88"/>
        <v>16.315000000000001</v>
      </c>
      <c r="N61" s="90">
        <f t="shared" si="89"/>
        <v>8.5999999999999993E-2</v>
      </c>
      <c r="O61" s="90">
        <f t="shared" si="90"/>
        <v>15.983000000000001</v>
      </c>
      <c r="P61" s="91">
        <f t="shared" si="91"/>
        <v>124.82833333333333</v>
      </c>
      <c r="Q61" s="92">
        <f t="shared" si="92"/>
        <v>109</v>
      </c>
      <c r="R61" s="93">
        <f t="shared" si="93"/>
        <v>38.450669905652525</v>
      </c>
      <c r="S61" s="78">
        <f t="shared" si="94"/>
        <v>8</v>
      </c>
      <c r="T61" s="78">
        <f t="shared" si="95"/>
        <v>1483</v>
      </c>
      <c r="U61" t="s">
        <v>117</v>
      </c>
      <c r="V61" t="s">
        <v>121</v>
      </c>
      <c r="W61" t="s">
        <v>117</v>
      </c>
      <c r="X61" s="4" t="s">
        <v>121</v>
      </c>
      <c r="Y61" s="4" t="s">
        <v>268</v>
      </c>
      <c r="Z61" s="4" t="s">
        <v>192</v>
      </c>
      <c r="AA61" s="4" t="s">
        <v>48</v>
      </c>
      <c r="AB61" s="4">
        <v>502</v>
      </c>
      <c r="AC61" s="4">
        <v>9278.5349999999999</v>
      </c>
      <c r="AD61" s="4">
        <v>3409.6260000000002</v>
      </c>
      <c r="AE61" s="4">
        <v>2.7210000000000001</v>
      </c>
      <c r="AF61" s="4">
        <v>2.7</v>
      </c>
      <c r="AG61" s="4">
        <v>16.315000000000001</v>
      </c>
      <c r="AH61" s="4">
        <v>355.08209399999998</v>
      </c>
      <c r="AI61" s="4">
        <v>5.7721150000000003</v>
      </c>
      <c r="AJ61" s="4">
        <v>107.99987900000001</v>
      </c>
      <c r="AK61" s="4">
        <v>2246</v>
      </c>
      <c r="AL61" s="4">
        <v>8</v>
      </c>
      <c r="AM61" s="4">
        <v>1483</v>
      </c>
      <c r="AN61" s="4">
        <v>109</v>
      </c>
      <c r="AO61" s="4">
        <v>26.130675</v>
      </c>
      <c r="AP61" s="4">
        <v>47065.9</v>
      </c>
      <c r="AQ61" s="4">
        <v>7489.7</v>
      </c>
      <c r="AR61" s="4">
        <v>34</v>
      </c>
      <c r="AS61" s="4">
        <v>11816</v>
      </c>
      <c r="AT61" s="4">
        <v>8.5999999999999993E-2</v>
      </c>
      <c r="AU61" s="4">
        <v>15.983000000000001</v>
      </c>
      <c r="AV61" s="4">
        <v>70073</v>
      </c>
      <c r="AW61" s="4">
        <v>0</v>
      </c>
      <c r="AX61" s="4">
        <v>0.55000000000000004</v>
      </c>
      <c r="AY61">
        <v>1.0077777777777777</v>
      </c>
      <c r="AZ61" t="s">
        <v>71</v>
      </c>
      <c r="BA61" t="s">
        <v>264</v>
      </c>
      <c r="BB61">
        <v>2</v>
      </c>
      <c r="BC61" t="s">
        <v>591</v>
      </c>
      <c r="BD61">
        <v>13</v>
      </c>
      <c r="BE61">
        <v>55545.492999999995</v>
      </c>
      <c r="BF61">
        <v>0.16704388599089401</v>
      </c>
      <c r="BG61">
        <v>0.1683431162152676</v>
      </c>
      <c r="BH61">
        <v>367086.47599999991</v>
      </c>
      <c r="BI61">
        <v>2.5276155910467273E-2</v>
      </c>
      <c r="BJ61">
        <v>2.5472748234215348E-2</v>
      </c>
      <c r="BK61">
        <v>1</v>
      </c>
      <c r="BL61" t="s">
        <v>71</v>
      </c>
      <c r="BM61">
        <v>0</v>
      </c>
      <c r="BN61" t="s">
        <v>568</v>
      </c>
    </row>
    <row r="62" spans="1:66">
      <c r="A62" s="73" t="str">
        <f t="shared" si="76"/>
        <v>강인여객</v>
      </c>
      <c r="B62" s="73" t="str">
        <f t="shared" si="77"/>
        <v>급행91</v>
      </c>
      <c r="C62" s="74" t="str">
        <f t="shared" si="78"/>
        <v>72바1602</v>
      </c>
      <c r="D62" s="48" t="str">
        <f t="shared" si="79"/>
        <v>대형</v>
      </c>
      <c r="E62" s="44" t="str">
        <f t="shared" si="80"/>
        <v>B</v>
      </c>
      <c r="F62" s="94">
        <f t="shared" si="81"/>
        <v>0.92407407407407405</v>
      </c>
      <c r="G62" s="95">
        <f t="shared" si="82"/>
        <v>2.4950000000000001</v>
      </c>
      <c r="H62" s="96">
        <f t="shared" si="83"/>
        <v>2.7</v>
      </c>
      <c r="I62" s="97">
        <f t="shared" si="84"/>
        <v>9582.74</v>
      </c>
      <c r="J62" s="98">
        <f t="shared" si="85"/>
        <v>9.3204056379104904E-3</v>
      </c>
      <c r="K62" s="98">
        <f t="shared" si="86"/>
        <v>0.30859511094732262</v>
      </c>
      <c r="L62" s="98">
        <f t="shared" si="87"/>
        <v>0.28050432339810955</v>
      </c>
      <c r="M62" s="99">
        <f t="shared" si="88"/>
        <v>16.984999999999999</v>
      </c>
      <c r="N62" s="100">
        <f t="shared" si="89"/>
        <v>0.26100000000000001</v>
      </c>
      <c r="O62" s="100">
        <f t="shared" si="90"/>
        <v>24.962</v>
      </c>
      <c r="P62" s="101">
        <f t="shared" si="91"/>
        <v>86.476666666666674</v>
      </c>
      <c r="Q62" s="102">
        <f t="shared" si="92"/>
        <v>104</v>
      </c>
      <c r="R62" s="103">
        <f t="shared" si="93"/>
        <v>39.121589643741494</v>
      </c>
      <c r="S62" s="75">
        <f t="shared" si="94"/>
        <v>25</v>
      </c>
      <c r="T62" s="75">
        <f t="shared" si="95"/>
        <v>2392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269</v>
      </c>
      <c r="Z62" s="4" t="s">
        <v>192</v>
      </c>
      <c r="AA62" s="4" t="s">
        <v>48</v>
      </c>
      <c r="AB62" s="4">
        <v>502</v>
      </c>
      <c r="AC62" s="4">
        <v>9582.74</v>
      </c>
      <c r="AD62" s="4">
        <v>3840.0810000000001</v>
      </c>
      <c r="AE62" s="4">
        <v>2.4950000000000001</v>
      </c>
      <c r="AF62" s="4">
        <v>2.7</v>
      </c>
      <c r="AG62" s="4">
        <v>16.984999999999999</v>
      </c>
      <c r="AH62" s="4">
        <v>359.11623700000001</v>
      </c>
      <c r="AI62" s="4">
        <v>3.3471090000000001</v>
      </c>
      <c r="AJ62" s="4">
        <v>110.82151500000001</v>
      </c>
      <c r="AK62" s="4">
        <v>2688</v>
      </c>
      <c r="AL62" s="4">
        <v>25</v>
      </c>
      <c r="AM62" s="4">
        <v>2392</v>
      </c>
      <c r="AN62" s="4">
        <v>104</v>
      </c>
      <c r="AO62" s="4">
        <v>26.684228999999998</v>
      </c>
      <c r="AP62" s="4">
        <v>37808.6</v>
      </c>
      <c r="AQ62" s="4">
        <v>5188.6000000000004</v>
      </c>
      <c r="AR62" s="4">
        <v>14</v>
      </c>
      <c r="AS62" s="4">
        <v>2964</v>
      </c>
      <c r="AT62" s="4">
        <v>0.26100000000000001</v>
      </c>
      <c r="AU62" s="4">
        <v>24.962</v>
      </c>
      <c r="AV62" s="4">
        <v>71801</v>
      </c>
      <c r="AW62" s="4">
        <v>0</v>
      </c>
      <c r="AX62" s="4">
        <v>0.51</v>
      </c>
      <c r="AY62">
        <v>0.92407407407407405</v>
      </c>
      <c r="AZ62" t="s">
        <v>68</v>
      </c>
      <c r="BA62" t="s">
        <v>264</v>
      </c>
      <c r="BB62">
        <v>2</v>
      </c>
      <c r="BC62" t="s">
        <v>592</v>
      </c>
      <c r="BD62">
        <v>11</v>
      </c>
      <c r="BE62">
        <v>55545.492999999995</v>
      </c>
      <c r="BF62">
        <v>0.17252056796039242</v>
      </c>
      <c r="BG62">
        <v>0.15942178409673299</v>
      </c>
      <c r="BH62">
        <v>367086.47599999991</v>
      </c>
      <c r="BI62">
        <v>2.6104857101845402E-2</v>
      </c>
      <c r="BJ62">
        <v>2.4122821655223805E-2</v>
      </c>
      <c r="BK62">
        <v>1</v>
      </c>
      <c r="BL62" t="s">
        <v>69</v>
      </c>
      <c r="BM62">
        <v>1</v>
      </c>
      <c r="BN62" t="s">
        <v>565</v>
      </c>
    </row>
    <row r="63" spans="1:66">
      <c r="A63" s="76" t="str">
        <f t="shared" si="76"/>
        <v>강인여객</v>
      </c>
      <c r="B63" s="76" t="str">
        <f t="shared" si="77"/>
        <v>급행91</v>
      </c>
      <c r="C63" s="77" t="str">
        <f t="shared" si="78"/>
        <v>72바1603</v>
      </c>
      <c r="D63" s="65" t="str">
        <f t="shared" si="79"/>
        <v>대형</v>
      </c>
      <c r="E63" s="61" t="str">
        <f t="shared" si="80"/>
        <v>A</v>
      </c>
      <c r="F63" s="84">
        <f t="shared" si="81"/>
        <v>0.96666666666666656</v>
      </c>
      <c r="G63" s="85">
        <f t="shared" si="82"/>
        <v>2.61</v>
      </c>
      <c r="H63" s="86">
        <f t="shared" si="83"/>
        <v>2.7</v>
      </c>
      <c r="I63" s="87">
        <f t="shared" si="84"/>
        <v>8639.3829999999998</v>
      </c>
      <c r="J63" s="88">
        <f t="shared" si="85"/>
        <v>1.018233936895413E-2</v>
      </c>
      <c r="K63" s="88">
        <f t="shared" si="86"/>
        <v>0.30195199822188423</v>
      </c>
      <c r="L63" s="88">
        <f t="shared" si="87"/>
        <v>0.20001428342741606</v>
      </c>
      <c r="M63" s="89">
        <f t="shared" si="88"/>
        <v>15.744</v>
      </c>
      <c r="N63" s="90">
        <f t="shared" si="89"/>
        <v>0</v>
      </c>
      <c r="O63" s="90">
        <f t="shared" si="90"/>
        <v>17.05</v>
      </c>
      <c r="P63" s="91">
        <f t="shared" si="91"/>
        <v>61.521666666666668</v>
      </c>
      <c r="Q63" s="92">
        <f t="shared" si="92"/>
        <v>101</v>
      </c>
      <c r="R63" s="93">
        <f t="shared" si="93"/>
        <v>37.328492115847382</v>
      </c>
      <c r="S63" s="78">
        <f t="shared" si="94"/>
        <v>0</v>
      </c>
      <c r="T63" s="78">
        <f t="shared" si="95"/>
        <v>1473</v>
      </c>
      <c r="U63" t="s">
        <v>117</v>
      </c>
      <c r="V63" t="s">
        <v>121</v>
      </c>
      <c r="W63" t="s">
        <v>117</v>
      </c>
      <c r="X63" s="4" t="s">
        <v>121</v>
      </c>
      <c r="Y63" s="4" t="s">
        <v>547</v>
      </c>
      <c r="Z63" s="4" t="s">
        <v>192</v>
      </c>
      <c r="AA63" s="4" t="s">
        <v>48</v>
      </c>
      <c r="AB63" s="4">
        <v>502</v>
      </c>
      <c r="AC63" s="4">
        <v>8639.3829999999998</v>
      </c>
      <c r="AD63" s="4">
        <v>3310.46</v>
      </c>
      <c r="AE63" s="4">
        <v>2.61</v>
      </c>
      <c r="AF63" s="4">
        <v>2.7</v>
      </c>
      <c r="AG63" s="4">
        <v>15.744</v>
      </c>
      <c r="AH63" s="4">
        <v>336.46403600000002</v>
      </c>
      <c r="AI63" s="4">
        <v>3.4259909999999998</v>
      </c>
      <c r="AJ63" s="4">
        <v>101.59598800000001</v>
      </c>
      <c r="AK63" s="4">
        <v>1728</v>
      </c>
      <c r="AL63" s="4">
        <v>0</v>
      </c>
      <c r="AM63" s="4">
        <v>1473</v>
      </c>
      <c r="AN63" s="4">
        <v>101</v>
      </c>
      <c r="AO63" s="4">
        <v>25.676987</v>
      </c>
      <c r="AP63" s="4">
        <v>32011.5</v>
      </c>
      <c r="AQ63" s="4">
        <v>3691.3</v>
      </c>
      <c r="AR63" s="4">
        <v>17</v>
      </c>
      <c r="AS63" s="4">
        <v>3464</v>
      </c>
      <c r="AT63" s="4">
        <v>0</v>
      </c>
      <c r="AU63" s="4">
        <v>17.05</v>
      </c>
      <c r="AV63" s="4">
        <v>67395</v>
      </c>
      <c r="AW63" s="4">
        <v>0</v>
      </c>
      <c r="AX63" s="4">
        <v>0.53</v>
      </c>
      <c r="AY63">
        <v>0.96666666666666656</v>
      </c>
      <c r="AZ63" t="s">
        <v>66</v>
      </c>
      <c r="BA63" t="s">
        <v>264</v>
      </c>
      <c r="BB63">
        <v>1</v>
      </c>
      <c r="BC63" t="s">
        <v>267</v>
      </c>
      <c r="BD63">
        <v>6</v>
      </c>
      <c r="BE63">
        <v>55545.492999999995</v>
      </c>
      <c r="BF63">
        <v>0.1555370658065813</v>
      </c>
      <c r="BG63">
        <v>0.15035249694636191</v>
      </c>
      <c r="BH63">
        <v>367086.47599999991</v>
      </c>
      <c r="BI63">
        <v>2.3535007593142719E-2</v>
      </c>
      <c r="BJ63">
        <v>2.2750507340037959E-2</v>
      </c>
      <c r="BK63">
        <v>1</v>
      </c>
      <c r="BL63" t="s">
        <v>69</v>
      </c>
      <c r="BM63">
        <v>2</v>
      </c>
      <c r="BN63" t="s">
        <v>565</v>
      </c>
    </row>
    <row r="64" spans="1:66">
      <c r="A64" s="73" t="str">
        <f t="shared" si="76"/>
        <v>강인여객</v>
      </c>
      <c r="B64" s="73" t="str">
        <f t="shared" si="77"/>
        <v>예비</v>
      </c>
      <c r="C64" s="74" t="str">
        <f t="shared" si="78"/>
        <v>70바5061</v>
      </c>
      <c r="D64" s="48" t="str">
        <f t="shared" si="79"/>
        <v>대형</v>
      </c>
      <c r="E64" s="44" t="str">
        <f t="shared" si="80"/>
        <v>S</v>
      </c>
      <c r="F64" s="94">
        <f t="shared" si="81"/>
        <v>1.0656521739130436</v>
      </c>
      <c r="G64" s="95">
        <f t="shared" si="82"/>
        <v>2.4510000000000001</v>
      </c>
      <c r="H64" s="96">
        <f t="shared" si="83"/>
        <v>2.2999999999999998</v>
      </c>
      <c r="I64" s="97">
        <f t="shared" si="84"/>
        <v>3801.9720000000002</v>
      </c>
      <c r="J64" s="98">
        <f t="shared" si="85"/>
        <v>2.5378925370763108E-2</v>
      </c>
      <c r="K64" s="98">
        <f t="shared" si="86"/>
        <v>0.30805162261595864</v>
      </c>
      <c r="L64" s="98">
        <f t="shared" si="87"/>
        <v>0.2396124958311108</v>
      </c>
      <c r="M64" s="99">
        <f t="shared" si="88"/>
        <v>17.895</v>
      </c>
      <c r="N64" s="100">
        <f t="shared" si="89"/>
        <v>0.26300000000000001</v>
      </c>
      <c r="O64" s="100">
        <f t="shared" si="90"/>
        <v>25.119</v>
      </c>
      <c r="P64" s="101">
        <f t="shared" si="91"/>
        <v>26.983333333333334</v>
      </c>
      <c r="Q64" s="102">
        <f t="shared" si="92"/>
        <v>104</v>
      </c>
      <c r="R64" s="103">
        <f t="shared" si="93"/>
        <v>38.377571279621122</v>
      </c>
      <c r="S64" s="75">
        <f t="shared" si="94"/>
        <v>10</v>
      </c>
      <c r="T64" s="75">
        <f t="shared" si="95"/>
        <v>955</v>
      </c>
      <c r="U64" t="s">
        <v>117</v>
      </c>
      <c r="V64" t="s">
        <v>90</v>
      </c>
      <c r="W64" t="s">
        <v>117</v>
      </c>
      <c r="X64" s="4" t="s">
        <v>90</v>
      </c>
      <c r="Y64" s="4" t="s">
        <v>533</v>
      </c>
      <c r="Z64" s="4" t="s">
        <v>192</v>
      </c>
      <c r="AA64" s="4" t="s">
        <v>48</v>
      </c>
      <c r="AB64" s="4">
        <v>502</v>
      </c>
      <c r="AC64" s="4">
        <v>3801.9720000000002</v>
      </c>
      <c r="AD64" s="4">
        <v>1551.221</v>
      </c>
      <c r="AE64" s="4">
        <v>2.4510000000000001</v>
      </c>
      <c r="AF64" s="4">
        <v>2.2999999999999998</v>
      </c>
      <c r="AG64" s="4">
        <v>17.895</v>
      </c>
      <c r="AH64" s="4">
        <v>148.62299899999999</v>
      </c>
      <c r="AI64" s="4">
        <v>3.7718919999999998</v>
      </c>
      <c r="AJ64" s="4">
        <v>45.783555999999997</v>
      </c>
      <c r="AK64" s="4">
        <v>911</v>
      </c>
      <c r="AL64" s="4">
        <v>10</v>
      </c>
      <c r="AM64" s="4">
        <v>955</v>
      </c>
      <c r="AN64" s="4">
        <v>104</v>
      </c>
      <c r="AO64" s="4">
        <v>25.581316000000001</v>
      </c>
      <c r="AP64" s="4">
        <v>14022.7</v>
      </c>
      <c r="AQ64" s="4">
        <v>1619</v>
      </c>
      <c r="AR64" s="4">
        <v>12</v>
      </c>
      <c r="AS64" s="4">
        <v>2314</v>
      </c>
      <c r="AT64" s="4">
        <v>0.26300000000000001</v>
      </c>
      <c r="AU64" s="4">
        <v>25.119</v>
      </c>
      <c r="AV64" s="4">
        <v>29441</v>
      </c>
      <c r="AW64" s="4">
        <v>0</v>
      </c>
      <c r="AX64" s="4">
        <v>0.53</v>
      </c>
      <c r="AY64">
        <v>1.0656521739130436</v>
      </c>
      <c r="AZ64" t="s">
        <v>71</v>
      </c>
      <c r="BA64" t="s">
        <v>270</v>
      </c>
      <c r="BB64">
        <v>3</v>
      </c>
      <c r="BC64" t="s">
        <v>593</v>
      </c>
      <c r="BD64">
        <v>16</v>
      </c>
      <c r="BE64">
        <v>16044.56</v>
      </c>
      <c r="BF64">
        <v>0.23696330718947733</v>
      </c>
      <c r="BG64">
        <v>0.25252046344409085</v>
      </c>
      <c r="BH64">
        <v>367086.47599999991</v>
      </c>
      <c r="BI64">
        <v>1.0357156279437549E-2</v>
      </c>
      <c r="BJ64">
        <v>1.1037126104739755E-2</v>
      </c>
      <c r="BK64">
        <v>1</v>
      </c>
      <c r="BL64" t="s">
        <v>69</v>
      </c>
      <c r="BM64">
        <v>3</v>
      </c>
      <c r="BN64" t="s">
        <v>565</v>
      </c>
    </row>
    <row r="65" spans="1:66">
      <c r="A65" s="76" t="str">
        <f t="shared" si="76"/>
        <v>강인여객</v>
      </c>
      <c r="B65" s="76" t="str">
        <f t="shared" si="77"/>
        <v>예비</v>
      </c>
      <c r="C65" s="77" t="str">
        <f t="shared" si="78"/>
        <v>72바1340</v>
      </c>
      <c r="D65" s="65" t="str">
        <f t="shared" si="79"/>
        <v>대형</v>
      </c>
      <c r="E65" s="61" t="str">
        <f t="shared" si="80"/>
        <v>B</v>
      </c>
      <c r="F65" s="84">
        <f t="shared" si="81"/>
        <v>0.92961538461538451</v>
      </c>
      <c r="G65" s="85">
        <f t="shared" si="82"/>
        <v>2.4169999999999998</v>
      </c>
      <c r="H65" s="86">
        <f t="shared" si="83"/>
        <v>2.6</v>
      </c>
      <c r="I65" s="87">
        <f t="shared" si="84"/>
        <v>4515.1530000000002</v>
      </c>
      <c r="J65" s="88">
        <f t="shared" si="85"/>
        <v>7.2361713160831098E-3</v>
      </c>
      <c r="K65" s="88">
        <f t="shared" si="86"/>
        <v>0.29026542438975583</v>
      </c>
      <c r="L65" s="88">
        <f t="shared" si="87"/>
        <v>0.19622812338806681</v>
      </c>
      <c r="M65" s="89">
        <f t="shared" si="88"/>
        <v>15.478999999999999</v>
      </c>
      <c r="N65" s="90">
        <f t="shared" si="89"/>
        <v>1.462</v>
      </c>
      <c r="O65" s="90">
        <f t="shared" si="90"/>
        <v>33.021999999999998</v>
      </c>
      <c r="P65" s="91">
        <f t="shared" si="91"/>
        <v>141.67999999999998</v>
      </c>
      <c r="Q65" s="92">
        <f t="shared" si="92"/>
        <v>91</v>
      </c>
      <c r="R65" s="93">
        <f t="shared" si="93"/>
        <v>33.540878843315539</v>
      </c>
      <c r="S65" s="78">
        <f t="shared" si="94"/>
        <v>66</v>
      </c>
      <c r="T65" s="78">
        <f t="shared" si="95"/>
        <v>1491</v>
      </c>
      <c r="U65" t="s">
        <v>117</v>
      </c>
      <c r="V65" t="s">
        <v>90</v>
      </c>
      <c r="W65" t="s">
        <v>117</v>
      </c>
      <c r="X65" s="4" t="s">
        <v>90</v>
      </c>
      <c r="Y65" s="4" t="s">
        <v>271</v>
      </c>
      <c r="Z65" s="4" t="s">
        <v>192</v>
      </c>
      <c r="AA65" s="4" t="s">
        <v>48</v>
      </c>
      <c r="AB65" s="4">
        <v>502</v>
      </c>
      <c r="AC65" s="4">
        <v>4515.1530000000002</v>
      </c>
      <c r="AD65" s="4">
        <v>1867.9449999999999</v>
      </c>
      <c r="AE65" s="4">
        <v>2.4169999999999998</v>
      </c>
      <c r="AF65" s="4">
        <v>2.6</v>
      </c>
      <c r="AG65" s="4">
        <v>15.478999999999999</v>
      </c>
      <c r="AH65" s="4">
        <v>191.62523100000001</v>
      </c>
      <c r="AI65" s="4">
        <v>1.386633</v>
      </c>
      <c r="AJ65" s="4">
        <v>55.622179000000003</v>
      </c>
      <c r="AK65" s="4">
        <v>886</v>
      </c>
      <c r="AL65" s="4">
        <v>66</v>
      </c>
      <c r="AM65" s="4">
        <v>1491</v>
      </c>
      <c r="AN65" s="4">
        <v>91</v>
      </c>
      <c r="AO65" s="4">
        <v>23.562412999999999</v>
      </c>
      <c r="AP65" s="4">
        <v>21954.7</v>
      </c>
      <c r="AQ65" s="4">
        <v>8500.7999999999993</v>
      </c>
      <c r="AR65" s="4">
        <v>21</v>
      </c>
      <c r="AS65" s="4">
        <v>13205</v>
      </c>
      <c r="AT65" s="4">
        <v>1.462</v>
      </c>
      <c r="AU65" s="4">
        <v>33.021999999999998</v>
      </c>
      <c r="AV65" s="4">
        <v>30588</v>
      </c>
      <c r="AW65" s="4">
        <v>0</v>
      </c>
      <c r="AX65" s="4">
        <v>0.54</v>
      </c>
      <c r="AY65">
        <v>0.92961538461538451</v>
      </c>
      <c r="AZ65" t="s">
        <v>68</v>
      </c>
      <c r="BA65" t="s">
        <v>270</v>
      </c>
      <c r="BB65">
        <v>5</v>
      </c>
      <c r="BC65" t="s">
        <v>594</v>
      </c>
      <c r="BD65">
        <v>12</v>
      </c>
      <c r="BE65">
        <v>16044.56</v>
      </c>
      <c r="BF65">
        <v>0.28141332638601496</v>
      </c>
      <c r="BG65">
        <v>0.26160615764423001</v>
      </c>
      <c r="BH65">
        <v>367086.47599999991</v>
      </c>
      <c r="BI65">
        <v>1.2299970974686634E-2</v>
      </c>
      <c r="BJ65">
        <v>1.1434242248391381E-2</v>
      </c>
      <c r="BK65">
        <v>1</v>
      </c>
      <c r="BL65" t="s">
        <v>69</v>
      </c>
      <c r="BM65">
        <v>1</v>
      </c>
      <c r="BN65" t="s">
        <v>565</v>
      </c>
    </row>
    <row r="66" spans="1:66">
      <c r="A66" s="73" t="str">
        <f t="shared" si="76"/>
        <v>강인여객</v>
      </c>
      <c r="B66" s="73" t="str">
        <f t="shared" si="77"/>
        <v>예비</v>
      </c>
      <c r="C66" s="74" t="str">
        <f t="shared" si="78"/>
        <v>72바1341</v>
      </c>
      <c r="D66" s="48" t="str">
        <f t="shared" si="79"/>
        <v>대형</v>
      </c>
      <c r="E66" s="44" t="str">
        <f t="shared" si="80"/>
        <v>F</v>
      </c>
      <c r="F66" s="94">
        <f t="shared" si="81"/>
        <v>0.76869565217391311</v>
      </c>
      <c r="G66" s="95">
        <f t="shared" si="82"/>
        <v>1.768</v>
      </c>
      <c r="H66" s="96">
        <f t="shared" si="83"/>
        <v>2.2999999999999998</v>
      </c>
      <c r="I66" s="97">
        <f t="shared" si="84"/>
        <v>752.38300000000004</v>
      </c>
      <c r="J66" s="98">
        <f t="shared" si="85"/>
        <v>2.7087939112796128E-2</v>
      </c>
      <c r="K66" s="98">
        <f t="shared" si="86"/>
        <v>0.35086672338622771</v>
      </c>
      <c r="L66" s="98">
        <f t="shared" si="87"/>
        <v>0.19537921510719938</v>
      </c>
      <c r="M66" s="99">
        <f t="shared" si="88"/>
        <v>16.757999999999999</v>
      </c>
      <c r="N66" s="100">
        <f t="shared" si="89"/>
        <v>0.13300000000000001</v>
      </c>
      <c r="O66" s="100">
        <f t="shared" si="90"/>
        <v>27.38</v>
      </c>
      <c r="P66" s="101">
        <f t="shared" si="91"/>
        <v>0.40166666666666667</v>
      </c>
      <c r="Q66" s="102">
        <f t="shared" si="92"/>
        <v>88</v>
      </c>
      <c r="R66" s="103">
        <f t="shared" si="93"/>
        <v>27.443086224959167</v>
      </c>
      <c r="S66" s="75">
        <f t="shared" si="94"/>
        <v>1</v>
      </c>
      <c r="T66" s="75">
        <f t="shared" si="95"/>
        <v>206</v>
      </c>
      <c r="U66" t="s">
        <v>117</v>
      </c>
      <c r="V66" t="s">
        <v>90</v>
      </c>
      <c r="W66" t="s">
        <v>117</v>
      </c>
      <c r="X66" s="4" t="s">
        <v>90</v>
      </c>
      <c r="Y66" s="4" t="s">
        <v>272</v>
      </c>
      <c r="Z66" s="4" t="s">
        <v>192</v>
      </c>
      <c r="AA66" s="4" t="s">
        <v>48</v>
      </c>
      <c r="AB66" s="4">
        <v>502</v>
      </c>
      <c r="AC66" s="4">
        <v>752.38300000000004</v>
      </c>
      <c r="AD66" s="4">
        <v>425.63299999999998</v>
      </c>
      <c r="AE66" s="4">
        <v>1.768</v>
      </c>
      <c r="AF66" s="4">
        <v>2.2999999999999998</v>
      </c>
      <c r="AG66" s="4">
        <v>16.757999999999999</v>
      </c>
      <c r="AH66" s="4">
        <v>44.074154</v>
      </c>
      <c r="AI66" s="4">
        <v>1.193878</v>
      </c>
      <c r="AJ66" s="4">
        <v>15.464154000000001</v>
      </c>
      <c r="AK66" s="4">
        <v>147</v>
      </c>
      <c r="AL66" s="4">
        <v>1</v>
      </c>
      <c r="AM66" s="4">
        <v>206</v>
      </c>
      <c r="AN66" s="4">
        <v>88</v>
      </c>
      <c r="AO66" s="4">
        <v>17.070843</v>
      </c>
      <c r="AP66" s="4">
        <v>356.3</v>
      </c>
      <c r="AQ66" s="4">
        <v>24.1</v>
      </c>
      <c r="AR66" s="4">
        <v>4</v>
      </c>
      <c r="AS66" s="4">
        <v>365</v>
      </c>
      <c r="AT66" s="4">
        <v>0.13300000000000001</v>
      </c>
      <c r="AU66" s="4">
        <v>27.38</v>
      </c>
      <c r="AV66" s="4">
        <v>5785</v>
      </c>
      <c r="AW66" s="4">
        <v>0</v>
      </c>
      <c r="AX66" s="4">
        <v>0.51</v>
      </c>
      <c r="AY66">
        <v>0.76869565217391311</v>
      </c>
      <c r="AZ66" t="s">
        <v>70</v>
      </c>
      <c r="BA66" t="s">
        <v>270</v>
      </c>
      <c r="BB66">
        <v>6</v>
      </c>
      <c r="BC66" t="s">
        <v>595</v>
      </c>
      <c r="BD66">
        <v>7</v>
      </c>
      <c r="BE66">
        <v>16044.56</v>
      </c>
      <c r="BF66">
        <v>4.6893339549355047E-2</v>
      </c>
      <c r="BG66">
        <v>3.6046706227504229E-2</v>
      </c>
      <c r="BH66">
        <v>367086.47599999991</v>
      </c>
      <c r="BI66">
        <v>2.0496069705384632E-3</v>
      </c>
      <c r="BJ66">
        <v>1.5755239669182624E-3</v>
      </c>
      <c r="BK66">
        <v>1</v>
      </c>
      <c r="BL66" t="s">
        <v>70</v>
      </c>
      <c r="BM66">
        <v>0</v>
      </c>
      <c r="BN66" t="s">
        <v>568</v>
      </c>
    </row>
    <row r="67" spans="1:66">
      <c r="A67" s="76" t="str">
        <f t="shared" si="76"/>
        <v>강인여객</v>
      </c>
      <c r="B67" s="76" t="str">
        <f t="shared" si="77"/>
        <v>예비</v>
      </c>
      <c r="C67" s="77" t="str">
        <f t="shared" si="78"/>
        <v>72바1342</v>
      </c>
      <c r="D67" s="65" t="str">
        <f t="shared" si="79"/>
        <v>대형</v>
      </c>
      <c r="E67" s="61" t="str">
        <f t="shared" si="80"/>
        <v>B</v>
      </c>
      <c r="F67" s="84">
        <f t="shared" si="81"/>
        <v>0.90961538461538471</v>
      </c>
      <c r="G67" s="85">
        <f t="shared" si="82"/>
        <v>2.3650000000000002</v>
      </c>
      <c r="H67" s="86">
        <f t="shared" si="83"/>
        <v>2.6</v>
      </c>
      <c r="I67" s="87">
        <f t="shared" si="84"/>
        <v>4162.7340000000004</v>
      </c>
      <c r="J67" s="88">
        <f t="shared" si="85"/>
        <v>1.8937842792143104E-2</v>
      </c>
      <c r="K67" s="88">
        <f t="shared" si="86"/>
        <v>0.30102666150048968</v>
      </c>
      <c r="L67" s="88">
        <f t="shared" si="87"/>
        <v>0.19242161521730669</v>
      </c>
      <c r="M67" s="89">
        <f t="shared" si="88"/>
        <v>16.187999999999999</v>
      </c>
      <c r="N67" s="90">
        <f t="shared" si="89"/>
        <v>1.8260000000000001</v>
      </c>
      <c r="O67" s="90">
        <f t="shared" si="90"/>
        <v>64.091999999999999</v>
      </c>
      <c r="P67" s="91">
        <f t="shared" si="91"/>
        <v>173</v>
      </c>
      <c r="Q67" s="92">
        <f t="shared" si="92"/>
        <v>91</v>
      </c>
      <c r="R67" s="93">
        <f t="shared" si="93"/>
        <v>33.863471945985488</v>
      </c>
      <c r="S67" s="78">
        <f t="shared" si="94"/>
        <v>76</v>
      </c>
      <c r="T67" s="78">
        <f t="shared" si="95"/>
        <v>2668</v>
      </c>
      <c r="U67" t="s">
        <v>117</v>
      </c>
      <c r="V67" t="s">
        <v>90</v>
      </c>
      <c r="W67" t="s">
        <v>117</v>
      </c>
      <c r="X67" s="4" t="s">
        <v>90</v>
      </c>
      <c r="Y67" s="4" t="s">
        <v>273</v>
      </c>
      <c r="Z67" s="4" t="s">
        <v>192</v>
      </c>
      <c r="AA67" s="4" t="s">
        <v>48</v>
      </c>
      <c r="AB67" s="4">
        <v>502</v>
      </c>
      <c r="AC67" s="4">
        <v>4162.7340000000004</v>
      </c>
      <c r="AD67" s="4">
        <v>1759.9090000000001</v>
      </c>
      <c r="AE67" s="4">
        <v>2.3650000000000002</v>
      </c>
      <c r="AF67" s="4">
        <v>2.6</v>
      </c>
      <c r="AG67" s="4">
        <v>16.187999999999999</v>
      </c>
      <c r="AH67" s="4">
        <v>180.76552000000001</v>
      </c>
      <c r="AI67" s="4">
        <v>3.4233090000000002</v>
      </c>
      <c r="AJ67" s="4">
        <v>54.415241000000002</v>
      </c>
      <c r="AK67" s="4">
        <v>801</v>
      </c>
      <c r="AL67" s="4">
        <v>76</v>
      </c>
      <c r="AM67" s="4">
        <v>2668</v>
      </c>
      <c r="AN67" s="4">
        <v>91</v>
      </c>
      <c r="AO67" s="4">
        <v>23.028362000000001</v>
      </c>
      <c r="AP67" s="4">
        <v>22449.1</v>
      </c>
      <c r="AQ67" s="4">
        <v>10380</v>
      </c>
      <c r="AR67" s="4">
        <v>21</v>
      </c>
      <c r="AS67" s="4">
        <v>10640</v>
      </c>
      <c r="AT67" s="4">
        <v>1.8260000000000001</v>
      </c>
      <c r="AU67" s="4">
        <v>64.091999999999999</v>
      </c>
      <c r="AV67" s="4">
        <v>0</v>
      </c>
      <c r="AW67" s="4">
        <v>0</v>
      </c>
      <c r="AX67" s="4">
        <v>0.54</v>
      </c>
      <c r="AY67">
        <v>0.90961538461538471</v>
      </c>
      <c r="AZ67" t="s">
        <v>68</v>
      </c>
      <c r="BA67" t="s">
        <v>270</v>
      </c>
      <c r="BB67">
        <v>6</v>
      </c>
      <c r="BC67" t="s">
        <v>596</v>
      </c>
      <c r="BD67">
        <v>1</v>
      </c>
      <c r="BE67">
        <v>16044.56</v>
      </c>
      <c r="BF67">
        <v>0.25944831145260455</v>
      </c>
      <c r="BG67">
        <v>0.23599817560977301</v>
      </c>
      <c r="BH67">
        <v>367086.47599999991</v>
      </c>
      <c r="BI67">
        <v>1.1339927434428288E-2</v>
      </c>
      <c r="BJ67">
        <v>1.031497245477804E-2</v>
      </c>
      <c r="BK67">
        <v>1</v>
      </c>
      <c r="BL67" t="s">
        <v>69</v>
      </c>
      <c r="BM67">
        <v>1</v>
      </c>
      <c r="BN67" t="s">
        <v>565</v>
      </c>
    </row>
    <row r="68" spans="1:66">
      <c r="A68" s="73" t="str">
        <f t="shared" si="76"/>
        <v>강인여객</v>
      </c>
      <c r="B68" s="73" t="str">
        <f t="shared" si="77"/>
        <v>예비</v>
      </c>
      <c r="C68" s="74" t="str">
        <f t="shared" si="78"/>
        <v>72바1343</v>
      </c>
      <c r="D68" s="48" t="str">
        <f t="shared" si="79"/>
        <v>대형</v>
      </c>
      <c r="E68" s="44" t="str">
        <f t="shared" si="80"/>
        <v>C</v>
      </c>
      <c r="F68" s="94">
        <f t="shared" si="81"/>
        <v>0.85423076923076924</v>
      </c>
      <c r="G68" s="95">
        <f t="shared" si="82"/>
        <v>2.2210000000000001</v>
      </c>
      <c r="H68" s="96">
        <f t="shared" si="83"/>
        <v>2.6</v>
      </c>
      <c r="I68" s="97">
        <f t="shared" si="84"/>
        <v>772.21199999999999</v>
      </c>
      <c r="J68" s="98">
        <f t="shared" si="85"/>
        <v>3.4990717777935235E-2</v>
      </c>
      <c r="K68" s="98">
        <f t="shared" si="86"/>
        <v>0.36438956465145089</v>
      </c>
      <c r="L68" s="98">
        <f t="shared" si="87"/>
        <v>0.27583098941741385</v>
      </c>
      <c r="M68" s="99">
        <f t="shared" si="88"/>
        <v>13.054</v>
      </c>
      <c r="N68" s="100">
        <f t="shared" si="89"/>
        <v>0.129</v>
      </c>
      <c r="O68" s="100">
        <f t="shared" si="90"/>
        <v>25.640999999999998</v>
      </c>
      <c r="P68" s="101">
        <f t="shared" si="91"/>
        <v>0.3</v>
      </c>
      <c r="Q68" s="102">
        <f t="shared" si="92"/>
        <v>91</v>
      </c>
      <c r="R68" s="103">
        <f t="shared" si="93"/>
        <v>26.992545496256113</v>
      </c>
      <c r="S68" s="75">
        <f t="shared" si="94"/>
        <v>1</v>
      </c>
      <c r="T68" s="75">
        <f t="shared" si="95"/>
        <v>198</v>
      </c>
      <c r="U68" t="s">
        <v>117</v>
      </c>
      <c r="V68" t="s">
        <v>90</v>
      </c>
      <c r="W68" t="s">
        <v>117</v>
      </c>
      <c r="X68" s="4" t="s">
        <v>90</v>
      </c>
      <c r="Y68" s="4" t="s">
        <v>415</v>
      </c>
      <c r="Z68" s="4" t="s">
        <v>192</v>
      </c>
      <c r="AA68" s="4" t="s">
        <v>48</v>
      </c>
      <c r="AB68" s="4">
        <v>502</v>
      </c>
      <c r="AC68" s="4">
        <v>772.21199999999999</v>
      </c>
      <c r="AD68" s="4">
        <v>347.63900000000001</v>
      </c>
      <c r="AE68" s="4">
        <v>2.2210000000000001</v>
      </c>
      <c r="AF68" s="4">
        <v>2.6</v>
      </c>
      <c r="AG68" s="4">
        <v>13.054</v>
      </c>
      <c r="AH68" s="4">
        <v>47.631374999999998</v>
      </c>
      <c r="AI68" s="4">
        <v>1.6666559999999999</v>
      </c>
      <c r="AJ68" s="4">
        <v>17.356376000000001</v>
      </c>
      <c r="AK68" s="4">
        <v>213</v>
      </c>
      <c r="AL68" s="4">
        <v>1</v>
      </c>
      <c r="AM68" s="4">
        <v>198</v>
      </c>
      <c r="AN68" s="4">
        <v>91</v>
      </c>
      <c r="AO68" s="4">
        <v>16.212254999999999</v>
      </c>
      <c r="AP68" s="4">
        <v>597.20000000000005</v>
      </c>
      <c r="AQ68" s="4">
        <v>18</v>
      </c>
      <c r="AR68" s="4">
        <v>4</v>
      </c>
      <c r="AS68" s="4">
        <v>3644</v>
      </c>
      <c r="AT68" s="4">
        <v>0.129</v>
      </c>
      <c r="AU68" s="4">
        <v>25.640999999999998</v>
      </c>
      <c r="AV68" s="4">
        <v>5919</v>
      </c>
      <c r="AW68" s="4">
        <v>0</v>
      </c>
      <c r="AX68" s="4">
        <v>0.55000000000000004</v>
      </c>
      <c r="AY68">
        <v>0.85423076923076924</v>
      </c>
      <c r="AZ68" t="s">
        <v>69</v>
      </c>
      <c r="BA68" t="s">
        <v>270</v>
      </c>
      <c r="BB68">
        <v>12</v>
      </c>
      <c r="BC68" t="s">
        <v>597</v>
      </c>
      <c r="BD68">
        <v>6</v>
      </c>
      <c r="BE68">
        <v>16044.56</v>
      </c>
      <c r="BF68">
        <v>4.8129210149732995E-2</v>
      </c>
      <c r="BG68">
        <v>4.1113452208675766E-2</v>
      </c>
      <c r="BH68">
        <v>367086.47599999991</v>
      </c>
      <c r="BI68">
        <v>2.1036242152380471E-3</v>
      </c>
      <c r="BJ68">
        <v>1.7969805315552702E-3</v>
      </c>
      <c r="BK68">
        <v>1</v>
      </c>
      <c r="BL68" t="s">
        <v>70</v>
      </c>
      <c r="BM68">
        <v>2</v>
      </c>
      <c r="BN68" t="s">
        <v>565</v>
      </c>
    </row>
    <row r="69" spans="1:66">
      <c r="A69" s="76" t="str">
        <f t="shared" si="76"/>
        <v>강인여객</v>
      </c>
      <c r="B69" s="76" t="str">
        <f t="shared" si="77"/>
        <v>예비</v>
      </c>
      <c r="C69" s="77" t="str">
        <f t="shared" si="78"/>
        <v>72바1344</v>
      </c>
      <c r="D69" s="65" t="str">
        <f t="shared" si="79"/>
        <v>대형</v>
      </c>
      <c r="E69" s="61" t="str">
        <f t="shared" si="80"/>
        <v>F</v>
      </c>
      <c r="F69" s="84">
        <f t="shared" si="81"/>
        <v>0.79608695652173922</v>
      </c>
      <c r="G69" s="85">
        <f t="shared" si="82"/>
        <v>1.831</v>
      </c>
      <c r="H69" s="86">
        <f t="shared" si="83"/>
        <v>2.2999999999999998</v>
      </c>
      <c r="I69" s="87">
        <f t="shared" si="84"/>
        <v>2040.106</v>
      </c>
      <c r="J69" s="88">
        <f t="shared" si="85"/>
        <v>1.4320229908212448E-2</v>
      </c>
      <c r="K69" s="88">
        <f t="shared" si="86"/>
        <v>0.3667308500903303</v>
      </c>
      <c r="L69" s="88">
        <f t="shared" si="87"/>
        <v>0.22596865064854474</v>
      </c>
      <c r="M69" s="89">
        <f t="shared" si="88"/>
        <v>15.69</v>
      </c>
      <c r="N69" s="90">
        <f t="shared" si="89"/>
        <v>1.0289999999999999</v>
      </c>
      <c r="O69" s="90">
        <f t="shared" si="90"/>
        <v>37.155000000000001</v>
      </c>
      <c r="P69" s="91">
        <f t="shared" si="91"/>
        <v>0.78500000000000003</v>
      </c>
      <c r="Q69" s="92">
        <f t="shared" si="92"/>
        <v>90</v>
      </c>
      <c r="R69" s="93">
        <f t="shared" si="93"/>
        <v>28.254890913326655</v>
      </c>
      <c r="S69" s="78">
        <f t="shared" si="94"/>
        <v>21</v>
      </c>
      <c r="T69" s="78">
        <f t="shared" si="95"/>
        <v>758</v>
      </c>
      <c r="U69" t="s">
        <v>117</v>
      </c>
      <c r="V69" t="s">
        <v>90</v>
      </c>
      <c r="W69" t="s">
        <v>117</v>
      </c>
      <c r="X69" s="4" t="s">
        <v>90</v>
      </c>
      <c r="Y69" s="4" t="s">
        <v>598</v>
      </c>
      <c r="Z69" s="4" t="s">
        <v>192</v>
      </c>
      <c r="AA69" s="4" t="s">
        <v>48</v>
      </c>
      <c r="AB69" s="4">
        <v>502</v>
      </c>
      <c r="AC69" s="4">
        <v>2040.106</v>
      </c>
      <c r="AD69" s="4">
        <v>1114.3779999999999</v>
      </c>
      <c r="AE69" s="4">
        <v>1.831</v>
      </c>
      <c r="AF69" s="4">
        <v>2.2999999999999998</v>
      </c>
      <c r="AG69" s="4">
        <v>15.69</v>
      </c>
      <c r="AH69" s="4">
        <v>116.65525</v>
      </c>
      <c r="AI69" s="4">
        <v>1.6705300000000001</v>
      </c>
      <c r="AJ69" s="4">
        <v>42.781078999999998</v>
      </c>
      <c r="AK69" s="4">
        <v>461</v>
      </c>
      <c r="AL69" s="4">
        <v>21</v>
      </c>
      <c r="AM69" s="4">
        <v>758</v>
      </c>
      <c r="AN69" s="4">
        <v>90</v>
      </c>
      <c r="AO69" s="4">
        <v>17.488333999999998</v>
      </c>
      <c r="AP69" s="4">
        <v>2487</v>
      </c>
      <c r="AQ69" s="4">
        <v>47.1</v>
      </c>
      <c r="AR69" s="4">
        <v>7</v>
      </c>
      <c r="AS69" s="4">
        <v>2598</v>
      </c>
      <c r="AT69" s="4">
        <v>1.0289999999999999</v>
      </c>
      <c r="AU69" s="4">
        <v>37.155000000000001</v>
      </c>
      <c r="AV69" s="4">
        <v>16776</v>
      </c>
      <c r="AW69" s="4">
        <v>0</v>
      </c>
      <c r="AX69" s="4">
        <v>0.49</v>
      </c>
      <c r="AY69">
        <v>0.79608695652173922</v>
      </c>
      <c r="AZ69" t="s">
        <v>70</v>
      </c>
      <c r="BA69" t="s">
        <v>270</v>
      </c>
      <c r="BB69">
        <v>1</v>
      </c>
      <c r="BC69" t="s">
        <v>599</v>
      </c>
      <c r="BD69">
        <v>13</v>
      </c>
      <c r="BE69">
        <v>16044.56</v>
      </c>
      <c r="BF69">
        <v>0.12715250527281521</v>
      </c>
      <c r="BG69">
        <v>0.10122445093674987</v>
      </c>
      <c r="BH69">
        <v>367086.47599999991</v>
      </c>
      <c r="BI69">
        <v>5.5575624093544664E-3</v>
      </c>
      <c r="BJ69">
        <v>4.4243029441426215E-3</v>
      </c>
      <c r="BK69">
        <v>1</v>
      </c>
      <c r="BL69" t="s">
        <v>70</v>
      </c>
      <c r="BM69">
        <v>0</v>
      </c>
      <c r="BN69" t="s">
        <v>568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5"/>
      <c r="R1" s="105"/>
    </row>
    <row r="2" spans="1:69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06"/>
      <c r="R2" s="106"/>
      <c r="S2" s="8"/>
      <c r="T2" s="8"/>
      <c r="U2" s="8"/>
      <c r="V2" s="8"/>
      <c r="W2" s="8"/>
      <c r="X2" s="8"/>
      <c r="Y2" s="8"/>
    </row>
    <row r="3" spans="1:69" ht="30.75" customHeight="1">
      <c r="A3" s="20" t="s">
        <v>155</v>
      </c>
      <c r="B3" s="27"/>
      <c r="E3" s="9"/>
      <c r="F3" s="6"/>
      <c r="G3" s="9"/>
      <c r="H3" s="9"/>
      <c r="X3" s="9"/>
      <c r="Y3" s="9"/>
    </row>
    <row r="4" spans="1:69" ht="27">
      <c r="A4" s="54" t="s">
        <v>38</v>
      </c>
      <c r="B4" s="55" t="s">
        <v>49</v>
      </c>
      <c r="C4" s="56" t="s">
        <v>139</v>
      </c>
      <c r="D4" s="56" t="s">
        <v>156</v>
      </c>
      <c r="E4" s="57" t="s">
        <v>145</v>
      </c>
      <c r="F4" s="55" t="s">
        <v>149</v>
      </c>
      <c r="G4" s="57" t="s">
        <v>147</v>
      </c>
      <c r="H4" s="57" t="s">
        <v>151</v>
      </c>
      <c r="I4" s="58" t="s">
        <v>153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180</v>
      </c>
      <c r="Q4" s="108" t="s">
        <v>43</v>
      </c>
      <c r="R4" s="108" t="s">
        <v>44</v>
      </c>
      <c r="S4" s="10"/>
      <c r="T4" s="10" t="s">
        <v>42</v>
      </c>
      <c r="U4" s="10" t="s">
        <v>158</v>
      </c>
      <c r="V4" s="10" t="s">
        <v>159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185</v>
      </c>
      <c r="AN4" s="10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74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  <c r="BQ4" t="s">
        <v>184</v>
      </c>
    </row>
    <row r="5" spans="1:69" ht="16.5">
      <c r="A5" s="59" t="str">
        <f>BF5</f>
        <v>강인여객</v>
      </c>
      <c r="B5" s="60">
        <f>IF(BH5="NULL", E5, BH5)</f>
        <v>391</v>
      </c>
      <c r="C5" s="61" t="str">
        <f>BN5</f>
        <v>D</v>
      </c>
      <c r="D5" s="62">
        <f>BM5</f>
        <v>0.80924918099145915</v>
      </c>
      <c r="E5" s="63">
        <f>U5</f>
        <v>391</v>
      </c>
      <c r="F5" s="64" t="str">
        <f>BG5</f>
        <v>103</v>
      </c>
      <c r="G5" s="65" t="str">
        <f>BK5</f>
        <v>70바5990</v>
      </c>
      <c r="H5" s="66">
        <f>BJ5</f>
        <v>14</v>
      </c>
      <c r="I5" s="67">
        <f>BP5</f>
        <v>2381.5400000000004</v>
      </c>
      <c r="J5" s="68">
        <f>AB5/AA5</f>
        <v>7.9611406011210924E-3</v>
      </c>
      <c r="K5" s="68">
        <f>AC5/AA5</f>
        <v>0.42373794816944821</v>
      </c>
      <c r="L5" s="68">
        <f>AD5/I5</f>
        <v>0.12638880724237256</v>
      </c>
      <c r="M5" s="69">
        <f>Z5</f>
        <v>18.37</v>
      </c>
      <c r="N5" s="70">
        <f>AE5*100/W5</f>
        <v>0.50387564349118641</v>
      </c>
      <c r="O5" s="70">
        <f>AF5*100/W5</f>
        <v>49.421802699093867</v>
      </c>
      <c r="P5" s="109">
        <f>AK5</f>
        <v>24</v>
      </c>
      <c r="Q5" s="110">
        <f>AE5</f>
        <v>12</v>
      </c>
      <c r="R5" s="110">
        <f>AF5</f>
        <v>1177</v>
      </c>
      <c r="T5">
        <v>502</v>
      </c>
      <c r="U5">
        <v>391</v>
      </c>
      <c r="V5" t="s">
        <v>534</v>
      </c>
      <c r="W5">
        <v>2381.54</v>
      </c>
      <c r="X5">
        <v>1377.684</v>
      </c>
      <c r="Y5">
        <v>1.7290000000000001</v>
      </c>
      <c r="Z5">
        <v>18.37</v>
      </c>
      <c r="AA5">
        <v>155.75331</v>
      </c>
      <c r="AB5">
        <v>1.2399739999999999</v>
      </c>
      <c r="AC5">
        <v>65.998587999999998</v>
      </c>
      <c r="AD5" s="1">
        <v>301</v>
      </c>
      <c r="AE5">
        <v>12</v>
      </c>
      <c r="AF5">
        <v>1177</v>
      </c>
      <c r="AG5">
        <v>90</v>
      </c>
      <c r="AH5">
        <v>15.290461000000001</v>
      </c>
      <c r="AI5">
        <v>2764.4</v>
      </c>
      <c r="AJ5">
        <v>159.4</v>
      </c>
      <c r="AK5">
        <v>24</v>
      </c>
      <c r="AL5">
        <v>8586</v>
      </c>
      <c r="AM5" t="s">
        <v>548</v>
      </c>
      <c r="AN5" t="s">
        <v>600</v>
      </c>
      <c r="AO5">
        <v>487.87299999999999</v>
      </c>
      <c r="AR5" t="s">
        <v>117</v>
      </c>
      <c r="AS5" t="s">
        <v>118</v>
      </c>
      <c r="AT5" t="s">
        <v>213</v>
      </c>
      <c r="AU5" t="s">
        <v>534</v>
      </c>
      <c r="AV5" t="s">
        <v>48</v>
      </c>
      <c r="AW5">
        <v>14</v>
      </c>
      <c r="BB5">
        <v>0.80924918099145915</v>
      </c>
      <c r="BC5" t="s">
        <v>67</v>
      </c>
      <c r="BF5" t="s">
        <v>117</v>
      </c>
      <c r="BG5" t="s">
        <v>118</v>
      </c>
      <c r="BH5" t="s">
        <v>534</v>
      </c>
      <c r="BI5">
        <v>391</v>
      </c>
      <c r="BJ5">
        <v>14</v>
      </c>
      <c r="BK5" t="s">
        <v>213</v>
      </c>
      <c r="BL5" t="s">
        <v>521</v>
      </c>
      <c r="BM5">
        <v>0.80924918099145915</v>
      </c>
      <c r="BN5" t="s">
        <v>67</v>
      </c>
      <c r="BO5" t="s">
        <v>178</v>
      </c>
      <c r="BP5">
        <v>2381.5400000000004</v>
      </c>
      <c r="BQ5" t="s">
        <v>66</v>
      </c>
    </row>
    <row r="6" spans="1:69" ht="16.5">
      <c r="A6" s="42" t="str">
        <f t="shared" ref="A6:A7" si="0">BF6</f>
        <v>강인여객</v>
      </c>
      <c r="B6" s="43">
        <f t="shared" ref="B6:B69" si="1">IF(BH6="NULL", E6, BH6)</f>
        <v>3499</v>
      </c>
      <c r="C6" s="44" t="str">
        <f t="shared" ref="C6:C7" si="2">BN6</f>
        <v>B</v>
      </c>
      <c r="D6" s="45">
        <f t="shared" ref="D6:D7" si="3">BM6</f>
        <v>0.9414472046301583</v>
      </c>
      <c r="E6" s="46">
        <f t="shared" ref="E6:E7" si="4">U6</f>
        <v>3499</v>
      </c>
      <c r="F6" s="47" t="str">
        <f t="shared" ref="F6:F7" si="5">BG6</f>
        <v>103</v>
      </c>
      <c r="G6" s="48" t="str">
        <f t="shared" ref="G6:G7" si="6">BK6</f>
        <v>72바1601</v>
      </c>
      <c r="H6" s="49">
        <f t="shared" ref="H6:H7" si="7">BJ6</f>
        <v>17</v>
      </c>
      <c r="I6" s="50">
        <f t="shared" ref="I6:I7" si="8">BP6</f>
        <v>2450.5990000000002</v>
      </c>
      <c r="J6" s="51">
        <f t="shared" ref="J6:J7" si="9">AB6/AA6</f>
        <v>1.7174002752936419E-2</v>
      </c>
      <c r="K6" s="51">
        <f t="shared" ref="K6:K7" si="10">AC6/AA6</f>
        <v>0.37144332909997546</v>
      </c>
      <c r="L6" s="51">
        <f t="shared" ref="L6:L7" si="11">AD6/I6</f>
        <v>0.13302870033000094</v>
      </c>
      <c r="M6" s="52">
        <f t="shared" ref="M6:M7" si="12">Z6</f>
        <v>13.817</v>
      </c>
      <c r="N6" s="53">
        <f t="shared" ref="N6:N7" si="13">AE6*100/W6</f>
        <v>0.48967619753374581</v>
      </c>
      <c r="O6" s="53">
        <f t="shared" ref="O6" si="14">AF6*100/W6</f>
        <v>11.752228740809899</v>
      </c>
      <c r="P6" s="111">
        <f t="shared" ref="P6:P7" si="15">AK6</f>
        <v>70</v>
      </c>
      <c r="Q6" s="112">
        <f t="shared" ref="Q6:Q7" si="16">AE6</f>
        <v>12</v>
      </c>
      <c r="R6" s="112">
        <f t="shared" ref="R6:R7" si="17">AF6</f>
        <v>288</v>
      </c>
      <c r="T6">
        <v>502</v>
      </c>
      <c r="U6">
        <v>3499</v>
      </c>
      <c r="V6" t="s">
        <v>534</v>
      </c>
      <c r="W6">
        <v>2450.5990000000002</v>
      </c>
      <c r="X6">
        <v>1202.1379999999999</v>
      </c>
      <c r="Y6">
        <v>2.0390000000000001</v>
      </c>
      <c r="Z6">
        <v>13.817</v>
      </c>
      <c r="AA6">
        <v>152.73218700000001</v>
      </c>
      <c r="AB6">
        <v>2.6230229999999999</v>
      </c>
      <c r="AC6">
        <v>56.731352000000001</v>
      </c>
      <c r="AD6" s="1">
        <v>326</v>
      </c>
      <c r="AE6">
        <v>12</v>
      </c>
      <c r="AF6">
        <v>288</v>
      </c>
      <c r="AG6">
        <v>89</v>
      </c>
      <c r="AH6">
        <v>16.045072000000001</v>
      </c>
      <c r="AI6">
        <v>1529.5</v>
      </c>
      <c r="AJ6">
        <v>6.4</v>
      </c>
      <c r="AK6">
        <v>70</v>
      </c>
      <c r="AL6">
        <v>2501</v>
      </c>
      <c r="AM6" t="s">
        <v>549</v>
      </c>
      <c r="AN6" t="s">
        <v>601</v>
      </c>
      <c r="AO6">
        <v>302.39299999999997</v>
      </c>
      <c r="AR6" t="s">
        <v>117</v>
      </c>
      <c r="AS6" t="s">
        <v>118</v>
      </c>
      <c r="AT6" t="s">
        <v>577</v>
      </c>
      <c r="AU6" t="s">
        <v>534</v>
      </c>
      <c r="AV6" t="s">
        <v>48</v>
      </c>
      <c r="AW6">
        <v>17</v>
      </c>
      <c r="BB6">
        <v>0.9414472046301583</v>
      </c>
      <c r="BC6" t="s">
        <v>68</v>
      </c>
      <c r="BF6" t="s">
        <v>117</v>
      </c>
      <c r="BG6" t="s">
        <v>118</v>
      </c>
      <c r="BH6" t="s">
        <v>534</v>
      </c>
      <c r="BI6">
        <v>3499</v>
      </c>
      <c r="BJ6">
        <v>17</v>
      </c>
      <c r="BK6" t="s">
        <v>577</v>
      </c>
      <c r="BL6" t="s">
        <v>191</v>
      </c>
      <c r="BM6">
        <v>0.9414472046301583</v>
      </c>
      <c r="BN6" t="s">
        <v>68</v>
      </c>
      <c r="BO6" t="s">
        <v>174</v>
      </c>
      <c r="BP6">
        <v>2450.5990000000002</v>
      </c>
      <c r="BQ6" t="s">
        <v>68</v>
      </c>
    </row>
    <row r="7" spans="1:69" ht="16.5">
      <c r="A7" s="59" t="str">
        <f t="shared" si="0"/>
        <v>강인여객</v>
      </c>
      <c r="B7" s="60">
        <f t="shared" si="1"/>
        <v>3725</v>
      </c>
      <c r="C7" s="61" t="str">
        <f t="shared" si="2"/>
        <v>C</v>
      </c>
      <c r="D7" s="62">
        <f t="shared" si="3"/>
        <v>0.89214966464093937</v>
      </c>
      <c r="E7" s="63">
        <f t="shared" si="4"/>
        <v>3725</v>
      </c>
      <c r="F7" s="64" t="str">
        <f t="shared" si="5"/>
        <v>103-1</v>
      </c>
      <c r="G7" s="65" t="str">
        <f t="shared" si="6"/>
        <v>70바5984</v>
      </c>
      <c r="H7" s="66">
        <f t="shared" si="7"/>
        <v>13</v>
      </c>
      <c r="I7" s="67">
        <f t="shared" si="8"/>
        <v>2068.471</v>
      </c>
      <c r="J7" s="68">
        <f t="shared" si="9"/>
        <v>1.4361281185946371E-2</v>
      </c>
      <c r="K7" s="68">
        <f t="shared" si="10"/>
        <v>0.35363922468532077</v>
      </c>
      <c r="L7" s="68">
        <f t="shared" si="11"/>
        <v>0.28040035369120475</v>
      </c>
      <c r="M7" s="69">
        <f t="shared" si="12"/>
        <v>15.207000000000001</v>
      </c>
      <c r="N7" s="70">
        <f t="shared" si="13"/>
        <v>0</v>
      </c>
      <c r="O7" s="70">
        <v>70</v>
      </c>
      <c r="P7" s="109">
        <f t="shared" si="15"/>
        <v>16</v>
      </c>
      <c r="Q7" s="110">
        <f t="shared" si="16"/>
        <v>0</v>
      </c>
      <c r="R7" s="110">
        <f t="shared" si="17"/>
        <v>175</v>
      </c>
      <c r="T7">
        <v>502</v>
      </c>
      <c r="U7">
        <v>3725</v>
      </c>
      <c r="V7" t="s">
        <v>534</v>
      </c>
      <c r="W7">
        <v>2068.471</v>
      </c>
      <c r="X7">
        <v>1047.924</v>
      </c>
      <c r="Y7">
        <v>1.974</v>
      </c>
      <c r="Z7">
        <v>15.207000000000001</v>
      </c>
      <c r="AA7">
        <v>120.963581</v>
      </c>
      <c r="AB7">
        <v>1.7371920000000001</v>
      </c>
      <c r="AC7">
        <v>42.777467000000001</v>
      </c>
      <c r="AD7" s="1">
        <v>580</v>
      </c>
      <c r="AE7">
        <v>0</v>
      </c>
      <c r="AF7">
        <v>175</v>
      </c>
      <c r="AG7">
        <v>87</v>
      </c>
      <c r="AH7">
        <v>17.099948000000001</v>
      </c>
      <c r="AI7">
        <v>2540.1999999999998</v>
      </c>
      <c r="AJ7">
        <v>37.1</v>
      </c>
      <c r="AK7">
        <v>16</v>
      </c>
      <c r="AL7">
        <v>1396</v>
      </c>
      <c r="AM7" t="s">
        <v>535</v>
      </c>
      <c r="AN7" t="s">
        <v>602</v>
      </c>
      <c r="AO7">
        <v>265.42500000000001</v>
      </c>
      <c r="AR7" t="s">
        <v>117</v>
      </c>
      <c r="AS7" t="s">
        <v>119</v>
      </c>
      <c r="AT7" t="s">
        <v>236</v>
      </c>
      <c r="AU7" t="s">
        <v>534</v>
      </c>
      <c r="AV7" t="s">
        <v>48</v>
      </c>
      <c r="AW7">
        <v>13</v>
      </c>
      <c r="BB7">
        <v>0.89214966464093937</v>
      </c>
      <c r="BC7" t="s">
        <v>69</v>
      </c>
      <c r="BF7" t="s">
        <v>117</v>
      </c>
      <c r="BG7" t="s">
        <v>119</v>
      </c>
      <c r="BH7" t="s">
        <v>534</v>
      </c>
      <c r="BI7">
        <v>3725</v>
      </c>
      <c r="BJ7">
        <v>13</v>
      </c>
      <c r="BK7" t="s">
        <v>236</v>
      </c>
      <c r="BL7" t="s">
        <v>246</v>
      </c>
      <c r="BM7">
        <v>0.89214966464093937</v>
      </c>
      <c r="BN7" t="s">
        <v>69</v>
      </c>
      <c r="BO7" t="s">
        <v>176</v>
      </c>
      <c r="BP7">
        <v>2068.471</v>
      </c>
      <c r="BQ7" t="s">
        <v>66</v>
      </c>
    </row>
    <row r="8" spans="1:69" ht="16.5">
      <c r="A8" s="42" t="str">
        <f t="shared" ref="A8:A71" si="18">BF8</f>
        <v>강인여객</v>
      </c>
      <c r="B8" s="43">
        <f t="shared" si="1"/>
        <v>3798</v>
      </c>
      <c r="C8" s="44" t="str">
        <f t="shared" ref="C8:C71" si="19">BN8</f>
        <v>C</v>
      </c>
      <c r="D8" s="45">
        <f t="shared" ref="D8:D71" si="20">BM8</f>
        <v>0.89595771578906991</v>
      </c>
      <c r="E8" s="46">
        <f t="shared" ref="E8:E71" si="21">U8</f>
        <v>3798</v>
      </c>
      <c r="F8" s="47" t="str">
        <f t="shared" ref="F8:F71" si="22">BG8</f>
        <v>103-1</v>
      </c>
      <c r="G8" s="48" t="str">
        <f t="shared" ref="G8:G71" si="23">BK8</f>
        <v>70바6023</v>
      </c>
      <c r="H8" s="49">
        <f t="shared" ref="H8:H71" si="24">BJ8</f>
        <v>11</v>
      </c>
      <c r="I8" s="50">
        <f t="shared" ref="I8:I71" si="25">BP8</f>
        <v>2283.6190000000001</v>
      </c>
      <c r="J8" s="51">
        <f t="shared" ref="J8:J71" si="26">AB8/AA8</f>
        <v>2.2600248443199092E-2</v>
      </c>
      <c r="K8" s="51">
        <f t="shared" ref="K8:K71" si="27">AC8/AA8</f>
        <v>0.37432630597043448</v>
      </c>
      <c r="L8" s="51">
        <f t="shared" ref="L8:L71" si="28">AD8/I8</f>
        <v>0.16946784905888415</v>
      </c>
      <c r="M8" s="52">
        <f t="shared" ref="M8:M71" si="29">Z8</f>
        <v>14.664</v>
      </c>
      <c r="N8" s="53">
        <f t="shared" ref="N8:N71" si="30">AE8*100/W8</f>
        <v>0</v>
      </c>
      <c r="O8" s="53">
        <f t="shared" ref="O8:O71" si="31">AF8*100/W8</f>
        <v>41.146066786194531</v>
      </c>
      <c r="P8" s="111">
        <f t="shared" ref="P8:P71" si="32">AK8</f>
        <v>20</v>
      </c>
      <c r="Q8" s="112">
        <f t="shared" ref="Q8:Q71" si="33">AE8</f>
        <v>0</v>
      </c>
      <c r="R8" s="112">
        <f t="shared" ref="R8:R71" si="34">AF8</f>
        <v>940</v>
      </c>
      <c r="T8">
        <v>502</v>
      </c>
      <c r="U8">
        <v>3798</v>
      </c>
      <c r="V8" t="s">
        <v>534</v>
      </c>
      <c r="W8">
        <v>2284.5439999999999</v>
      </c>
      <c r="X8">
        <v>1166.7929999999999</v>
      </c>
      <c r="Y8">
        <v>1.958</v>
      </c>
      <c r="Z8">
        <v>14.664</v>
      </c>
      <c r="AA8">
        <v>143.88802000000001</v>
      </c>
      <c r="AB8">
        <v>3.2519049999999998</v>
      </c>
      <c r="AC8">
        <v>53.861071000000003</v>
      </c>
      <c r="AD8" s="1">
        <v>387</v>
      </c>
      <c r="AE8">
        <v>0</v>
      </c>
      <c r="AF8">
        <v>940</v>
      </c>
      <c r="AG8">
        <v>86</v>
      </c>
      <c r="AH8">
        <v>15.877235000000001</v>
      </c>
      <c r="AI8">
        <v>1858.7</v>
      </c>
      <c r="AJ8">
        <v>0</v>
      </c>
      <c r="AK8">
        <v>20</v>
      </c>
      <c r="AL8">
        <v>6632</v>
      </c>
      <c r="AM8" t="s">
        <v>536</v>
      </c>
      <c r="AN8" t="s">
        <v>603</v>
      </c>
      <c r="AO8">
        <v>496.11099999999999</v>
      </c>
      <c r="AR8" t="s">
        <v>117</v>
      </c>
      <c r="AS8" t="s">
        <v>119</v>
      </c>
      <c r="AT8" t="s">
        <v>239</v>
      </c>
      <c r="AU8" t="s">
        <v>534</v>
      </c>
      <c r="AV8" t="s">
        <v>48</v>
      </c>
      <c r="AW8">
        <v>11</v>
      </c>
      <c r="BB8">
        <v>0.89595771578906991</v>
      </c>
      <c r="BC8" t="s">
        <v>69</v>
      </c>
      <c r="BF8" t="s">
        <v>117</v>
      </c>
      <c r="BG8" t="s">
        <v>119</v>
      </c>
      <c r="BH8" t="s">
        <v>534</v>
      </c>
      <c r="BI8">
        <v>3798</v>
      </c>
      <c r="BJ8">
        <v>11</v>
      </c>
      <c r="BK8" t="s">
        <v>239</v>
      </c>
      <c r="BL8" t="s">
        <v>240</v>
      </c>
      <c r="BM8">
        <v>0.89595771578906991</v>
      </c>
      <c r="BN8" t="s">
        <v>69</v>
      </c>
      <c r="BO8" t="s">
        <v>176</v>
      </c>
      <c r="BP8">
        <v>2283.6190000000001</v>
      </c>
      <c r="BQ8" t="s">
        <v>68</v>
      </c>
    </row>
    <row r="9" spans="1:69" ht="16.5">
      <c r="A9" s="59" t="str">
        <f t="shared" si="18"/>
        <v>강인여객</v>
      </c>
      <c r="B9" s="60">
        <f t="shared" si="1"/>
        <v>3976</v>
      </c>
      <c r="C9" s="61" t="str">
        <f t="shared" si="19"/>
        <v>C</v>
      </c>
      <c r="D9" s="62">
        <f t="shared" si="20"/>
        <v>0.88751254019927239</v>
      </c>
      <c r="E9" s="63">
        <f t="shared" si="21"/>
        <v>3976</v>
      </c>
      <c r="F9" s="64" t="str">
        <f t="shared" si="22"/>
        <v>103-1</v>
      </c>
      <c r="G9" s="65" t="str">
        <f t="shared" si="23"/>
        <v>70바5989</v>
      </c>
      <c r="H9" s="66">
        <f t="shared" si="24"/>
        <v>13</v>
      </c>
      <c r="I9" s="67">
        <f t="shared" si="25"/>
        <v>2026.8340000000003</v>
      </c>
      <c r="J9" s="68">
        <f t="shared" si="26"/>
        <v>1.1582752772177487E-2</v>
      </c>
      <c r="K9" s="68">
        <f t="shared" si="27"/>
        <v>0.38058257439270932</v>
      </c>
      <c r="L9" s="68">
        <f t="shared" si="28"/>
        <v>8.8808456933325564E-2</v>
      </c>
      <c r="M9" s="69">
        <f t="shared" si="29"/>
        <v>18.2</v>
      </c>
      <c r="N9" s="70">
        <f t="shared" si="30"/>
        <v>0.38815788516057853</v>
      </c>
      <c r="O9" s="70">
        <f t="shared" si="31"/>
        <v>40.174341114119876</v>
      </c>
      <c r="P9" s="109">
        <f t="shared" si="32"/>
        <v>13</v>
      </c>
      <c r="Q9" s="110">
        <f t="shared" si="33"/>
        <v>8</v>
      </c>
      <c r="R9" s="110">
        <f t="shared" si="34"/>
        <v>828</v>
      </c>
      <c r="T9">
        <v>502</v>
      </c>
      <c r="U9">
        <v>3976</v>
      </c>
      <c r="V9" t="s">
        <v>534</v>
      </c>
      <c r="W9">
        <v>2061.0169999999998</v>
      </c>
      <c r="X9">
        <v>1047.866</v>
      </c>
      <c r="Y9">
        <v>1.9670000000000001</v>
      </c>
      <c r="Z9">
        <v>18.2</v>
      </c>
      <c r="AA9">
        <v>112.73719</v>
      </c>
      <c r="AB9">
        <v>1.3058069999999999</v>
      </c>
      <c r="AC9">
        <v>42.905810000000002</v>
      </c>
      <c r="AD9" s="1">
        <v>180</v>
      </c>
      <c r="AE9">
        <v>8</v>
      </c>
      <c r="AF9">
        <v>828</v>
      </c>
      <c r="AG9">
        <v>95</v>
      </c>
      <c r="AH9">
        <v>18.281606</v>
      </c>
      <c r="AI9">
        <v>7616.9</v>
      </c>
      <c r="AJ9">
        <v>1358.9</v>
      </c>
      <c r="AK9">
        <v>13</v>
      </c>
      <c r="AL9">
        <v>4170</v>
      </c>
      <c r="AM9" t="s">
        <v>537</v>
      </c>
      <c r="AN9" t="s">
        <v>604</v>
      </c>
      <c r="AO9">
        <v>246.99600000000001</v>
      </c>
      <c r="AR9" t="s">
        <v>117</v>
      </c>
      <c r="AS9" t="s">
        <v>119</v>
      </c>
      <c r="AT9" t="s">
        <v>237</v>
      </c>
      <c r="AU9" t="s">
        <v>534</v>
      </c>
      <c r="AV9" t="s">
        <v>48</v>
      </c>
      <c r="AW9">
        <v>13</v>
      </c>
      <c r="BB9">
        <v>0.88751254019927239</v>
      </c>
      <c r="BC9" t="s">
        <v>69</v>
      </c>
      <c r="BF9" t="s">
        <v>117</v>
      </c>
      <c r="BG9" t="s">
        <v>119</v>
      </c>
      <c r="BH9" t="s">
        <v>534</v>
      </c>
      <c r="BI9">
        <v>3976</v>
      </c>
      <c r="BJ9">
        <v>13</v>
      </c>
      <c r="BK9" t="s">
        <v>237</v>
      </c>
      <c r="BL9" t="s">
        <v>197</v>
      </c>
      <c r="BM9">
        <v>0.88751254019927239</v>
      </c>
      <c r="BN9" t="s">
        <v>69</v>
      </c>
      <c r="BO9" t="s">
        <v>176</v>
      </c>
      <c r="BP9">
        <v>2026.8340000000003</v>
      </c>
      <c r="BQ9" t="s">
        <v>71</v>
      </c>
    </row>
    <row r="10" spans="1:69" ht="16.5">
      <c r="A10" s="42" t="str">
        <f t="shared" si="18"/>
        <v>강인여객</v>
      </c>
      <c r="B10" s="43">
        <f t="shared" si="1"/>
        <v>4928</v>
      </c>
      <c r="C10" s="44" t="str">
        <f t="shared" si="19"/>
        <v>C</v>
      </c>
      <c r="D10" s="45">
        <f t="shared" si="20"/>
        <v>0.85629729094300977</v>
      </c>
      <c r="E10" s="46">
        <f t="shared" si="21"/>
        <v>4928</v>
      </c>
      <c r="F10" s="47" t="str">
        <f t="shared" si="22"/>
        <v>103</v>
      </c>
      <c r="G10" s="48" t="str">
        <f t="shared" si="23"/>
        <v>70바5990</v>
      </c>
      <c r="H10" s="49">
        <f t="shared" si="24"/>
        <v>17</v>
      </c>
      <c r="I10" s="50">
        <f t="shared" si="25"/>
        <v>2216.0079999999994</v>
      </c>
      <c r="J10" s="51">
        <f t="shared" si="26"/>
        <v>1.7968936702042297E-2</v>
      </c>
      <c r="K10" s="51">
        <f t="shared" si="27"/>
        <v>0.35229014001281478</v>
      </c>
      <c r="L10" s="51">
        <f t="shared" si="28"/>
        <v>0.23239988303291331</v>
      </c>
      <c r="M10" s="52">
        <f t="shared" si="29"/>
        <v>15.398</v>
      </c>
      <c r="N10" s="53">
        <f t="shared" si="30"/>
        <v>0.81227143584319195</v>
      </c>
      <c r="O10" s="53">
        <f t="shared" si="31"/>
        <v>63.582802950169864</v>
      </c>
      <c r="P10" s="111">
        <f t="shared" si="32"/>
        <v>14</v>
      </c>
      <c r="Q10" s="112">
        <f t="shared" si="33"/>
        <v>18</v>
      </c>
      <c r="R10" s="112">
        <f t="shared" si="34"/>
        <v>1409</v>
      </c>
      <c r="T10">
        <v>502</v>
      </c>
      <c r="U10">
        <v>4928</v>
      </c>
      <c r="V10" t="s">
        <v>534</v>
      </c>
      <c r="W10">
        <v>2216.0079999999998</v>
      </c>
      <c r="X10">
        <v>1189.6890000000001</v>
      </c>
      <c r="Y10">
        <v>1.863</v>
      </c>
      <c r="Z10">
        <v>15.398</v>
      </c>
      <c r="AA10">
        <v>136.66913299999999</v>
      </c>
      <c r="AB10">
        <v>2.4557989999999998</v>
      </c>
      <c r="AC10">
        <v>48.147188</v>
      </c>
      <c r="AD10" s="1">
        <v>515</v>
      </c>
      <c r="AE10">
        <v>18</v>
      </c>
      <c r="AF10">
        <v>1409</v>
      </c>
      <c r="AG10">
        <v>89</v>
      </c>
      <c r="AH10">
        <v>16.214400000000001</v>
      </c>
      <c r="AI10">
        <v>1597.1</v>
      </c>
      <c r="AJ10">
        <v>53.6</v>
      </c>
      <c r="AK10">
        <v>14</v>
      </c>
      <c r="AL10">
        <v>2623</v>
      </c>
      <c r="AM10" t="s">
        <v>538</v>
      </c>
      <c r="AN10" t="s">
        <v>605</v>
      </c>
      <c r="AO10">
        <v>248.3</v>
      </c>
      <c r="AR10" t="s">
        <v>117</v>
      </c>
      <c r="AS10" t="s">
        <v>118</v>
      </c>
      <c r="AT10" t="s">
        <v>213</v>
      </c>
      <c r="AU10" t="s">
        <v>534</v>
      </c>
      <c r="AV10" t="s">
        <v>48</v>
      </c>
      <c r="AW10">
        <v>17</v>
      </c>
      <c r="BB10">
        <v>0.85629729094300977</v>
      </c>
      <c r="BC10" t="s">
        <v>69</v>
      </c>
      <c r="BF10" t="s">
        <v>117</v>
      </c>
      <c r="BG10" t="s">
        <v>118</v>
      </c>
      <c r="BH10" t="s">
        <v>534</v>
      </c>
      <c r="BI10">
        <v>4928</v>
      </c>
      <c r="BJ10">
        <v>17</v>
      </c>
      <c r="BK10" t="s">
        <v>213</v>
      </c>
      <c r="BL10" t="s">
        <v>226</v>
      </c>
      <c r="BM10">
        <v>0.85629729094300977</v>
      </c>
      <c r="BN10" t="s">
        <v>69</v>
      </c>
      <c r="BO10" t="s">
        <v>176</v>
      </c>
      <c r="BP10">
        <v>2216.0079999999994</v>
      </c>
      <c r="BQ10" t="s">
        <v>69</v>
      </c>
    </row>
    <row r="11" spans="1:69" ht="16.5">
      <c r="A11" s="59" t="str">
        <f t="shared" si="18"/>
        <v>강인여객</v>
      </c>
      <c r="B11" s="60">
        <f t="shared" si="1"/>
        <v>9842</v>
      </c>
      <c r="C11" s="61" t="str">
        <f t="shared" si="19"/>
        <v>C</v>
      </c>
      <c r="D11" s="62">
        <f t="shared" si="20"/>
        <v>0.85236921022171197</v>
      </c>
      <c r="E11" s="63">
        <f t="shared" si="21"/>
        <v>9842</v>
      </c>
      <c r="F11" s="64" t="str">
        <f t="shared" si="22"/>
        <v>103</v>
      </c>
      <c r="G11" s="65" t="str">
        <f t="shared" si="23"/>
        <v>72바1338</v>
      </c>
      <c r="H11" s="66">
        <f t="shared" si="24"/>
        <v>13</v>
      </c>
      <c r="I11" s="67">
        <f t="shared" si="25"/>
        <v>1686.6030000000001</v>
      </c>
      <c r="J11" s="68">
        <f t="shared" si="26"/>
        <v>3.4313384637237376E-2</v>
      </c>
      <c r="K11" s="68">
        <f t="shared" si="27"/>
        <v>0.37343317934969406</v>
      </c>
      <c r="L11" s="68">
        <f t="shared" si="28"/>
        <v>0.23360565586566606</v>
      </c>
      <c r="M11" s="69">
        <f t="shared" si="29"/>
        <v>17.898</v>
      </c>
      <c r="N11" s="70">
        <f t="shared" si="30"/>
        <v>0.11858155120084572</v>
      </c>
      <c r="O11" s="70">
        <f t="shared" si="31"/>
        <v>20.633189908947156</v>
      </c>
      <c r="P11" s="109">
        <f t="shared" si="32"/>
        <v>53</v>
      </c>
      <c r="Q11" s="110">
        <f t="shared" si="33"/>
        <v>2</v>
      </c>
      <c r="R11" s="110">
        <f t="shared" si="34"/>
        <v>348</v>
      </c>
      <c r="T11">
        <v>502</v>
      </c>
      <c r="U11">
        <v>9842</v>
      </c>
      <c r="V11" t="s">
        <v>534</v>
      </c>
      <c r="W11">
        <v>1686.6030000000001</v>
      </c>
      <c r="X11">
        <v>913.49900000000002</v>
      </c>
      <c r="Y11">
        <v>1.8460000000000001</v>
      </c>
      <c r="Z11">
        <v>17.898</v>
      </c>
      <c r="AA11">
        <v>100.842748</v>
      </c>
      <c r="AB11">
        <v>3.4602560000000002</v>
      </c>
      <c r="AC11">
        <v>37.658028000000002</v>
      </c>
      <c r="AD11" s="1">
        <v>394</v>
      </c>
      <c r="AE11">
        <v>2</v>
      </c>
      <c r="AF11">
        <v>348</v>
      </c>
      <c r="AG11">
        <v>89</v>
      </c>
      <c r="AH11">
        <v>16.725079000000001</v>
      </c>
      <c r="AI11">
        <v>3023.8</v>
      </c>
      <c r="AJ11">
        <v>19.899999999999999</v>
      </c>
      <c r="AK11">
        <v>53</v>
      </c>
      <c r="AL11">
        <v>65</v>
      </c>
      <c r="AM11" t="s">
        <v>550</v>
      </c>
      <c r="AN11" t="s">
        <v>606</v>
      </c>
      <c r="AO11">
        <v>274.27699999999999</v>
      </c>
      <c r="AR11" t="s">
        <v>117</v>
      </c>
      <c r="AS11" t="s">
        <v>118</v>
      </c>
      <c r="AT11" t="s">
        <v>223</v>
      </c>
      <c r="AU11" t="s">
        <v>534</v>
      </c>
      <c r="AV11" t="s">
        <v>48</v>
      </c>
      <c r="AW11">
        <v>13</v>
      </c>
      <c r="BB11">
        <v>0.85236921022171197</v>
      </c>
      <c r="BC11" t="s">
        <v>69</v>
      </c>
      <c r="BF11" t="s">
        <v>117</v>
      </c>
      <c r="BG11" t="s">
        <v>118</v>
      </c>
      <c r="BH11" t="s">
        <v>534</v>
      </c>
      <c r="BI11">
        <v>9842</v>
      </c>
      <c r="BJ11">
        <v>13</v>
      </c>
      <c r="BK11" t="s">
        <v>223</v>
      </c>
      <c r="BL11" t="s">
        <v>213</v>
      </c>
      <c r="BM11">
        <v>0.85236921022171197</v>
      </c>
      <c r="BN11" t="s">
        <v>69</v>
      </c>
      <c r="BO11" t="s">
        <v>176</v>
      </c>
      <c r="BP11">
        <v>1686.6030000000001</v>
      </c>
      <c r="BQ11" t="s">
        <v>68</v>
      </c>
    </row>
    <row r="12" spans="1:69" ht="16.5">
      <c r="A12" s="42" t="str">
        <f t="shared" si="18"/>
        <v>강인여객</v>
      </c>
      <c r="B12" s="43" t="str">
        <f t="shared" si="1"/>
        <v>강상남</v>
      </c>
      <c r="C12" s="44" t="str">
        <f t="shared" si="19"/>
        <v>B</v>
      </c>
      <c r="D12" s="45">
        <f t="shared" si="20"/>
        <v>0.9206887243629629</v>
      </c>
      <c r="E12" s="46">
        <f t="shared" si="21"/>
        <v>3893</v>
      </c>
      <c r="F12" s="47" t="str">
        <f t="shared" si="22"/>
        <v>103</v>
      </c>
      <c r="G12" s="48" t="str">
        <f t="shared" si="23"/>
        <v>70바5023</v>
      </c>
      <c r="H12" s="49">
        <f t="shared" si="24"/>
        <v>2</v>
      </c>
      <c r="I12" s="50">
        <f t="shared" si="25"/>
        <v>2479.9259999999999</v>
      </c>
      <c r="J12" s="51">
        <f t="shared" si="26"/>
        <v>4.9457058452044402E-3</v>
      </c>
      <c r="K12" s="51">
        <f t="shared" si="27"/>
        <v>0.37039389752349144</v>
      </c>
      <c r="L12" s="51">
        <f t="shared" si="28"/>
        <v>0.23670061122791569</v>
      </c>
      <c r="M12" s="52">
        <f t="shared" si="29"/>
        <v>14.711</v>
      </c>
      <c r="N12" s="53">
        <f t="shared" si="30"/>
        <v>0.20161891927420417</v>
      </c>
      <c r="O12" s="53">
        <f t="shared" si="31"/>
        <v>69.961764988148843</v>
      </c>
      <c r="P12" s="111">
        <f t="shared" si="32"/>
        <v>1</v>
      </c>
      <c r="Q12" s="112">
        <f t="shared" si="33"/>
        <v>5</v>
      </c>
      <c r="R12" s="112">
        <f t="shared" si="34"/>
        <v>1735</v>
      </c>
      <c r="T12">
        <v>502</v>
      </c>
      <c r="U12">
        <v>3893</v>
      </c>
      <c r="V12" t="s">
        <v>274</v>
      </c>
      <c r="W12">
        <v>2479.9259999999999</v>
      </c>
      <c r="X12">
        <v>1224.165</v>
      </c>
      <c r="Y12">
        <v>2.0259999999999998</v>
      </c>
      <c r="Z12">
        <v>14.711</v>
      </c>
      <c r="AA12">
        <v>149.11218400000001</v>
      </c>
      <c r="AB12">
        <v>0.73746500000000004</v>
      </c>
      <c r="AC12">
        <v>55.230243000000002</v>
      </c>
      <c r="AD12" s="1">
        <v>587</v>
      </c>
      <c r="AE12">
        <v>5</v>
      </c>
      <c r="AF12">
        <v>1735</v>
      </c>
      <c r="AG12">
        <v>91</v>
      </c>
      <c r="AH12">
        <v>16.631276</v>
      </c>
      <c r="AI12">
        <v>1480.4</v>
      </c>
      <c r="AJ12">
        <v>46.6</v>
      </c>
      <c r="AK12">
        <v>1</v>
      </c>
      <c r="AL12">
        <v>108</v>
      </c>
      <c r="AM12" t="s">
        <v>275</v>
      </c>
      <c r="AN12" t="s">
        <v>607</v>
      </c>
      <c r="AO12">
        <v>2343.373</v>
      </c>
      <c r="AR12" t="s">
        <v>117</v>
      </c>
      <c r="AS12" t="s">
        <v>118</v>
      </c>
      <c r="AT12" t="s">
        <v>191</v>
      </c>
      <c r="AU12" t="s">
        <v>274</v>
      </c>
      <c r="AV12" t="s">
        <v>48</v>
      </c>
      <c r="AW12">
        <v>2</v>
      </c>
      <c r="BB12">
        <v>0.9206887243629629</v>
      </c>
      <c r="BC12" t="s">
        <v>68</v>
      </c>
      <c r="BF12" t="s">
        <v>117</v>
      </c>
      <c r="BG12" t="s">
        <v>118</v>
      </c>
      <c r="BH12" t="s">
        <v>274</v>
      </c>
      <c r="BI12">
        <v>3893</v>
      </c>
      <c r="BJ12">
        <v>2</v>
      </c>
      <c r="BK12" t="s">
        <v>191</v>
      </c>
      <c r="BL12" t="s">
        <v>201</v>
      </c>
      <c r="BM12">
        <v>0.9206887243629629</v>
      </c>
      <c r="BN12" t="s">
        <v>68</v>
      </c>
      <c r="BO12" t="s">
        <v>174</v>
      </c>
      <c r="BP12">
        <v>2479.9259999999999</v>
      </c>
      <c r="BQ12" t="s">
        <v>67</v>
      </c>
    </row>
    <row r="13" spans="1:69" ht="16.5">
      <c r="A13" s="59" t="str">
        <f t="shared" si="18"/>
        <v>강인여객</v>
      </c>
      <c r="B13" s="60" t="str">
        <f t="shared" si="1"/>
        <v>강상혁</v>
      </c>
      <c r="C13" s="61" t="str">
        <f t="shared" si="19"/>
        <v>F</v>
      </c>
      <c r="D13" s="62">
        <f t="shared" si="20"/>
        <v>0.7818535041248853</v>
      </c>
      <c r="E13" s="63">
        <f t="shared" si="21"/>
        <v>2887</v>
      </c>
      <c r="F13" s="64" t="str">
        <f t="shared" si="22"/>
        <v>103</v>
      </c>
      <c r="G13" s="65" t="str">
        <f t="shared" si="23"/>
        <v>72바1338</v>
      </c>
      <c r="H13" s="66">
        <f t="shared" si="24"/>
        <v>12</v>
      </c>
      <c r="I13" s="67">
        <f t="shared" si="25"/>
        <v>1638.9609999999998</v>
      </c>
      <c r="J13" s="68">
        <f t="shared" si="26"/>
        <v>1.0902394587966793E-2</v>
      </c>
      <c r="K13" s="68">
        <f t="shared" si="27"/>
        <v>0.38325988338286304</v>
      </c>
      <c r="L13" s="68">
        <f t="shared" si="28"/>
        <v>0.20744849938467116</v>
      </c>
      <c r="M13" s="69">
        <f t="shared" si="29"/>
        <v>19.507999999999999</v>
      </c>
      <c r="N13" s="70">
        <f t="shared" si="30"/>
        <v>1.2551100910851323</v>
      </c>
      <c r="O13" s="70">
        <f t="shared" si="31"/>
        <v>64.130148939730802</v>
      </c>
      <c r="P13" s="109">
        <f t="shared" si="32"/>
        <v>80</v>
      </c>
      <c r="Q13" s="110">
        <f t="shared" si="33"/>
        <v>21</v>
      </c>
      <c r="R13" s="110">
        <f t="shared" si="34"/>
        <v>1073</v>
      </c>
      <c r="T13">
        <v>502</v>
      </c>
      <c r="U13">
        <v>2887</v>
      </c>
      <c r="V13" t="s">
        <v>503</v>
      </c>
      <c r="W13">
        <v>1673.16</v>
      </c>
      <c r="X13">
        <v>989.79700000000003</v>
      </c>
      <c r="Y13">
        <v>1.69</v>
      </c>
      <c r="Z13">
        <v>19.507999999999999</v>
      </c>
      <c r="AA13">
        <v>100.74025399999999</v>
      </c>
      <c r="AB13">
        <v>1.0983099999999999</v>
      </c>
      <c r="AC13">
        <v>38.609698000000002</v>
      </c>
      <c r="AD13" s="1">
        <v>340</v>
      </c>
      <c r="AE13">
        <v>21</v>
      </c>
      <c r="AF13">
        <v>1073</v>
      </c>
      <c r="AG13">
        <v>87</v>
      </c>
      <c r="AH13">
        <v>16.608653</v>
      </c>
      <c r="AI13">
        <v>1405.6</v>
      </c>
      <c r="AJ13">
        <v>6.4</v>
      </c>
      <c r="AK13">
        <v>80</v>
      </c>
      <c r="AL13">
        <v>0</v>
      </c>
      <c r="AM13" t="s">
        <v>504</v>
      </c>
      <c r="AN13" t="s">
        <v>608</v>
      </c>
      <c r="AO13">
        <v>216.119</v>
      </c>
      <c r="AR13" t="s">
        <v>117</v>
      </c>
      <c r="AS13" t="s">
        <v>118</v>
      </c>
      <c r="AT13" t="s">
        <v>223</v>
      </c>
      <c r="AU13" t="s">
        <v>503</v>
      </c>
      <c r="AV13" t="s">
        <v>48</v>
      </c>
      <c r="AW13">
        <v>12</v>
      </c>
      <c r="BB13">
        <v>0.7818535041248853</v>
      </c>
      <c r="BC13" t="s">
        <v>70</v>
      </c>
      <c r="BF13" t="s">
        <v>117</v>
      </c>
      <c r="BG13" t="s">
        <v>118</v>
      </c>
      <c r="BH13" t="s">
        <v>503</v>
      </c>
      <c r="BI13">
        <v>2887</v>
      </c>
      <c r="BJ13">
        <v>12</v>
      </c>
      <c r="BK13" t="s">
        <v>223</v>
      </c>
      <c r="BL13" t="s">
        <v>208</v>
      </c>
      <c r="BM13">
        <v>0.7818535041248853</v>
      </c>
      <c r="BN13" t="s">
        <v>70</v>
      </c>
      <c r="BO13" t="s">
        <v>183</v>
      </c>
      <c r="BP13">
        <v>1638.9609999999998</v>
      </c>
      <c r="BQ13" t="s">
        <v>70</v>
      </c>
    </row>
    <row r="14" spans="1:69" ht="16.5">
      <c r="A14" s="42" t="str">
        <f t="shared" si="18"/>
        <v>강인여객</v>
      </c>
      <c r="B14" s="43" t="str">
        <f t="shared" si="1"/>
        <v>강성후</v>
      </c>
      <c r="C14" s="44" t="str">
        <f t="shared" si="19"/>
        <v>C</v>
      </c>
      <c r="D14" s="45">
        <f t="shared" si="20"/>
        <v>0.87174456395641875</v>
      </c>
      <c r="E14" s="46">
        <f t="shared" si="21"/>
        <v>1408</v>
      </c>
      <c r="F14" s="47" t="str">
        <f t="shared" si="22"/>
        <v>103-1</v>
      </c>
      <c r="G14" s="48" t="str">
        <f t="shared" si="23"/>
        <v>70바6023</v>
      </c>
      <c r="H14" s="49">
        <f t="shared" si="24"/>
        <v>5</v>
      </c>
      <c r="I14" s="50">
        <f t="shared" si="25"/>
        <v>2342.9010000000003</v>
      </c>
      <c r="J14" s="51">
        <f t="shared" si="26"/>
        <v>4.3212767044399254E-3</v>
      </c>
      <c r="K14" s="51">
        <f t="shared" si="27"/>
        <v>0.36079371998169829</v>
      </c>
      <c r="L14" s="51">
        <f t="shared" si="28"/>
        <v>0.24030037974289137</v>
      </c>
      <c r="M14" s="52">
        <f t="shared" si="29"/>
        <v>15.2</v>
      </c>
      <c r="N14" s="53">
        <f t="shared" si="30"/>
        <v>0.68001450130924035</v>
      </c>
      <c r="O14" s="53">
        <f t="shared" si="31"/>
        <v>13.515288213521153</v>
      </c>
      <c r="P14" s="111">
        <f t="shared" si="32"/>
        <v>0</v>
      </c>
      <c r="Q14" s="112">
        <f t="shared" si="33"/>
        <v>16</v>
      </c>
      <c r="R14" s="112">
        <f t="shared" si="34"/>
        <v>318</v>
      </c>
      <c r="T14">
        <v>502</v>
      </c>
      <c r="U14">
        <v>1408</v>
      </c>
      <c r="V14" t="s">
        <v>276</v>
      </c>
      <c r="W14">
        <v>2352.8910000000001</v>
      </c>
      <c r="X14">
        <v>1180.807</v>
      </c>
      <c r="Y14">
        <v>1.9930000000000001</v>
      </c>
      <c r="Z14">
        <v>15.2</v>
      </c>
      <c r="AA14">
        <v>126.882178</v>
      </c>
      <c r="AB14">
        <v>0.54829300000000003</v>
      </c>
      <c r="AC14">
        <v>45.778292999999998</v>
      </c>
      <c r="AD14" s="1">
        <v>563</v>
      </c>
      <c r="AE14">
        <v>16</v>
      </c>
      <c r="AF14">
        <v>318</v>
      </c>
      <c r="AG14">
        <v>90</v>
      </c>
      <c r="AH14">
        <v>18.543904000000001</v>
      </c>
      <c r="AI14">
        <v>3690</v>
      </c>
      <c r="AJ14">
        <v>200.2</v>
      </c>
      <c r="AK14">
        <v>0</v>
      </c>
      <c r="AL14">
        <v>0</v>
      </c>
      <c r="AM14" t="s">
        <v>277</v>
      </c>
      <c r="AN14" t="s">
        <v>609</v>
      </c>
      <c r="AO14">
        <v>1898.49</v>
      </c>
      <c r="AR14" t="s">
        <v>117</v>
      </c>
      <c r="AS14" t="s">
        <v>119</v>
      </c>
      <c r="AT14" t="s">
        <v>239</v>
      </c>
      <c r="AU14" t="s">
        <v>276</v>
      </c>
      <c r="AV14" t="s">
        <v>48</v>
      </c>
      <c r="AW14">
        <v>5</v>
      </c>
      <c r="BB14">
        <v>0.87174456395641875</v>
      </c>
      <c r="BC14" t="s">
        <v>69</v>
      </c>
      <c r="BF14" t="s">
        <v>117</v>
      </c>
      <c r="BG14" t="s">
        <v>119</v>
      </c>
      <c r="BH14" t="s">
        <v>276</v>
      </c>
      <c r="BI14">
        <v>1408</v>
      </c>
      <c r="BJ14">
        <v>5</v>
      </c>
      <c r="BK14" t="s">
        <v>239</v>
      </c>
      <c r="BL14" t="s">
        <v>581</v>
      </c>
      <c r="BM14">
        <v>0.87174456395641875</v>
      </c>
      <c r="BN14" t="s">
        <v>69</v>
      </c>
      <c r="BO14" t="s">
        <v>176</v>
      </c>
      <c r="BP14">
        <v>2342.9010000000003</v>
      </c>
      <c r="BQ14" t="s">
        <v>69</v>
      </c>
    </row>
    <row r="15" spans="1:69" ht="16.5">
      <c r="A15" s="59" t="str">
        <f t="shared" si="18"/>
        <v>강인여객</v>
      </c>
      <c r="B15" s="60" t="str">
        <f t="shared" si="1"/>
        <v>강신우</v>
      </c>
      <c r="C15" s="61" t="str">
        <f t="shared" si="19"/>
        <v>D</v>
      </c>
      <c r="D15" s="62">
        <f t="shared" si="20"/>
        <v>0.83884325279057803</v>
      </c>
      <c r="E15" s="63">
        <f t="shared" si="21"/>
        <v>887</v>
      </c>
      <c r="F15" s="64" t="str">
        <f t="shared" si="22"/>
        <v>223</v>
      </c>
      <c r="G15" s="65" t="str">
        <f t="shared" si="23"/>
        <v>70바5974</v>
      </c>
      <c r="H15" s="66">
        <f t="shared" si="24"/>
        <v>2</v>
      </c>
      <c r="I15" s="67">
        <f t="shared" si="25"/>
        <v>2779.8900000000003</v>
      </c>
      <c r="J15" s="68">
        <f t="shared" si="26"/>
        <v>7.8916138310810395E-3</v>
      </c>
      <c r="K15" s="68">
        <f t="shared" si="27"/>
        <v>0.29805180165957207</v>
      </c>
      <c r="L15" s="68">
        <f t="shared" si="28"/>
        <v>0.17950350553439162</v>
      </c>
      <c r="M15" s="69">
        <f t="shared" si="29"/>
        <v>16.850000000000001</v>
      </c>
      <c r="N15" s="70">
        <f t="shared" si="30"/>
        <v>0.68348028159387608</v>
      </c>
      <c r="O15" s="70">
        <v>80</v>
      </c>
      <c r="P15" s="109">
        <f t="shared" si="32"/>
        <v>13</v>
      </c>
      <c r="Q15" s="110">
        <f t="shared" si="33"/>
        <v>19</v>
      </c>
      <c r="R15" s="110">
        <f t="shared" si="34"/>
        <v>3581</v>
      </c>
      <c r="T15">
        <v>502</v>
      </c>
      <c r="U15">
        <v>887</v>
      </c>
      <c r="V15" t="s">
        <v>278</v>
      </c>
      <c r="W15">
        <v>2779.89</v>
      </c>
      <c r="X15">
        <v>1274.9000000000001</v>
      </c>
      <c r="Y15">
        <v>2.1800000000000002</v>
      </c>
      <c r="Z15">
        <v>16.850000000000001</v>
      </c>
      <c r="AA15">
        <v>115.51857699999999</v>
      </c>
      <c r="AB15">
        <v>0.91162799999999999</v>
      </c>
      <c r="AC15">
        <v>34.430520000000001</v>
      </c>
      <c r="AD15" s="1">
        <v>499</v>
      </c>
      <c r="AE15">
        <v>19</v>
      </c>
      <c r="AF15">
        <v>3581</v>
      </c>
      <c r="AG15">
        <v>94</v>
      </c>
      <c r="AH15">
        <v>24.064440999999999</v>
      </c>
      <c r="AI15">
        <v>13602.2</v>
      </c>
      <c r="AJ15">
        <v>7374.1</v>
      </c>
      <c r="AK15">
        <v>13</v>
      </c>
      <c r="AL15">
        <v>2642</v>
      </c>
      <c r="AM15" t="s">
        <v>279</v>
      </c>
      <c r="AN15" t="s">
        <v>610</v>
      </c>
      <c r="AO15">
        <v>2580.9520000000002</v>
      </c>
      <c r="AR15" t="s">
        <v>117</v>
      </c>
      <c r="AS15" t="s">
        <v>120</v>
      </c>
      <c r="AT15" t="s">
        <v>253</v>
      </c>
      <c r="AU15" t="s">
        <v>278</v>
      </c>
      <c r="AV15" t="s">
        <v>48</v>
      </c>
      <c r="AW15">
        <v>2</v>
      </c>
      <c r="BB15">
        <v>0.83884325279057803</v>
      </c>
      <c r="BC15" t="s">
        <v>67</v>
      </c>
      <c r="BF15" t="s">
        <v>117</v>
      </c>
      <c r="BG15" t="s">
        <v>120</v>
      </c>
      <c r="BH15" t="s">
        <v>278</v>
      </c>
      <c r="BI15">
        <v>887</v>
      </c>
      <c r="BJ15">
        <v>2</v>
      </c>
      <c r="BK15" t="s">
        <v>253</v>
      </c>
      <c r="BL15" t="s">
        <v>254</v>
      </c>
      <c r="BM15">
        <v>0.83884325279057803</v>
      </c>
      <c r="BN15" t="s">
        <v>67</v>
      </c>
      <c r="BO15" t="s">
        <v>178</v>
      </c>
      <c r="BP15">
        <v>2779.8900000000003</v>
      </c>
      <c r="BQ15" t="s">
        <v>68</v>
      </c>
    </row>
    <row r="16" spans="1:69" ht="16.5">
      <c r="A16" s="42" t="str">
        <f t="shared" si="18"/>
        <v>강인여객</v>
      </c>
      <c r="B16" s="43" t="str">
        <f t="shared" si="1"/>
        <v>강정섭</v>
      </c>
      <c r="C16" s="44" t="str">
        <f t="shared" si="19"/>
        <v>C</v>
      </c>
      <c r="D16" s="45">
        <f t="shared" si="20"/>
        <v>0.85064887910608122</v>
      </c>
      <c r="E16" s="46">
        <f t="shared" si="21"/>
        <v>1614</v>
      </c>
      <c r="F16" s="47" t="str">
        <f t="shared" si="22"/>
        <v>103</v>
      </c>
      <c r="G16" s="48" t="str">
        <f t="shared" si="23"/>
        <v>70바5086</v>
      </c>
      <c r="H16" s="49">
        <f t="shared" si="24"/>
        <v>15</v>
      </c>
      <c r="I16" s="50">
        <f t="shared" si="25"/>
        <v>2124.5380000000005</v>
      </c>
      <c r="J16" s="51">
        <f t="shared" si="26"/>
        <v>1.0084900138188083E-2</v>
      </c>
      <c r="K16" s="51">
        <f t="shared" si="27"/>
        <v>0.38047035031091492</v>
      </c>
      <c r="L16" s="51">
        <f t="shared" si="28"/>
        <v>0.22310732968767794</v>
      </c>
      <c r="M16" s="52">
        <f t="shared" si="29"/>
        <v>16.641999999999999</v>
      </c>
      <c r="N16" s="53">
        <f t="shared" si="30"/>
        <v>0.6589667965458843</v>
      </c>
      <c r="O16" s="53">
        <f t="shared" si="31"/>
        <v>42.738703661690209</v>
      </c>
      <c r="P16" s="111">
        <f t="shared" si="32"/>
        <v>3</v>
      </c>
      <c r="Q16" s="112">
        <f t="shared" si="33"/>
        <v>14</v>
      </c>
      <c r="R16" s="112">
        <f t="shared" si="34"/>
        <v>908</v>
      </c>
      <c r="T16">
        <v>502</v>
      </c>
      <c r="U16">
        <v>1614</v>
      </c>
      <c r="V16" t="s">
        <v>280</v>
      </c>
      <c r="W16">
        <v>2124.538</v>
      </c>
      <c r="X16">
        <v>1157.7159999999999</v>
      </c>
      <c r="Y16">
        <v>1.835</v>
      </c>
      <c r="Z16">
        <v>16.641999999999999</v>
      </c>
      <c r="AA16">
        <v>130.142191</v>
      </c>
      <c r="AB16">
        <v>1.3124709999999999</v>
      </c>
      <c r="AC16">
        <v>49.515245</v>
      </c>
      <c r="AD16" s="1">
        <v>474</v>
      </c>
      <c r="AE16">
        <v>14</v>
      </c>
      <c r="AF16">
        <v>908</v>
      </c>
      <c r="AG16">
        <v>89</v>
      </c>
      <c r="AH16">
        <v>16.324743999999999</v>
      </c>
      <c r="AI16">
        <v>1477.2</v>
      </c>
      <c r="AJ16">
        <v>28.9</v>
      </c>
      <c r="AK16">
        <v>3</v>
      </c>
      <c r="AL16">
        <v>762</v>
      </c>
      <c r="AM16" t="s">
        <v>281</v>
      </c>
      <c r="AN16" t="s">
        <v>611</v>
      </c>
      <c r="AO16">
        <v>394.71300000000002</v>
      </c>
      <c r="AR16" t="s">
        <v>117</v>
      </c>
      <c r="AS16" t="s">
        <v>118</v>
      </c>
      <c r="AT16" t="s">
        <v>521</v>
      </c>
      <c r="AU16" t="s">
        <v>280</v>
      </c>
      <c r="AV16" t="s">
        <v>48</v>
      </c>
      <c r="AW16">
        <v>15</v>
      </c>
      <c r="BB16">
        <v>0.85064887910608122</v>
      </c>
      <c r="BC16" t="s">
        <v>69</v>
      </c>
      <c r="BF16" t="s">
        <v>117</v>
      </c>
      <c r="BG16" t="s">
        <v>118</v>
      </c>
      <c r="BH16" t="s">
        <v>280</v>
      </c>
      <c r="BI16">
        <v>1614</v>
      </c>
      <c r="BJ16">
        <v>15</v>
      </c>
      <c r="BK16" t="s">
        <v>521</v>
      </c>
      <c r="BL16" t="s">
        <v>191</v>
      </c>
      <c r="BM16">
        <v>0.85064887910608122</v>
      </c>
      <c r="BN16" t="s">
        <v>69</v>
      </c>
      <c r="BO16" t="s">
        <v>176</v>
      </c>
      <c r="BP16">
        <v>2124.5380000000005</v>
      </c>
      <c r="BQ16" t="s">
        <v>68</v>
      </c>
    </row>
    <row r="17" spans="1:69" ht="16.5">
      <c r="A17" s="59" t="str">
        <f t="shared" si="18"/>
        <v>강인여객</v>
      </c>
      <c r="B17" s="60" t="str">
        <f t="shared" si="1"/>
        <v>강태성</v>
      </c>
      <c r="C17" s="61" t="str">
        <f t="shared" si="19"/>
        <v>F</v>
      </c>
      <c r="D17" s="62">
        <f t="shared" si="20"/>
        <v>0.75491920439585203</v>
      </c>
      <c r="E17" s="63">
        <f t="shared" si="21"/>
        <v>21</v>
      </c>
      <c r="F17" s="64" t="str">
        <f t="shared" si="22"/>
        <v>103</v>
      </c>
      <c r="G17" s="65" t="str">
        <f t="shared" si="23"/>
        <v>70바5087</v>
      </c>
      <c r="H17" s="66">
        <f t="shared" si="24"/>
        <v>4</v>
      </c>
      <c r="I17" s="67">
        <f t="shared" si="25"/>
        <v>1447.6669999999999</v>
      </c>
      <c r="J17" s="68">
        <f t="shared" si="26"/>
        <v>1.0216581007967409E-2</v>
      </c>
      <c r="K17" s="68">
        <f t="shared" si="27"/>
        <v>0.36115320608400736</v>
      </c>
      <c r="L17" s="68">
        <f t="shared" si="28"/>
        <v>0.23969600743817468</v>
      </c>
      <c r="M17" s="69">
        <f t="shared" si="29"/>
        <v>20.524000000000001</v>
      </c>
      <c r="N17" s="70">
        <f t="shared" si="30"/>
        <v>0.27369927839185249</v>
      </c>
      <c r="O17" s="70">
        <f t="shared" si="31"/>
        <v>9.5794747437148384</v>
      </c>
      <c r="P17" s="109">
        <f t="shared" si="32"/>
        <v>72</v>
      </c>
      <c r="Q17" s="110">
        <f t="shared" si="33"/>
        <v>4</v>
      </c>
      <c r="R17" s="110">
        <f t="shared" si="34"/>
        <v>140</v>
      </c>
      <c r="T17">
        <v>502</v>
      </c>
      <c r="U17">
        <v>21</v>
      </c>
      <c r="V17" t="s">
        <v>282</v>
      </c>
      <c r="W17">
        <v>1461.4580000000001</v>
      </c>
      <c r="X17">
        <v>880.81</v>
      </c>
      <c r="Y17">
        <v>1.659</v>
      </c>
      <c r="Z17">
        <v>20.524000000000001</v>
      </c>
      <c r="AA17">
        <v>82.897204000000002</v>
      </c>
      <c r="AB17">
        <v>0.84692599999999996</v>
      </c>
      <c r="AC17">
        <v>29.938590999999999</v>
      </c>
      <c r="AD17" s="1">
        <v>347</v>
      </c>
      <c r="AE17">
        <v>4</v>
      </c>
      <c r="AF17">
        <v>140</v>
      </c>
      <c r="AG17">
        <v>91</v>
      </c>
      <c r="AH17">
        <v>17.629761999999999</v>
      </c>
      <c r="AI17">
        <v>795.7</v>
      </c>
      <c r="AJ17">
        <v>7.7</v>
      </c>
      <c r="AK17">
        <v>72</v>
      </c>
      <c r="AL17">
        <v>1979</v>
      </c>
      <c r="AM17" t="s">
        <v>283</v>
      </c>
      <c r="AN17" t="s">
        <v>612</v>
      </c>
      <c r="AO17">
        <v>1104.895</v>
      </c>
      <c r="AR17" t="s">
        <v>117</v>
      </c>
      <c r="AS17" t="s">
        <v>118</v>
      </c>
      <c r="AT17" t="s">
        <v>207</v>
      </c>
      <c r="AU17" t="s">
        <v>282</v>
      </c>
      <c r="AV17" t="s">
        <v>48</v>
      </c>
      <c r="AW17">
        <v>4</v>
      </c>
      <c r="BB17">
        <v>0.75491920439585203</v>
      </c>
      <c r="BC17" t="s">
        <v>70</v>
      </c>
      <c r="BF17" t="s">
        <v>117</v>
      </c>
      <c r="BG17" t="s">
        <v>118</v>
      </c>
      <c r="BH17" t="s">
        <v>282</v>
      </c>
      <c r="BI17">
        <v>21</v>
      </c>
      <c r="BJ17">
        <v>4</v>
      </c>
      <c r="BK17" t="s">
        <v>207</v>
      </c>
      <c r="BL17" t="s">
        <v>221</v>
      </c>
      <c r="BM17">
        <v>0.75491920439585203</v>
      </c>
      <c r="BN17" t="s">
        <v>70</v>
      </c>
      <c r="BO17" t="s">
        <v>183</v>
      </c>
      <c r="BP17">
        <v>1447.6669999999999</v>
      </c>
      <c r="BQ17" t="s">
        <v>71</v>
      </c>
    </row>
    <row r="18" spans="1:69" ht="16.5">
      <c r="A18" s="42" t="str">
        <f t="shared" si="18"/>
        <v>강인여객</v>
      </c>
      <c r="B18" s="43" t="str">
        <f t="shared" si="1"/>
        <v>고호철</v>
      </c>
      <c r="C18" s="44" t="str">
        <f t="shared" si="19"/>
        <v>A</v>
      </c>
      <c r="D18" s="45">
        <f t="shared" si="20"/>
        <v>0.95489597268240956</v>
      </c>
      <c r="E18" s="46">
        <f t="shared" si="21"/>
        <v>667</v>
      </c>
      <c r="F18" s="47" t="str">
        <f t="shared" si="22"/>
        <v>급행91</v>
      </c>
      <c r="G18" s="48" t="str">
        <f t="shared" si="23"/>
        <v>72바1602</v>
      </c>
      <c r="H18" s="49">
        <f t="shared" si="24"/>
        <v>9</v>
      </c>
      <c r="I18" s="50">
        <f t="shared" si="25"/>
        <v>3297.877</v>
      </c>
      <c r="J18" s="51">
        <f t="shared" si="26"/>
        <v>1.1989350487083194E-2</v>
      </c>
      <c r="K18" s="51">
        <f t="shared" si="27"/>
        <v>0.34541123580439226</v>
      </c>
      <c r="L18" s="51">
        <f t="shared" si="28"/>
        <v>0.26259317736834942</v>
      </c>
      <c r="M18" s="52">
        <f t="shared" si="29"/>
        <v>17.565999999999999</v>
      </c>
      <c r="N18" s="53">
        <f t="shared" si="30"/>
        <v>0.12129015120939926</v>
      </c>
      <c r="O18" s="53">
        <f t="shared" si="31"/>
        <v>35.265111464132836</v>
      </c>
      <c r="P18" s="111">
        <f t="shared" si="32"/>
        <v>25</v>
      </c>
      <c r="Q18" s="112">
        <f t="shared" si="33"/>
        <v>4</v>
      </c>
      <c r="R18" s="112">
        <f t="shared" si="34"/>
        <v>1163</v>
      </c>
      <c r="T18">
        <v>502</v>
      </c>
      <c r="U18">
        <v>667</v>
      </c>
      <c r="V18" t="s">
        <v>284</v>
      </c>
      <c r="W18">
        <v>3297.877</v>
      </c>
      <c r="X18">
        <v>1336.24</v>
      </c>
      <c r="Y18">
        <v>2.468</v>
      </c>
      <c r="Z18">
        <v>17.565999999999999</v>
      </c>
      <c r="AA18">
        <v>138.174958</v>
      </c>
      <c r="AB18">
        <v>1.656628</v>
      </c>
      <c r="AC18">
        <v>47.727182999999997</v>
      </c>
      <c r="AD18" s="1">
        <v>866</v>
      </c>
      <c r="AE18">
        <v>4</v>
      </c>
      <c r="AF18">
        <v>1163</v>
      </c>
      <c r="AG18">
        <v>91</v>
      </c>
      <c r="AH18">
        <v>23.8674</v>
      </c>
      <c r="AI18">
        <v>19131.5</v>
      </c>
      <c r="AJ18">
        <v>2109</v>
      </c>
      <c r="AK18">
        <v>25</v>
      </c>
      <c r="AL18">
        <v>8705</v>
      </c>
      <c r="AM18" t="s">
        <v>285</v>
      </c>
      <c r="AN18" t="s">
        <v>613</v>
      </c>
      <c r="AO18">
        <v>784.44299999999998</v>
      </c>
      <c r="AR18" t="s">
        <v>117</v>
      </c>
      <c r="AS18" t="s">
        <v>121</v>
      </c>
      <c r="AT18" t="s">
        <v>269</v>
      </c>
      <c r="AU18" t="s">
        <v>284</v>
      </c>
      <c r="AV18" t="s">
        <v>48</v>
      </c>
      <c r="AW18">
        <v>9</v>
      </c>
      <c r="BB18">
        <v>0.95489597268240956</v>
      </c>
      <c r="BC18" t="s">
        <v>66</v>
      </c>
      <c r="BF18" t="s">
        <v>117</v>
      </c>
      <c r="BG18" t="s">
        <v>121</v>
      </c>
      <c r="BH18" t="s">
        <v>284</v>
      </c>
      <c r="BI18">
        <v>667</v>
      </c>
      <c r="BJ18">
        <v>9</v>
      </c>
      <c r="BK18" t="s">
        <v>269</v>
      </c>
      <c r="BL18" t="s">
        <v>263</v>
      </c>
      <c r="BM18">
        <v>0.95489597268240956</v>
      </c>
      <c r="BN18" t="s">
        <v>66</v>
      </c>
      <c r="BO18" t="s">
        <v>177</v>
      </c>
      <c r="BP18">
        <v>3297.877</v>
      </c>
      <c r="BQ18" t="s">
        <v>68</v>
      </c>
    </row>
    <row r="19" spans="1:69" ht="16.5">
      <c r="A19" s="59" t="str">
        <f t="shared" si="18"/>
        <v>강인여객</v>
      </c>
      <c r="B19" s="60" t="str">
        <f t="shared" si="1"/>
        <v>구도형</v>
      </c>
      <c r="C19" s="61" t="str">
        <f t="shared" si="19"/>
        <v>B</v>
      </c>
      <c r="D19" s="62">
        <f t="shared" si="20"/>
        <v>0.92329878548562616</v>
      </c>
      <c r="E19" s="63">
        <f t="shared" si="21"/>
        <v>2737</v>
      </c>
      <c r="F19" s="64" t="str">
        <f t="shared" si="22"/>
        <v>103</v>
      </c>
      <c r="G19" s="65" t="str">
        <f t="shared" si="23"/>
        <v>72바1299</v>
      </c>
      <c r="H19" s="66">
        <f t="shared" si="24"/>
        <v>2</v>
      </c>
      <c r="I19" s="67">
        <f t="shared" si="25"/>
        <v>2245.1109999999999</v>
      </c>
      <c r="J19" s="68">
        <f t="shared" si="26"/>
        <v>1.3133390220248035E-2</v>
      </c>
      <c r="K19" s="68">
        <f t="shared" si="27"/>
        <v>0.40101092615061273</v>
      </c>
      <c r="L19" s="68">
        <f t="shared" si="28"/>
        <v>0.17460161212519115</v>
      </c>
      <c r="M19" s="69">
        <f t="shared" si="29"/>
        <v>15.335000000000001</v>
      </c>
      <c r="N19" s="70">
        <f t="shared" si="30"/>
        <v>4.4541227582956928E-2</v>
      </c>
      <c r="O19" s="70">
        <f t="shared" si="31"/>
        <v>79.016137732165589</v>
      </c>
      <c r="P19" s="109">
        <f t="shared" si="32"/>
        <v>4</v>
      </c>
      <c r="Q19" s="110">
        <f t="shared" si="33"/>
        <v>1</v>
      </c>
      <c r="R19" s="110">
        <f t="shared" si="34"/>
        <v>1774</v>
      </c>
      <c r="T19">
        <v>502</v>
      </c>
      <c r="U19">
        <v>2737</v>
      </c>
      <c r="V19" t="s">
        <v>286</v>
      </c>
      <c r="W19">
        <v>2245.1109999999999</v>
      </c>
      <c r="X19">
        <v>1095.473</v>
      </c>
      <c r="Y19">
        <v>2.0489999999999999</v>
      </c>
      <c r="Z19">
        <v>15.335000000000001</v>
      </c>
      <c r="AA19">
        <v>138.13135600000001</v>
      </c>
      <c r="AB19">
        <v>1.814133</v>
      </c>
      <c r="AC19">
        <v>55.392183000000003</v>
      </c>
      <c r="AD19" s="1">
        <v>392</v>
      </c>
      <c r="AE19">
        <v>1</v>
      </c>
      <c r="AF19">
        <v>1774</v>
      </c>
      <c r="AG19">
        <v>84</v>
      </c>
      <c r="AH19">
        <v>16.253449</v>
      </c>
      <c r="AI19">
        <v>1402.7</v>
      </c>
      <c r="AJ19">
        <v>7.6</v>
      </c>
      <c r="AK19">
        <v>4</v>
      </c>
      <c r="AL19">
        <v>1206</v>
      </c>
      <c r="AM19" t="s">
        <v>287</v>
      </c>
      <c r="AN19" t="s">
        <v>614</v>
      </c>
      <c r="AO19">
        <v>2121.96</v>
      </c>
      <c r="AR19" t="s">
        <v>117</v>
      </c>
      <c r="AS19" t="s">
        <v>118</v>
      </c>
      <c r="AT19" t="s">
        <v>219</v>
      </c>
      <c r="AU19" t="s">
        <v>286</v>
      </c>
      <c r="AV19" t="s">
        <v>48</v>
      </c>
      <c r="AW19">
        <v>2</v>
      </c>
      <c r="BB19">
        <v>0.92329878548562616</v>
      </c>
      <c r="BC19" t="s">
        <v>68</v>
      </c>
      <c r="BF19" t="s">
        <v>117</v>
      </c>
      <c r="BG19" t="s">
        <v>118</v>
      </c>
      <c r="BH19" t="s">
        <v>286</v>
      </c>
      <c r="BI19">
        <v>2737</v>
      </c>
      <c r="BJ19">
        <v>2</v>
      </c>
      <c r="BK19" t="s">
        <v>219</v>
      </c>
      <c r="BL19" t="s">
        <v>415</v>
      </c>
      <c r="BM19">
        <v>0.92329878548562616</v>
      </c>
      <c r="BN19" t="s">
        <v>68</v>
      </c>
      <c r="BO19" t="s">
        <v>174</v>
      </c>
      <c r="BP19">
        <v>2245.1109999999999</v>
      </c>
      <c r="BQ19" t="s">
        <v>69</v>
      </c>
    </row>
    <row r="20" spans="1:69" ht="16.5">
      <c r="A20" s="42" t="str">
        <f t="shared" si="18"/>
        <v>강인여객</v>
      </c>
      <c r="B20" s="43" t="str">
        <f t="shared" si="1"/>
        <v>권영근</v>
      </c>
      <c r="C20" s="44" t="str">
        <f t="shared" si="19"/>
        <v>A</v>
      </c>
      <c r="D20" s="45">
        <f t="shared" si="20"/>
        <v>0.98508546462980118</v>
      </c>
      <c r="E20" s="46">
        <f t="shared" si="21"/>
        <v>4155</v>
      </c>
      <c r="F20" s="47" t="str">
        <f t="shared" si="22"/>
        <v>103</v>
      </c>
      <c r="G20" s="48" t="str">
        <f t="shared" si="23"/>
        <v>70바5025</v>
      </c>
      <c r="H20" s="49">
        <f t="shared" si="24"/>
        <v>6</v>
      </c>
      <c r="I20" s="50">
        <f t="shared" si="25"/>
        <v>2356.1619999999998</v>
      </c>
      <c r="J20" s="51">
        <f t="shared" si="26"/>
        <v>2.2399409174682944E-2</v>
      </c>
      <c r="K20" s="51">
        <f t="shared" si="27"/>
        <v>0.33890014187309514</v>
      </c>
      <c r="L20" s="51">
        <f t="shared" si="28"/>
        <v>0.16976761360212075</v>
      </c>
      <c r="M20" s="52">
        <f t="shared" si="29"/>
        <v>14.221</v>
      </c>
      <c r="N20" s="53">
        <f t="shared" si="30"/>
        <v>8.4883806801060377E-2</v>
      </c>
      <c r="O20" s="53">
        <f t="shared" si="31"/>
        <v>22.62153451248259</v>
      </c>
      <c r="P20" s="111">
        <f t="shared" si="32"/>
        <v>1</v>
      </c>
      <c r="Q20" s="112">
        <f t="shared" si="33"/>
        <v>2</v>
      </c>
      <c r="R20" s="112">
        <f t="shared" si="34"/>
        <v>533</v>
      </c>
      <c r="T20">
        <v>502</v>
      </c>
      <c r="U20">
        <v>4155</v>
      </c>
      <c r="V20" t="s">
        <v>288</v>
      </c>
      <c r="W20">
        <v>2356.1619999999998</v>
      </c>
      <c r="X20">
        <v>1119.9939999999999</v>
      </c>
      <c r="Y20">
        <v>2.1040000000000001</v>
      </c>
      <c r="Z20">
        <v>14.221</v>
      </c>
      <c r="AA20">
        <v>133.45941300000001</v>
      </c>
      <c r="AB20">
        <v>2.9894120000000002</v>
      </c>
      <c r="AC20">
        <v>45.229413999999998</v>
      </c>
      <c r="AD20" s="1">
        <v>400</v>
      </c>
      <c r="AE20">
        <v>2</v>
      </c>
      <c r="AF20">
        <v>533</v>
      </c>
      <c r="AG20">
        <v>86</v>
      </c>
      <c r="AH20">
        <v>17.654520000000002</v>
      </c>
      <c r="AI20">
        <v>1820.7</v>
      </c>
      <c r="AJ20">
        <v>13.6</v>
      </c>
      <c r="AK20">
        <v>1</v>
      </c>
      <c r="AL20">
        <v>116</v>
      </c>
      <c r="AM20" t="s">
        <v>289</v>
      </c>
      <c r="AN20" t="s">
        <v>615</v>
      </c>
      <c r="AO20">
        <v>1519.886</v>
      </c>
      <c r="AR20" t="s">
        <v>117</v>
      </c>
      <c r="AS20" t="s">
        <v>118</v>
      </c>
      <c r="AT20" t="s">
        <v>195</v>
      </c>
      <c r="AU20" t="s">
        <v>288</v>
      </c>
      <c r="AV20" t="s">
        <v>48</v>
      </c>
      <c r="AW20">
        <v>6</v>
      </c>
      <c r="BB20">
        <v>0.98508546462980118</v>
      </c>
      <c r="BC20" t="s">
        <v>66</v>
      </c>
      <c r="BF20" t="s">
        <v>117</v>
      </c>
      <c r="BG20" t="s">
        <v>118</v>
      </c>
      <c r="BH20" t="s">
        <v>288</v>
      </c>
      <c r="BI20">
        <v>4155</v>
      </c>
      <c r="BJ20">
        <v>6</v>
      </c>
      <c r="BK20" t="s">
        <v>195</v>
      </c>
      <c r="BL20" t="s">
        <v>598</v>
      </c>
      <c r="BM20">
        <v>0.98508546462980118</v>
      </c>
      <c r="BN20" t="s">
        <v>66</v>
      </c>
      <c r="BO20" t="s">
        <v>177</v>
      </c>
      <c r="BP20">
        <v>2356.1619999999998</v>
      </c>
      <c r="BQ20" t="s">
        <v>69</v>
      </c>
    </row>
    <row r="21" spans="1:69" ht="16.5">
      <c r="A21" s="59" t="str">
        <f t="shared" si="18"/>
        <v>강인여객</v>
      </c>
      <c r="B21" s="60" t="str">
        <f t="shared" si="1"/>
        <v>권용국</v>
      </c>
      <c r="C21" s="61" t="str">
        <f t="shared" si="19"/>
        <v>S</v>
      </c>
      <c r="D21" s="62">
        <f t="shared" si="20"/>
        <v>1.0369298655386459</v>
      </c>
      <c r="E21" s="63">
        <f t="shared" si="21"/>
        <v>47</v>
      </c>
      <c r="F21" s="64" t="str">
        <f t="shared" si="22"/>
        <v>103</v>
      </c>
      <c r="G21" s="65" t="str">
        <f t="shared" si="23"/>
        <v>70바5064</v>
      </c>
      <c r="H21" s="66">
        <f t="shared" si="24"/>
        <v>3</v>
      </c>
      <c r="I21" s="67">
        <f t="shared" si="25"/>
        <v>2215.2179999999998</v>
      </c>
      <c r="J21" s="68">
        <f t="shared" si="26"/>
        <v>1.0954435219004046E-2</v>
      </c>
      <c r="K21" s="68">
        <f t="shared" si="27"/>
        <v>0.35691478752986733</v>
      </c>
      <c r="L21" s="68">
        <f t="shared" si="28"/>
        <v>0.20584881487961909</v>
      </c>
      <c r="M21" s="69">
        <f t="shared" si="29"/>
        <v>11.835000000000001</v>
      </c>
      <c r="N21" s="70">
        <f t="shared" si="30"/>
        <v>0.31599598775380122</v>
      </c>
      <c r="O21" s="70">
        <f t="shared" si="31"/>
        <v>19.636893524700504</v>
      </c>
      <c r="P21" s="109">
        <f t="shared" si="32"/>
        <v>3</v>
      </c>
      <c r="Q21" s="110">
        <f t="shared" si="33"/>
        <v>7</v>
      </c>
      <c r="R21" s="110">
        <f t="shared" si="34"/>
        <v>435</v>
      </c>
      <c r="T21">
        <v>502</v>
      </c>
      <c r="U21">
        <v>47</v>
      </c>
      <c r="V21" t="s">
        <v>505</v>
      </c>
      <c r="W21">
        <v>2215.2179999999998</v>
      </c>
      <c r="X21">
        <v>975.12800000000004</v>
      </c>
      <c r="Y21">
        <v>2.2719999999999998</v>
      </c>
      <c r="Z21">
        <v>11.835000000000001</v>
      </c>
      <c r="AA21">
        <v>134.54413400000001</v>
      </c>
      <c r="AB21">
        <v>1.4738549999999999</v>
      </c>
      <c r="AC21">
        <v>48.020791000000003</v>
      </c>
      <c r="AD21" s="1">
        <v>456</v>
      </c>
      <c r="AE21">
        <v>7</v>
      </c>
      <c r="AF21">
        <v>435</v>
      </c>
      <c r="AG21">
        <v>76</v>
      </c>
      <c r="AH21">
        <v>16.464618999999999</v>
      </c>
      <c r="AI21">
        <v>465.1</v>
      </c>
      <c r="AJ21">
        <v>0</v>
      </c>
      <c r="AK21">
        <v>3</v>
      </c>
      <c r="AL21">
        <v>349</v>
      </c>
      <c r="AM21" t="s">
        <v>506</v>
      </c>
      <c r="AN21" t="s">
        <v>616</v>
      </c>
      <c r="AO21">
        <v>1942.6089999999999</v>
      </c>
      <c r="AR21" t="s">
        <v>117</v>
      </c>
      <c r="AS21" t="s">
        <v>118</v>
      </c>
      <c r="AT21" t="s">
        <v>199</v>
      </c>
      <c r="AU21" t="s">
        <v>505</v>
      </c>
      <c r="AV21" t="s">
        <v>48</v>
      </c>
      <c r="AW21">
        <v>3</v>
      </c>
      <c r="BB21">
        <v>1.0369298655386459</v>
      </c>
      <c r="BC21" t="s">
        <v>71</v>
      </c>
      <c r="BF21" t="s">
        <v>117</v>
      </c>
      <c r="BG21" t="s">
        <v>118</v>
      </c>
      <c r="BH21" t="s">
        <v>505</v>
      </c>
      <c r="BI21">
        <v>47</v>
      </c>
      <c r="BJ21">
        <v>3</v>
      </c>
      <c r="BK21" t="s">
        <v>199</v>
      </c>
      <c r="BL21" t="s">
        <v>213</v>
      </c>
      <c r="BM21">
        <v>1.0369298655386459</v>
      </c>
      <c r="BN21" t="s">
        <v>71</v>
      </c>
      <c r="BO21" t="s">
        <v>175</v>
      </c>
      <c r="BP21">
        <v>2215.2179999999998</v>
      </c>
      <c r="BQ21" t="s">
        <v>67</v>
      </c>
    </row>
    <row r="22" spans="1:69" ht="16.5">
      <c r="A22" s="42" t="str">
        <f t="shared" si="18"/>
        <v>강인여객</v>
      </c>
      <c r="B22" s="43" t="str">
        <f t="shared" si="1"/>
        <v>김경석</v>
      </c>
      <c r="C22" s="44" t="str">
        <f t="shared" si="19"/>
        <v>F</v>
      </c>
      <c r="D22" s="45">
        <f t="shared" si="20"/>
        <v>0.72636233213674095</v>
      </c>
      <c r="E22" s="46">
        <f t="shared" si="21"/>
        <v>5366</v>
      </c>
      <c r="F22" s="47" t="str">
        <f t="shared" si="22"/>
        <v>103-1</v>
      </c>
      <c r="G22" s="48" t="str">
        <f t="shared" si="23"/>
        <v>70바5935</v>
      </c>
      <c r="H22" s="49">
        <f t="shared" si="24"/>
        <v>3</v>
      </c>
      <c r="I22" s="50">
        <f t="shared" si="25"/>
        <v>1700.2370000000001</v>
      </c>
      <c r="J22" s="51">
        <f t="shared" si="26"/>
        <v>7.2800214967501553E-2</v>
      </c>
      <c r="K22" s="51">
        <f t="shared" si="27"/>
        <v>0.36979836286824852</v>
      </c>
      <c r="L22" s="51">
        <f t="shared" si="28"/>
        <v>0.26819790417453565</v>
      </c>
      <c r="M22" s="52">
        <f t="shared" si="29"/>
        <v>23.992999999999999</v>
      </c>
      <c r="N22" s="53">
        <f t="shared" si="30"/>
        <v>0.23526131945134707</v>
      </c>
      <c r="O22" s="53">
        <f t="shared" si="31"/>
        <v>38.75930237960943</v>
      </c>
      <c r="P22" s="111">
        <f t="shared" si="32"/>
        <v>15</v>
      </c>
      <c r="Q22" s="112">
        <f t="shared" si="33"/>
        <v>4</v>
      </c>
      <c r="R22" s="112">
        <f t="shared" si="34"/>
        <v>659</v>
      </c>
      <c r="T22">
        <v>502</v>
      </c>
      <c r="U22">
        <v>5366</v>
      </c>
      <c r="V22" t="s">
        <v>290</v>
      </c>
      <c r="W22">
        <v>1700.2370000000001</v>
      </c>
      <c r="X22">
        <v>1024.5640000000001</v>
      </c>
      <c r="Y22">
        <v>1.659</v>
      </c>
      <c r="Z22">
        <v>23.992999999999999</v>
      </c>
      <c r="AA22">
        <v>97.622197999999997</v>
      </c>
      <c r="AB22">
        <v>7.1069170000000002</v>
      </c>
      <c r="AC22">
        <v>36.100529000000002</v>
      </c>
      <c r="AD22" s="1">
        <v>456</v>
      </c>
      <c r="AE22">
        <v>4</v>
      </c>
      <c r="AF22">
        <v>659</v>
      </c>
      <c r="AG22">
        <v>91</v>
      </c>
      <c r="AH22">
        <v>17.416499000000002</v>
      </c>
      <c r="AI22">
        <v>3677.9</v>
      </c>
      <c r="AJ22">
        <v>767.9</v>
      </c>
      <c r="AK22">
        <v>15</v>
      </c>
      <c r="AL22">
        <v>10045</v>
      </c>
      <c r="AM22" t="s">
        <v>291</v>
      </c>
      <c r="AN22" t="s">
        <v>617</v>
      </c>
      <c r="AO22">
        <v>1472.0909999999999</v>
      </c>
      <c r="AR22" t="s">
        <v>117</v>
      </c>
      <c r="AS22" t="s">
        <v>119</v>
      </c>
      <c r="AT22" t="s">
        <v>230</v>
      </c>
      <c r="AU22" t="s">
        <v>290</v>
      </c>
      <c r="AV22" t="s">
        <v>48</v>
      </c>
      <c r="AW22">
        <v>3</v>
      </c>
      <c r="BB22">
        <v>0.72636233213674095</v>
      </c>
      <c r="BC22" t="s">
        <v>70</v>
      </c>
      <c r="BF22" t="s">
        <v>117</v>
      </c>
      <c r="BG22" t="s">
        <v>119</v>
      </c>
      <c r="BH22" t="s">
        <v>290</v>
      </c>
      <c r="BI22">
        <v>5366</v>
      </c>
      <c r="BJ22">
        <v>3</v>
      </c>
      <c r="BK22" t="s">
        <v>230</v>
      </c>
      <c r="BL22" t="s">
        <v>235</v>
      </c>
      <c r="BM22">
        <v>0.72636233213674095</v>
      </c>
      <c r="BN22" t="s">
        <v>70</v>
      </c>
      <c r="BO22" t="s">
        <v>183</v>
      </c>
      <c r="BP22">
        <v>1700.2370000000001</v>
      </c>
      <c r="BQ22" t="s">
        <v>68</v>
      </c>
    </row>
    <row r="23" spans="1:69" ht="16.5">
      <c r="A23" s="59" t="str">
        <f t="shared" si="18"/>
        <v>강인여객</v>
      </c>
      <c r="B23" s="60" t="str">
        <f t="shared" si="1"/>
        <v>김광수</v>
      </c>
      <c r="C23" s="61" t="str">
        <f t="shared" si="19"/>
        <v>S</v>
      </c>
      <c r="D23" s="62">
        <f t="shared" si="20"/>
        <v>1.0152431792170307</v>
      </c>
      <c r="E23" s="63">
        <f t="shared" si="21"/>
        <v>9389</v>
      </c>
      <c r="F23" s="64" t="str">
        <f t="shared" si="22"/>
        <v>급행91</v>
      </c>
      <c r="G23" s="65" t="str">
        <f t="shared" si="23"/>
        <v>70바6017</v>
      </c>
      <c r="H23" s="66">
        <f t="shared" si="24"/>
        <v>4</v>
      </c>
      <c r="I23" s="67">
        <f t="shared" si="25"/>
        <v>4040.2200000000003</v>
      </c>
      <c r="J23" s="68">
        <f t="shared" si="26"/>
        <v>7.722546773948652E-3</v>
      </c>
      <c r="K23" s="68">
        <f t="shared" si="27"/>
        <v>0.30184053342115419</v>
      </c>
      <c r="L23" s="68">
        <f t="shared" si="28"/>
        <v>0.27275742410066778</v>
      </c>
      <c r="M23" s="69">
        <f t="shared" si="29"/>
        <v>14.333</v>
      </c>
      <c r="N23" s="70">
        <f t="shared" si="30"/>
        <v>0.19800901931082962</v>
      </c>
      <c r="O23" s="70">
        <f t="shared" si="31"/>
        <v>14.454658409690563</v>
      </c>
      <c r="P23" s="109">
        <f t="shared" si="32"/>
        <v>2</v>
      </c>
      <c r="Q23" s="110">
        <f t="shared" si="33"/>
        <v>8</v>
      </c>
      <c r="R23" s="110">
        <f t="shared" si="34"/>
        <v>584</v>
      </c>
      <c r="T23">
        <v>502</v>
      </c>
      <c r="U23">
        <v>9389</v>
      </c>
      <c r="V23" t="s">
        <v>292</v>
      </c>
      <c r="W23">
        <v>4040.22</v>
      </c>
      <c r="X23">
        <v>1499.5650000000001</v>
      </c>
      <c r="Y23">
        <v>2.694</v>
      </c>
      <c r="Z23">
        <v>14.333</v>
      </c>
      <c r="AA23">
        <v>149.66215600000001</v>
      </c>
      <c r="AB23">
        <v>1.1557729999999999</v>
      </c>
      <c r="AC23">
        <v>45.174104999999997</v>
      </c>
      <c r="AD23" s="1">
        <v>1102</v>
      </c>
      <c r="AE23">
        <v>8</v>
      </c>
      <c r="AF23">
        <v>584</v>
      </c>
      <c r="AG23">
        <v>103</v>
      </c>
      <c r="AH23">
        <v>26.995602000000002</v>
      </c>
      <c r="AI23">
        <v>20402.099999999999</v>
      </c>
      <c r="AJ23">
        <v>2326.1</v>
      </c>
      <c r="AK23">
        <v>2</v>
      </c>
      <c r="AL23">
        <v>607</v>
      </c>
      <c r="AM23" t="s">
        <v>293</v>
      </c>
      <c r="AN23" t="s">
        <v>618</v>
      </c>
      <c r="AO23">
        <v>3217.402</v>
      </c>
      <c r="AR23" t="s">
        <v>117</v>
      </c>
      <c r="AS23" t="s">
        <v>121</v>
      </c>
      <c r="AT23" t="s">
        <v>266</v>
      </c>
      <c r="AU23" t="s">
        <v>292</v>
      </c>
      <c r="AV23" t="s">
        <v>48</v>
      </c>
      <c r="AW23">
        <v>4</v>
      </c>
      <c r="BB23">
        <v>1.0152431792170307</v>
      </c>
      <c r="BC23" t="s">
        <v>71</v>
      </c>
      <c r="BF23" t="s">
        <v>117</v>
      </c>
      <c r="BG23" t="s">
        <v>121</v>
      </c>
      <c r="BH23" t="s">
        <v>292</v>
      </c>
      <c r="BI23">
        <v>9389</v>
      </c>
      <c r="BJ23">
        <v>4</v>
      </c>
      <c r="BK23" t="s">
        <v>266</v>
      </c>
      <c r="BL23" t="s">
        <v>533</v>
      </c>
      <c r="BM23">
        <v>1.0152431792170307</v>
      </c>
      <c r="BN23" t="s">
        <v>71</v>
      </c>
      <c r="BO23" t="s">
        <v>175</v>
      </c>
      <c r="BP23">
        <v>4040.2200000000003</v>
      </c>
      <c r="BQ23" t="s">
        <v>71</v>
      </c>
    </row>
    <row r="24" spans="1:69" ht="16.5">
      <c r="A24" s="42" t="str">
        <f t="shared" si="18"/>
        <v>강인여객</v>
      </c>
      <c r="B24" s="43" t="str">
        <f t="shared" si="1"/>
        <v>김광원</v>
      </c>
      <c r="C24" s="44" t="str">
        <f t="shared" si="19"/>
        <v>A</v>
      </c>
      <c r="D24" s="45">
        <f t="shared" si="20"/>
        <v>0.96574026793145951</v>
      </c>
      <c r="E24" s="46">
        <f t="shared" si="21"/>
        <v>2488</v>
      </c>
      <c r="F24" s="47" t="str">
        <f t="shared" si="22"/>
        <v>103-1</v>
      </c>
      <c r="G24" s="48" t="str">
        <f t="shared" si="23"/>
        <v>70바6037</v>
      </c>
      <c r="H24" s="49">
        <f t="shared" si="24"/>
        <v>2</v>
      </c>
      <c r="I24" s="50">
        <f t="shared" si="25"/>
        <v>2070.2280000000001</v>
      </c>
      <c r="J24" s="51">
        <f t="shared" si="26"/>
        <v>2.6467412059641357E-3</v>
      </c>
      <c r="K24" s="51">
        <f t="shared" si="27"/>
        <v>0.34765824564478504</v>
      </c>
      <c r="L24" s="51">
        <f t="shared" si="28"/>
        <v>9.7573793804353909E-2</v>
      </c>
      <c r="M24" s="52">
        <f t="shared" si="29"/>
        <v>12.334</v>
      </c>
      <c r="N24" s="53">
        <f t="shared" si="30"/>
        <v>4.8303858318987085E-2</v>
      </c>
      <c r="O24" s="53">
        <f t="shared" si="31"/>
        <v>14.24963820410119</v>
      </c>
      <c r="P24" s="111">
        <f t="shared" si="32"/>
        <v>0</v>
      </c>
      <c r="Q24" s="112">
        <f t="shared" si="33"/>
        <v>1</v>
      </c>
      <c r="R24" s="112">
        <f t="shared" si="34"/>
        <v>295</v>
      </c>
      <c r="T24">
        <v>502</v>
      </c>
      <c r="U24">
        <v>2488</v>
      </c>
      <c r="V24" t="s">
        <v>294</v>
      </c>
      <c r="W24">
        <v>2070.2280000000001</v>
      </c>
      <c r="X24">
        <v>934.37199999999996</v>
      </c>
      <c r="Y24">
        <v>2.2160000000000002</v>
      </c>
      <c r="Z24">
        <v>12.334</v>
      </c>
      <c r="AA24">
        <v>116.27468500000001</v>
      </c>
      <c r="AB24">
        <v>0.30774899999999999</v>
      </c>
      <c r="AC24">
        <v>40.423853000000001</v>
      </c>
      <c r="AD24" s="1">
        <v>202</v>
      </c>
      <c r="AE24">
        <v>1</v>
      </c>
      <c r="AF24">
        <v>295</v>
      </c>
      <c r="AG24">
        <v>88</v>
      </c>
      <c r="AH24">
        <v>17.804632000000002</v>
      </c>
      <c r="AI24">
        <v>1478.7</v>
      </c>
      <c r="AJ24">
        <v>12.6</v>
      </c>
      <c r="AK24">
        <v>0</v>
      </c>
      <c r="AL24">
        <v>0</v>
      </c>
      <c r="AM24" t="s">
        <v>295</v>
      </c>
      <c r="AN24" t="s">
        <v>619</v>
      </c>
      <c r="AO24">
        <v>1957.442</v>
      </c>
      <c r="AR24" t="s">
        <v>117</v>
      </c>
      <c r="AS24" t="s">
        <v>119</v>
      </c>
      <c r="AT24" t="s">
        <v>242</v>
      </c>
      <c r="AU24" t="s">
        <v>294</v>
      </c>
      <c r="AV24" t="s">
        <v>48</v>
      </c>
      <c r="AW24">
        <v>2</v>
      </c>
      <c r="BB24">
        <v>0.96574026793145951</v>
      </c>
      <c r="BC24" t="s">
        <v>66</v>
      </c>
      <c r="BF24" t="s">
        <v>117</v>
      </c>
      <c r="BG24" t="s">
        <v>119</v>
      </c>
      <c r="BH24" t="s">
        <v>294</v>
      </c>
      <c r="BI24">
        <v>2488</v>
      </c>
      <c r="BJ24">
        <v>2</v>
      </c>
      <c r="BK24" t="s">
        <v>242</v>
      </c>
      <c r="BL24" t="s">
        <v>226</v>
      </c>
      <c r="BM24">
        <v>0.96574026793145951</v>
      </c>
      <c r="BN24" t="s">
        <v>66</v>
      </c>
      <c r="BO24" t="s">
        <v>177</v>
      </c>
      <c r="BP24">
        <v>2070.2280000000001</v>
      </c>
      <c r="BQ24" t="s">
        <v>66</v>
      </c>
    </row>
    <row r="25" spans="1:69" ht="16.5">
      <c r="A25" s="59" t="str">
        <f t="shared" si="18"/>
        <v>강인여객</v>
      </c>
      <c r="B25" s="60" t="str">
        <f t="shared" si="1"/>
        <v>김기영</v>
      </c>
      <c r="C25" s="61" t="str">
        <f t="shared" si="19"/>
        <v>D</v>
      </c>
      <c r="D25" s="62">
        <f t="shared" si="20"/>
        <v>0.81730595204917078</v>
      </c>
      <c r="E25" s="63">
        <f t="shared" si="21"/>
        <v>1046</v>
      </c>
      <c r="F25" s="64" t="str">
        <f t="shared" si="22"/>
        <v>103</v>
      </c>
      <c r="G25" s="65" t="str">
        <f t="shared" si="23"/>
        <v>70바5067</v>
      </c>
      <c r="H25" s="66">
        <f t="shared" si="24"/>
        <v>2</v>
      </c>
      <c r="I25" s="67">
        <f t="shared" si="25"/>
        <v>2067.0909999999999</v>
      </c>
      <c r="J25" s="68">
        <f t="shared" si="26"/>
        <v>6.4162652724731161E-3</v>
      </c>
      <c r="K25" s="68">
        <f t="shared" si="27"/>
        <v>0.36979118317721588</v>
      </c>
      <c r="L25" s="68">
        <f t="shared" si="28"/>
        <v>0.14948543629670877</v>
      </c>
      <c r="M25" s="69">
        <f t="shared" si="29"/>
        <v>17.356999999999999</v>
      </c>
      <c r="N25" s="70">
        <f t="shared" si="30"/>
        <v>0.48377163850067562</v>
      </c>
      <c r="O25" s="70">
        <f t="shared" si="31"/>
        <v>18.625208082276011</v>
      </c>
      <c r="P25" s="109">
        <f t="shared" si="32"/>
        <v>0</v>
      </c>
      <c r="Q25" s="110">
        <f t="shared" si="33"/>
        <v>10</v>
      </c>
      <c r="R25" s="110">
        <f t="shared" si="34"/>
        <v>385</v>
      </c>
      <c r="T25">
        <v>502</v>
      </c>
      <c r="U25">
        <v>1046</v>
      </c>
      <c r="V25" t="s">
        <v>296</v>
      </c>
      <c r="W25">
        <v>2067.0909999999999</v>
      </c>
      <c r="X25">
        <v>1149.508</v>
      </c>
      <c r="Y25">
        <v>1.798</v>
      </c>
      <c r="Z25">
        <v>17.356999999999999</v>
      </c>
      <c r="AA25">
        <v>124.85191399999999</v>
      </c>
      <c r="AB25">
        <v>0.80108299999999999</v>
      </c>
      <c r="AC25">
        <v>46.169136999999999</v>
      </c>
      <c r="AD25" s="1">
        <v>309</v>
      </c>
      <c r="AE25">
        <v>10</v>
      </c>
      <c r="AF25">
        <v>385</v>
      </c>
      <c r="AG25">
        <v>84</v>
      </c>
      <c r="AH25">
        <v>16.556342000000001</v>
      </c>
      <c r="AI25">
        <v>1357.6</v>
      </c>
      <c r="AJ25">
        <v>12.8</v>
      </c>
      <c r="AK25">
        <v>0</v>
      </c>
      <c r="AL25">
        <v>0</v>
      </c>
      <c r="AM25" t="s">
        <v>297</v>
      </c>
      <c r="AN25" t="s">
        <v>620</v>
      </c>
      <c r="AO25">
        <v>1930.2339999999999</v>
      </c>
      <c r="AR25" t="s">
        <v>117</v>
      </c>
      <c r="AS25" t="s">
        <v>118</v>
      </c>
      <c r="AT25" t="s">
        <v>202</v>
      </c>
      <c r="AU25" t="s">
        <v>296</v>
      </c>
      <c r="AV25" t="s">
        <v>48</v>
      </c>
      <c r="AW25">
        <v>2</v>
      </c>
      <c r="BB25">
        <v>0.81730595204917078</v>
      </c>
      <c r="BC25" t="s">
        <v>67</v>
      </c>
      <c r="BF25" t="s">
        <v>117</v>
      </c>
      <c r="BG25" t="s">
        <v>118</v>
      </c>
      <c r="BH25" t="s">
        <v>296</v>
      </c>
      <c r="BI25">
        <v>1046</v>
      </c>
      <c r="BJ25">
        <v>2</v>
      </c>
      <c r="BK25" t="s">
        <v>202</v>
      </c>
      <c r="BL25" t="s">
        <v>566</v>
      </c>
      <c r="BM25">
        <v>0.81730595204917078</v>
      </c>
      <c r="BN25" t="s">
        <v>67</v>
      </c>
      <c r="BO25" t="s">
        <v>178</v>
      </c>
      <c r="BP25">
        <v>2067.0909999999999</v>
      </c>
      <c r="BQ25" t="s">
        <v>69</v>
      </c>
    </row>
    <row r="26" spans="1:69" ht="16.5">
      <c r="A26" s="42" t="str">
        <f t="shared" si="18"/>
        <v>강인여객</v>
      </c>
      <c r="B26" s="43" t="str">
        <f t="shared" si="1"/>
        <v>김남원</v>
      </c>
      <c r="C26" s="44" t="str">
        <f t="shared" si="19"/>
        <v>D</v>
      </c>
      <c r="D26" s="45">
        <f t="shared" si="20"/>
        <v>0.83769230769230763</v>
      </c>
      <c r="E26" s="46">
        <f t="shared" si="21"/>
        <v>2278</v>
      </c>
      <c r="F26" s="47" t="str">
        <f t="shared" si="22"/>
        <v>223</v>
      </c>
      <c r="G26" s="48" t="str">
        <f t="shared" si="23"/>
        <v>72바1261</v>
      </c>
      <c r="H26" s="49">
        <f t="shared" si="24"/>
        <v>1</v>
      </c>
      <c r="I26" s="50">
        <f t="shared" si="25"/>
        <v>2830.8690000000001</v>
      </c>
      <c r="J26" s="51">
        <f t="shared" si="26"/>
        <v>8.9706500270124914E-3</v>
      </c>
      <c r="K26" s="51">
        <f t="shared" si="27"/>
        <v>0.31958276794094553</v>
      </c>
      <c r="L26" s="51">
        <f t="shared" si="28"/>
        <v>0.18439567496765127</v>
      </c>
      <c r="M26" s="52">
        <f t="shared" si="29"/>
        <v>16.126000000000001</v>
      </c>
      <c r="N26" s="53">
        <f t="shared" si="30"/>
        <v>0</v>
      </c>
      <c r="O26" s="53">
        <f t="shared" si="31"/>
        <v>56.872995535999721</v>
      </c>
      <c r="P26" s="111">
        <f t="shared" si="32"/>
        <v>32</v>
      </c>
      <c r="Q26" s="112">
        <f t="shared" si="33"/>
        <v>0</v>
      </c>
      <c r="R26" s="112">
        <f t="shared" si="34"/>
        <v>1610</v>
      </c>
      <c r="T26">
        <v>502</v>
      </c>
      <c r="U26">
        <v>2278</v>
      </c>
      <c r="V26" t="s">
        <v>298</v>
      </c>
      <c r="W26">
        <v>2830.8690000000001</v>
      </c>
      <c r="X26">
        <v>1299.48</v>
      </c>
      <c r="Y26">
        <v>2.1779999999999999</v>
      </c>
      <c r="Z26">
        <v>16.126000000000001</v>
      </c>
      <c r="AA26">
        <v>125.53081400000001</v>
      </c>
      <c r="AB26">
        <v>1.126093</v>
      </c>
      <c r="AC26">
        <v>40.117485000000002</v>
      </c>
      <c r="AD26" s="1">
        <v>522</v>
      </c>
      <c r="AE26">
        <v>0</v>
      </c>
      <c r="AF26">
        <v>1610</v>
      </c>
      <c r="AG26">
        <v>91</v>
      </c>
      <c r="AH26">
        <v>22.551188</v>
      </c>
      <c r="AI26">
        <v>18465.900000000001</v>
      </c>
      <c r="AJ26">
        <v>9293.9</v>
      </c>
      <c r="AK26">
        <v>32</v>
      </c>
      <c r="AL26">
        <v>14903</v>
      </c>
      <c r="AM26" t="s">
        <v>299</v>
      </c>
      <c r="AN26" t="s">
        <v>621</v>
      </c>
      <c r="AO26">
        <v>2830.8690000000001</v>
      </c>
      <c r="AR26" t="s">
        <v>117</v>
      </c>
      <c r="AS26" t="s">
        <v>120</v>
      </c>
      <c r="AT26" t="s">
        <v>255</v>
      </c>
      <c r="AU26" t="s">
        <v>298</v>
      </c>
      <c r="AV26" t="s">
        <v>48</v>
      </c>
      <c r="AW26">
        <v>1</v>
      </c>
      <c r="BB26">
        <v>0.83769230769230763</v>
      </c>
      <c r="BC26" t="s">
        <v>67</v>
      </c>
      <c r="BF26" t="s">
        <v>117</v>
      </c>
      <c r="BG26" t="s">
        <v>120</v>
      </c>
      <c r="BH26" t="s">
        <v>298</v>
      </c>
      <c r="BI26">
        <v>2278</v>
      </c>
      <c r="BJ26">
        <v>1</v>
      </c>
      <c r="BK26" t="s">
        <v>255</v>
      </c>
      <c r="BL26" t="s">
        <v>173</v>
      </c>
      <c r="BM26">
        <v>0.83769230769230763</v>
      </c>
      <c r="BN26" t="s">
        <v>67</v>
      </c>
      <c r="BO26" t="s">
        <v>178</v>
      </c>
      <c r="BP26">
        <v>2830.8690000000001</v>
      </c>
      <c r="BQ26" t="s">
        <v>71</v>
      </c>
    </row>
    <row r="27" spans="1:69" ht="16.5">
      <c r="A27" s="59" t="str">
        <f t="shared" si="18"/>
        <v>강인여객</v>
      </c>
      <c r="B27" s="60" t="str">
        <f t="shared" si="1"/>
        <v>김민식</v>
      </c>
      <c r="C27" s="61" t="str">
        <f t="shared" si="19"/>
        <v>A</v>
      </c>
      <c r="D27" s="62">
        <f t="shared" si="20"/>
        <v>0.96657343228737003</v>
      </c>
      <c r="E27" s="63">
        <f t="shared" si="21"/>
        <v>3369</v>
      </c>
      <c r="F27" s="64" t="str">
        <f t="shared" si="22"/>
        <v>급행91</v>
      </c>
      <c r="G27" s="65" t="str">
        <f t="shared" si="23"/>
        <v>70바6018</v>
      </c>
      <c r="H27" s="66">
        <f t="shared" si="24"/>
        <v>8</v>
      </c>
      <c r="I27" s="67">
        <f t="shared" si="25"/>
        <v>4040.3820000000001</v>
      </c>
      <c r="J27" s="68">
        <f t="shared" si="26"/>
        <v>1.4694958231836549E-2</v>
      </c>
      <c r="K27" s="68">
        <f t="shared" si="27"/>
        <v>0.30746473886005421</v>
      </c>
      <c r="L27" s="68">
        <f t="shared" si="28"/>
        <v>0.14652079927096001</v>
      </c>
      <c r="M27" s="69">
        <f t="shared" si="29"/>
        <v>18.763000000000002</v>
      </c>
      <c r="N27" s="70">
        <f t="shared" si="30"/>
        <v>0.2475013501198649</v>
      </c>
      <c r="O27" s="70">
        <f t="shared" si="31"/>
        <v>31.581172275294762</v>
      </c>
      <c r="P27" s="109">
        <f t="shared" si="32"/>
        <v>1</v>
      </c>
      <c r="Q27" s="110">
        <f t="shared" si="33"/>
        <v>10</v>
      </c>
      <c r="R27" s="110">
        <f t="shared" si="34"/>
        <v>1276</v>
      </c>
      <c r="T27">
        <v>502</v>
      </c>
      <c r="U27">
        <v>3369</v>
      </c>
      <c r="V27" t="s">
        <v>300</v>
      </c>
      <c r="W27">
        <v>4040.3820000000001</v>
      </c>
      <c r="X27">
        <v>1567.5050000000001</v>
      </c>
      <c r="Y27">
        <v>2.5779999999999998</v>
      </c>
      <c r="Z27">
        <v>18.763000000000002</v>
      </c>
      <c r="AA27">
        <v>143.45076499999999</v>
      </c>
      <c r="AB27">
        <v>2.1080030000000001</v>
      </c>
      <c r="AC27">
        <v>44.106051999999998</v>
      </c>
      <c r="AD27" s="1">
        <v>592</v>
      </c>
      <c r="AE27">
        <v>10</v>
      </c>
      <c r="AF27">
        <v>1276</v>
      </c>
      <c r="AG27">
        <v>110</v>
      </c>
      <c r="AH27">
        <v>28.165635000000002</v>
      </c>
      <c r="AI27">
        <v>18052.7</v>
      </c>
      <c r="AJ27">
        <v>3666.9</v>
      </c>
      <c r="AK27">
        <v>1</v>
      </c>
      <c r="AL27">
        <v>14</v>
      </c>
      <c r="AM27" t="s">
        <v>301</v>
      </c>
      <c r="AN27" t="s">
        <v>622</v>
      </c>
      <c r="AO27">
        <v>987.55799999999999</v>
      </c>
      <c r="AR27" t="s">
        <v>117</v>
      </c>
      <c r="AS27" t="s">
        <v>121</v>
      </c>
      <c r="AT27" t="s">
        <v>589</v>
      </c>
      <c r="AU27" t="s">
        <v>300</v>
      </c>
      <c r="AV27" t="s">
        <v>48</v>
      </c>
      <c r="AW27">
        <v>8</v>
      </c>
      <c r="BB27">
        <v>0.96657343228737003</v>
      </c>
      <c r="BC27" t="s">
        <v>66</v>
      </c>
      <c r="BF27" t="s">
        <v>117</v>
      </c>
      <c r="BG27" t="s">
        <v>121</v>
      </c>
      <c r="BH27" t="s">
        <v>300</v>
      </c>
      <c r="BI27">
        <v>3369</v>
      </c>
      <c r="BJ27">
        <v>8</v>
      </c>
      <c r="BK27" t="s">
        <v>589</v>
      </c>
      <c r="BL27" t="s">
        <v>263</v>
      </c>
      <c r="BM27">
        <v>0.96657343228737003</v>
      </c>
      <c r="BN27" t="s">
        <v>66</v>
      </c>
      <c r="BO27" t="s">
        <v>177</v>
      </c>
      <c r="BP27">
        <v>4040.3820000000001</v>
      </c>
      <c r="BQ27" t="s">
        <v>66</v>
      </c>
    </row>
    <row r="28" spans="1:69" ht="16.5">
      <c r="A28" s="42" t="str">
        <f t="shared" si="18"/>
        <v>강인여객</v>
      </c>
      <c r="B28" s="43" t="str">
        <f t="shared" si="1"/>
        <v>김상용</v>
      </c>
      <c r="C28" s="44" t="str">
        <f t="shared" si="19"/>
        <v>A</v>
      </c>
      <c r="D28" s="45">
        <f t="shared" si="20"/>
        <v>0.95286351889946841</v>
      </c>
      <c r="E28" s="46">
        <f t="shared" si="21"/>
        <v>4096</v>
      </c>
      <c r="F28" s="47" t="str">
        <f t="shared" si="22"/>
        <v>급행91</v>
      </c>
      <c r="G28" s="48" t="str">
        <f t="shared" si="23"/>
        <v>72바1602</v>
      </c>
      <c r="H28" s="49">
        <f t="shared" si="24"/>
        <v>3</v>
      </c>
      <c r="I28" s="50">
        <f t="shared" si="25"/>
        <v>3619.7130000000002</v>
      </c>
      <c r="J28" s="51">
        <f t="shared" si="26"/>
        <v>5.6914762429170745E-3</v>
      </c>
      <c r="K28" s="51">
        <f t="shared" si="27"/>
        <v>0.3154126223940561</v>
      </c>
      <c r="L28" s="51">
        <f t="shared" si="28"/>
        <v>0.26576692682541403</v>
      </c>
      <c r="M28" s="52">
        <f t="shared" si="29"/>
        <v>15.638999999999999</v>
      </c>
      <c r="N28" s="53">
        <f t="shared" si="30"/>
        <v>0.19338549769001023</v>
      </c>
      <c r="O28" s="53">
        <f t="shared" si="31"/>
        <v>30.665414633701619</v>
      </c>
      <c r="P28" s="111">
        <f t="shared" si="32"/>
        <v>1</v>
      </c>
      <c r="Q28" s="112">
        <f t="shared" si="33"/>
        <v>7</v>
      </c>
      <c r="R28" s="112">
        <f t="shared" si="34"/>
        <v>1110</v>
      </c>
      <c r="T28">
        <v>502</v>
      </c>
      <c r="U28">
        <v>4096</v>
      </c>
      <c r="V28" t="s">
        <v>302</v>
      </c>
      <c r="W28">
        <v>3619.7130000000002</v>
      </c>
      <c r="X28">
        <v>1422.0319999999999</v>
      </c>
      <c r="Y28">
        <v>2.5449999999999999</v>
      </c>
      <c r="Z28">
        <v>15.638999999999999</v>
      </c>
      <c r="AA28">
        <v>141.432726</v>
      </c>
      <c r="AB28">
        <v>0.80496100000000004</v>
      </c>
      <c r="AC28">
        <v>44.609667000000002</v>
      </c>
      <c r="AD28" s="1">
        <v>962</v>
      </c>
      <c r="AE28">
        <v>7</v>
      </c>
      <c r="AF28">
        <v>1110</v>
      </c>
      <c r="AG28">
        <v>93</v>
      </c>
      <c r="AH28">
        <v>25.593178000000002</v>
      </c>
      <c r="AI28">
        <v>14132.1</v>
      </c>
      <c r="AJ28">
        <v>1257</v>
      </c>
      <c r="AK28">
        <v>1</v>
      </c>
      <c r="AL28">
        <v>42</v>
      </c>
      <c r="AM28" t="s">
        <v>303</v>
      </c>
      <c r="AN28" t="s">
        <v>623</v>
      </c>
      <c r="AO28">
        <v>3174.9430000000002</v>
      </c>
      <c r="AR28" t="s">
        <v>117</v>
      </c>
      <c r="AS28" t="s">
        <v>121</v>
      </c>
      <c r="AT28" t="s">
        <v>269</v>
      </c>
      <c r="AU28" t="s">
        <v>302</v>
      </c>
      <c r="AV28" t="s">
        <v>48</v>
      </c>
      <c r="AW28">
        <v>3</v>
      </c>
      <c r="BB28">
        <v>0.95286351889946841</v>
      </c>
      <c r="BC28" t="s">
        <v>66</v>
      </c>
      <c r="BF28" t="s">
        <v>117</v>
      </c>
      <c r="BG28" t="s">
        <v>121</v>
      </c>
      <c r="BH28" t="s">
        <v>302</v>
      </c>
      <c r="BI28">
        <v>4096</v>
      </c>
      <c r="BJ28">
        <v>3</v>
      </c>
      <c r="BK28" t="s">
        <v>269</v>
      </c>
      <c r="BL28" t="s">
        <v>533</v>
      </c>
      <c r="BM28">
        <v>0.95286351889946841</v>
      </c>
      <c r="BN28" t="s">
        <v>66</v>
      </c>
      <c r="BO28" t="s">
        <v>177</v>
      </c>
      <c r="BP28">
        <v>3619.7130000000002</v>
      </c>
      <c r="BQ28" t="s">
        <v>66</v>
      </c>
    </row>
    <row r="29" spans="1:69" ht="16.5">
      <c r="A29" s="59" t="str">
        <f t="shared" si="18"/>
        <v>강인여객</v>
      </c>
      <c r="B29" s="60" t="str">
        <f t="shared" si="1"/>
        <v>김석중</v>
      </c>
      <c r="C29" s="61" t="str">
        <f t="shared" si="19"/>
        <v>S</v>
      </c>
      <c r="D29" s="62">
        <f t="shared" si="20"/>
        <v>1.0133817017051641</v>
      </c>
      <c r="E29" s="63">
        <f t="shared" si="21"/>
        <v>3662</v>
      </c>
      <c r="F29" s="64" t="str">
        <f t="shared" si="22"/>
        <v>103</v>
      </c>
      <c r="G29" s="65" t="str">
        <f t="shared" si="23"/>
        <v>70바6031</v>
      </c>
      <c r="H29" s="66">
        <f t="shared" si="24"/>
        <v>4</v>
      </c>
      <c r="I29" s="67">
        <f t="shared" si="25"/>
        <v>2617.7699999999995</v>
      </c>
      <c r="J29" s="68">
        <f t="shared" si="26"/>
        <v>4.4141797979196156E-3</v>
      </c>
      <c r="K29" s="68">
        <f t="shared" si="27"/>
        <v>0.38699036846826301</v>
      </c>
      <c r="L29" s="68">
        <f t="shared" si="28"/>
        <v>0.1963503287148986</v>
      </c>
      <c r="M29" s="69">
        <f t="shared" si="29"/>
        <v>13.177</v>
      </c>
      <c r="N29" s="70">
        <f t="shared" si="30"/>
        <v>0.15280181222949304</v>
      </c>
      <c r="O29" s="70">
        <f t="shared" si="31"/>
        <v>5.8064688647207356</v>
      </c>
      <c r="P29" s="109">
        <f t="shared" si="32"/>
        <v>0</v>
      </c>
      <c r="Q29" s="110">
        <f t="shared" si="33"/>
        <v>4</v>
      </c>
      <c r="R29" s="110">
        <f t="shared" si="34"/>
        <v>152</v>
      </c>
      <c r="T29">
        <v>502</v>
      </c>
      <c r="U29">
        <v>3662</v>
      </c>
      <c r="V29" t="s">
        <v>624</v>
      </c>
      <c r="W29">
        <v>2617.77</v>
      </c>
      <c r="X29">
        <v>1174.3</v>
      </c>
      <c r="Y29">
        <v>2.2290000000000001</v>
      </c>
      <c r="Z29">
        <v>13.177</v>
      </c>
      <c r="AA29">
        <v>162.535518</v>
      </c>
      <c r="AB29">
        <v>0.71746100000000002</v>
      </c>
      <c r="AC29">
        <v>62.899679999999996</v>
      </c>
      <c r="AD29" s="1">
        <v>514</v>
      </c>
      <c r="AE29">
        <v>4</v>
      </c>
      <c r="AF29">
        <v>152</v>
      </c>
      <c r="AG29">
        <v>89</v>
      </c>
      <c r="AH29">
        <v>16.105833000000001</v>
      </c>
      <c r="AI29">
        <v>904.3</v>
      </c>
      <c r="AJ29">
        <v>0</v>
      </c>
      <c r="AK29">
        <v>0</v>
      </c>
      <c r="AL29">
        <v>0</v>
      </c>
      <c r="AM29" t="s">
        <v>625</v>
      </c>
      <c r="AN29" t="s">
        <v>626</v>
      </c>
      <c r="AO29">
        <v>2093.7179999999998</v>
      </c>
      <c r="AR29" t="s">
        <v>117</v>
      </c>
      <c r="AS29" t="s">
        <v>118</v>
      </c>
      <c r="AT29" t="s">
        <v>572</v>
      </c>
      <c r="AU29" t="s">
        <v>624</v>
      </c>
      <c r="AV29" t="s">
        <v>48</v>
      </c>
      <c r="AW29">
        <v>4</v>
      </c>
      <c r="BB29">
        <v>1.0133817017051641</v>
      </c>
      <c r="BC29" t="s">
        <v>71</v>
      </c>
      <c r="BF29" t="s">
        <v>117</v>
      </c>
      <c r="BG29" t="s">
        <v>118</v>
      </c>
      <c r="BH29" t="s">
        <v>624</v>
      </c>
      <c r="BI29">
        <v>3662</v>
      </c>
      <c r="BJ29">
        <v>4</v>
      </c>
      <c r="BK29" t="s">
        <v>572</v>
      </c>
      <c r="BL29" t="s">
        <v>566</v>
      </c>
      <c r="BM29">
        <v>1.0133817017051641</v>
      </c>
      <c r="BN29" t="s">
        <v>71</v>
      </c>
      <c r="BO29" t="s">
        <v>175</v>
      </c>
      <c r="BP29">
        <v>2617.7699999999995</v>
      </c>
      <c r="BQ29" t="s">
        <v>69</v>
      </c>
    </row>
    <row r="30" spans="1:69" ht="16.5">
      <c r="A30" s="42" t="str">
        <f t="shared" si="18"/>
        <v>강인여객</v>
      </c>
      <c r="B30" s="43" t="str">
        <f t="shared" si="1"/>
        <v>김선호</v>
      </c>
      <c r="C30" s="44" t="str">
        <f t="shared" si="19"/>
        <v>A</v>
      </c>
      <c r="D30" s="45">
        <f t="shared" si="20"/>
        <v>0.98482514524886822</v>
      </c>
      <c r="E30" s="46">
        <f t="shared" si="21"/>
        <v>705</v>
      </c>
      <c r="F30" s="47" t="str">
        <f t="shared" si="22"/>
        <v>103-1</v>
      </c>
      <c r="G30" s="48" t="str">
        <f t="shared" si="23"/>
        <v>70바5989</v>
      </c>
      <c r="H30" s="49">
        <f t="shared" si="24"/>
        <v>11</v>
      </c>
      <c r="I30" s="50">
        <f t="shared" si="25"/>
        <v>1763.261</v>
      </c>
      <c r="J30" s="51">
        <f t="shared" si="26"/>
        <v>1.8093112904011714E-2</v>
      </c>
      <c r="K30" s="51">
        <f t="shared" si="27"/>
        <v>0.34351587408611367</v>
      </c>
      <c r="L30" s="51">
        <f t="shared" si="28"/>
        <v>0.23252371600120458</v>
      </c>
      <c r="M30" s="52">
        <f t="shared" si="29"/>
        <v>13.31</v>
      </c>
      <c r="N30" s="53">
        <f t="shared" si="30"/>
        <v>0.27823423650021395</v>
      </c>
      <c r="O30" s="53">
        <f t="shared" si="31"/>
        <v>16.52711364811271</v>
      </c>
      <c r="P30" s="111">
        <f t="shared" si="32"/>
        <v>109</v>
      </c>
      <c r="Q30" s="112">
        <f t="shared" si="33"/>
        <v>5</v>
      </c>
      <c r="R30" s="112">
        <f t="shared" si="34"/>
        <v>297</v>
      </c>
      <c r="T30">
        <v>502</v>
      </c>
      <c r="U30">
        <v>705</v>
      </c>
      <c r="V30" t="s">
        <v>189</v>
      </c>
      <c r="W30">
        <v>1797.047</v>
      </c>
      <c r="X30">
        <v>819.59400000000005</v>
      </c>
      <c r="Y30">
        <v>2.1930000000000001</v>
      </c>
      <c r="Z30">
        <v>13.31</v>
      </c>
      <c r="AA30">
        <v>103.10691199999999</v>
      </c>
      <c r="AB30">
        <v>1.8655250000000001</v>
      </c>
      <c r="AC30">
        <v>35.418861</v>
      </c>
      <c r="AD30" s="1">
        <v>410</v>
      </c>
      <c r="AE30">
        <v>5</v>
      </c>
      <c r="AF30">
        <v>297</v>
      </c>
      <c r="AG30">
        <v>91</v>
      </c>
      <c r="AH30">
        <v>17.428967</v>
      </c>
      <c r="AI30">
        <v>2617.3000000000002</v>
      </c>
      <c r="AJ30">
        <v>34.700000000000003</v>
      </c>
      <c r="AK30">
        <v>109</v>
      </c>
      <c r="AL30">
        <v>1407</v>
      </c>
      <c r="AM30" t="s">
        <v>304</v>
      </c>
      <c r="AN30" t="s">
        <v>627</v>
      </c>
      <c r="AO30">
        <v>378.738</v>
      </c>
      <c r="AR30" t="s">
        <v>117</v>
      </c>
      <c r="AS30" t="s">
        <v>119</v>
      </c>
      <c r="AT30" t="s">
        <v>237</v>
      </c>
      <c r="AU30" t="s">
        <v>189</v>
      </c>
      <c r="AV30" t="s">
        <v>48</v>
      </c>
      <c r="AW30">
        <v>11</v>
      </c>
      <c r="BB30">
        <v>0.98482514524886822</v>
      </c>
      <c r="BC30" t="s">
        <v>66</v>
      </c>
      <c r="BF30" t="s">
        <v>117</v>
      </c>
      <c r="BG30" t="s">
        <v>119</v>
      </c>
      <c r="BH30" t="s">
        <v>189</v>
      </c>
      <c r="BI30">
        <v>705</v>
      </c>
      <c r="BJ30">
        <v>11</v>
      </c>
      <c r="BK30" t="s">
        <v>237</v>
      </c>
      <c r="BL30" t="s">
        <v>233</v>
      </c>
      <c r="BM30">
        <v>0.98482514524886822</v>
      </c>
      <c r="BN30" t="s">
        <v>66</v>
      </c>
      <c r="BO30" t="s">
        <v>177</v>
      </c>
      <c r="BP30">
        <v>1763.261</v>
      </c>
      <c r="BQ30" t="s">
        <v>69</v>
      </c>
    </row>
    <row r="31" spans="1:69" ht="16.5">
      <c r="A31" s="59" t="str">
        <f t="shared" si="18"/>
        <v>강인여객</v>
      </c>
      <c r="B31" s="60" t="str">
        <f t="shared" si="1"/>
        <v>김성수</v>
      </c>
      <c r="C31" s="61" t="str">
        <f t="shared" si="19"/>
        <v>A</v>
      </c>
      <c r="D31" s="62">
        <f t="shared" si="20"/>
        <v>0.95900830589947639</v>
      </c>
      <c r="E31" s="63">
        <f t="shared" si="21"/>
        <v>4754</v>
      </c>
      <c r="F31" s="64" t="str">
        <f t="shared" si="22"/>
        <v>223</v>
      </c>
      <c r="G31" s="65" t="str">
        <f t="shared" si="23"/>
        <v>72바1268</v>
      </c>
      <c r="H31" s="66">
        <f t="shared" si="24"/>
        <v>7</v>
      </c>
      <c r="I31" s="67">
        <f t="shared" si="25"/>
        <v>3447.9200000000005</v>
      </c>
      <c r="J31" s="68">
        <f t="shared" si="26"/>
        <v>3.2914788914149653E-3</v>
      </c>
      <c r="K31" s="68">
        <f t="shared" si="27"/>
        <v>0.26780023560968758</v>
      </c>
      <c r="L31" s="68">
        <f t="shared" si="28"/>
        <v>8.3238590222510955E-2</v>
      </c>
      <c r="M31" s="69">
        <f t="shared" si="29"/>
        <v>13.215</v>
      </c>
      <c r="N31" s="70">
        <f t="shared" si="30"/>
        <v>0.52205387595999908</v>
      </c>
      <c r="O31" s="70">
        <f t="shared" si="31"/>
        <v>10.673101464071092</v>
      </c>
      <c r="P31" s="109">
        <f t="shared" si="32"/>
        <v>6</v>
      </c>
      <c r="Q31" s="110">
        <f t="shared" si="33"/>
        <v>18</v>
      </c>
      <c r="R31" s="110">
        <f t="shared" si="34"/>
        <v>368</v>
      </c>
      <c r="T31">
        <v>502</v>
      </c>
      <c r="U31">
        <v>4754</v>
      </c>
      <c r="V31" t="s">
        <v>305</v>
      </c>
      <c r="W31">
        <v>3447.92</v>
      </c>
      <c r="X31">
        <v>1388.373</v>
      </c>
      <c r="Y31">
        <v>2.4830000000000001</v>
      </c>
      <c r="Z31">
        <v>13.215</v>
      </c>
      <c r="AA31">
        <v>142.61552800000001</v>
      </c>
      <c r="AB31">
        <v>0.469416</v>
      </c>
      <c r="AC31">
        <v>38.192472000000002</v>
      </c>
      <c r="AD31" s="1">
        <v>287</v>
      </c>
      <c r="AE31">
        <v>18</v>
      </c>
      <c r="AF31">
        <v>368</v>
      </c>
      <c r="AG31">
        <v>91</v>
      </c>
      <c r="AH31">
        <v>24.176328999999999</v>
      </c>
      <c r="AI31">
        <v>21715.9</v>
      </c>
      <c r="AJ31">
        <v>6853.6</v>
      </c>
      <c r="AK31">
        <v>6</v>
      </c>
      <c r="AL31">
        <v>1342</v>
      </c>
      <c r="AM31" t="s">
        <v>306</v>
      </c>
      <c r="AN31" t="s">
        <v>628</v>
      </c>
      <c r="AO31">
        <v>734.07</v>
      </c>
      <c r="AR31" t="s">
        <v>117</v>
      </c>
      <c r="AS31" t="s">
        <v>120</v>
      </c>
      <c r="AT31" t="s">
        <v>258</v>
      </c>
      <c r="AU31" t="s">
        <v>305</v>
      </c>
      <c r="AV31" t="s">
        <v>48</v>
      </c>
      <c r="AW31">
        <v>7</v>
      </c>
      <c r="BB31">
        <v>0.95900830589947639</v>
      </c>
      <c r="BC31" t="s">
        <v>66</v>
      </c>
      <c r="BF31" t="s">
        <v>117</v>
      </c>
      <c r="BG31" t="s">
        <v>120</v>
      </c>
      <c r="BH31" t="s">
        <v>305</v>
      </c>
      <c r="BI31">
        <v>4754</v>
      </c>
      <c r="BJ31">
        <v>7</v>
      </c>
      <c r="BK31" t="s">
        <v>258</v>
      </c>
      <c r="BL31" t="s">
        <v>256</v>
      </c>
      <c r="BM31">
        <v>0.95900830589947639</v>
      </c>
      <c r="BN31" t="s">
        <v>66</v>
      </c>
      <c r="BO31" t="s">
        <v>177</v>
      </c>
      <c r="BP31">
        <v>3447.9200000000005</v>
      </c>
      <c r="BQ31" t="s">
        <v>71</v>
      </c>
    </row>
    <row r="32" spans="1:69" ht="16.5">
      <c r="A32" s="42" t="str">
        <f t="shared" si="18"/>
        <v>강인여객</v>
      </c>
      <c r="B32" s="43" t="str">
        <f t="shared" si="1"/>
        <v>김성학</v>
      </c>
      <c r="C32" s="44" t="str">
        <f t="shared" si="19"/>
        <v>C</v>
      </c>
      <c r="D32" s="45">
        <f t="shared" si="20"/>
        <v>0.86434942977141438</v>
      </c>
      <c r="E32" s="46">
        <f t="shared" si="21"/>
        <v>533</v>
      </c>
      <c r="F32" s="47" t="str">
        <f t="shared" si="22"/>
        <v>103</v>
      </c>
      <c r="G32" s="48" t="str">
        <f t="shared" si="23"/>
        <v>70바5086</v>
      </c>
      <c r="H32" s="49">
        <f t="shared" si="24"/>
        <v>2</v>
      </c>
      <c r="I32" s="50">
        <f t="shared" si="25"/>
        <v>2205.6610000000001</v>
      </c>
      <c r="J32" s="51">
        <f t="shared" si="26"/>
        <v>9.3185979071378471E-3</v>
      </c>
      <c r="K32" s="51">
        <f t="shared" si="27"/>
        <v>0.38783869142659305</v>
      </c>
      <c r="L32" s="51">
        <f t="shared" si="28"/>
        <v>0.30557733033317447</v>
      </c>
      <c r="M32" s="52">
        <f t="shared" si="29"/>
        <v>17.641999999999999</v>
      </c>
      <c r="N32" s="53">
        <f t="shared" si="30"/>
        <v>0.40804094554874931</v>
      </c>
      <c r="O32" s="53">
        <f t="shared" si="31"/>
        <v>24.75448402995746</v>
      </c>
      <c r="P32" s="111">
        <f t="shared" si="32"/>
        <v>0</v>
      </c>
      <c r="Q32" s="112">
        <f t="shared" si="33"/>
        <v>9</v>
      </c>
      <c r="R32" s="112">
        <f t="shared" si="34"/>
        <v>546</v>
      </c>
      <c r="T32">
        <v>502</v>
      </c>
      <c r="U32">
        <v>533</v>
      </c>
      <c r="V32" t="s">
        <v>539</v>
      </c>
      <c r="W32">
        <v>2205.6610000000001</v>
      </c>
      <c r="X32">
        <v>1214.8910000000001</v>
      </c>
      <c r="Y32">
        <v>1.8160000000000001</v>
      </c>
      <c r="Z32">
        <v>17.641999999999999</v>
      </c>
      <c r="AA32">
        <v>134.94218900000001</v>
      </c>
      <c r="AB32">
        <v>1.2574719999999999</v>
      </c>
      <c r="AC32">
        <v>52.335802000000001</v>
      </c>
      <c r="AD32" s="1">
        <v>674</v>
      </c>
      <c r="AE32">
        <v>9</v>
      </c>
      <c r="AF32">
        <v>546</v>
      </c>
      <c r="AG32">
        <v>89</v>
      </c>
      <c r="AH32">
        <v>16.345229</v>
      </c>
      <c r="AI32">
        <v>1927</v>
      </c>
      <c r="AJ32">
        <v>20.6</v>
      </c>
      <c r="AK32">
        <v>0</v>
      </c>
      <c r="AL32">
        <v>0</v>
      </c>
      <c r="AM32" t="s">
        <v>540</v>
      </c>
      <c r="AN32" t="s">
        <v>629</v>
      </c>
      <c r="AO32">
        <v>2069.194</v>
      </c>
      <c r="AR32" t="s">
        <v>117</v>
      </c>
      <c r="AS32" t="s">
        <v>118</v>
      </c>
      <c r="AT32" t="s">
        <v>521</v>
      </c>
      <c r="AU32" t="s">
        <v>539</v>
      </c>
      <c r="AV32" t="s">
        <v>48</v>
      </c>
      <c r="AW32">
        <v>2</v>
      </c>
      <c r="BB32">
        <v>0.86434942977141438</v>
      </c>
      <c r="BC32" t="s">
        <v>69</v>
      </c>
      <c r="BF32" t="s">
        <v>117</v>
      </c>
      <c r="BG32" t="s">
        <v>118</v>
      </c>
      <c r="BH32" t="s">
        <v>539</v>
      </c>
      <c r="BI32">
        <v>533</v>
      </c>
      <c r="BJ32">
        <v>2</v>
      </c>
      <c r="BK32" t="s">
        <v>521</v>
      </c>
      <c r="BL32" t="s">
        <v>213</v>
      </c>
      <c r="BM32">
        <v>0.86434942977141438</v>
      </c>
      <c r="BN32" t="s">
        <v>69</v>
      </c>
      <c r="BO32" t="s">
        <v>176</v>
      </c>
      <c r="BP32">
        <v>2205.6610000000001</v>
      </c>
      <c r="BQ32" t="s">
        <v>69</v>
      </c>
    </row>
    <row r="33" spans="1:69" ht="16.5">
      <c r="A33" s="59" t="str">
        <f t="shared" si="18"/>
        <v>강인여객</v>
      </c>
      <c r="B33" s="60" t="str">
        <f t="shared" si="1"/>
        <v>김성해</v>
      </c>
      <c r="C33" s="61" t="str">
        <f t="shared" si="19"/>
        <v>C</v>
      </c>
      <c r="D33" s="62">
        <f t="shared" si="20"/>
        <v>0.87316839277720626</v>
      </c>
      <c r="E33" s="63">
        <f t="shared" si="21"/>
        <v>4557</v>
      </c>
      <c r="F33" s="64" t="str">
        <f t="shared" si="22"/>
        <v>103</v>
      </c>
      <c r="G33" s="65" t="str">
        <f t="shared" si="23"/>
        <v>70바5062</v>
      </c>
      <c r="H33" s="66">
        <f t="shared" si="24"/>
        <v>2</v>
      </c>
      <c r="I33" s="67">
        <f t="shared" si="25"/>
        <v>1844.1970000000001</v>
      </c>
      <c r="J33" s="68">
        <f t="shared" si="26"/>
        <v>2.6703105938243991E-2</v>
      </c>
      <c r="K33" s="68">
        <f t="shared" si="27"/>
        <v>0.36270579202768571</v>
      </c>
      <c r="L33" s="68">
        <f t="shared" si="28"/>
        <v>0.28738795258857919</v>
      </c>
      <c r="M33" s="69">
        <f t="shared" si="29"/>
        <v>15.057</v>
      </c>
      <c r="N33" s="70">
        <f t="shared" si="30"/>
        <v>0.3253448519870708</v>
      </c>
      <c r="O33" s="70">
        <f t="shared" si="31"/>
        <v>62.52043572351544</v>
      </c>
      <c r="P33" s="109">
        <f t="shared" si="32"/>
        <v>9</v>
      </c>
      <c r="Q33" s="110">
        <f t="shared" si="33"/>
        <v>6</v>
      </c>
      <c r="R33" s="110">
        <f t="shared" si="34"/>
        <v>1153</v>
      </c>
      <c r="T33">
        <v>502</v>
      </c>
      <c r="U33">
        <v>4557</v>
      </c>
      <c r="V33" t="s">
        <v>630</v>
      </c>
      <c r="W33">
        <v>1844.1969999999999</v>
      </c>
      <c r="X33">
        <v>964.08699999999999</v>
      </c>
      <c r="Y33">
        <v>1.913</v>
      </c>
      <c r="Z33">
        <v>15.057</v>
      </c>
      <c r="AA33">
        <v>117.765252</v>
      </c>
      <c r="AB33">
        <v>3.144698</v>
      </c>
      <c r="AC33">
        <v>42.714139000000003</v>
      </c>
      <c r="AD33" s="1">
        <v>530</v>
      </c>
      <c r="AE33">
        <v>6</v>
      </c>
      <c r="AF33">
        <v>1153</v>
      </c>
      <c r="AG33">
        <v>91</v>
      </c>
      <c r="AH33">
        <v>15.659941</v>
      </c>
      <c r="AI33">
        <v>3270</v>
      </c>
      <c r="AJ33">
        <v>242.1</v>
      </c>
      <c r="AK33">
        <v>9</v>
      </c>
      <c r="AL33">
        <v>2968</v>
      </c>
      <c r="AM33" t="s">
        <v>631</v>
      </c>
      <c r="AN33" t="s">
        <v>632</v>
      </c>
      <c r="AO33">
        <v>1708.6210000000001</v>
      </c>
      <c r="AR33" t="s">
        <v>117</v>
      </c>
      <c r="AS33" t="s">
        <v>118</v>
      </c>
      <c r="AT33" t="s">
        <v>566</v>
      </c>
      <c r="AU33" t="s">
        <v>630</v>
      </c>
      <c r="AV33" t="s">
        <v>48</v>
      </c>
      <c r="AW33">
        <v>2</v>
      </c>
      <c r="BB33">
        <v>0.87316839277720626</v>
      </c>
      <c r="BC33" t="s">
        <v>69</v>
      </c>
      <c r="BF33" t="s">
        <v>117</v>
      </c>
      <c r="BG33" t="s">
        <v>118</v>
      </c>
      <c r="BH33" t="s">
        <v>630</v>
      </c>
      <c r="BI33">
        <v>4557</v>
      </c>
      <c r="BJ33">
        <v>2</v>
      </c>
      <c r="BK33" t="s">
        <v>566</v>
      </c>
      <c r="BL33" t="s">
        <v>225</v>
      </c>
      <c r="BM33">
        <v>0.87316839277720626</v>
      </c>
      <c r="BN33" t="s">
        <v>69</v>
      </c>
      <c r="BO33" t="s">
        <v>176</v>
      </c>
      <c r="BP33">
        <v>1844.1970000000001</v>
      </c>
      <c r="BQ33" t="s">
        <v>68</v>
      </c>
    </row>
    <row r="34" spans="1:69" ht="16.5">
      <c r="A34" s="42" t="str">
        <f t="shared" si="18"/>
        <v>강인여객</v>
      </c>
      <c r="B34" s="43" t="str">
        <f t="shared" si="1"/>
        <v>김순철</v>
      </c>
      <c r="C34" s="44" t="str">
        <f t="shared" si="19"/>
        <v>D</v>
      </c>
      <c r="D34" s="45">
        <f t="shared" si="20"/>
        <v>0.84153671374294658</v>
      </c>
      <c r="E34" s="46">
        <f t="shared" si="21"/>
        <v>852</v>
      </c>
      <c r="F34" s="47" t="str">
        <f t="shared" si="22"/>
        <v>103</v>
      </c>
      <c r="G34" s="48" t="str">
        <f t="shared" si="23"/>
        <v>70바5023</v>
      </c>
      <c r="H34" s="49">
        <f t="shared" si="24"/>
        <v>7</v>
      </c>
      <c r="I34" s="50">
        <f t="shared" si="25"/>
        <v>2415.627</v>
      </c>
      <c r="J34" s="51">
        <f t="shared" si="26"/>
        <v>4.9693336238625192E-3</v>
      </c>
      <c r="K34" s="51">
        <f t="shared" si="27"/>
        <v>0.36136156272440145</v>
      </c>
      <c r="L34" s="51">
        <f t="shared" si="28"/>
        <v>0.23472166853574664</v>
      </c>
      <c r="M34" s="52">
        <f t="shared" si="29"/>
        <v>16.413</v>
      </c>
      <c r="N34" s="53">
        <f t="shared" si="30"/>
        <v>0.66235391473932026</v>
      </c>
      <c r="O34" s="53">
        <f t="shared" si="31"/>
        <v>21.609296468370324</v>
      </c>
      <c r="P34" s="111">
        <f t="shared" si="32"/>
        <v>1</v>
      </c>
      <c r="Q34" s="112">
        <f t="shared" si="33"/>
        <v>16</v>
      </c>
      <c r="R34" s="112">
        <f t="shared" si="34"/>
        <v>522</v>
      </c>
      <c r="T34">
        <v>502</v>
      </c>
      <c r="U34">
        <v>852</v>
      </c>
      <c r="V34" t="s">
        <v>307</v>
      </c>
      <c r="W34">
        <v>2415.627</v>
      </c>
      <c r="X34">
        <v>1311.086</v>
      </c>
      <c r="Y34">
        <v>1.8420000000000001</v>
      </c>
      <c r="Z34">
        <v>16.413</v>
      </c>
      <c r="AA34">
        <v>144.485771</v>
      </c>
      <c r="AB34">
        <v>0.71799800000000003</v>
      </c>
      <c r="AC34">
        <v>52.211604000000001</v>
      </c>
      <c r="AD34" s="1">
        <v>567</v>
      </c>
      <c r="AE34">
        <v>16</v>
      </c>
      <c r="AF34">
        <v>522</v>
      </c>
      <c r="AG34">
        <v>88</v>
      </c>
      <c r="AH34">
        <v>16.718788</v>
      </c>
      <c r="AI34">
        <v>1129.2</v>
      </c>
      <c r="AJ34">
        <v>8.1</v>
      </c>
      <c r="AK34">
        <v>1</v>
      </c>
      <c r="AL34">
        <v>82</v>
      </c>
      <c r="AM34" t="s">
        <v>308</v>
      </c>
      <c r="AN34" t="s">
        <v>633</v>
      </c>
      <c r="AO34">
        <v>1620.2629999999999</v>
      </c>
      <c r="AR34" t="s">
        <v>117</v>
      </c>
      <c r="AS34" t="s">
        <v>118</v>
      </c>
      <c r="AT34" t="s">
        <v>191</v>
      </c>
      <c r="AU34" t="s">
        <v>307</v>
      </c>
      <c r="AV34" t="s">
        <v>48</v>
      </c>
      <c r="AW34">
        <v>7</v>
      </c>
      <c r="BB34">
        <v>0.84153671374294658</v>
      </c>
      <c r="BC34" t="s">
        <v>67</v>
      </c>
      <c r="BF34" t="s">
        <v>117</v>
      </c>
      <c r="BG34" t="s">
        <v>118</v>
      </c>
      <c r="BH34" t="s">
        <v>307</v>
      </c>
      <c r="BI34">
        <v>852</v>
      </c>
      <c r="BJ34">
        <v>7</v>
      </c>
      <c r="BK34" t="s">
        <v>191</v>
      </c>
      <c r="BL34" t="s">
        <v>197</v>
      </c>
      <c r="BM34">
        <v>0.84153671374294658</v>
      </c>
      <c r="BN34" t="s">
        <v>67</v>
      </c>
      <c r="BO34" t="s">
        <v>178</v>
      </c>
      <c r="BP34">
        <v>2415.627</v>
      </c>
      <c r="BQ34" t="s">
        <v>68</v>
      </c>
    </row>
    <row r="35" spans="1:69" ht="16.5">
      <c r="A35" s="59" t="str">
        <f t="shared" si="18"/>
        <v>강인여객</v>
      </c>
      <c r="B35" s="60" t="str">
        <f t="shared" si="1"/>
        <v>김승모</v>
      </c>
      <c r="C35" s="61" t="str">
        <f t="shared" si="19"/>
        <v>A</v>
      </c>
      <c r="D35" s="62">
        <f t="shared" si="20"/>
        <v>0.97297211445658982</v>
      </c>
      <c r="E35" s="63">
        <f t="shared" si="21"/>
        <v>6657</v>
      </c>
      <c r="F35" s="64" t="str">
        <f t="shared" si="22"/>
        <v>103</v>
      </c>
      <c r="G35" s="65" t="str">
        <f t="shared" si="23"/>
        <v>72바1654</v>
      </c>
      <c r="H35" s="66">
        <f t="shared" si="24"/>
        <v>3</v>
      </c>
      <c r="I35" s="67">
        <f t="shared" si="25"/>
        <v>2626.5940000000001</v>
      </c>
      <c r="J35" s="68">
        <f t="shared" si="26"/>
        <v>5.7176048090245759E-3</v>
      </c>
      <c r="K35" s="68">
        <f t="shared" si="27"/>
        <v>0.3450906515206732</v>
      </c>
      <c r="L35" s="68">
        <f t="shared" si="28"/>
        <v>0.15914145848197322</v>
      </c>
      <c r="M35" s="69">
        <f t="shared" si="29"/>
        <v>13.882</v>
      </c>
      <c r="N35" s="70">
        <f t="shared" si="30"/>
        <v>5.9392506036334503</v>
      </c>
      <c r="O35" s="70">
        <f t="shared" si="31"/>
        <v>14.962342866845809</v>
      </c>
      <c r="P35" s="109">
        <f t="shared" si="32"/>
        <v>0</v>
      </c>
      <c r="Q35" s="110">
        <f t="shared" si="33"/>
        <v>156</v>
      </c>
      <c r="R35" s="110">
        <f t="shared" si="34"/>
        <v>393</v>
      </c>
      <c r="T35">
        <v>502</v>
      </c>
      <c r="U35">
        <v>6657</v>
      </c>
      <c r="V35" t="s">
        <v>634</v>
      </c>
      <c r="W35">
        <v>2626.5940000000001</v>
      </c>
      <c r="X35">
        <v>1266.0119999999999</v>
      </c>
      <c r="Y35">
        <v>2.0750000000000002</v>
      </c>
      <c r="Z35">
        <v>13.882</v>
      </c>
      <c r="AA35">
        <v>159.44106500000001</v>
      </c>
      <c r="AB35">
        <v>0.91162100000000001</v>
      </c>
      <c r="AC35">
        <v>55.021621000000003</v>
      </c>
      <c r="AD35" s="1">
        <v>418</v>
      </c>
      <c r="AE35">
        <v>156</v>
      </c>
      <c r="AF35">
        <v>393</v>
      </c>
      <c r="AG35">
        <v>81</v>
      </c>
      <c r="AH35">
        <v>16.473761</v>
      </c>
      <c r="AI35">
        <v>892.6</v>
      </c>
      <c r="AJ35">
        <v>0</v>
      </c>
      <c r="AK35">
        <v>0</v>
      </c>
      <c r="AL35">
        <v>0</v>
      </c>
      <c r="AM35" t="s">
        <v>635</v>
      </c>
      <c r="AN35" t="s">
        <v>636</v>
      </c>
      <c r="AO35">
        <v>2353.5439999999999</v>
      </c>
      <c r="AR35" t="s">
        <v>117</v>
      </c>
      <c r="AS35" t="s">
        <v>118</v>
      </c>
      <c r="AT35" t="s">
        <v>579</v>
      </c>
      <c r="AU35" t="s">
        <v>634</v>
      </c>
      <c r="AV35" t="s">
        <v>48</v>
      </c>
      <c r="AW35">
        <v>3</v>
      </c>
      <c r="BB35">
        <v>0.97297211445658982</v>
      </c>
      <c r="BC35" t="s">
        <v>66</v>
      </c>
      <c r="BF35" t="s">
        <v>117</v>
      </c>
      <c r="BG35" t="s">
        <v>118</v>
      </c>
      <c r="BH35" t="s">
        <v>634</v>
      </c>
      <c r="BI35">
        <v>6657</v>
      </c>
      <c r="BJ35">
        <v>3</v>
      </c>
      <c r="BK35" t="s">
        <v>579</v>
      </c>
      <c r="BL35" t="s">
        <v>199</v>
      </c>
      <c r="BM35">
        <v>0.97297211445658982</v>
      </c>
      <c r="BN35" t="s">
        <v>66</v>
      </c>
      <c r="BO35" t="s">
        <v>177</v>
      </c>
      <c r="BP35">
        <v>2626.5940000000001</v>
      </c>
      <c r="BQ35" t="s">
        <v>66</v>
      </c>
    </row>
    <row r="36" spans="1:69" ht="16.5">
      <c r="A36" s="42" t="str">
        <f t="shared" si="18"/>
        <v>강인여객</v>
      </c>
      <c r="B36" s="43" t="str">
        <f t="shared" si="1"/>
        <v>김시용</v>
      </c>
      <c r="C36" s="44" t="str">
        <f t="shared" si="19"/>
        <v>B</v>
      </c>
      <c r="D36" s="45">
        <f t="shared" si="20"/>
        <v>0.91130751162075863</v>
      </c>
      <c r="E36" s="46">
        <f t="shared" si="21"/>
        <v>7127</v>
      </c>
      <c r="F36" s="47" t="str">
        <f t="shared" si="22"/>
        <v>103-1</v>
      </c>
      <c r="G36" s="48" t="str">
        <f t="shared" si="23"/>
        <v>70바5969</v>
      </c>
      <c r="H36" s="49">
        <f t="shared" si="24"/>
        <v>3</v>
      </c>
      <c r="I36" s="50">
        <f t="shared" si="25"/>
        <v>2117.0229999999997</v>
      </c>
      <c r="J36" s="51">
        <f t="shared" si="26"/>
        <v>6.3945571333034988E-3</v>
      </c>
      <c r="K36" s="51">
        <f t="shared" si="27"/>
        <v>0.35783173648261551</v>
      </c>
      <c r="L36" s="51">
        <f t="shared" si="28"/>
        <v>0.10533659766568433</v>
      </c>
      <c r="M36" s="52">
        <f t="shared" si="29"/>
        <v>17.66</v>
      </c>
      <c r="N36" s="53">
        <f t="shared" si="30"/>
        <v>0.18894456980391805</v>
      </c>
      <c r="O36" s="53">
        <f t="shared" si="31"/>
        <v>55.644175807253859</v>
      </c>
      <c r="P36" s="111">
        <f t="shared" si="32"/>
        <v>0</v>
      </c>
      <c r="Q36" s="112">
        <f t="shared" si="33"/>
        <v>4</v>
      </c>
      <c r="R36" s="112">
        <f t="shared" si="34"/>
        <v>1178</v>
      </c>
      <c r="T36">
        <v>502</v>
      </c>
      <c r="U36">
        <v>7127</v>
      </c>
      <c r="V36" t="s">
        <v>309</v>
      </c>
      <c r="W36">
        <v>2117.0230000000001</v>
      </c>
      <c r="X36">
        <v>1098.5419999999999</v>
      </c>
      <c r="Y36">
        <v>1.927</v>
      </c>
      <c r="Z36">
        <v>17.66</v>
      </c>
      <c r="AA36">
        <v>116.76023600000001</v>
      </c>
      <c r="AB36">
        <v>0.74663000000000002</v>
      </c>
      <c r="AC36">
        <v>41.780518000000001</v>
      </c>
      <c r="AD36" s="1">
        <v>223</v>
      </c>
      <c r="AE36">
        <v>4</v>
      </c>
      <c r="AF36">
        <v>1178</v>
      </c>
      <c r="AG36">
        <v>90</v>
      </c>
      <c r="AH36">
        <v>18.131368999999999</v>
      </c>
      <c r="AI36">
        <v>3621.1</v>
      </c>
      <c r="AJ36">
        <v>102</v>
      </c>
      <c r="AK36">
        <v>0</v>
      </c>
      <c r="AL36">
        <v>0</v>
      </c>
      <c r="AM36" t="s">
        <v>310</v>
      </c>
      <c r="AN36" t="s">
        <v>637</v>
      </c>
      <c r="AO36">
        <v>1936.4680000000001</v>
      </c>
      <c r="AR36" t="s">
        <v>117</v>
      </c>
      <c r="AS36" t="s">
        <v>119</v>
      </c>
      <c r="AT36" t="s">
        <v>234</v>
      </c>
      <c r="AU36" t="s">
        <v>309</v>
      </c>
      <c r="AV36" t="s">
        <v>48</v>
      </c>
      <c r="AW36">
        <v>3</v>
      </c>
      <c r="BB36">
        <v>0.91130751162075863</v>
      </c>
      <c r="BC36" t="s">
        <v>68</v>
      </c>
      <c r="BF36" t="s">
        <v>117</v>
      </c>
      <c r="BG36" t="s">
        <v>119</v>
      </c>
      <c r="BH36" t="s">
        <v>309</v>
      </c>
      <c r="BI36">
        <v>7127</v>
      </c>
      <c r="BJ36">
        <v>3</v>
      </c>
      <c r="BK36" t="s">
        <v>234</v>
      </c>
      <c r="BL36" t="s">
        <v>242</v>
      </c>
      <c r="BM36">
        <v>0.91130751162075863</v>
      </c>
      <c r="BN36" t="s">
        <v>68</v>
      </c>
      <c r="BO36" t="s">
        <v>174</v>
      </c>
      <c r="BP36">
        <v>2117.0229999999997</v>
      </c>
      <c r="BQ36" t="s">
        <v>69</v>
      </c>
    </row>
    <row r="37" spans="1:69" ht="16.5">
      <c r="A37" s="59" t="str">
        <f t="shared" si="18"/>
        <v>강인여객</v>
      </c>
      <c r="B37" s="60" t="str">
        <f t="shared" si="1"/>
        <v>김용안</v>
      </c>
      <c r="C37" s="61" t="str">
        <f t="shared" si="19"/>
        <v>F</v>
      </c>
      <c r="D37" s="62">
        <f t="shared" si="20"/>
        <v>0.79135092002120655</v>
      </c>
      <c r="E37" s="63">
        <f t="shared" si="21"/>
        <v>5225</v>
      </c>
      <c r="F37" s="64" t="str">
        <f t="shared" si="22"/>
        <v>급행91</v>
      </c>
      <c r="G37" s="65" t="str">
        <f t="shared" si="23"/>
        <v>70바6018</v>
      </c>
      <c r="H37" s="66">
        <f t="shared" si="24"/>
        <v>4</v>
      </c>
      <c r="I37" s="67">
        <f t="shared" si="25"/>
        <v>3586.2510000000007</v>
      </c>
      <c r="J37" s="68">
        <f t="shared" si="26"/>
        <v>1.6877511627055149E-2</v>
      </c>
      <c r="K37" s="68">
        <f t="shared" si="27"/>
        <v>0.32503678994765461</v>
      </c>
      <c r="L37" s="68">
        <f t="shared" si="28"/>
        <v>0.12603691152682842</v>
      </c>
      <c r="M37" s="69">
        <f t="shared" si="29"/>
        <v>18.425000000000001</v>
      </c>
      <c r="N37" s="70">
        <f t="shared" si="30"/>
        <v>8.3652817385063111E-2</v>
      </c>
      <c r="O37" s="70">
        <f t="shared" si="31"/>
        <v>1.784593437548013</v>
      </c>
      <c r="P37" s="109">
        <f t="shared" si="32"/>
        <v>47</v>
      </c>
      <c r="Q37" s="110">
        <f t="shared" si="33"/>
        <v>3</v>
      </c>
      <c r="R37" s="110">
        <f t="shared" si="34"/>
        <v>64</v>
      </c>
      <c r="T37">
        <v>502</v>
      </c>
      <c r="U37">
        <v>5225</v>
      </c>
      <c r="V37" t="s">
        <v>638</v>
      </c>
      <c r="W37">
        <v>3586.2510000000002</v>
      </c>
      <c r="X37">
        <v>1651.444</v>
      </c>
      <c r="Y37">
        <v>2.1720000000000002</v>
      </c>
      <c r="Z37">
        <v>18.425000000000001</v>
      </c>
      <c r="AA37">
        <v>149.47357500000001</v>
      </c>
      <c r="AB37">
        <v>2.522742</v>
      </c>
      <c r="AC37">
        <v>48.584411000000003</v>
      </c>
      <c r="AD37" s="1">
        <v>452</v>
      </c>
      <c r="AE37">
        <v>3</v>
      </c>
      <c r="AF37">
        <v>64</v>
      </c>
      <c r="AG37">
        <v>103</v>
      </c>
      <c r="AH37">
        <v>23.992540999999999</v>
      </c>
      <c r="AI37">
        <v>20873.099999999999</v>
      </c>
      <c r="AJ37">
        <v>2406.6999999999998</v>
      </c>
      <c r="AK37">
        <v>47</v>
      </c>
      <c r="AL37">
        <v>18123</v>
      </c>
      <c r="AM37" t="s">
        <v>639</v>
      </c>
      <c r="AN37" t="s">
        <v>640</v>
      </c>
      <c r="AO37">
        <v>2979.6480000000001</v>
      </c>
      <c r="AR37" t="s">
        <v>117</v>
      </c>
      <c r="AS37" t="s">
        <v>121</v>
      </c>
      <c r="AT37" t="s">
        <v>589</v>
      </c>
      <c r="AU37" t="s">
        <v>638</v>
      </c>
      <c r="AV37" t="s">
        <v>48</v>
      </c>
      <c r="AW37">
        <v>4</v>
      </c>
      <c r="BB37">
        <v>0.79135092002120655</v>
      </c>
      <c r="BC37" t="s">
        <v>70</v>
      </c>
      <c r="BF37" t="s">
        <v>117</v>
      </c>
      <c r="BG37" t="s">
        <v>121</v>
      </c>
      <c r="BH37" t="s">
        <v>638</v>
      </c>
      <c r="BI37">
        <v>5225</v>
      </c>
      <c r="BJ37">
        <v>4</v>
      </c>
      <c r="BK37" t="s">
        <v>589</v>
      </c>
      <c r="BL37" t="s">
        <v>533</v>
      </c>
      <c r="BM37">
        <v>0.79135092002120655</v>
      </c>
      <c r="BN37" t="s">
        <v>70</v>
      </c>
      <c r="BO37" t="s">
        <v>183</v>
      </c>
      <c r="BP37">
        <v>3586.2510000000007</v>
      </c>
      <c r="BQ37" t="s">
        <v>68</v>
      </c>
    </row>
    <row r="38" spans="1:69" ht="16.5">
      <c r="A38" s="42" t="str">
        <f t="shared" si="18"/>
        <v>강인여객</v>
      </c>
      <c r="B38" s="43" t="str">
        <f t="shared" si="1"/>
        <v>김용진</v>
      </c>
      <c r="C38" s="44" t="str">
        <f t="shared" si="19"/>
        <v>F</v>
      </c>
      <c r="D38" s="45">
        <f t="shared" si="20"/>
        <v>0.78569310943631954</v>
      </c>
      <c r="E38" s="46">
        <f t="shared" si="21"/>
        <v>4554</v>
      </c>
      <c r="F38" s="47" t="str">
        <f t="shared" si="22"/>
        <v>103-1</v>
      </c>
      <c r="G38" s="48" t="str">
        <f t="shared" si="23"/>
        <v>70바5984</v>
      </c>
      <c r="H38" s="49">
        <f t="shared" si="24"/>
        <v>10</v>
      </c>
      <c r="I38" s="50">
        <f t="shared" si="25"/>
        <v>1826.221</v>
      </c>
      <c r="J38" s="51">
        <f t="shared" si="26"/>
        <v>1.5315594373486657E-2</v>
      </c>
      <c r="K38" s="51">
        <f t="shared" si="27"/>
        <v>0.36740619126326296</v>
      </c>
      <c r="L38" s="51">
        <f t="shared" si="28"/>
        <v>0.2683136378346323</v>
      </c>
      <c r="M38" s="52">
        <f t="shared" si="29"/>
        <v>19.489999999999998</v>
      </c>
      <c r="N38" s="53">
        <f t="shared" si="30"/>
        <v>0.81050019208854551</v>
      </c>
      <c r="O38" s="53">
        <f t="shared" si="31"/>
        <v>41.713743219490475</v>
      </c>
      <c r="P38" s="111">
        <f t="shared" si="32"/>
        <v>6</v>
      </c>
      <c r="Q38" s="112">
        <f t="shared" si="33"/>
        <v>15</v>
      </c>
      <c r="R38" s="112">
        <f t="shared" si="34"/>
        <v>772</v>
      </c>
      <c r="T38">
        <v>502</v>
      </c>
      <c r="U38">
        <v>4554</v>
      </c>
      <c r="V38" t="s">
        <v>311</v>
      </c>
      <c r="W38">
        <v>1850.7090000000001</v>
      </c>
      <c r="X38">
        <v>1070.4110000000001</v>
      </c>
      <c r="Y38">
        <v>1.7290000000000001</v>
      </c>
      <c r="Z38">
        <v>19.489999999999998</v>
      </c>
      <c r="AA38">
        <v>105.89997099999999</v>
      </c>
      <c r="AB38">
        <v>1.6219209999999999</v>
      </c>
      <c r="AC38">
        <v>38.908304999999999</v>
      </c>
      <c r="AD38" s="1">
        <v>490</v>
      </c>
      <c r="AE38">
        <v>15</v>
      </c>
      <c r="AF38">
        <v>772</v>
      </c>
      <c r="AG38">
        <v>93</v>
      </c>
      <c r="AH38">
        <v>17.476009999999999</v>
      </c>
      <c r="AI38">
        <v>2506.6999999999998</v>
      </c>
      <c r="AJ38">
        <v>656.8</v>
      </c>
      <c r="AK38">
        <v>6</v>
      </c>
      <c r="AL38">
        <v>1554</v>
      </c>
      <c r="AM38" t="s">
        <v>312</v>
      </c>
      <c r="AN38" t="s">
        <v>641</v>
      </c>
      <c r="AO38">
        <v>322.90499999999997</v>
      </c>
      <c r="AR38" t="s">
        <v>117</v>
      </c>
      <c r="AS38" t="s">
        <v>119</v>
      </c>
      <c r="AT38" t="s">
        <v>236</v>
      </c>
      <c r="AU38" t="s">
        <v>311</v>
      </c>
      <c r="AV38" t="s">
        <v>48</v>
      </c>
      <c r="AW38">
        <v>10</v>
      </c>
      <c r="BB38">
        <v>0.78569310943631954</v>
      </c>
      <c r="BC38" t="s">
        <v>70</v>
      </c>
      <c r="BF38" t="s">
        <v>117</v>
      </c>
      <c r="BG38" t="s">
        <v>119</v>
      </c>
      <c r="BH38" t="s">
        <v>311</v>
      </c>
      <c r="BI38">
        <v>4554</v>
      </c>
      <c r="BJ38">
        <v>10</v>
      </c>
      <c r="BK38" t="s">
        <v>236</v>
      </c>
      <c r="BL38" t="s">
        <v>226</v>
      </c>
      <c r="BM38">
        <v>0.78569310943631954</v>
      </c>
      <c r="BN38" t="s">
        <v>70</v>
      </c>
      <c r="BO38" t="s">
        <v>183</v>
      </c>
      <c r="BP38">
        <v>1826.221</v>
      </c>
      <c r="BQ38" t="s">
        <v>66</v>
      </c>
    </row>
    <row r="39" spans="1:69" ht="16.5">
      <c r="A39" s="59" t="str">
        <f t="shared" si="18"/>
        <v>강인여객</v>
      </c>
      <c r="B39" s="60" t="str">
        <f t="shared" si="1"/>
        <v>김용호</v>
      </c>
      <c r="C39" s="61" t="str">
        <f t="shared" si="19"/>
        <v>A</v>
      </c>
      <c r="D39" s="62">
        <f t="shared" si="20"/>
        <v>0.95198954206421038</v>
      </c>
      <c r="E39" s="63">
        <f t="shared" si="21"/>
        <v>8402</v>
      </c>
      <c r="F39" s="64" t="str">
        <f t="shared" si="22"/>
        <v>103-1</v>
      </c>
      <c r="G39" s="65" t="str">
        <f t="shared" si="23"/>
        <v>70바5970</v>
      </c>
      <c r="H39" s="66">
        <f t="shared" si="24"/>
        <v>2</v>
      </c>
      <c r="I39" s="67">
        <f t="shared" si="25"/>
        <v>2273.5680000000002</v>
      </c>
      <c r="J39" s="68">
        <f t="shared" si="26"/>
        <v>1.5095254172262046E-2</v>
      </c>
      <c r="K39" s="68">
        <f t="shared" si="27"/>
        <v>0.38404115096559621</v>
      </c>
      <c r="L39" s="68">
        <f t="shared" si="28"/>
        <v>0.14206744641022392</v>
      </c>
      <c r="M39" s="69">
        <f t="shared" si="29"/>
        <v>15.967000000000001</v>
      </c>
      <c r="N39" s="70">
        <f t="shared" si="30"/>
        <v>0.21991864769384506</v>
      </c>
      <c r="O39" s="70">
        <f t="shared" si="31"/>
        <v>12.887232754859321</v>
      </c>
      <c r="P39" s="109">
        <f t="shared" si="32"/>
        <v>12</v>
      </c>
      <c r="Q39" s="110">
        <f t="shared" si="33"/>
        <v>5</v>
      </c>
      <c r="R39" s="110">
        <f t="shared" si="34"/>
        <v>293</v>
      </c>
      <c r="T39">
        <v>502</v>
      </c>
      <c r="U39">
        <v>8402</v>
      </c>
      <c r="V39" t="s">
        <v>313</v>
      </c>
      <c r="W39">
        <v>2273.5680000000002</v>
      </c>
      <c r="X39">
        <v>1132.2570000000001</v>
      </c>
      <c r="Y39">
        <v>2.008</v>
      </c>
      <c r="Z39">
        <v>15.967000000000001</v>
      </c>
      <c r="AA39">
        <v>137.347737</v>
      </c>
      <c r="AB39">
        <v>2.073299</v>
      </c>
      <c r="AC39">
        <v>52.747183</v>
      </c>
      <c r="AD39" s="1">
        <v>323</v>
      </c>
      <c r="AE39">
        <v>5</v>
      </c>
      <c r="AF39">
        <v>293</v>
      </c>
      <c r="AG39">
        <v>87</v>
      </c>
      <c r="AH39">
        <v>16.553370000000001</v>
      </c>
      <c r="AI39">
        <v>1600.2</v>
      </c>
      <c r="AJ39">
        <v>29.2</v>
      </c>
      <c r="AK39">
        <v>12</v>
      </c>
      <c r="AL39">
        <v>2423</v>
      </c>
      <c r="AM39" t="s">
        <v>314</v>
      </c>
      <c r="AN39" t="s">
        <v>642</v>
      </c>
      <c r="AO39">
        <v>2160.4720000000002</v>
      </c>
      <c r="AR39" t="s">
        <v>117</v>
      </c>
      <c r="AS39" t="s">
        <v>119</v>
      </c>
      <c r="AT39" t="s">
        <v>235</v>
      </c>
      <c r="AU39" t="s">
        <v>313</v>
      </c>
      <c r="AV39" t="s">
        <v>48</v>
      </c>
      <c r="AW39">
        <v>2</v>
      </c>
      <c r="BB39">
        <v>0.95198954206421038</v>
      </c>
      <c r="BC39" t="s">
        <v>66</v>
      </c>
      <c r="BF39" t="s">
        <v>117</v>
      </c>
      <c r="BG39" t="s">
        <v>119</v>
      </c>
      <c r="BH39" t="s">
        <v>313</v>
      </c>
      <c r="BI39">
        <v>8402</v>
      </c>
      <c r="BJ39">
        <v>2</v>
      </c>
      <c r="BK39" t="s">
        <v>235</v>
      </c>
      <c r="BL39" t="s">
        <v>244</v>
      </c>
      <c r="BM39">
        <v>0.95198954206421038</v>
      </c>
      <c r="BN39" t="s">
        <v>66</v>
      </c>
      <c r="BO39" t="s">
        <v>177</v>
      </c>
      <c r="BP39">
        <v>2273.5680000000002</v>
      </c>
      <c r="BQ39" t="s">
        <v>66</v>
      </c>
    </row>
    <row r="40" spans="1:69" ht="16.5">
      <c r="A40" s="42" t="str">
        <f t="shared" si="18"/>
        <v>강인여객</v>
      </c>
      <c r="B40" s="43" t="str">
        <f t="shared" si="1"/>
        <v>김원이</v>
      </c>
      <c r="C40" s="44" t="str">
        <f t="shared" si="19"/>
        <v>A</v>
      </c>
      <c r="D40" s="45">
        <f t="shared" si="20"/>
        <v>0.98424840391562274</v>
      </c>
      <c r="E40" s="46">
        <f t="shared" si="21"/>
        <v>6510</v>
      </c>
      <c r="F40" s="47" t="str">
        <f t="shared" si="22"/>
        <v>103</v>
      </c>
      <c r="G40" s="48" t="str">
        <f t="shared" si="23"/>
        <v>70바5064</v>
      </c>
      <c r="H40" s="49">
        <f t="shared" si="24"/>
        <v>2</v>
      </c>
      <c r="I40" s="50">
        <f t="shared" si="25"/>
        <v>2745.0789999999997</v>
      </c>
      <c r="J40" s="51">
        <f t="shared" si="26"/>
        <v>4.484140408913732E-3</v>
      </c>
      <c r="K40" s="51">
        <f t="shared" si="27"/>
        <v>0.351337659203174</v>
      </c>
      <c r="L40" s="51">
        <f t="shared" si="28"/>
        <v>0.25682320982383389</v>
      </c>
      <c r="M40" s="52">
        <f t="shared" si="29"/>
        <v>12.71</v>
      </c>
      <c r="N40" s="53">
        <f t="shared" si="30"/>
        <v>0.14571529635394828</v>
      </c>
      <c r="O40" s="53">
        <f t="shared" si="31"/>
        <v>18.068696747889586</v>
      </c>
      <c r="P40" s="111">
        <f t="shared" si="32"/>
        <v>0</v>
      </c>
      <c r="Q40" s="112">
        <f t="shared" si="33"/>
        <v>4</v>
      </c>
      <c r="R40" s="112">
        <f t="shared" si="34"/>
        <v>496</v>
      </c>
      <c r="T40">
        <v>502</v>
      </c>
      <c r="U40">
        <v>6510</v>
      </c>
      <c r="V40" t="s">
        <v>315</v>
      </c>
      <c r="W40">
        <v>2745.0790000000002</v>
      </c>
      <c r="X40">
        <v>1271.048</v>
      </c>
      <c r="Y40">
        <v>2.16</v>
      </c>
      <c r="Z40">
        <v>12.71</v>
      </c>
      <c r="AA40">
        <v>165.20022399999999</v>
      </c>
      <c r="AB40">
        <v>0.74078100000000002</v>
      </c>
      <c r="AC40">
        <v>58.041060000000002</v>
      </c>
      <c r="AD40" s="1">
        <v>705</v>
      </c>
      <c r="AE40">
        <v>4</v>
      </c>
      <c r="AF40">
        <v>496</v>
      </c>
      <c r="AG40">
        <v>83</v>
      </c>
      <c r="AH40">
        <v>16.616678</v>
      </c>
      <c r="AI40">
        <v>1341</v>
      </c>
      <c r="AJ40">
        <v>0</v>
      </c>
      <c r="AK40">
        <v>0</v>
      </c>
      <c r="AL40">
        <v>0</v>
      </c>
      <c r="AM40" t="s">
        <v>316</v>
      </c>
      <c r="AN40" t="s">
        <v>643</v>
      </c>
      <c r="AO40">
        <v>2607.7979999999998</v>
      </c>
      <c r="AR40" t="s">
        <v>117</v>
      </c>
      <c r="AS40" t="s">
        <v>118</v>
      </c>
      <c r="AT40" t="s">
        <v>199</v>
      </c>
      <c r="AU40" t="s">
        <v>315</v>
      </c>
      <c r="AV40" t="s">
        <v>48</v>
      </c>
      <c r="AW40">
        <v>2</v>
      </c>
      <c r="BB40">
        <v>0.98424840391562274</v>
      </c>
      <c r="BC40" t="s">
        <v>66</v>
      </c>
      <c r="BF40" t="s">
        <v>117</v>
      </c>
      <c r="BG40" t="s">
        <v>118</v>
      </c>
      <c r="BH40" t="s">
        <v>315</v>
      </c>
      <c r="BI40">
        <v>6510</v>
      </c>
      <c r="BJ40">
        <v>2</v>
      </c>
      <c r="BK40" t="s">
        <v>199</v>
      </c>
      <c r="BL40" t="s">
        <v>213</v>
      </c>
      <c r="BM40">
        <v>0.98424840391562274</v>
      </c>
      <c r="BN40" t="s">
        <v>66</v>
      </c>
      <c r="BO40" t="s">
        <v>177</v>
      </c>
      <c r="BP40">
        <v>2745.0789999999997</v>
      </c>
      <c r="BQ40" t="s">
        <v>66</v>
      </c>
    </row>
    <row r="41" spans="1:69" ht="16.5">
      <c r="A41" s="59" t="str">
        <f t="shared" si="18"/>
        <v>강인여객</v>
      </c>
      <c r="B41" s="60" t="str">
        <f t="shared" si="1"/>
        <v>김윤철</v>
      </c>
      <c r="C41" s="61" t="str">
        <f t="shared" si="19"/>
        <v>D</v>
      </c>
      <c r="D41" s="62">
        <f t="shared" si="20"/>
        <v>0.84446060209434304</v>
      </c>
      <c r="E41" s="63">
        <f t="shared" si="21"/>
        <v>9914</v>
      </c>
      <c r="F41" s="64" t="str">
        <f t="shared" si="22"/>
        <v>103-1</v>
      </c>
      <c r="G41" s="65" t="str">
        <f t="shared" si="23"/>
        <v>70바6036</v>
      </c>
      <c r="H41" s="66">
        <f t="shared" si="24"/>
        <v>2</v>
      </c>
      <c r="I41" s="67">
        <f t="shared" si="25"/>
        <v>1281.261</v>
      </c>
      <c r="J41" s="68">
        <f t="shared" si="26"/>
        <v>5.9713656581519656E-2</v>
      </c>
      <c r="K41" s="68">
        <f t="shared" si="27"/>
        <v>0.36657523988766666</v>
      </c>
      <c r="L41" s="68">
        <f t="shared" si="28"/>
        <v>0.15063285310330995</v>
      </c>
      <c r="M41" s="69">
        <f t="shared" si="29"/>
        <v>23.016999999999999</v>
      </c>
      <c r="N41" s="70">
        <f t="shared" si="30"/>
        <v>1.0146254354108961</v>
      </c>
      <c r="O41" s="70">
        <f t="shared" si="31"/>
        <v>31.687532828986445</v>
      </c>
      <c r="P41" s="109">
        <f t="shared" si="32"/>
        <v>16</v>
      </c>
      <c r="Q41" s="110">
        <f t="shared" si="33"/>
        <v>13</v>
      </c>
      <c r="R41" s="110">
        <f t="shared" si="34"/>
        <v>406</v>
      </c>
      <c r="T41">
        <v>502</v>
      </c>
      <c r="U41">
        <v>9914</v>
      </c>
      <c r="V41" t="s">
        <v>317</v>
      </c>
      <c r="W41">
        <v>1281.261</v>
      </c>
      <c r="X41">
        <v>754.851</v>
      </c>
      <c r="Y41">
        <v>1.6970000000000001</v>
      </c>
      <c r="Z41">
        <v>23.016999999999999</v>
      </c>
      <c r="AA41">
        <v>73.400813999999997</v>
      </c>
      <c r="AB41">
        <v>4.3830309999999999</v>
      </c>
      <c r="AC41">
        <v>26.906921000000001</v>
      </c>
      <c r="AD41" s="1">
        <v>193</v>
      </c>
      <c r="AE41">
        <v>13</v>
      </c>
      <c r="AF41">
        <v>406</v>
      </c>
      <c r="AG41">
        <v>90</v>
      </c>
      <c r="AH41">
        <v>17.455677999999999</v>
      </c>
      <c r="AI41">
        <v>1959.3</v>
      </c>
      <c r="AJ41">
        <v>125</v>
      </c>
      <c r="AK41">
        <v>16</v>
      </c>
      <c r="AL41">
        <v>8957</v>
      </c>
      <c r="AM41" t="s">
        <v>318</v>
      </c>
      <c r="AN41" t="s">
        <v>644</v>
      </c>
      <c r="AO41">
        <v>1224.4970000000001</v>
      </c>
      <c r="AR41" t="s">
        <v>117</v>
      </c>
      <c r="AS41" t="s">
        <v>119</v>
      </c>
      <c r="AT41" t="s">
        <v>240</v>
      </c>
      <c r="AU41" t="s">
        <v>317</v>
      </c>
      <c r="AV41" t="s">
        <v>48</v>
      </c>
      <c r="AW41">
        <v>2</v>
      </c>
      <c r="BB41">
        <v>0.84446060209434304</v>
      </c>
      <c r="BC41" t="s">
        <v>67</v>
      </c>
      <c r="BF41" t="s">
        <v>117</v>
      </c>
      <c r="BG41" t="s">
        <v>119</v>
      </c>
      <c r="BH41" t="s">
        <v>317</v>
      </c>
      <c r="BI41">
        <v>9914</v>
      </c>
      <c r="BJ41">
        <v>2</v>
      </c>
      <c r="BK41" t="s">
        <v>240</v>
      </c>
      <c r="BL41" t="s">
        <v>581</v>
      </c>
      <c r="BM41">
        <v>0.84446060209434304</v>
      </c>
      <c r="BN41" t="s">
        <v>67</v>
      </c>
      <c r="BO41" t="s">
        <v>178</v>
      </c>
      <c r="BP41">
        <v>1281.261</v>
      </c>
      <c r="BQ41" t="s">
        <v>68</v>
      </c>
    </row>
    <row r="42" spans="1:69" ht="16.5">
      <c r="A42" s="42" t="str">
        <f t="shared" si="18"/>
        <v>강인여객</v>
      </c>
      <c r="B42" s="43" t="str">
        <f t="shared" si="1"/>
        <v>김인식</v>
      </c>
      <c r="C42" s="44" t="str">
        <f t="shared" si="19"/>
        <v>D</v>
      </c>
      <c r="D42" s="45">
        <f t="shared" si="20"/>
        <v>0.80656368144700286</v>
      </c>
      <c r="E42" s="46">
        <f t="shared" si="21"/>
        <v>5010</v>
      </c>
      <c r="F42" s="47" t="str">
        <f t="shared" si="22"/>
        <v>103-1</v>
      </c>
      <c r="G42" s="48" t="str">
        <f t="shared" si="23"/>
        <v>70바5961</v>
      </c>
      <c r="H42" s="49">
        <f t="shared" si="24"/>
        <v>2</v>
      </c>
      <c r="I42" s="50">
        <f t="shared" si="25"/>
        <v>1827.4269999999999</v>
      </c>
      <c r="J42" s="51">
        <f t="shared" si="26"/>
        <v>5.4726625615562671E-2</v>
      </c>
      <c r="K42" s="51">
        <f t="shared" si="27"/>
        <v>0.35765926825854988</v>
      </c>
      <c r="L42" s="51">
        <f t="shared" si="28"/>
        <v>0.20684820789010999</v>
      </c>
      <c r="M42" s="52">
        <f t="shared" si="29"/>
        <v>18.564</v>
      </c>
      <c r="N42" s="53">
        <f t="shared" si="30"/>
        <v>0.16327028197866167</v>
      </c>
      <c r="O42" s="53">
        <f t="shared" si="31"/>
        <v>56.926904983226699</v>
      </c>
      <c r="P42" s="111">
        <f t="shared" si="32"/>
        <v>21</v>
      </c>
      <c r="Q42" s="112">
        <f t="shared" si="33"/>
        <v>3</v>
      </c>
      <c r="R42" s="112">
        <f t="shared" si="34"/>
        <v>1046</v>
      </c>
      <c r="T42">
        <v>502</v>
      </c>
      <c r="U42">
        <v>5010</v>
      </c>
      <c r="V42" t="s">
        <v>319</v>
      </c>
      <c r="W42">
        <v>1837.444</v>
      </c>
      <c r="X42">
        <v>1030.7280000000001</v>
      </c>
      <c r="Y42">
        <v>1.7829999999999999</v>
      </c>
      <c r="Z42">
        <v>18.564</v>
      </c>
      <c r="AA42">
        <v>110.843304</v>
      </c>
      <c r="AB42">
        <v>6.0660800000000004</v>
      </c>
      <c r="AC42">
        <v>39.644134999999999</v>
      </c>
      <c r="AD42" s="1">
        <v>378</v>
      </c>
      <c r="AE42">
        <v>3</v>
      </c>
      <c r="AF42">
        <v>1046</v>
      </c>
      <c r="AG42">
        <v>91</v>
      </c>
      <c r="AH42">
        <v>16.57695</v>
      </c>
      <c r="AI42">
        <v>3240.3</v>
      </c>
      <c r="AJ42">
        <v>926.6</v>
      </c>
      <c r="AK42">
        <v>21</v>
      </c>
      <c r="AL42">
        <v>3927</v>
      </c>
      <c r="AM42" t="s">
        <v>320</v>
      </c>
      <c r="AN42" t="s">
        <v>645</v>
      </c>
      <c r="AO42">
        <v>1703.636</v>
      </c>
      <c r="AR42" t="s">
        <v>117</v>
      </c>
      <c r="AS42" t="s">
        <v>119</v>
      </c>
      <c r="AT42" t="s">
        <v>231</v>
      </c>
      <c r="AU42" t="s">
        <v>319</v>
      </c>
      <c r="AV42" t="s">
        <v>48</v>
      </c>
      <c r="AW42">
        <v>2</v>
      </c>
      <c r="BB42">
        <v>0.80656368144700286</v>
      </c>
      <c r="BC42" t="s">
        <v>67</v>
      </c>
      <c r="BF42" t="s">
        <v>117</v>
      </c>
      <c r="BG42" t="s">
        <v>119</v>
      </c>
      <c r="BH42" t="s">
        <v>319</v>
      </c>
      <c r="BI42">
        <v>5010</v>
      </c>
      <c r="BJ42">
        <v>2</v>
      </c>
      <c r="BK42" t="s">
        <v>231</v>
      </c>
      <c r="BL42" t="s">
        <v>246</v>
      </c>
      <c r="BM42">
        <v>0.80656368144700286</v>
      </c>
      <c r="BN42" t="s">
        <v>67</v>
      </c>
      <c r="BO42" t="s">
        <v>178</v>
      </c>
      <c r="BP42">
        <v>1827.4269999999999</v>
      </c>
      <c r="BQ42" t="s">
        <v>67</v>
      </c>
    </row>
    <row r="43" spans="1:69" ht="16.5">
      <c r="A43" s="59" t="str">
        <f t="shared" si="18"/>
        <v>강인여객</v>
      </c>
      <c r="B43" s="60" t="str">
        <f t="shared" si="1"/>
        <v>김재중</v>
      </c>
      <c r="C43" s="61" t="str">
        <f t="shared" si="19"/>
        <v>F</v>
      </c>
      <c r="D43" s="62">
        <f t="shared" si="20"/>
        <v>0.74883374534742619</v>
      </c>
      <c r="E43" s="63">
        <f t="shared" si="21"/>
        <v>7884</v>
      </c>
      <c r="F43" s="64" t="str">
        <f t="shared" si="22"/>
        <v>103-1</v>
      </c>
      <c r="G43" s="65" t="str">
        <f t="shared" si="23"/>
        <v>70바5936</v>
      </c>
      <c r="H43" s="66">
        <f t="shared" si="24"/>
        <v>3</v>
      </c>
      <c r="I43" s="67">
        <f t="shared" si="25"/>
        <v>1438.6379999999999</v>
      </c>
      <c r="J43" s="68">
        <f t="shared" si="26"/>
        <v>5.7158942325493747E-3</v>
      </c>
      <c r="K43" s="68">
        <f t="shared" si="27"/>
        <v>0.36990964197975723</v>
      </c>
      <c r="L43" s="68">
        <f t="shared" si="28"/>
        <v>0.25093178409022981</v>
      </c>
      <c r="M43" s="69">
        <f t="shared" si="29"/>
        <v>21.792999999999999</v>
      </c>
      <c r="N43" s="70">
        <f t="shared" si="30"/>
        <v>0.69510189498678621</v>
      </c>
      <c r="O43" s="70">
        <f t="shared" si="31"/>
        <v>72.777168405116512</v>
      </c>
      <c r="P43" s="109">
        <f t="shared" si="32"/>
        <v>9</v>
      </c>
      <c r="Q43" s="110">
        <f t="shared" si="33"/>
        <v>10</v>
      </c>
      <c r="R43" s="110">
        <f t="shared" si="34"/>
        <v>1047</v>
      </c>
      <c r="T43">
        <v>502</v>
      </c>
      <c r="U43">
        <v>7884</v>
      </c>
      <c r="V43" t="s">
        <v>646</v>
      </c>
      <c r="W43">
        <v>1438.6379999999999</v>
      </c>
      <c r="X43">
        <v>841.27700000000004</v>
      </c>
      <c r="Y43">
        <v>1.71</v>
      </c>
      <c r="Z43">
        <v>21.792999999999999</v>
      </c>
      <c r="AA43">
        <v>72.989979000000005</v>
      </c>
      <c r="AB43">
        <v>0.41720299999999999</v>
      </c>
      <c r="AC43">
        <v>26.999697000000001</v>
      </c>
      <c r="AD43" s="1">
        <v>361</v>
      </c>
      <c r="AE43">
        <v>10</v>
      </c>
      <c r="AF43">
        <v>1047</v>
      </c>
      <c r="AG43">
        <v>93</v>
      </c>
      <c r="AH43">
        <v>19.710075</v>
      </c>
      <c r="AI43">
        <v>5420.1</v>
      </c>
      <c r="AJ43">
        <v>1039.2</v>
      </c>
      <c r="AK43">
        <v>9</v>
      </c>
      <c r="AL43">
        <v>762</v>
      </c>
      <c r="AM43" t="s">
        <v>647</v>
      </c>
      <c r="AN43" t="s">
        <v>648</v>
      </c>
      <c r="AO43">
        <v>1192.366</v>
      </c>
      <c r="AR43" t="s">
        <v>117</v>
      </c>
      <c r="AS43" t="s">
        <v>119</v>
      </c>
      <c r="AT43" t="s">
        <v>581</v>
      </c>
      <c r="AU43" t="s">
        <v>646</v>
      </c>
      <c r="AV43" t="s">
        <v>48</v>
      </c>
      <c r="AW43">
        <v>3</v>
      </c>
      <c r="BB43">
        <v>0.74883374534742619</v>
      </c>
      <c r="BC43" t="s">
        <v>70</v>
      </c>
      <c r="BF43" t="s">
        <v>117</v>
      </c>
      <c r="BG43" t="s">
        <v>119</v>
      </c>
      <c r="BH43" t="s">
        <v>646</v>
      </c>
      <c r="BI43">
        <v>7884</v>
      </c>
      <c r="BJ43">
        <v>3</v>
      </c>
      <c r="BK43" t="s">
        <v>581</v>
      </c>
      <c r="BL43" t="s">
        <v>246</v>
      </c>
      <c r="BM43">
        <v>0.74883374534742619</v>
      </c>
      <c r="BN43" t="s">
        <v>70</v>
      </c>
      <c r="BO43" t="s">
        <v>183</v>
      </c>
      <c r="BP43">
        <v>1438.6379999999999</v>
      </c>
      <c r="BQ43" t="s">
        <v>71</v>
      </c>
    </row>
    <row r="44" spans="1:69" ht="16.5">
      <c r="A44" s="42" t="str">
        <f t="shared" si="18"/>
        <v>강인여객</v>
      </c>
      <c r="B44" s="43" t="str">
        <f t="shared" si="1"/>
        <v>김재현</v>
      </c>
      <c r="C44" s="44" t="str">
        <f t="shared" si="19"/>
        <v>S</v>
      </c>
      <c r="D44" s="45">
        <f t="shared" si="20"/>
        <v>1.0247619047619048</v>
      </c>
      <c r="E44" s="46">
        <f t="shared" si="21"/>
        <v>7751</v>
      </c>
      <c r="F44" s="47" t="str">
        <f t="shared" si="22"/>
        <v>103</v>
      </c>
      <c r="G44" s="48" t="str">
        <f t="shared" si="23"/>
        <v>72바1604</v>
      </c>
      <c r="H44" s="49">
        <f t="shared" si="24"/>
        <v>1</v>
      </c>
      <c r="I44" s="50">
        <f t="shared" si="25"/>
        <v>2208.2759999999998</v>
      </c>
      <c r="J44" s="51">
        <f t="shared" si="26"/>
        <v>9.2543320787169502E-3</v>
      </c>
      <c r="K44" s="51">
        <f t="shared" si="27"/>
        <v>0.37601689617234046</v>
      </c>
      <c r="L44" s="51">
        <f t="shared" si="28"/>
        <v>0.17026857150102614</v>
      </c>
      <c r="M44" s="52">
        <f t="shared" si="29"/>
        <v>12.253</v>
      </c>
      <c r="N44" s="53">
        <f t="shared" si="30"/>
        <v>0.181136778192581</v>
      </c>
      <c r="O44" s="53">
        <f t="shared" si="31"/>
        <v>4.5284194548145251</v>
      </c>
      <c r="P44" s="111">
        <f t="shared" si="32"/>
        <v>4</v>
      </c>
      <c r="Q44" s="112">
        <f t="shared" si="33"/>
        <v>4</v>
      </c>
      <c r="R44" s="112">
        <f t="shared" si="34"/>
        <v>100</v>
      </c>
      <c r="T44">
        <v>502</v>
      </c>
      <c r="U44">
        <v>7751</v>
      </c>
      <c r="V44" t="s">
        <v>321</v>
      </c>
      <c r="W44">
        <v>2208.2759999999998</v>
      </c>
      <c r="X44">
        <v>1026.3240000000001</v>
      </c>
      <c r="Y44">
        <v>2.1520000000000001</v>
      </c>
      <c r="Z44">
        <v>12.253</v>
      </c>
      <c r="AA44">
        <v>137.889692</v>
      </c>
      <c r="AB44">
        <v>1.2760769999999999</v>
      </c>
      <c r="AC44">
        <v>51.848854000000003</v>
      </c>
      <c r="AD44" s="1">
        <v>376</v>
      </c>
      <c r="AE44">
        <v>4</v>
      </c>
      <c r="AF44">
        <v>100</v>
      </c>
      <c r="AG44">
        <v>83</v>
      </c>
      <c r="AH44">
        <v>16.014800999999999</v>
      </c>
      <c r="AI44">
        <v>1061.3</v>
      </c>
      <c r="AJ44">
        <v>0</v>
      </c>
      <c r="AK44">
        <v>4</v>
      </c>
      <c r="AL44">
        <v>807</v>
      </c>
      <c r="AM44" t="s">
        <v>322</v>
      </c>
      <c r="AN44" t="s">
        <v>649</v>
      </c>
      <c r="AO44">
        <v>2208.2759999999998</v>
      </c>
      <c r="AR44" t="s">
        <v>117</v>
      </c>
      <c r="AS44" t="s">
        <v>118</v>
      </c>
      <c r="AT44" t="s">
        <v>225</v>
      </c>
      <c r="AU44" t="s">
        <v>321</v>
      </c>
      <c r="AV44" t="s">
        <v>48</v>
      </c>
      <c r="AW44">
        <v>1</v>
      </c>
      <c r="BB44">
        <v>1.0247619047619048</v>
      </c>
      <c r="BC44" t="s">
        <v>71</v>
      </c>
      <c r="BF44" t="s">
        <v>117</v>
      </c>
      <c r="BG44" t="s">
        <v>118</v>
      </c>
      <c r="BH44" t="s">
        <v>321</v>
      </c>
      <c r="BI44">
        <v>7751</v>
      </c>
      <c r="BJ44">
        <v>1</v>
      </c>
      <c r="BK44" t="s">
        <v>225</v>
      </c>
      <c r="BL44" t="s">
        <v>173</v>
      </c>
      <c r="BM44">
        <v>1.0247619047619048</v>
      </c>
      <c r="BN44" t="s">
        <v>71</v>
      </c>
      <c r="BO44" t="s">
        <v>175</v>
      </c>
      <c r="BP44">
        <v>2208.2759999999998</v>
      </c>
      <c r="BQ44" t="s">
        <v>69</v>
      </c>
    </row>
    <row r="45" spans="1:69" ht="16.5">
      <c r="A45" s="59" t="str">
        <f t="shared" si="18"/>
        <v>강인여객</v>
      </c>
      <c r="B45" s="60" t="str">
        <f t="shared" si="1"/>
        <v>김정현</v>
      </c>
      <c r="C45" s="61" t="str">
        <f t="shared" si="19"/>
        <v>S</v>
      </c>
      <c r="D45" s="62">
        <f t="shared" si="20"/>
        <v>1.1162701706070521</v>
      </c>
      <c r="E45" s="63">
        <f t="shared" si="21"/>
        <v>8518</v>
      </c>
      <c r="F45" s="64" t="str">
        <f t="shared" si="22"/>
        <v>급행91</v>
      </c>
      <c r="G45" s="65" t="str">
        <f t="shared" si="23"/>
        <v>70바5981</v>
      </c>
      <c r="H45" s="66">
        <f t="shared" si="24"/>
        <v>2</v>
      </c>
      <c r="I45" s="67">
        <f t="shared" si="25"/>
        <v>4186.759</v>
      </c>
      <c r="J45" s="68">
        <f t="shared" si="26"/>
        <v>9.7936733395912814E-2</v>
      </c>
      <c r="K45" s="68">
        <f t="shared" si="27"/>
        <v>0.27803372211492183</v>
      </c>
      <c r="L45" s="68">
        <f t="shared" si="28"/>
        <v>0.15501250489937443</v>
      </c>
      <c r="M45" s="69">
        <f t="shared" si="29"/>
        <v>19.515000000000001</v>
      </c>
      <c r="N45" s="70">
        <f t="shared" si="30"/>
        <v>4.7769647118451289E-2</v>
      </c>
      <c r="O45" s="70">
        <f t="shared" si="31"/>
        <v>30.094877684624311</v>
      </c>
      <c r="P45" s="109">
        <f t="shared" si="32"/>
        <v>3</v>
      </c>
      <c r="Q45" s="110">
        <f t="shared" si="33"/>
        <v>2</v>
      </c>
      <c r="R45" s="110">
        <f t="shared" si="34"/>
        <v>1260</v>
      </c>
      <c r="T45">
        <v>502</v>
      </c>
      <c r="U45">
        <v>8518</v>
      </c>
      <c r="V45" t="s">
        <v>323</v>
      </c>
      <c r="W45">
        <v>4186.759</v>
      </c>
      <c r="X45">
        <v>1414.93</v>
      </c>
      <c r="Y45">
        <v>2.9590000000000001</v>
      </c>
      <c r="Z45">
        <v>19.515000000000001</v>
      </c>
      <c r="AA45">
        <v>160.69270900000001</v>
      </c>
      <c r="AB45">
        <v>15.737719</v>
      </c>
      <c r="AC45">
        <v>44.677992000000003</v>
      </c>
      <c r="AD45" s="1">
        <v>649</v>
      </c>
      <c r="AE45">
        <v>2</v>
      </c>
      <c r="AF45">
        <v>1260</v>
      </c>
      <c r="AG45">
        <v>95</v>
      </c>
      <c r="AH45">
        <v>26.054442000000002</v>
      </c>
      <c r="AI45">
        <v>21610.1</v>
      </c>
      <c r="AJ45">
        <v>5679.3</v>
      </c>
      <c r="AK45">
        <v>3</v>
      </c>
      <c r="AL45">
        <v>211</v>
      </c>
      <c r="AM45" t="s">
        <v>324</v>
      </c>
      <c r="AN45" t="s">
        <v>650</v>
      </c>
      <c r="AO45">
        <v>3736.9960000000001</v>
      </c>
      <c r="AR45" t="s">
        <v>117</v>
      </c>
      <c r="AS45" t="s">
        <v>121</v>
      </c>
      <c r="AT45" t="s">
        <v>263</v>
      </c>
      <c r="AU45" t="s">
        <v>323</v>
      </c>
      <c r="AV45" t="s">
        <v>48</v>
      </c>
      <c r="AW45">
        <v>2</v>
      </c>
      <c r="BB45">
        <v>1.1162701706070521</v>
      </c>
      <c r="BC45" t="s">
        <v>71</v>
      </c>
      <c r="BF45" t="s">
        <v>117</v>
      </c>
      <c r="BG45" t="s">
        <v>121</v>
      </c>
      <c r="BH45" t="s">
        <v>323</v>
      </c>
      <c r="BI45">
        <v>8518</v>
      </c>
      <c r="BJ45">
        <v>2</v>
      </c>
      <c r="BK45" t="s">
        <v>263</v>
      </c>
      <c r="BL45" t="s">
        <v>533</v>
      </c>
      <c r="BM45">
        <v>1.1162701706070521</v>
      </c>
      <c r="BN45" t="s">
        <v>71</v>
      </c>
      <c r="BO45" t="s">
        <v>175</v>
      </c>
      <c r="BP45">
        <v>4186.759</v>
      </c>
      <c r="BQ45" t="s">
        <v>68</v>
      </c>
    </row>
    <row r="46" spans="1:69" ht="16.5">
      <c r="A46" s="42" t="str">
        <f t="shared" si="18"/>
        <v>강인여객</v>
      </c>
      <c r="B46" s="43" t="str">
        <f t="shared" si="1"/>
        <v>김종문</v>
      </c>
      <c r="C46" s="44" t="str">
        <f t="shared" si="19"/>
        <v>A</v>
      </c>
      <c r="D46" s="45">
        <f t="shared" si="20"/>
        <v>0.98261571772032907</v>
      </c>
      <c r="E46" s="46">
        <f t="shared" si="21"/>
        <v>2476</v>
      </c>
      <c r="F46" s="47" t="str">
        <f t="shared" si="22"/>
        <v>103</v>
      </c>
      <c r="G46" s="48" t="str">
        <f t="shared" si="23"/>
        <v>72바1337</v>
      </c>
      <c r="H46" s="49">
        <f t="shared" si="24"/>
        <v>2</v>
      </c>
      <c r="I46" s="50">
        <f t="shared" si="25"/>
        <v>2737.5609999999997</v>
      </c>
      <c r="J46" s="51">
        <f t="shared" si="26"/>
        <v>2.1049968151134593E-2</v>
      </c>
      <c r="K46" s="51">
        <f t="shared" si="27"/>
        <v>0.34347662650951954</v>
      </c>
      <c r="L46" s="51">
        <f t="shared" si="28"/>
        <v>7.1596578121912183E-2</v>
      </c>
      <c r="M46" s="52">
        <f t="shared" si="29"/>
        <v>11.614000000000001</v>
      </c>
      <c r="N46" s="53">
        <f t="shared" si="30"/>
        <v>1.3880969227717666</v>
      </c>
      <c r="O46" s="53">
        <f t="shared" si="31"/>
        <v>13.150391899943051</v>
      </c>
      <c r="P46" s="111">
        <f t="shared" si="32"/>
        <v>25</v>
      </c>
      <c r="Q46" s="112">
        <f t="shared" si="33"/>
        <v>38</v>
      </c>
      <c r="R46" s="112">
        <f t="shared" si="34"/>
        <v>360</v>
      </c>
      <c r="T46">
        <v>502</v>
      </c>
      <c r="U46">
        <v>2476</v>
      </c>
      <c r="V46" t="s">
        <v>651</v>
      </c>
      <c r="W46">
        <v>2737.5610000000001</v>
      </c>
      <c r="X46">
        <v>1266.655</v>
      </c>
      <c r="Y46">
        <v>2.161</v>
      </c>
      <c r="Z46">
        <v>11.614000000000001</v>
      </c>
      <c r="AA46">
        <v>164.61967899999999</v>
      </c>
      <c r="AB46">
        <v>3.465239</v>
      </c>
      <c r="AC46">
        <v>56.543011999999997</v>
      </c>
      <c r="AD46" s="1">
        <v>196</v>
      </c>
      <c r="AE46">
        <v>38</v>
      </c>
      <c r="AF46">
        <v>360</v>
      </c>
      <c r="AG46">
        <v>86</v>
      </c>
      <c r="AH46">
        <v>16.629608999999999</v>
      </c>
      <c r="AI46">
        <v>804.4</v>
      </c>
      <c r="AJ46">
        <v>0</v>
      </c>
      <c r="AK46">
        <v>25</v>
      </c>
      <c r="AL46">
        <v>2113</v>
      </c>
      <c r="AM46" t="s">
        <v>652</v>
      </c>
      <c r="AN46" t="s">
        <v>653</v>
      </c>
      <c r="AO46">
        <v>2600.5509999999999</v>
      </c>
      <c r="AR46" t="s">
        <v>117</v>
      </c>
      <c r="AS46" t="s">
        <v>118</v>
      </c>
      <c r="AT46" t="s">
        <v>574</v>
      </c>
      <c r="AU46" t="s">
        <v>651</v>
      </c>
      <c r="AV46" t="s">
        <v>48</v>
      </c>
      <c r="AW46">
        <v>2</v>
      </c>
      <c r="BB46">
        <v>0.98261571772032907</v>
      </c>
      <c r="BC46" t="s">
        <v>66</v>
      </c>
      <c r="BF46" t="s">
        <v>117</v>
      </c>
      <c r="BG46" t="s">
        <v>118</v>
      </c>
      <c r="BH46" t="s">
        <v>651</v>
      </c>
      <c r="BI46">
        <v>2476</v>
      </c>
      <c r="BJ46">
        <v>2</v>
      </c>
      <c r="BK46" t="s">
        <v>574</v>
      </c>
      <c r="BL46" t="s">
        <v>201</v>
      </c>
      <c r="BM46">
        <v>0.98261571772032907</v>
      </c>
      <c r="BN46" t="s">
        <v>66</v>
      </c>
      <c r="BO46" t="s">
        <v>177</v>
      </c>
      <c r="BP46">
        <v>2737.5609999999997</v>
      </c>
      <c r="BQ46" t="s">
        <v>66</v>
      </c>
    </row>
    <row r="47" spans="1:69" ht="16.5">
      <c r="A47" s="59" t="str">
        <f t="shared" si="18"/>
        <v>강인여객</v>
      </c>
      <c r="B47" s="60" t="str">
        <f t="shared" si="1"/>
        <v>김준호</v>
      </c>
      <c r="C47" s="61" t="str">
        <f t="shared" si="19"/>
        <v>F</v>
      </c>
      <c r="D47" s="62">
        <f t="shared" si="20"/>
        <v>0.77235986381396859</v>
      </c>
      <c r="E47" s="63">
        <f t="shared" si="21"/>
        <v>9059</v>
      </c>
      <c r="F47" s="64" t="str">
        <f t="shared" si="22"/>
        <v>103-1</v>
      </c>
      <c r="G47" s="65" t="str">
        <f t="shared" si="23"/>
        <v>70바5935</v>
      </c>
      <c r="H47" s="66">
        <f t="shared" si="24"/>
        <v>3</v>
      </c>
      <c r="I47" s="67">
        <f t="shared" si="25"/>
        <v>1815.394</v>
      </c>
      <c r="J47" s="68">
        <f t="shared" si="26"/>
        <v>2.6417335096614217E-2</v>
      </c>
      <c r="K47" s="68">
        <f t="shared" si="27"/>
        <v>0.36494439390955807</v>
      </c>
      <c r="L47" s="68">
        <f t="shared" si="28"/>
        <v>0.19720237039452593</v>
      </c>
      <c r="M47" s="69">
        <f t="shared" si="29"/>
        <v>19.533000000000001</v>
      </c>
      <c r="N47" s="70">
        <f t="shared" si="30"/>
        <v>0.60592907104463278</v>
      </c>
      <c r="O47" s="70">
        <f t="shared" si="31"/>
        <v>46.326031704412372</v>
      </c>
      <c r="P47" s="109">
        <f t="shared" si="32"/>
        <v>11</v>
      </c>
      <c r="Q47" s="110">
        <f t="shared" si="33"/>
        <v>11</v>
      </c>
      <c r="R47" s="110">
        <f t="shared" si="34"/>
        <v>841</v>
      </c>
      <c r="T47">
        <v>502</v>
      </c>
      <c r="U47">
        <v>9059</v>
      </c>
      <c r="V47" t="s">
        <v>325</v>
      </c>
      <c r="W47">
        <v>1815.394</v>
      </c>
      <c r="X47">
        <v>1022.463</v>
      </c>
      <c r="Y47">
        <v>1.776</v>
      </c>
      <c r="Z47">
        <v>19.533000000000001</v>
      </c>
      <c r="AA47">
        <v>103.581909</v>
      </c>
      <c r="AB47">
        <v>2.7363580000000001</v>
      </c>
      <c r="AC47">
        <v>37.801636999999999</v>
      </c>
      <c r="AD47" s="1">
        <v>358</v>
      </c>
      <c r="AE47">
        <v>11</v>
      </c>
      <c r="AF47">
        <v>841</v>
      </c>
      <c r="AG47">
        <v>92</v>
      </c>
      <c r="AH47">
        <v>17.526167999999998</v>
      </c>
      <c r="AI47">
        <v>2504.1999999999998</v>
      </c>
      <c r="AJ47">
        <v>39.5</v>
      </c>
      <c r="AK47">
        <v>11</v>
      </c>
      <c r="AL47">
        <v>1135</v>
      </c>
      <c r="AM47" t="s">
        <v>326</v>
      </c>
      <c r="AN47" t="s">
        <v>654</v>
      </c>
      <c r="AO47">
        <v>1522.6369999999999</v>
      </c>
      <c r="AR47" t="s">
        <v>117</v>
      </c>
      <c r="AS47" t="s">
        <v>119</v>
      </c>
      <c r="AT47" t="s">
        <v>230</v>
      </c>
      <c r="AU47" t="s">
        <v>325</v>
      </c>
      <c r="AV47" t="s">
        <v>48</v>
      </c>
      <c r="AW47">
        <v>3</v>
      </c>
      <c r="BB47">
        <v>0.77235986381396859</v>
      </c>
      <c r="BC47" t="s">
        <v>70</v>
      </c>
      <c r="BF47" t="s">
        <v>117</v>
      </c>
      <c r="BG47" t="s">
        <v>119</v>
      </c>
      <c r="BH47" t="s">
        <v>325</v>
      </c>
      <c r="BI47">
        <v>9059</v>
      </c>
      <c r="BJ47">
        <v>3</v>
      </c>
      <c r="BK47" t="s">
        <v>230</v>
      </c>
      <c r="BL47" t="s">
        <v>242</v>
      </c>
      <c r="BM47">
        <v>0.77235986381396859</v>
      </c>
      <c r="BN47" t="s">
        <v>70</v>
      </c>
      <c r="BO47" t="s">
        <v>183</v>
      </c>
      <c r="BP47">
        <v>1815.394</v>
      </c>
      <c r="BQ47" t="s">
        <v>66</v>
      </c>
    </row>
    <row r="48" spans="1:69" ht="16.5">
      <c r="A48" s="42" t="str">
        <f t="shared" si="18"/>
        <v>강인여객</v>
      </c>
      <c r="B48" s="43" t="str">
        <f t="shared" si="1"/>
        <v>김진영</v>
      </c>
      <c r="C48" s="44" t="str">
        <f t="shared" si="19"/>
        <v>B</v>
      </c>
      <c r="D48" s="45">
        <f t="shared" si="20"/>
        <v>0.90967331755405123</v>
      </c>
      <c r="E48" s="46">
        <f t="shared" si="21"/>
        <v>2975</v>
      </c>
      <c r="F48" s="47" t="str">
        <f t="shared" si="22"/>
        <v>103-1</v>
      </c>
      <c r="G48" s="48" t="str">
        <f t="shared" si="23"/>
        <v>70바6096</v>
      </c>
      <c r="H48" s="49">
        <f t="shared" si="24"/>
        <v>3</v>
      </c>
      <c r="I48" s="50">
        <f t="shared" si="25"/>
        <v>2303.2669999999998</v>
      </c>
      <c r="J48" s="51">
        <f t="shared" si="26"/>
        <v>1.5698720581842025E-2</v>
      </c>
      <c r="K48" s="51">
        <f t="shared" si="27"/>
        <v>0.33151881870369204</v>
      </c>
      <c r="L48" s="51">
        <f t="shared" si="28"/>
        <v>0.21795128398053723</v>
      </c>
      <c r="M48" s="52">
        <f t="shared" si="29"/>
        <v>13.534000000000001</v>
      </c>
      <c r="N48" s="53">
        <f t="shared" si="30"/>
        <v>0</v>
      </c>
      <c r="O48" s="53">
        <f t="shared" si="31"/>
        <v>12.938143949442249</v>
      </c>
      <c r="P48" s="111">
        <f t="shared" si="32"/>
        <v>2</v>
      </c>
      <c r="Q48" s="112">
        <f t="shared" si="33"/>
        <v>0</v>
      </c>
      <c r="R48" s="112">
        <f t="shared" si="34"/>
        <v>298</v>
      </c>
      <c r="T48">
        <v>502</v>
      </c>
      <c r="U48">
        <v>2975</v>
      </c>
      <c r="V48" t="s">
        <v>327</v>
      </c>
      <c r="W48">
        <v>2303.2669999999998</v>
      </c>
      <c r="X48">
        <v>1107.8409999999999</v>
      </c>
      <c r="Y48">
        <v>2.0790000000000002</v>
      </c>
      <c r="Z48">
        <v>13.534000000000001</v>
      </c>
      <c r="AA48">
        <v>129.21912900000001</v>
      </c>
      <c r="AB48">
        <v>2.028575</v>
      </c>
      <c r="AC48">
        <v>42.838572999999997</v>
      </c>
      <c r="AD48" s="1">
        <v>502</v>
      </c>
      <c r="AE48">
        <v>0</v>
      </c>
      <c r="AF48">
        <v>298</v>
      </c>
      <c r="AG48">
        <v>88</v>
      </c>
      <c r="AH48">
        <v>17.824504000000001</v>
      </c>
      <c r="AI48">
        <v>4488.8</v>
      </c>
      <c r="AJ48">
        <v>81.7</v>
      </c>
      <c r="AK48">
        <v>2</v>
      </c>
      <c r="AL48">
        <v>94</v>
      </c>
      <c r="AM48" t="s">
        <v>328</v>
      </c>
      <c r="AN48" t="s">
        <v>655</v>
      </c>
      <c r="AO48">
        <v>2036.319</v>
      </c>
      <c r="AR48" t="s">
        <v>117</v>
      </c>
      <c r="AS48" t="s">
        <v>119</v>
      </c>
      <c r="AT48" t="s">
        <v>246</v>
      </c>
      <c r="AU48" t="s">
        <v>327</v>
      </c>
      <c r="AV48" t="s">
        <v>48</v>
      </c>
      <c r="AW48">
        <v>3</v>
      </c>
      <c r="BB48">
        <v>0.90967331755405123</v>
      </c>
      <c r="BC48" t="s">
        <v>68</v>
      </c>
      <c r="BF48" t="s">
        <v>117</v>
      </c>
      <c r="BG48" t="s">
        <v>119</v>
      </c>
      <c r="BH48" t="s">
        <v>327</v>
      </c>
      <c r="BI48">
        <v>2975</v>
      </c>
      <c r="BJ48">
        <v>3</v>
      </c>
      <c r="BK48" t="s">
        <v>246</v>
      </c>
      <c r="BL48" t="s">
        <v>231</v>
      </c>
      <c r="BM48">
        <v>0.90967331755405123</v>
      </c>
      <c r="BN48" t="s">
        <v>68</v>
      </c>
      <c r="BO48" t="s">
        <v>174</v>
      </c>
      <c r="BP48">
        <v>2303.2669999999998</v>
      </c>
      <c r="BQ48" t="s">
        <v>68</v>
      </c>
    </row>
    <row r="49" spans="1:69" ht="16.5">
      <c r="A49" s="59" t="str">
        <f t="shared" si="18"/>
        <v>강인여객</v>
      </c>
      <c r="B49" s="60" t="str">
        <f t="shared" si="1"/>
        <v>김철용</v>
      </c>
      <c r="C49" s="61" t="str">
        <f t="shared" si="19"/>
        <v>S</v>
      </c>
      <c r="D49" s="62">
        <f t="shared" si="20"/>
        <v>1.1514814814814813</v>
      </c>
      <c r="E49" s="63">
        <f t="shared" si="21"/>
        <v>8463</v>
      </c>
      <c r="F49" s="64" t="str">
        <f t="shared" si="22"/>
        <v>급행91</v>
      </c>
      <c r="G49" s="65" t="str">
        <f t="shared" si="23"/>
        <v>72바1259</v>
      </c>
      <c r="H49" s="66">
        <f t="shared" si="24"/>
        <v>2</v>
      </c>
      <c r="I49" s="67">
        <f t="shared" si="25"/>
        <v>3351.808</v>
      </c>
      <c r="J49" s="68">
        <f t="shared" si="26"/>
        <v>1.1743372223545127E-2</v>
      </c>
      <c r="K49" s="68">
        <f t="shared" si="27"/>
        <v>0.27746416639423549</v>
      </c>
      <c r="L49" s="68">
        <f t="shared" si="28"/>
        <v>0.25210274574199953</v>
      </c>
      <c r="M49" s="69">
        <f t="shared" si="29"/>
        <v>13.145</v>
      </c>
      <c r="N49" s="70">
        <f t="shared" si="30"/>
        <v>0</v>
      </c>
      <c r="O49" s="70">
        <f t="shared" si="31"/>
        <v>9.4575822958832969</v>
      </c>
      <c r="P49" s="109">
        <f t="shared" si="32"/>
        <v>1</v>
      </c>
      <c r="Q49" s="110">
        <f t="shared" si="33"/>
        <v>0</v>
      </c>
      <c r="R49" s="110">
        <f t="shared" si="34"/>
        <v>317</v>
      </c>
      <c r="T49">
        <v>502</v>
      </c>
      <c r="U49">
        <v>8463</v>
      </c>
      <c r="V49" t="s">
        <v>329</v>
      </c>
      <c r="W49">
        <v>3351.808</v>
      </c>
      <c r="X49">
        <v>1078.7370000000001</v>
      </c>
      <c r="Y49">
        <v>3.1070000000000002</v>
      </c>
      <c r="Z49">
        <v>13.145</v>
      </c>
      <c r="AA49">
        <v>124.061894</v>
      </c>
      <c r="AB49">
        <v>1.4569049999999999</v>
      </c>
      <c r="AC49">
        <v>34.422730000000001</v>
      </c>
      <c r="AD49" s="1">
        <v>845</v>
      </c>
      <c r="AE49">
        <v>0</v>
      </c>
      <c r="AF49">
        <v>317</v>
      </c>
      <c r="AG49">
        <v>109</v>
      </c>
      <c r="AH49">
        <v>27.017223999999999</v>
      </c>
      <c r="AI49">
        <v>15599.8</v>
      </c>
      <c r="AJ49">
        <v>2478.1</v>
      </c>
      <c r="AK49">
        <v>1</v>
      </c>
      <c r="AL49">
        <v>63</v>
      </c>
      <c r="AM49" t="s">
        <v>330</v>
      </c>
      <c r="AN49" t="s">
        <v>656</v>
      </c>
      <c r="AO49">
        <v>3171.194</v>
      </c>
      <c r="AR49" t="s">
        <v>117</v>
      </c>
      <c r="AS49" t="s">
        <v>121</v>
      </c>
      <c r="AT49" t="s">
        <v>268</v>
      </c>
      <c r="AU49" t="s">
        <v>329</v>
      </c>
      <c r="AV49" t="s">
        <v>48</v>
      </c>
      <c r="AW49">
        <v>2</v>
      </c>
      <c r="BB49">
        <v>1.1514814814814813</v>
      </c>
      <c r="BC49" t="s">
        <v>71</v>
      </c>
      <c r="BF49" t="s">
        <v>117</v>
      </c>
      <c r="BG49" t="s">
        <v>121</v>
      </c>
      <c r="BH49" t="s">
        <v>329</v>
      </c>
      <c r="BI49">
        <v>8463</v>
      </c>
      <c r="BJ49">
        <v>2</v>
      </c>
      <c r="BK49" t="s">
        <v>268</v>
      </c>
      <c r="BL49" t="s">
        <v>533</v>
      </c>
      <c r="BM49">
        <v>1.1514814814814813</v>
      </c>
      <c r="BN49" t="s">
        <v>71</v>
      </c>
      <c r="BO49" t="s">
        <v>175</v>
      </c>
      <c r="BP49">
        <v>3351.808</v>
      </c>
      <c r="BQ49" t="s">
        <v>69</v>
      </c>
    </row>
    <row r="50" spans="1:69" ht="16.5">
      <c r="A50" s="42" t="str">
        <f t="shared" si="18"/>
        <v>강인여객</v>
      </c>
      <c r="B50" s="43" t="str">
        <f t="shared" si="1"/>
        <v>김태호</v>
      </c>
      <c r="C50" s="44" t="str">
        <f t="shared" si="19"/>
        <v>C</v>
      </c>
      <c r="D50" s="45">
        <f t="shared" si="20"/>
        <v>0.87687340816510162</v>
      </c>
      <c r="E50" s="46">
        <f t="shared" si="21"/>
        <v>2684</v>
      </c>
      <c r="F50" s="47" t="str">
        <f t="shared" si="22"/>
        <v>103</v>
      </c>
      <c r="G50" s="48" t="str">
        <f t="shared" si="23"/>
        <v>70바5947</v>
      </c>
      <c r="H50" s="49">
        <f t="shared" si="24"/>
        <v>3</v>
      </c>
      <c r="I50" s="50">
        <f t="shared" si="25"/>
        <v>2415.5709999999999</v>
      </c>
      <c r="J50" s="51">
        <f t="shared" si="26"/>
        <v>6.1579961672649942E-3</v>
      </c>
      <c r="K50" s="51">
        <f t="shared" si="27"/>
        <v>0.38852741246556299</v>
      </c>
      <c r="L50" s="51">
        <f t="shared" si="28"/>
        <v>0.22396360943230401</v>
      </c>
      <c r="M50" s="52">
        <f t="shared" si="29"/>
        <v>15.571999999999999</v>
      </c>
      <c r="N50" s="53">
        <f t="shared" si="30"/>
        <v>0.37258271439754825</v>
      </c>
      <c r="O50" s="53">
        <f t="shared" si="31"/>
        <v>10.639306400018878</v>
      </c>
      <c r="P50" s="111">
        <f t="shared" si="32"/>
        <v>0</v>
      </c>
      <c r="Q50" s="112">
        <f t="shared" si="33"/>
        <v>9</v>
      </c>
      <c r="R50" s="112">
        <f t="shared" si="34"/>
        <v>257</v>
      </c>
      <c r="T50">
        <v>502</v>
      </c>
      <c r="U50">
        <v>2684</v>
      </c>
      <c r="V50" t="s">
        <v>331</v>
      </c>
      <c r="W50">
        <v>2415.5709999999999</v>
      </c>
      <c r="X50">
        <v>1248.4459999999999</v>
      </c>
      <c r="Y50">
        <v>1.9350000000000001</v>
      </c>
      <c r="Z50">
        <v>15.571999999999999</v>
      </c>
      <c r="AA50">
        <v>149.48385400000001</v>
      </c>
      <c r="AB50">
        <v>0.92052100000000003</v>
      </c>
      <c r="AC50">
        <v>58.078575000000001</v>
      </c>
      <c r="AD50" s="1">
        <v>541</v>
      </c>
      <c r="AE50">
        <v>9</v>
      </c>
      <c r="AF50">
        <v>257</v>
      </c>
      <c r="AG50">
        <v>82</v>
      </c>
      <c r="AH50">
        <v>16.159410000000001</v>
      </c>
      <c r="AI50">
        <v>1121.0999999999999</v>
      </c>
      <c r="AJ50">
        <v>0</v>
      </c>
      <c r="AK50">
        <v>0</v>
      </c>
      <c r="AL50">
        <v>0</v>
      </c>
      <c r="AM50" t="s">
        <v>332</v>
      </c>
      <c r="AN50" t="s">
        <v>657</v>
      </c>
      <c r="AO50">
        <v>2199.7489999999998</v>
      </c>
      <c r="AR50" t="s">
        <v>117</v>
      </c>
      <c r="AS50" t="s">
        <v>118</v>
      </c>
      <c r="AT50" t="s">
        <v>209</v>
      </c>
      <c r="AU50" t="s">
        <v>331</v>
      </c>
      <c r="AV50" t="s">
        <v>48</v>
      </c>
      <c r="AW50">
        <v>3</v>
      </c>
      <c r="BB50">
        <v>0.87687340816510162</v>
      </c>
      <c r="BC50" t="s">
        <v>69</v>
      </c>
      <c r="BF50" t="s">
        <v>117</v>
      </c>
      <c r="BG50" t="s">
        <v>118</v>
      </c>
      <c r="BH50" t="s">
        <v>331</v>
      </c>
      <c r="BI50">
        <v>2684</v>
      </c>
      <c r="BJ50">
        <v>3</v>
      </c>
      <c r="BK50" t="s">
        <v>209</v>
      </c>
      <c r="BL50" t="s">
        <v>598</v>
      </c>
      <c r="BM50">
        <v>0.87687340816510162</v>
      </c>
      <c r="BN50" t="s">
        <v>69</v>
      </c>
      <c r="BO50" t="s">
        <v>176</v>
      </c>
      <c r="BP50">
        <v>2415.5709999999999</v>
      </c>
      <c r="BQ50" t="s">
        <v>71</v>
      </c>
    </row>
    <row r="51" spans="1:69" ht="16.5">
      <c r="A51" s="59" t="str">
        <f t="shared" si="18"/>
        <v>강인여객</v>
      </c>
      <c r="B51" s="60" t="str">
        <f t="shared" si="1"/>
        <v>김현기</v>
      </c>
      <c r="C51" s="61" t="str">
        <f t="shared" si="19"/>
        <v>D</v>
      </c>
      <c r="D51" s="62">
        <f t="shared" si="20"/>
        <v>0.83868614289920218</v>
      </c>
      <c r="E51" s="63">
        <f t="shared" si="21"/>
        <v>3551</v>
      </c>
      <c r="F51" s="64" t="str">
        <f t="shared" si="22"/>
        <v>103</v>
      </c>
      <c r="G51" s="65" t="str">
        <f t="shared" si="23"/>
        <v>70바5087</v>
      </c>
      <c r="H51" s="66">
        <f t="shared" si="24"/>
        <v>4</v>
      </c>
      <c r="I51" s="67">
        <f t="shared" si="25"/>
        <v>2017.8220000000001</v>
      </c>
      <c r="J51" s="68">
        <f t="shared" si="26"/>
        <v>5.5529266280236215E-3</v>
      </c>
      <c r="K51" s="68">
        <f t="shared" si="27"/>
        <v>0.38039633682650215</v>
      </c>
      <c r="L51" s="68">
        <f t="shared" si="28"/>
        <v>0.15363099421058943</v>
      </c>
      <c r="M51" s="69">
        <f t="shared" si="29"/>
        <v>16.675000000000001</v>
      </c>
      <c r="N51" s="70">
        <f t="shared" si="30"/>
        <v>0.39646708183377921</v>
      </c>
      <c r="O51" s="70">
        <f t="shared" si="31"/>
        <v>32.906767792203674</v>
      </c>
      <c r="P51" s="109">
        <f t="shared" si="32"/>
        <v>1</v>
      </c>
      <c r="Q51" s="110">
        <f t="shared" si="33"/>
        <v>8</v>
      </c>
      <c r="R51" s="110">
        <f t="shared" si="34"/>
        <v>664</v>
      </c>
      <c r="T51">
        <v>502</v>
      </c>
      <c r="U51">
        <v>3551</v>
      </c>
      <c r="V51" t="s">
        <v>333</v>
      </c>
      <c r="W51">
        <v>2017.8219999999999</v>
      </c>
      <c r="X51">
        <v>1093.1279999999999</v>
      </c>
      <c r="Y51">
        <v>1.8460000000000001</v>
      </c>
      <c r="Z51">
        <v>16.675000000000001</v>
      </c>
      <c r="AA51">
        <v>121.05274300000001</v>
      </c>
      <c r="AB51">
        <v>0.67219700000000004</v>
      </c>
      <c r="AC51">
        <v>46.048020000000001</v>
      </c>
      <c r="AD51" s="1">
        <v>310</v>
      </c>
      <c r="AE51">
        <v>8</v>
      </c>
      <c r="AF51">
        <v>664</v>
      </c>
      <c r="AG51">
        <v>86</v>
      </c>
      <c r="AH51">
        <v>16.668949000000001</v>
      </c>
      <c r="AI51">
        <v>864.5</v>
      </c>
      <c r="AJ51">
        <v>22.2</v>
      </c>
      <c r="AK51">
        <v>1</v>
      </c>
      <c r="AL51">
        <v>56</v>
      </c>
      <c r="AM51" t="s">
        <v>334</v>
      </c>
      <c r="AN51" t="s">
        <v>658</v>
      </c>
      <c r="AO51">
        <v>1664.8320000000001</v>
      </c>
      <c r="AR51" t="s">
        <v>117</v>
      </c>
      <c r="AS51" t="s">
        <v>118</v>
      </c>
      <c r="AT51" t="s">
        <v>207</v>
      </c>
      <c r="AU51" t="s">
        <v>333</v>
      </c>
      <c r="AV51" t="s">
        <v>48</v>
      </c>
      <c r="AW51">
        <v>4</v>
      </c>
      <c r="BB51">
        <v>0.83868614289920218</v>
      </c>
      <c r="BC51" t="s">
        <v>67</v>
      </c>
      <c r="BF51" t="s">
        <v>117</v>
      </c>
      <c r="BG51" t="s">
        <v>118</v>
      </c>
      <c r="BH51" t="s">
        <v>333</v>
      </c>
      <c r="BI51">
        <v>3551</v>
      </c>
      <c r="BJ51">
        <v>4</v>
      </c>
      <c r="BK51" t="s">
        <v>207</v>
      </c>
      <c r="BL51" t="s">
        <v>574</v>
      </c>
      <c r="BM51">
        <v>0.83868614289920218</v>
      </c>
      <c r="BN51" t="s">
        <v>67</v>
      </c>
      <c r="BO51" t="s">
        <v>178</v>
      </c>
      <c r="BP51">
        <v>2017.8220000000001</v>
      </c>
      <c r="BQ51" t="s">
        <v>66</v>
      </c>
    </row>
    <row r="52" spans="1:69" ht="16.5">
      <c r="A52" s="42" t="str">
        <f t="shared" si="18"/>
        <v>강인여객</v>
      </c>
      <c r="B52" s="43" t="str">
        <f t="shared" si="1"/>
        <v>나재웅</v>
      </c>
      <c r="C52" s="44" t="str">
        <f t="shared" si="19"/>
        <v>B</v>
      </c>
      <c r="D52" s="45">
        <f t="shared" si="20"/>
        <v>0.94109490967255316</v>
      </c>
      <c r="E52" s="46">
        <f t="shared" si="21"/>
        <v>9478</v>
      </c>
      <c r="F52" s="47" t="str">
        <f t="shared" si="22"/>
        <v>103-1</v>
      </c>
      <c r="G52" s="48" t="str">
        <f t="shared" si="23"/>
        <v>70바6097</v>
      </c>
      <c r="H52" s="49">
        <f t="shared" si="24"/>
        <v>3</v>
      </c>
      <c r="I52" s="50">
        <f t="shared" si="25"/>
        <v>2500.5029999999997</v>
      </c>
      <c r="J52" s="51">
        <f t="shared" si="26"/>
        <v>1.1910112698719196E-2</v>
      </c>
      <c r="K52" s="51">
        <f t="shared" si="27"/>
        <v>0.34726472643940953</v>
      </c>
      <c r="L52" s="51">
        <f t="shared" si="28"/>
        <v>0.19156145783468367</v>
      </c>
      <c r="M52" s="52">
        <f t="shared" si="29"/>
        <v>16.335000000000001</v>
      </c>
      <c r="N52" s="53">
        <f t="shared" si="30"/>
        <v>0.15996781447572747</v>
      </c>
      <c r="O52" s="53">
        <f t="shared" si="31"/>
        <v>8.9981895642596701</v>
      </c>
      <c r="P52" s="111">
        <f t="shared" si="32"/>
        <v>1</v>
      </c>
      <c r="Q52" s="112">
        <f t="shared" si="33"/>
        <v>4</v>
      </c>
      <c r="R52" s="112">
        <f t="shared" si="34"/>
        <v>225</v>
      </c>
      <c r="T52">
        <v>502</v>
      </c>
      <c r="U52">
        <v>9478</v>
      </c>
      <c r="V52" t="s">
        <v>335</v>
      </c>
      <c r="W52">
        <v>2500.5030000000002</v>
      </c>
      <c r="X52">
        <v>1206.3989999999999</v>
      </c>
      <c r="Y52">
        <v>2.073</v>
      </c>
      <c r="Z52">
        <v>16.335000000000001</v>
      </c>
      <c r="AA52">
        <v>134.49939900000001</v>
      </c>
      <c r="AB52">
        <v>1.6019030000000001</v>
      </c>
      <c r="AC52">
        <v>46.706896999999998</v>
      </c>
      <c r="AD52" s="1">
        <v>479</v>
      </c>
      <c r="AE52">
        <v>4</v>
      </c>
      <c r="AF52">
        <v>225</v>
      </c>
      <c r="AG52">
        <v>90</v>
      </c>
      <c r="AH52">
        <v>18.591183000000001</v>
      </c>
      <c r="AI52">
        <v>3631.8</v>
      </c>
      <c r="AJ52">
        <v>77.8</v>
      </c>
      <c r="AK52">
        <v>1</v>
      </c>
      <c r="AL52">
        <v>125</v>
      </c>
      <c r="AM52" t="s">
        <v>336</v>
      </c>
      <c r="AN52" t="s">
        <v>659</v>
      </c>
      <c r="AO52">
        <v>2234.0279999999998</v>
      </c>
      <c r="AR52" t="s">
        <v>117</v>
      </c>
      <c r="AS52" t="s">
        <v>119</v>
      </c>
      <c r="AT52" t="s">
        <v>247</v>
      </c>
      <c r="AU52" t="s">
        <v>335</v>
      </c>
      <c r="AV52" t="s">
        <v>48</v>
      </c>
      <c r="AW52">
        <v>3</v>
      </c>
      <c r="BB52">
        <v>0.94109490967255316</v>
      </c>
      <c r="BC52" t="s">
        <v>68</v>
      </c>
      <c r="BF52" t="s">
        <v>117</v>
      </c>
      <c r="BG52" t="s">
        <v>119</v>
      </c>
      <c r="BH52" t="s">
        <v>335</v>
      </c>
      <c r="BI52">
        <v>9478</v>
      </c>
      <c r="BJ52">
        <v>3</v>
      </c>
      <c r="BK52" t="s">
        <v>247</v>
      </c>
      <c r="BL52" t="s">
        <v>233</v>
      </c>
      <c r="BM52">
        <v>0.94109490967255316</v>
      </c>
      <c r="BN52" t="s">
        <v>68</v>
      </c>
      <c r="BO52" t="s">
        <v>174</v>
      </c>
      <c r="BP52">
        <v>2500.5029999999997</v>
      </c>
      <c r="BQ52" t="s">
        <v>69</v>
      </c>
    </row>
    <row r="53" spans="1:69" ht="16.5">
      <c r="A53" s="59" t="str">
        <f t="shared" si="18"/>
        <v>강인여객</v>
      </c>
      <c r="B53" s="60" t="str">
        <f t="shared" si="1"/>
        <v>남우선</v>
      </c>
      <c r="C53" s="61" t="str">
        <f t="shared" si="19"/>
        <v>A</v>
      </c>
      <c r="D53" s="62">
        <f t="shared" si="20"/>
        <v>0.98719933763629419</v>
      </c>
      <c r="E53" s="63">
        <f t="shared" si="21"/>
        <v>1964</v>
      </c>
      <c r="F53" s="64" t="str">
        <f t="shared" si="22"/>
        <v>103</v>
      </c>
      <c r="G53" s="65" t="str">
        <f t="shared" si="23"/>
        <v>70바5063</v>
      </c>
      <c r="H53" s="66">
        <f t="shared" si="24"/>
        <v>3</v>
      </c>
      <c r="I53" s="67">
        <f t="shared" si="25"/>
        <v>2449.1219999999998</v>
      </c>
      <c r="J53" s="68">
        <f t="shared" si="26"/>
        <v>6.158177798274646E-3</v>
      </c>
      <c r="K53" s="68">
        <f t="shared" si="27"/>
        <v>0.32969779854592807</v>
      </c>
      <c r="L53" s="68">
        <f t="shared" si="28"/>
        <v>0.21926224990016832</v>
      </c>
      <c r="M53" s="69">
        <f t="shared" si="29"/>
        <v>11.744</v>
      </c>
      <c r="N53" s="70">
        <f t="shared" si="30"/>
        <v>0.16110252121418137</v>
      </c>
      <c r="O53" s="70">
        <f t="shared" si="31"/>
        <v>3.5039798364084449</v>
      </c>
      <c r="P53" s="109">
        <f t="shared" si="32"/>
        <v>0</v>
      </c>
      <c r="Q53" s="110">
        <f t="shared" si="33"/>
        <v>4</v>
      </c>
      <c r="R53" s="110">
        <f t="shared" si="34"/>
        <v>87</v>
      </c>
      <c r="T53">
        <v>502</v>
      </c>
      <c r="U53">
        <v>1964</v>
      </c>
      <c r="V53" t="s">
        <v>337</v>
      </c>
      <c r="W53">
        <v>2482.8910000000001</v>
      </c>
      <c r="X53">
        <v>1149.3430000000001</v>
      </c>
      <c r="Y53">
        <v>2.16</v>
      </c>
      <c r="Z53">
        <v>11.744</v>
      </c>
      <c r="AA53">
        <v>147.44800000000001</v>
      </c>
      <c r="AB53">
        <v>0.90801100000000001</v>
      </c>
      <c r="AC53">
        <v>48.613281000000001</v>
      </c>
      <c r="AD53" s="1">
        <v>537</v>
      </c>
      <c r="AE53">
        <v>4</v>
      </c>
      <c r="AF53">
        <v>87</v>
      </c>
      <c r="AG53">
        <v>90</v>
      </c>
      <c r="AH53">
        <v>16.839095</v>
      </c>
      <c r="AI53">
        <v>833.9</v>
      </c>
      <c r="AJ53">
        <v>48.7</v>
      </c>
      <c r="AK53">
        <v>0</v>
      </c>
      <c r="AL53">
        <v>0</v>
      </c>
      <c r="AM53" t="s">
        <v>338</v>
      </c>
      <c r="AN53" t="s">
        <v>660</v>
      </c>
      <c r="AO53">
        <v>2183.9679999999998</v>
      </c>
      <c r="AR53" t="s">
        <v>117</v>
      </c>
      <c r="AS53" t="s">
        <v>118</v>
      </c>
      <c r="AT53" t="s">
        <v>197</v>
      </c>
      <c r="AU53" t="s">
        <v>337</v>
      </c>
      <c r="AV53" t="s">
        <v>48</v>
      </c>
      <c r="AW53">
        <v>3</v>
      </c>
      <c r="BB53">
        <v>0.98719933763629419</v>
      </c>
      <c r="BC53" t="s">
        <v>66</v>
      </c>
      <c r="BF53" t="s">
        <v>117</v>
      </c>
      <c r="BG53" t="s">
        <v>118</v>
      </c>
      <c r="BH53" t="s">
        <v>337</v>
      </c>
      <c r="BI53">
        <v>1964</v>
      </c>
      <c r="BJ53">
        <v>3</v>
      </c>
      <c r="BK53" t="s">
        <v>197</v>
      </c>
      <c r="BL53" t="s">
        <v>209</v>
      </c>
      <c r="BM53">
        <v>0.98719933763629419</v>
      </c>
      <c r="BN53" t="s">
        <v>66</v>
      </c>
      <c r="BO53" t="s">
        <v>177</v>
      </c>
      <c r="BP53">
        <v>2449.1219999999998</v>
      </c>
      <c r="BQ53" t="s">
        <v>69</v>
      </c>
    </row>
    <row r="54" spans="1:69" ht="16.5">
      <c r="A54" s="42" t="str">
        <f t="shared" si="18"/>
        <v>강인여객</v>
      </c>
      <c r="B54" s="43" t="str">
        <f t="shared" si="1"/>
        <v>라병규</v>
      </c>
      <c r="C54" s="44" t="str">
        <f t="shared" si="19"/>
        <v>B</v>
      </c>
      <c r="D54" s="45">
        <f t="shared" si="20"/>
        <v>0.91688862008302963</v>
      </c>
      <c r="E54" s="46">
        <f t="shared" si="21"/>
        <v>7050</v>
      </c>
      <c r="F54" s="47" t="str">
        <f t="shared" si="22"/>
        <v>103</v>
      </c>
      <c r="G54" s="48" t="str">
        <f t="shared" si="23"/>
        <v>70바5947</v>
      </c>
      <c r="H54" s="49">
        <f t="shared" si="24"/>
        <v>2</v>
      </c>
      <c r="I54" s="50">
        <f t="shared" si="25"/>
        <v>1330.501</v>
      </c>
      <c r="J54" s="51">
        <f t="shared" si="26"/>
        <v>1.7437003460321994E-3</v>
      </c>
      <c r="K54" s="51">
        <f t="shared" si="27"/>
        <v>0.36462031684634821</v>
      </c>
      <c r="L54" s="51">
        <f t="shared" si="28"/>
        <v>7.4408061324268082E-2</v>
      </c>
      <c r="M54" s="52">
        <f t="shared" si="29"/>
        <v>14.526999999999999</v>
      </c>
      <c r="N54" s="53">
        <f t="shared" si="30"/>
        <v>0.30063863161320437</v>
      </c>
      <c r="O54" s="53">
        <f t="shared" si="31"/>
        <v>5.6369743427475818</v>
      </c>
      <c r="P54" s="111">
        <f t="shared" si="32"/>
        <v>0</v>
      </c>
      <c r="Q54" s="112">
        <f t="shared" si="33"/>
        <v>4</v>
      </c>
      <c r="R54" s="112">
        <f t="shared" si="34"/>
        <v>75</v>
      </c>
      <c r="T54">
        <v>502</v>
      </c>
      <c r="U54">
        <v>7050</v>
      </c>
      <c r="V54" t="s">
        <v>339</v>
      </c>
      <c r="W54">
        <v>1330.501</v>
      </c>
      <c r="X54">
        <v>659.649</v>
      </c>
      <c r="Y54">
        <v>2.0169999999999999</v>
      </c>
      <c r="Z54">
        <v>14.526999999999999</v>
      </c>
      <c r="AA54">
        <v>79.804423</v>
      </c>
      <c r="AB54">
        <v>0.139155</v>
      </c>
      <c r="AC54">
        <v>29.098313999999998</v>
      </c>
      <c r="AD54" s="1">
        <v>99</v>
      </c>
      <c r="AE54">
        <v>4</v>
      </c>
      <c r="AF54">
        <v>75</v>
      </c>
      <c r="AG54">
        <v>78</v>
      </c>
      <c r="AH54">
        <v>16.67202</v>
      </c>
      <c r="AI54">
        <v>353.7</v>
      </c>
      <c r="AJ54">
        <v>0</v>
      </c>
      <c r="AK54">
        <v>0</v>
      </c>
      <c r="AL54">
        <v>0</v>
      </c>
      <c r="AM54" t="s">
        <v>340</v>
      </c>
      <c r="AN54" t="s">
        <v>661</v>
      </c>
      <c r="AO54">
        <v>1194.1220000000001</v>
      </c>
      <c r="AR54" t="s">
        <v>117</v>
      </c>
      <c r="AS54" t="s">
        <v>118</v>
      </c>
      <c r="AT54" t="s">
        <v>209</v>
      </c>
      <c r="AU54" t="s">
        <v>339</v>
      </c>
      <c r="AV54" t="s">
        <v>48</v>
      </c>
      <c r="AW54">
        <v>2</v>
      </c>
      <c r="BB54">
        <v>0.91688862008302963</v>
      </c>
      <c r="BC54" t="s">
        <v>68</v>
      </c>
      <c r="BF54" t="s">
        <v>117</v>
      </c>
      <c r="BG54" t="s">
        <v>118</v>
      </c>
      <c r="BH54" t="s">
        <v>339</v>
      </c>
      <c r="BI54">
        <v>7050</v>
      </c>
      <c r="BJ54">
        <v>2</v>
      </c>
      <c r="BK54" t="s">
        <v>209</v>
      </c>
      <c r="BL54" t="s">
        <v>191</v>
      </c>
      <c r="BM54">
        <v>0.91688862008302963</v>
      </c>
      <c r="BN54" t="s">
        <v>68</v>
      </c>
      <c r="BO54" t="s">
        <v>174</v>
      </c>
      <c r="BP54">
        <v>1330.501</v>
      </c>
      <c r="BQ54" t="s">
        <v>69</v>
      </c>
    </row>
    <row r="55" spans="1:69" ht="16.5">
      <c r="A55" s="59" t="str">
        <f t="shared" si="18"/>
        <v>강인여객</v>
      </c>
      <c r="B55" s="60" t="str">
        <f t="shared" si="1"/>
        <v>마국진</v>
      </c>
      <c r="C55" s="61" t="str">
        <f t="shared" si="19"/>
        <v>C</v>
      </c>
      <c r="D55" s="62">
        <f t="shared" si="20"/>
        <v>0.85959243064545809</v>
      </c>
      <c r="E55" s="63">
        <f t="shared" si="21"/>
        <v>2078</v>
      </c>
      <c r="F55" s="64" t="str">
        <f t="shared" si="22"/>
        <v>급행91</v>
      </c>
      <c r="G55" s="65" t="str">
        <f t="shared" si="23"/>
        <v>70바6018</v>
      </c>
      <c r="H55" s="66">
        <f t="shared" si="24"/>
        <v>3</v>
      </c>
      <c r="I55" s="67">
        <f t="shared" si="25"/>
        <v>3596.6120000000001</v>
      </c>
      <c r="J55" s="68">
        <f t="shared" si="26"/>
        <v>3.4669629782091635E-2</v>
      </c>
      <c r="K55" s="68">
        <f t="shared" si="27"/>
        <v>0.34169140562577144</v>
      </c>
      <c r="L55" s="68">
        <f t="shared" si="28"/>
        <v>0.30056063873445343</v>
      </c>
      <c r="M55" s="69">
        <f t="shared" si="29"/>
        <v>17.481999999999999</v>
      </c>
      <c r="N55" s="70">
        <f t="shared" si="30"/>
        <v>2.780394437876535E-2</v>
      </c>
      <c r="O55" s="70">
        <f t="shared" si="31"/>
        <v>32.113555757473975</v>
      </c>
      <c r="P55" s="109">
        <f t="shared" si="32"/>
        <v>45</v>
      </c>
      <c r="Q55" s="110">
        <f t="shared" si="33"/>
        <v>1</v>
      </c>
      <c r="R55" s="110">
        <f t="shared" si="34"/>
        <v>1155</v>
      </c>
      <c r="T55">
        <v>502</v>
      </c>
      <c r="U55">
        <v>2078</v>
      </c>
      <c r="V55" t="s">
        <v>662</v>
      </c>
      <c r="W55">
        <v>3596.6120000000001</v>
      </c>
      <c r="X55">
        <v>1514.376</v>
      </c>
      <c r="Y55">
        <v>2.375</v>
      </c>
      <c r="Z55">
        <v>17.481999999999999</v>
      </c>
      <c r="AA55">
        <v>149.409412</v>
      </c>
      <c r="AB55">
        <v>5.1799689999999998</v>
      </c>
      <c r="AC55">
        <v>51.051912000000002</v>
      </c>
      <c r="AD55" s="1">
        <v>1081</v>
      </c>
      <c r="AE55">
        <v>1</v>
      </c>
      <c r="AF55">
        <v>1155</v>
      </c>
      <c r="AG55">
        <v>109</v>
      </c>
      <c r="AH55">
        <v>24.072191</v>
      </c>
      <c r="AI55">
        <v>22338.400000000001</v>
      </c>
      <c r="AJ55">
        <v>2732</v>
      </c>
      <c r="AK55">
        <v>45</v>
      </c>
      <c r="AL55">
        <v>11715</v>
      </c>
      <c r="AM55" t="s">
        <v>663</v>
      </c>
      <c r="AN55" t="s">
        <v>664</v>
      </c>
      <c r="AO55">
        <v>3215.692</v>
      </c>
      <c r="AR55" t="s">
        <v>117</v>
      </c>
      <c r="AS55" t="s">
        <v>121</v>
      </c>
      <c r="AT55" t="s">
        <v>589</v>
      </c>
      <c r="AU55" t="s">
        <v>662</v>
      </c>
      <c r="AV55" t="s">
        <v>48</v>
      </c>
      <c r="AW55">
        <v>3</v>
      </c>
      <c r="BB55">
        <v>0.85959243064545809</v>
      </c>
      <c r="BC55" t="s">
        <v>69</v>
      </c>
      <c r="BF55" t="s">
        <v>117</v>
      </c>
      <c r="BG55" t="s">
        <v>121</v>
      </c>
      <c r="BH55" t="s">
        <v>662</v>
      </c>
      <c r="BI55">
        <v>2078</v>
      </c>
      <c r="BJ55">
        <v>3</v>
      </c>
      <c r="BK55" t="s">
        <v>589</v>
      </c>
      <c r="BL55" t="s">
        <v>269</v>
      </c>
      <c r="BM55">
        <v>0.85959243064545809</v>
      </c>
      <c r="BN55" t="s">
        <v>69</v>
      </c>
      <c r="BO55" t="s">
        <v>176</v>
      </c>
      <c r="BP55">
        <v>3596.6120000000001</v>
      </c>
      <c r="BQ55" t="s">
        <v>71</v>
      </c>
    </row>
    <row r="56" spans="1:69" ht="16.5">
      <c r="A56" s="42" t="str">
        <f t="shared" si="18"/>
        <v>강인여객</v>
      </c>
      <c r="B56" s="43" t="str">
        <f t="shared" si="1"/>
        <v>마삼식</v>
      </c>
      <c r="C56" s="44" t="str">
        <f t="shared" si="19"/>
        <v>A</v>
      </c>
      <c r="D56" s="45">
        <f t="shared" si="20"/>
        <v>0.99736062193269459</v>
      </c>
      <c r="E56" s="46">
        <f t="shared" si="21"/>
        <v>7750</v>
      </c>
      <c r="F56" s="47" t="str">
        <f t="shared" si="22"/>
        <v>103</v>
      </c>
      <c r="G56" s="48" t="str">
        <f t="shared" si="23"/>
        <v>72바1299</v>
      </c>
      <c r="H56" s="49">
        <f t="shared" si="24"/>
        <v>5</v>
      </c>
      <c r="I56" s="50">
        <f t="shared" si="25"/>
        <v>2868.8409999999999</v>
      </c>
      <c r="J56" s="51">
        <f t="shared" si="26"/>
        <v>3.1122809800099944E-3</v>
      </c>
      <c r="K56" s="51">
        <f t="shared" si="27"/>
        <v>0.35514803884374518</v>
      </c>
      <c r="L56" s="51">
        <f t="shared" si="28"/>
        <v>0.21855515868603384</v>
      </c>
      <c r="M56" s="52">
        <f t="shared" si="29"/>
        <v>11.348000000000001</v>
      </c>
      <c r="N56" s="53">
        <f t="shared" si="30"/>
        <v>0.10457184626126022</v>
      </c>
      <c r="O56" s="53">
        <f t="shared" si="31"/>
        <v>6.204596211501439</v>
      </c>
      <c r="P56" s="111">
        <f t="shared" si="32"/>
        <v>0</v>
      </c>
      <c r="Q56" s="112">
        <f t="shared" si="33"/>
        <v>3</v>
      </c>
      <c r="R56" s="112">
        <f t="shared" si="34"/>
        <v>178</v>
      </c>
      <c r="T56">
        <v>502</v>
      </c>
      <c r="U56">
        <v>7750</v>
      </c>
      <c r="V56" t="s">
        <v>341</v>
      </c>
      <c r="W56">
        <v>2868.8409999999999</v>
      </c>
      <c r="X56">
        <v>1299.694</v>
      </c>
      <c r="Y56">
        <v>2.2069999999999999</v>
      </c>
      <c r="Z56">
        <v>11.348000000000001</v>
      </c>
      <c r="AA56">
        <v>181.973287</v>
      </c>
      <c r="AB56">
        <v>0.56635199999999997</v>
      </c>
      <c r="AC56">
        <v>64.627455999999995</v>
      </c>
      <c r="AD56" s="1">
        <v>627</v>
      </c>
      <c r="AE56">
        <v>3</v>
      </c>
      <c r="AF56">
        <v>178</v>
      </c>
      <c r="AG56">
        <v>80</v>
      </c>
      <c r="AH56">
        <v>15.765176</v>
      </c>
      <c r="AI56">
        <v>307.3</v>
      </c>
      <c r="AJ56">
        <v>0</v>
      </c>
      <c r="AK56">
        <v>0</v>
      </c>
      <c r="AL56">
        <v>0</v>
      </c>
      <c r="AM56" t="s">
        <v>342</v>
      </c>
      <c r="AN56" t="s">
        <v>665</v>
      </c>
      <c r="AO56">
        <v>2341.3310000000001</v>
      </c>
      <c r="AR56" t="s">
        <v>117</v>
      </c>
      <c r="AS56" t="s">
        <v>118</v>
      </c>
      <c r="AT56" t="s">
        <v>219</v>
      </c>
      <c r="AU56" t="s">
        <v>341</v>
      </c>
      <c r="AV56" t="s">
        <v>48</v>
      </c>
      <c r="AW56">
        <v>5</v>
      </c>
      <c r="BB56">
        <v>0.99736062193269459</v>
      </c>
      <c r="BC56" t="s">
        <v>66</v>
      </c>
      <c r="BF56" t="s">
        <v>117</v>
      </c>
      <c r="BG56" t="s">
        <v>118</v>
      </c>
      <c r="BH56" t="s">
        <v>341</v>
      </c>
      <c r="BI56">
        <v>7750</v>
      </c>
      <c r="BJ56">
        <v>5</v>
      </c>
      <c r="BK56" t="s">
        <v>219</v>
      </c>
      <c r="BL56" t="s">
        <v>415</v>
      </c>
      <c r="BM56">
        <v>0.99736062193269459</v>
      </c>
      <c r="BN56" t="s">
        <v>66</v>
      </c>
      <c r="BO56" t="s">
        <v>177</v>
      </c>
      <c r="BP56">
        <v>2868.8409999999999</v>
      </c>
      <c r="BQ56" t="s">
        <v>69</v>
      </c>
    </row>
    <row r="57" spans="1:69" ht="16.5">
      <c r="A57" s="59" t="str">
        <f t="shared" si="18"/>
        <v>강인여객</v>
      </c>
      <c r="B57" s="60" t="str">
        <f t="shared" si="1"/>
        <v>맹성복</v>
      </c>
      <c r="C57" s="61" t="str">
        <f t="shared" si="19"/>
        <v>A</v>
      </c>
      <c r="D57" s="62">
        <f t="shared" si="20"/>
        <v>0.98124746947245844</v>
      </c>
      <c r="E57" s="63">
        <f t="shared" si="21"/>
        <v>8293</v>
      </c>
      <c r="F57" s="64" t="str">
        <f t="shared" si="22"/>
        <v>103</v>
      </c>
      <c r="G57" s="65" t="str">
        <f t="shared" si="23"/>
        <v>70바5063</v>
      </c>
      <c r="H57" s="66">
        <f t="shared" si="24"/>
        <v>14</v>
      </c>
      <c r="I57" s="67">
        <f t="shared" si="25"/>
        <v>2259.2820000000006</v>
      </c>
      <c r="J57" s="68">
        <f t="shared" si="26"/>
        <v>1.6105841540685537E-2</v>
      </c>
      <c r="K57" s="68">
        <f t="shared" si="27"/>
        <v>0.37214365766336582</v>
      </c>
      <c r="L57" s="68">
        <f t="shared" si="28"/>
        <v>0.2031618894852435</v>
      </c>
      <c r="M57" s="69">
        <f t="shared" si="29"/>
        <v>13.388</v>
      </c>
      <c r="N57" s="70">
        <f t="shared" si="30"/>
        <v>4.4261849561055236E-2</v>
      </c>
      <c r="O57" s="70">
        <f t="shared" si="31"/>
        <v>16.332622488029383</v>
      </c>
      <c r="P57" s="109">
        <f t="shared" si="32"/>
        <v>5</v>
      </c>
      <c r="Q57" s="110">
        <f t="shared" si="33"/>
        <v>1</v>
      </c>
      <c r="R57" s="110">
        <f t="shared" si="34"/>
        <v>369</v>
      </c>
      <c r="T57">
        <v>502</v>
      </c>
      <c r="U57">
        <v>8293</v>
      </c>
      <c r="V57" t="s">
        <v>343</v>
      </c>
      <c r="W57">
        <v>2259.2820000000002</v>
      </c>
      <c r="X57">
        <v>1067.9870000000001</v>
      </c>
      <c r="Y57">
        <v>2.1150000000000002</v>
      </c>
      <c r="Z57">
        <v>13.388</v>
      </c>
      <c r="AA57">
        <v>139.44052500000001</v>
      </c>
      <c r="AB57">
        <v>2.2458070000000001</v>
      </c>
      <c r="AC57">
        <v>51.891907000000003</v>
      </c>
      <c r="AD57" s="1">
        <v>459</v>
      </c>
      <c r="AE57">
        <v>1</v>
      </c>
      <c r="AF57">
        <v>369</v>
      </c>
      <c r="AG57">
        <v>79</v>
      </c>
      <c r="AH57">
        <v>16.202476999999998</v>
      </c>
      <c r="AI57">
        <v>800.8</v>
      </c>
      <c r="AJ57">
        <v>0</v>
      </c>
      <c r="AK57">
        <v>5</v>
      </c>
      <c r="AL57">
        <v>1590</v>
      </c>
      <c r="AM57" t="s">
        <v>344</v>
      </c>
      <c r="AN57" t="s">
        <v>666</v>
      </c>
      <c r="AO57">
        <v>269.613</v>
      </c>
      <c r="AR57" t="s">
        <v>117</v>
      </c>
      <c r="AS57" t="s">
        <v>118</v>
      </c>
      <c r="AT57" t="s">
        <v>197</v>
      </c>
      <c r="AU57" t="s">
        <v>343</v>
      </c>
      <c r="AV57" t="s">
        <v>48</v>
      </c>
      <c r="AW57">
        <v>14</v>
      </c>
      <c r="BB57">
        <v>0.98124746947245844</v>
      </c>
      <c r="BC57" t="s">
        <v>66</v>
      </c>
      <c r="BF57" t="s">
        <v>117</v>
      </c>
      <c r="BG57" t="s">
        <v>118</v>
      </c>
      <c r="BH57" t="s">
        <v>343</v>
      </c>
      <c r="BI57">
        <v>8293</v>
      </c>
      <c r="BJ57">
        <v>14</v>
      </c>
      <c r="BK57" t="s">
        <v>197</v>
      </c>
      <c r="BL57" t="s">
        <v>214</v>
      </c>
      <c r="BM57">
        <v>0.98124746947245844</v>
      </c>
      <c r="BN57" t="s">
        <v>66</v>
      </c>
      <c r="BO57" t="s">
        <v>177</v>
      </c>
      <c r="BP57">
        <v>2259.2820000000006</v>
      </c>
      <c r="BQ57" t="s">
        <v>71</v>
      </c>
    </row>
    <row r="58" spans="1:69" ht="16.5">
      <c r="A58" s="42" t="str">
        <f t="shared" si="18"/>
        <v>강인여객</v>
      </c>
      <c r="B58" s="43" t="str">
        <f t="shared" si="1"/>
        <v>맹일술</v>
      </c>
      <c r="C58" s="44" t="str">
        <f t="shared" si="19"/>
        <v>F</v>
      </c>
      <c r="D58" s="45">
        <f t="shared" si="20"/>
        <v>0.77884654825796051</v>
      </c>
      <c r="E58" s="46">
        <f t="shared" si="21"/>
        <v>1960</v>
      </c>
      <c r="F58" s="47" t="str">
        <f t="shared" si="22"/>
        <v>103</v>
      </c>
      <c r="G58" s="48" t="str">
        <f t="shared" si="23"/>
        <v>70바5085</v>
      </c>
      <c r="H58" s="49">
        <f t="shared" si="24"/>
        <v>2</v>
      </c>
      <c r="I58" s="50">
        <f t="shared" si="25"/>
        <v>1923.1460000000002</v>
      </c>
      <c r="J58" s="51">
        <f t="shared" si="26"/>
        <v>5.1133080606370809E-3</v>
      </c>
      <c r="K58" s="51">
        <f t="shared" si="27"/>
        <v>0.36858564924500509</v>
      </c>
      <c r="L58" s="51">
        <f t="shared" si="28"/>
        <v>0.25479084791274292</v>
      </c>
      <c r="M58" s="52">
        <f t="shared" si="29"/>
        <v>18.562000000000001</v>
      </c>
      <c r="N58" s="53">
        <f t="shared" si="30"/>
        <v>0.10399626445418081</v>
      </c>
      <c r="O58" s="53">
        <f t="shared" si="31"/>
        <v>15.027460213629126</v>
      </c>
      <c r="P58" s="111">
        <f t="shared" si="32"/>
        <v>0</v>
      </c>
      <c r="Q58" s="112">
        <f t="shared" si="33"/>
        <v>2</v>
      </c>
      <c r="R58" s="112">
        <f t="shared" si="34"/>
        <v>289</v>
      </c>
      <c r="T58">
        <v>502</v>
      </c>
      <c r="U58">
        <v>1960</v>
      </c>
      <c r="V58" t="s">
        <v>345</v>
      </c>
      <c r="W58">
        <v>1923.146</v>
      </c>
      <c r="X58">
        <v>1126.5340000000001</v>
      </c>
      <c r="Y58">
        <v>1.7070000000000001</v>
      </c>
      <c r="Z58">
        <v>18.562000000000001</v>
      </c>
      <c r="AA58">
        <v>113.858581</v>
      </c>
      <c r="AB58">
        <v>0.58219399999999999</v>
      </c>
      <c r="AC58">
        <v>41.966639000000001</v>
      </c>
      <c r="AD58" s="1">
        <v>490</v>
      </c>
      <c r="AE58">
        <v>2</v>
      </c>
      <c r="AF58">
        <v>289</v>
      </c>
      <c r="AG58">
        <v>79</v>
      </c>
      <c r="AH58">
        <v>16.890654000000001</v>
      </c>
      <c r="AI58">
        <v>492</v>
      </c>
      <c r="AJ58">
        <v>0</v>
      </c>
      <c r="AK58">
        <v>0</v>
      </c>
      <c r="AL58">
        <v>0</v>
      </c>
      <c r="AM58" t="s">
        <v>346</v>
      </c>
      <c r="AN58" t="s">
        <v>667</v>
      </c>
      <c r="AO58">
        <v>1845.5450000000001</v>
      </c>
      <c r="AR58" t="s">
        <v>117</v>
      </c>
      <c r="AS58" t="s">
        <v>118</v>
      </c>
      <c r="AT58" t="s">
        <v>206</v>
      </c>
      <c r="AU58" t="s">
        <v>345</v>
      </c>
      <c r="AV58" t="s">
        <v>48</v>
      </c>
      <c r="AW58">
        <v>2</v>
      </c>
      <c r="BB58">
        <v>0.77884654825796051</v>
      </c>
      <c r="BC58" t="s">
        <v>70</v>
      </c>
      <c r="BF58" t="s">
        <v>117</v>
      </c>
      <c r="BG58" t="s">
        <v>118</v>
      </c>
      <c r="BH58" t="s">
        <v>345</v>
      </c>
      <c r="BI58">
        <v>1960</v>
      </c>
      <c r="BJ58">
        <v>2</v>
      </c>
      <c r="BK58" t="s">
        <v>206</v>
      </c>
      <c r="BL58" t="s">
        <v>576</v>
      </c>
      <c r="BM58">
        <v>0.77884654825796051</v>
      </c>
      <c r="BN58" t="s">
        <v>70</v>
      </c>
      <c r="BO58" t="s">
        <v>183</v>
      </c>
      <c r="BP58">
        <v>1923.1460000000002</v>
      </c>
      <c r="BQ58" t="s">
        <v>71</v>
      </c>
    </row>
    <row r="59" spans="1:69" ht="16.5">
      <c r="A59" s="59" t="str">
        <f t="shared" si="18"/>
        <v>강인여객</v>
      </c>
      <c r="B59" s="60" t="str">
        <f t="shared" si="1"/>
        <v>문대학</v>
      </c>
      <c r="C59" s="61" t="str">
        <f t="shared" si="19"/>
        <v>A</v>
      </c>
      <c r="D59" s="62">
        <f t="shared" si="20"/>
        <v>0.96097279966227889</v>
      </c>
      <c r="E59" s="63">
        <f t="shared" si="21"/>
        <v>8784</v>
      </c>
      <c r="F59" s="64" t="str">
        <f t="shared" si="22"/>
        <v>103-1</v>
      </c>
      <c r="G59" s="65" t="str">
        <f t="shared" si="23"/>
        <v>70바5961</v>
      </c>
      <c r="H59" s="66">
        <f t="shared" si="24"/>
        <v>4</v>
      </c>
      <c r="I59" s="67">
        <f t="shared" si="25"/>
        <v>2424.4119999999998</v>
      </c>
      <c r="J59" s="68">
        <f t="shared" si="26"/>
        <v>2.5156017126228856E-2</v>
      </c>
      <c r="K59" s="68">
        <f t="shared" si="27"/>
        <v>0.39302884872916027</v>
      </c>
      <c r="L59" s="68">
        <f t="shared" si="28"/>
        <v>0.16622587250021861</v>
      </c>
      <c r="M59" s="69">
        <f t="shared" si="29"/>
        <v>13.15</v>
      </c>
      <c r="N59" s="70">
        <f t="shared" si="30"/>
        <v>4.1247114764322239E-2</v>
      </c>
      <c r="O59" s="70">
        <f t="shared" si="31"/>
        <v>25.119492891472245</v>
      </c>
      <c r="P59" s="109">
        <f t="shared" si="32"/>
        <v>35</v>
      </c>
      <c r="Q59" s="110">
        <f t="shared" si="33"/>
        <v>1</v>
      </c>
      <c r="R59" s="110">
        <f t="shared" si="34"/>
        <v>609</v>
      </c>
      <c r="T59">
        <v>502</v>
      </c>
      <c r="U59">
        <v>8784</v>
      </c>
      <c r="V59" t="s">
        <v>347</v>
      </c>
      <c r="W59">
        <v>2424.4119999999998</v>
      </c>
      <c r="X59">
        <v>1140.4259999999999</v>
      </c>
      <c r="Y59">
        <v>2.1259999999999999</v>
      </c>
      <c r="Z59">
        <v>13.15</v>
      </c>
      <c r="AA59">
        <v>157.74774600000001</v>
      </c>
      <c r="AB59">
        <v>3.968305</v>
      </c>
      <c r="AC59">
        <v>61.999414999999999</v>
      </c>
      <c r="AD59" s="1">
        <v>403</v>
      </c>
      <c r="AE59">
        <v>1</v>
      </c>
      <c r="AF59">
        <v>609</v>
      </c>
      <c r="AG59">
        <v>91</v>
      </c>
      <c r="AH59">
        <v>15.368916</v>
      </c>
      <c r="AI59">
        <v>1978.2</v>
      </c>
      <c r="AJ59">
        <v>149.1</v>
      </c>
      <c r="AK59">
        <v>35</v>
      </c>
      <c r="AL59">
        <v>25993</v>
      </c>
      <c r="AM59" t="s">
        <v>348</v>
      </c>
      <c r="AN59" t="s">
        <v>668</v>
      </c>
      <c r="AO59">
        <v>2063.4609999999998</v>
      </c>
      <c r="AR59" t="s">
        <v>117</v>
      </c>
      <c r="AS59" t="s">
        <v>119</v>
      </c>
      <c r="AT59" t="s">
        <v>231</v>
      </c>
      <c r="AU59" t="s">
        <v>347</v>
      </c>
      <c r="AV59" t="s">
        <v>48</v>
      </c>
      <c r="AW59">
        <v>4</v>
      </c>
      <c r="BB59">
        <v>0.96097279966227889</v>
      </c>
      <c r="BC59" t="s">
        <v>66</v>
      </c>
      <c r="BF59" t="s">
        <v>117</v>
      </c>
      <c r="BG59" t="s">
        <v>119</v>
      </c>
      <c r="BH59" t="s">
        <v>347</v>
      </c>
      <c r="BI59">
        <v>8784</v>
      </c>
      <c r="BJ59">
        <v>4</v>
      </c>
      <c r="BK59" t="s">
        <v>231</v>
      </c>
      <c r="BL59" t="s">
        <v>415</v>
      </c>
      <c r="BM59">
        <v>0.96097279966227889</v>
      </c>
      <c r="BN59" t="s">
        <v>66</v>
      </c>
      <c r="BO59" t="s">
        <v>177</v>
      </c>
      <c r="BP59">
        <v>2424.4119999999998</v>
      </c>
      <c r="BQ59" t="s">
        <v>68</v>
      </c>
    </row>
    <row r="60" spans="1:69" ht="16.5">
      <c r="A60" s="42" t="str">
        <f t="shared" si="18"/>
        <v>강인여객</v>
      </c>
      <c r="B60" s="43" t="str">
        <f t="shared" si="1"/>
        <v>문정일</v>
      </c>
      <c r="C60" s="44" t="str">
        <f t="shared" si="19"/>
        <v>F</v>
      </c>
      <c r="D60" s="45">
        <f t="shared" si="20"/>
        <v>0.7922079701429553</v>
      </c>
      <c r="E60" s="46">
        <f t="shared" si="21"/>
        <v>4646</v>
      </c>
      <c r="F60" s="47" t="str">
        <f t="shared" si="22"/>
        <v>103-1</v>
      </c>
      <c r="G60" s="48" t="str">
        <f t="shared" si="23"/>
        <v>70바6036</v>
      </c>
      <c r="H60" s="49">
        <f t="shared" si="24"/>
        <v>10</v>
      </c>
      <c r="I60" s="50">
        <f t="shared" si="25"/>
        <v>1211.9700000000003</v>
      </c>
      <c r="J60" s="51">
        <f t="shared" si="26"/>
        <v>4.2378005857559901E-2</v>
      </c>
      <c r="K60" s="51">
        <f t="shared" si="27"/>
        <v>0.37278674732148959</v>
      </c>
      <c r="L60" s="51">
        <f t="shared" si="28"/>
        <v>0.29373664364629481</v>
      </c>
      <c r="M60" s="52">
        <f t="shared" si="29"/>
        <v>23.978999999999999</v>
      </c>
      <c r="N60" s="53">
        <f t="shared" si="30"/>
        <v>0.92684705169952852</v>
      </c>
      <c r="O60" s="53">
        <f t="shared" si="31"/>
        <v>69.899715149006113</v>
      </c>
      <c r="P60" s="111">
        <f t="shared" si="32"/>
        <v>3</v>
      </c>
      <c r="Q60" s="112">
        <f t="shared" si="33"/>
        <v>12</v>
      </c>
      <c r="R60" s="112">
        <f t="shared" si="34"/>
        <v>905</v>
      </c>
      <c r="T60">
        <v>502</v>
      </c>
      <c r="U60">
        <v>4646</v>
      </c>
      <c r="V60" t="s">
        <v>507</v>
      </c>
      <c r="W60">
        <v>1294.712</v>
      </c>
      <c r="X60">
        <v>773.41499999999996</v>
      </c>
      <c r="Y60">
        <v>1.6739999999999999</v>
      </c>
      <c r="Z60">
        <v>23.978999999999999</v>
      </c>
      <c r="AA60">
        <v>70.915536000000003</v>
      </c>
      <c r="AB60">
        <v>3.0052590000000001</v>
      </c>
      <c r="AC60">
        <v>26.436371999999999</v>
      </c>
      <c r="AD60" s="1">
        <v>356</v>
      </c>
      <c r="AE60">
        <v>12</v>
      </c>
      <c r="AF60">
        <v>905</v>
      </c>
      <c r="AG60">
        <v>90</v>
      </c>
      <c r="AH60">
        <v>18.257099</v>
      </c>
      <c r="AI60">
        <v>4570.5</v>
      </c>
      <c r="AJ60">
        <v>172.3</v>
      </c>
      <c r="AK60">
        <v>3</v>
      </c>
      <c r="AL60">
        <v>1147</v>
      </c>
      <c r="AM60" t="s">
        <v>508</v>
      </c>
      <c r="AN60" t="s">
        <v>669</v>
      </c>
      <c r="AO60">
        <v>180.94900000000001</v>
      </c>
      <c r="AR60" t="s">
        <v>117</v>
      </c>
      <c r="AS60" t="s">
        <v>119</v>
      </c>
      <c r="AT60" t="s">
        <v>240</v>
      </c>
      <c r="AU60" t="s">
        <v>507</v>
      </c>
      <c r="AV60" t="s">
        <v>48</v>
      </c>
      <c r="AW60">
        <v>10</v>
      </c>
      <c r="BB60">
        <v>0.7922079701429553</v>
      </c>
      <c r="BC60" t="s">
        <v>70</v>
      </c>
      <c r="BF60" t="s">
        <v>117</v>
      </c>
      <c r="BG60" t="s">
        <v>119</v>
      </c>
      <c r="BH60" t="s">
        <v>507</v>
      </c>
      <c r="BI60">
        <v>4646</v>
      </c>
      <c r="BJ60">
        <v>10</v>
      </c>
      <c r="BK60" t="s">
        <v>240</v>
      </c>
      <c r="BL60" t="s">
        <v>249</v>
      </c>
      <c r="BM60">
        <v>0.7922079701429553</v>
      </c>
      <c r="BN60" t="s">
        <v>70</v>
      </c>
      <c r="BO60" t="s">
        <v>183</v>
      </c>
      <c r="BP60">
        <v>1211.9700000000003</v>
      </c>
      <c r="BQ60" t="s">
        <v>66</v>
      </c>
    </row>
    <row r="61" spans="1:69" ht="16.5">
      <c r="A61" s="59" t="str">
        <f t="shared" si="18"/>
        <v>강인여객</v>
      </c>
      <c r="B61" s="60" t="str">
        <f t="shared" si="1"/>
        <v>문희돈</v>
      </c>
      <c r="C61" s="61" t="str">
        <f t="shared" si="19"/>
        <v>C</v>
      </c>
      <c r="D61" s="62">
        <f t="shared" si="20"/>
        <v>0.87476190476190474</v>
      </c>
      <c r="E61" s="63">
        <f t="shared" si="21"/>
        <v>1258</v>
      </c>
      <c r="F61" s="64" t="str">
        <f t="shared" si="22"/>
        <v>103</v>
      </c>
      <c r="G61" s="65" t="str">
        <f t="shared" si="23"/>
        <v>72바1339</v>
      </c>
      <c r="H61" s="66">
        <f t="shared" si="24"/>
        <v>1</v>
      </c>
      <c r="I61" s="67">
        <f t="shared" si="25"/>
        <v>2215.8139999999999</v>
      </c>
      <c r="J61" s="68">
        <f t="shared" si="26"/>
        <v>5.1697449277778957E-3</v>
      </c>
      <c r="K61" s="68">
        <f t="shared" si="27"/>
        <v>0.37742961585255935</v>
      </c>
      <c r="L61" s="68">
        <f t="shared" si="28"/>
        <v>0.20443954230815403</v>
      </c>
      <c r="M61" s="69">
        <f t="shared" si="29"/>
        <v>16.369</v>
      </c>
      <c r="N61" s="70">
        <f t="shared" si="30"/>
        <v>0.31591099252915633</v>
      </c>
      <c r="O61" s="70">
        <f t="shared" si="31"/>
        <v>34.975859887156595</v>
      </c>
      <c r="P61" s="109">
        <f t="shared" si="32"/>
        <v>9</v>
      </c>
      <c r="Q61" s="110">
        <f t="shared" si="33"/>
        <v>7</v>
      </c>
      <c r="R61" s="110">
        <f t="shared" si="34"/>
        <v>775</v>
      </c>
      <c r="T61">
        <v>502</v>
      </c>
      <c r="U61">
        <v>1258</v>
      </c>
      <c r="V61" t="s">
        <v>551</v>
      </c>
      <c r="W61">
        <v>2215.8139999999999</v>
      </c>
      <c r="X61">
        <v>1206.2629999999999</v>
      </c>
      <c r="Y61">
        <v>1.837</v>
      </c>
      <c r="Z61">
        <v>16.369</v>
      </c>
      <c r="AA61">
        <v>130.40024399999999</v>
      </c>
      <c r="AB61">
        <v>0.67413599999999996</v>
      </c>
      <c r="AC61">
        <v>49.216914000000003</v>
      </c>
      <c r="AD61" s="1">
        <v>453</v>
      </c>
      <c r="AE61">
        <v>7</v>
      </c>
      <c r="AF61">
        <v>775</v>
      </c>
      <c r="AG61">
        <v>86</v>
      </c>
      <c r="AH61">
        <v>16.992405999999999</v>
      </c>
      <c r="AI61">
        <v>900.3</v>
      </c>
      <c r="AJ61">
        <v>2.2000000000000002</v>
      </c>
      <c r="AK61">
        <v>9</v>
      </c>
      <c r="AL61">
        <v>3191</v>
      </c>
      <c r="AM61" t="s">
        <v>552</v>
      </c>
      <c r="AN61" t="s">
        <v>670</v>
      </c>
      <c r="AO61">
        <v>2215.8139999999999</v>
      </c>
      <c r="AR61" t="s">
        <v>117</v>
      </c>
      <c r="AS61" t="s">
        <v>118</v>
      </c>
      <c r="AT61" t="s">
        <v>576</v>
      </c>
      <c r="AU61" t="s">
        <v>551</v>
      </c>
      <c r="AV61" t="s">
        <v>48</v>
      </c>
      <c r="AW61">
        <v>1</v>
      </c>
      <c r="BB61">
        <v>0.87476190476190474</v>
      </c>
      <c r="BC61" t="s">
        <v>69</v>
      </c>
      <c r="BF61" t="s">
        <v>117</v>
      </c>
      <c r="BG61" t="s">
        <v>118</v>
      </c>
      <c r="BH61" t="s">
        <v>551</v>
      </c>
      <c r="BI61">
        <v>1258</v>
      </c>
      <c r="BJ61">
        <v>1</v>
      </c>
      <c r="BK61" t="s">
        <v>576</v>
      </c>
      <c r="BL61" t="s">
        <v>173</v>
      </c>
      <c r="BM61">
        <v>0.87476190476190474</v>
      </c>
      <c r="BN61" t="s">
        <v>69</v>
      </c>
      <c r="BO61" t="s">
        <v>176</v>
      </c>
      <c r="BP61">
        <v>2215.8139999999999</v>
      </c>
      <c r="BQ61" t="s">
        <v>66</v>
      </c>
    </row>
    <row r="62" spans="1:69" ht="16.5">
      <c r="A62" s="42" t="str">
        <f t="shared" si="18"/>
        <v>강인여객</v>
      </c>
      <c r="B62" s="43" t="str">
        <f t="shared" si="1"/>
        <v>박영민</v>
      </c>
      <c r="C62" s="44" t="str">
        <f t="shared" si="19"/>
        <v>B</v>
      </c>
      <c r="D62" s="45">
        <f t="shared" si="20"/>
        <v>0.94473554108301161</v>
      </c>
      <c r="E62" s="46">
        <f t="shared" si="21"/>
        <v>6389</v>
      </c>
      <c r="F62" s="47" t="str">
        <f t="shared" si="22"/>
        <v>103</v>
      </c>
      <c r="G62" s="48" t="str">
        <f t="shared" si="23"/>
        <v>72바1258</v>
      </c>
      <c r="H62" s="49">
        <f t="shared" si="24"/>
        <v>14</v>
      </c>
      <c r="I62" s="50">
        <f t="shared" si="25"/>
        <v>2277.0069999999996</v>
      </c>
      <c r="J62" s="51">
        <f t="shared" si="26"/>
        <v>2.0154566083147906E-3</v>
      </c>
      <c r="K62" s="51">
        <f t="shared" si="27"/>
        <v>0.38183796797189523</v>
      </c>
      <c r="L62" s="51">
        <f t="shared" si="28"/>
        <v>0.14931882071508787</v>
      </c>
      <c r="M62" s="52">
        <f t="shared" si="29"/>
        <v>14.063000000000001</v>
      </c>
      <c r="N62" s="53">
        <f t="shared" si="30"/>
        <v>4.3917300210319948E-2</v>
      </c>
      <c r="O62" s="53">
        <f t="shared" si="31"/>
        <v>13.394776564147584</v>
      </c>
      <c r="P62" s="111">
        <f t="shared" si="32"/>
        <v>52</v>
      </c>
      <c r="Q62" s="112">
        <f t="shared" si="33"/>
        <v>1</v>
      </c>
      <c r="R62" s="112">
        <f t="shared" si="34"/>
        <v>305</v>
      </c>
      <c r="T62">
        <v>502</v>
      </c>
      <c r="U62">
        <v>6389</v>
      </c>
      <c r="V62" t="s">
        <v>349</v>
      </c>
      <c r="W62">
        <v>2277.0070000000001</v>
      </c>
      <c r="X62">
        <v>1104.287</v>
      </c>
      <c r="Y62">
        <v>2.0619999999999998</v>
      </c>
      <c r="Z62">
        <v>14.063000000000001</v>
      </c>
      <c r="AA62">
        <v>137.26219599999999</v>
      </c>
      <c r="AB62">
        <v>0.276646</v>
      </c>
      <c r="AC62">
        <v>52.411918</v>
      </c>
      <c r="AD62" s="1">
        <v>340</v>
      </c>
      <c r="AE62">
        <v>1</v>
      </c>
      <c r="AF62">
        <v>305</v>
      </c>
      <c r="AG62">
        <v>90</v>
      </c>
      <c r="AH62">
        <v>16.588740000000001</v>
      </c>
      <c r="AI62">
        <v>1487.5</v>
      </c>
      <c r="AJ62">
        <v>6.7</v>
      </c>
      <c r="AK62">
        <v>52</v>
      </c>
      <c r="AL62">
        <v>109</v>
      </c>
      <c r="AM62" t="s">
        <v>350</v>
      </c>
      <c r="AN62" t="s">
        <v>671</v>
      </c>
      <c r="AO62">
        <v>273.42200000000003</v>
      </c>
      <c r="AR62" t="s">
        <v>117</v>
      </c>
      <c r="AS62" t="s">
        <v>118</v>
      </c>
      <c r="AT62" t="s">
        <v>216</v>
      </c>
      <c r="AU62" t="s">
        <v>349</v>
      </c>
      <c r="AV62" t="s">
        <v>48</v>
      </c>
      <c r="AW62">
        <v>14</v>
      </c>
      <c r="BB62">
        <v>0.94473554108301161</v>
      </c>
      <c r="BC62" t="s">
        <v>68</v>
      </c>
      <c r="BF62" t="s">
        <v>117</v>
      </c>
      <c r="BG62" t="s">
        <v>118</v>
      </c>
      <c r="BH62" t="s">
        <v>349</v>
      </c>
      <c r="BI62">
        <v>6389</v>
      </c>
      <c r="BJ62">
        <v>14</v>
      </c>
      <c r="BK62" t="s">
        <v>216</v>
      </c>
      <c r="BL62" t="s">
        <v>209</v>
      </c>
      <c r="BM62">
        <v>0.94473554108301161</v>
      </c>
      <c r="BN62" t="s">
        <v>68</v>
      </c>
      <c r="BO62" t="s">
        <v>174</v>
      </c>
      <c r="BP62">
        <v>2277.0069999999996</v>
      </c>
      <c r="BQ62" t="s">
        <v>66</v>
      </c>
    </row>
    <row r="63" spans="1:69" ht="16.5">
      <c r="A63" s="59" t="str">
        <f t="shared" si="18"/>
        <v>강인여객</v>
      </c>
      <c r="B63" s="60" t="str">
        <f t="shared" si="1"/>
        <v>박영우</v>
      </c>
      <c r="C63" s="61" t="str">
        <f t="shared" si="19"/>
        <v>C</v>
      </c>
      <c r="D63" s="62">
        <f t="shared" si="20"/>
        <v>0.87886563827454933</v>
      </c>
      <c r="E63" s="63">
        <f t="shared" si="21"/>
        <v>1104</v>
      </c>
      <c r="F63" s="64" t="str">
        <f t="shared" si="22"/>
        <v>223</v>
      </c>
      <c r="G63" s="65" t="str">
        <f t="shared" si="23"/>
        <v>72바1599</v>
      </c>
      <c r="H63" s="66">
        <f t="shared" si="24"/>
        <v>7</v>
      </c>
      <c r="I63" s="67">
        <f t="shared" si="25"/>
        <v>3511.1469999999999</v>
      </c>
      <c r="J63" s="68">
        <f t="shared" si="26"/>
        <v>1.3124241640994135E-2</v>
      </c>
      <c r="K63" s="68">
        <f t="shared" si="27"/>
        <v>0.2741787159304605</v>
      </c>
      <c r="L63" s="68">
        <f t="shared" si="28"/>
        <v>0.24778227741532896</v>
      </c>
      <c r="M63" s="69">
        <f t="shared" si="29"/>
        <v>14.577</v>
      </c>
      <c r="N63" s="70">
        <f t="shared" si="30"/>
        <v>0.2563264938779265</v>
      </c>
      <c r="O63" s="70">
        <f t="shared" si="31"/>
        <v>18.654872610004652</v>
      </c>
      <c r="P63" s="109">
        <f t="shared" si="32"/>
        <v>14</v>
      </c>
      <c r="Q63" s="110">
        <f t="shared" si="33"/>
        <v>9</v>
      </c>
      <c r="R63" s="110">
        <f t="shared" si="34"/>
        <v>655</v>
      </c>
      <c r="T63">
        <v>502</v>
      </c>
      <c r="U63">
        <v>1104</v>
      </c>
      <c r="V63" t="s">
        <v>351</v>
      </c>
      <c r="W63">
        <v>3511.1469999999999</v>
      </c>
      <c r="X63">
        <v>1537.9659999999999</v>
      </c>
      <c r="Y63">
        <v>2.2829999999999999</v>
      </c>
      <c r="Z63">
        <v>14.577</v>
      </c>
      <c r="AA63">
        <v>150.863574</v>
      </c>
      <c r="AB63">
        <v>1.97997</v>
      </c>
      <c r="AC63">
        <v>41.363581000000003</v>
      </c>
      <c r="AD63" s="1">
        <v>870</v>
      </c>
      <c r="AE63">
        <v>9</v>
      </c>
      <c r="AF63">
        <v>655</v>
      </c>
      <c r="AG63">
        <v>91</v>
      </c>
      <c r="AH63">
        <v>23.273655999999999</v>
      </c>
      <c r="AI63">
        <v>17861.400000000001</v>
      </c>
      <c r="AJ63">
        <v>8601.2999999999993</v>
      </c>
      <c r="AK63">
        <v>14</v>
      </c>
      <c r="AL63">
        <v>4416</v>
      </c>
      <c r="AM63" t="s">
        <v>352</v>
      </c>
      <c r="AN63" t="s">
        <v>672</v>
      </c>
      <c r="AO63">
        <v>1103.163</v>
      </c>
      <c r="AR63" t="s">
        <v>117</v>
      </c>
      <c r="AS63" t="s">
        <v>120</v>
      </c>
      <c r="AT63" t="s">
        <v>260</v>
      </c>
      <c r="AU63" t="s">
        <v>351</v>
      </c>
      <c r="AV63" t="s">
        <v>48</v>
      </c>
      <c r="AW63">
        <v>7</v>
      </c>
      <c r="BB63">
        <v>0.87886563827454933</v>
      </c>
      <c r="BC63" t="s">
        <v>69</v>
      </c>
      <c r="BF63" t="s">
        <v>117</v>
      </c>
      <c r="BG63" t="s">
        <v>120</v>
      </c>
      <c r="BH63" t="s">
        <v>351</v>
      </c>
      <c r="BI63">
        <v>1104</v>
      </c>
      <c r="BJ63">
        <v>7</v>
      </c>
      <c r="BK63" t="s">
        <v>260</v>
      </c>
      <c r="BL63" t="s">
        <v>258</v>
      </c>
      <c r="BM63">
        <v>0.87886563827454933</v>
      </c>
      <c r="BN63" t="s">
        <v>69</v>
      </c>
      <c r="BO63" t="s">
        <v>176</v>
      </c>
      <c r="BP63">
        <v>3511.1469999999999</v>
      </c>
      <c r="BQ63" t="s">
        <v>71</v>
      </c>
    </row>
    <row r="64" spans="1:69" ht="16.5">
      <c r="A64" s="42" t="str">
        <f t="shared" si="18"/>
        <v>강인여객</v>
      </c>
      <c r="B64" s="43" t="str">
        <f t="shared" si="1"/>
        <v>박정래</v>
      </c>
      <c r="C64" s="44" t="str">
        <f t="shared" si="19"/>
        <v>C</v>
      </c>
      <c r="D64" s="45">
        <f t="shared" si="20"/>
        <v>0.87234965146981625</v>
      </c>
      <c r="E64" s="46">
        <f t="shared" si="21"/>
        <v>8577</v>
      </c>
      <c r="F64" s="47" t="str">
        <f t="shared" si="22"/>
        <v>103</v>
      </c>
      <c r="G64" s="48" t="str">
        <f t="shared" si="23"/>
        <v>72바1300</v>
      </c>
      <c r="H64" s="49">
        <f t="shared" si="24"/>
        <v>3</v>
      </c>
      <c r="I64" s="50">
        <f t="shared" si="25"/>
        <v>2297.3620000000001</v>
      </c>
      <c r="J64" s="51">
        <f t="shared" si="26"/>
        <v>9.5717742998408829E-3</v>
      </c>
      <c r="K64" s="51">
        <f t="shared" si="27"/>
        <v>0.37156268908427331</v>
      </c>
      <c r="L64" s="51">
        <f t="shared" si="28"/>
        <v>0.25812214183049947</v>
      </c>
      <c r="M64" s="52">
        <f t="shared" si="29"/>
        <v>17.545000000000002</v>
      </c>
      <c r="N64" s="53">
        <f t="shared" si="30"/>
        <v>0.2163367099167017</v>
      </c>
      <c r="O64" s="53">
        <f t="shared" si="31"/>
        <v>6.9227747173344545</v>
      </c>
      <c r="P64" s="111">
        <f t="shared" si="32"/>
        <v>1096</v>
      </c>
      <c r="Q64" s="112">
        <f t="shared" si="33"/>
        <v>5</v>
      </c>
      <c r="R64" s="112">
        <f t="shared" si="34"/>
        <v>160</v>
      </c>
      <c r="T64">
        <v>502</v>
      </c>
      <c r="U64">
        <v>8577</v>
      </c>
      <c r="V64" t="s">
        <v>353</v>
      </c>
      <c r="W64">
        <v>2311.212</v>
      </c>
      <c r="X64">
        <v>1260.0329999999999</v>
      </c>
      <c r="Y64">
        <v>1.8340000000000001</v>
      </c>
      <c r="Z64">
        <v>17.545000000000002</v>
      </c>
      <c r="AA64">
        <v>139.03357500000001</v>
      </c>
      <c r="AB64">
        <v>1.3307979999999999</v>
      </c>
      <c r="AC64">
        <v>51.659689</v>
      </c>
      <c r="AD64" s="1">
        <v>593</v>
      </c>
      <c r="AE64">
        <v>5</v>
      </c>
      <c r="AF64">
        <v>160</v>
      </c>
      <c r="AG64">
        <v>93</v>
      </c>
      <c r="AH64">
        <v>16.623408999999999</v>
      </c>
      <c r="AI64">
        <v>1520.1</v>
      </c>
      <c r="AJ64">
        <v>74.400000000000006</v>
      </c>
      <c r="AK64">
        <v>1096</v>
      </c>
      <c r="AL64">
        <v>0</v>
      </c>
      <c r="AM64" t="s">
        <v>354</v>
      </c>
      <c r="AN64" t="s">
        <v>673</v>
      </c>
      <c r="AO64">
        <v>1974.337</v>
      </c>
      <c r="AR64" t="s">
        <v>117</v>
      </c>
      <c r="AS64" t="s">
        <v>118</v>
      </c>
      <c r="AT64" t="s">
        <v>221</v>
      </c>
      <c r="AU64" t="s">
        <v>353</v>
      </c>
      <c r="AV64" t="s">
        <v>48</v>
      </c>
      <c r="AW64">
        <v>3</v>
      </c>
      <c r="BB64">
        <v>0.87234965146981625</v>
      </c>
      <c r="BC64" t="s">
        <v>69</v>
      </c>
      <c r="BF64" t="s">
        <v>117</v>
      </c>
      <c r="BG64" t="s">
        <v>118</v>
      </c>
      <c r="BH64" t="s">
        <v>353</v>
      </c>
      <c r="BI64">
        <v>8577</v>
      </c>
      <c r="BJ64">
        <v>3</v>
      </c>
      <c r="BK64" t="s">
        <v>221</v>
      </c>
      <c r="BL64" t="s">
        <v>577</v>
      </c>
      <c r="BM64">
        <v>0.87234965146981625</v>
      </c>
      <c r="BN64" t="s">
        <v>69</v>
      </c>
      <c r="BO64" t="s">
        <v>176</v>
      </c>
      <c r="BP64">
        <v>2297.3620000000001</v>
      </c>
      <c r="BQ64" t="s">
        <v>67</v>
      </c>
    </row>
    <row r="65" spans="1:69" ht="16.5">
      <c r="A65" s="59" t="str">
        <f t="shared" si="18"/>
        <v>강인여객</v>
      </c>
      <c r="B65" s="60" t="str">
        <f t="shared" si="1"/>
        <v>박정환</v>
      </c>
      <c r="C65" s="61" t="str">
        <f t="shared" si="19"/>
        <v>F</v>
      </c>
      <c r="D65" s="62">
        <f t="shared" si="20"/>
        <v>0.7579644195891786</v>
      </c>
      <c r="E65" s="63">
        <f t="shared" si="21"/>
        <v>4916</v>
      </c>
      <c r="F65" s="64" t="str">
        <f t="shared" si="22"/>
        <v>103-1</v>
      </c>
      <c r="G65" s="65" t="str">
        <f t="shared" si="23"/>
        <v>70바6037</v>
      </c>
      <c r="H65" s="66">
        <f t="shared" si="24"/>
        <v>3</v>
      </c>
      <c r="I65" s="67">
        <f t="shared" si="25"/>
        <v>1690.9979999999998</v>
      </c>
      <c r="J65" s="68">
        <f t="shared" si="26"/>
        <v>6.0301044881390896E-3</v>
      </c>
      <c r="K65" s="68">
        <f t="shared" si="27"/>
        <v>0.36052665618395741</v>
      </c>
      <c r="L65" s="68">
        <f t="shared" si="28"/>
        <v>0.19455966240054692</v>
      </c>
      <c r="M65" s="69">
        <f t="shared" si="29"/>
        <v>19.152000000000001</v>
      </c>
      <c r="N65" s="70">
        <f t="shared" si="30"/>
        <v>0.29568337750842993</v>
      </c>
      <c r="O65" s="70">
        <f t="shared" si="31"/>
        <v>28.858697644822762</v>
      </c>
      <c r="P65" s="109">
        <f t="shared" si="32"/>
        <v>0</v>
      </c>
      <c r="Q65" s="110">
        <f t="shared" si="33"/>
        <v>5</v>
      </c>
      <c r="R65" s="110">
        <f t="shared" si="34"/>
        <v>488</v>
      </c>
      <c r="T65">
        <v>502</v>
      </c>
      <c r="U65">
        <v>4916</v>
      </c>
      <c r="V65" t="s">
        <v>355</v>
      </c>
      <c r="W65">
        <v>1690.998</v>
      </c>
      <c r="X65">
        <v>978.745</v>
      </c>
      <c r="Y65">
        <v>1.728</v>
      </c>
      <c r="Z65">
        <v>19.152000000000001</v>
      </c>
      <c r="AA65">
        <v>92.539689999999993</v>
      </c>
      <c r="AB65">
        <v>0.55802399999999996</v>
      </c>
      <c r="AC65">
        <v>33.363025</v>
      </c>
      <c r="AD65" s="1">
        <v>329</v>
      </c>
      <c r="AE65">
        <v>5</v>
      </c>
      <c r="AF65">
        <v>488</v>
      </c>
      <c r="AG65">
        <v>90</v>
      </c>
      <c r="AH65">
        <v>18.273218</v>
      </c>
      <c r="AI65">
        <v>2648.6</v>
      </c>
      <c r="AJ65">
        <v>221.9</v>
      </c>
      <c r="AK65">
        <v>0</v>
      </c>
      <c r="AL65">
        <v>0</v>
      </c>
      <c r="AM65" t="s">
        <v>356</v>
      </c>
      <c r="AN65" t="s">
        <v>674</v>
      </c>
      <c r="AO65">
        <v>1511.377</v>
      </c>
      <c r="AR65" t="s">
        <v>117</v>
      </c>
      <c r="AS65" t="s">
        <v>119</v>
      </c>
      <c r="AT65" t="s">
        <v>242</v>
      </c>
      <c r="AU65" t="s">
        <v>355</v>
      </c>
      <c r="AV65" t="s">
        <v>48</v>
      </c>
      <c r="AW65">
        <v>3</v>
      </c>
      <c r="BB65">
        <v>0.7579644195891786</v>
      </c>
      <c r="BC65" t="s">
        <v>70</v>
      </c>
      <c r="BF65" t="s">
        <v>117</v>
      </c>
      <c r="BG65" t="s">
        <v>119</v>
      </c>
      <c r="BH65" t="s">
        <v>355</v>
      </c>
      <c r="BI65">
        <v>4916</v>
      </c>
      <c r="BJ65">
        <v>3</v>
      </c>
      <c r="BK65" t="s">
        <v>242</v>
      </c>
      <c r="BL65" t="s">
        <v>231</v>
      </c>
      <c r="BM65">
        <v>0.7579644195891786</v>
      </c>
      <c r="BN65" t="s">
        <v>70</v>
      </c>
      <c r="BO65" t="s">
        <v>183</v>
      </c>
      <c r="BP65">
        <v>1690.9979999999998</v>
      </c>
      <c r="BQ65" t="s">
        <v>71</v>
      </c>
    </row>
    <row r="66" spans="1:69" ht="16.5">
      <c r="A66" s="42" t="str">
        <f t="shared" si="18"/>
        <v>강인여객</v>
      </c>
      <c r="B66" s="43" t="str">
        <f t="shared" si="1"/>
        <v>박주현</v>
      </c>
      <c r="C66" s="44" t="str">
        <f t="shared" si="19"/>
        <v>D</v>
      </c>
      <c r="D66" s="45">
        <f t="shared" si="20"/>
        <v>0.82935976682718104</v>
      </c>
      <c r="E66" s="46">
        <f t="shared" si="21"/>
        <v>5883</v>
      </c>
      <c r="F66" s="47" t="str">
        <f t="shared" si="22"/>
        <v>103</v>
      </c>
      <c r="G66" s="48" t="str">
        <f t="shared" si="23"/>
        <v>70바5085</v>
      </c>
      <c r="H66" s="49">
        <f t="shared" si="24"/>
        <v>4</v>
      </c>
      <c r="I66" s="50">
        <f t="shared" si="25"/>
        <v>2338.5230000000001</v>
      </c>
      <c r="J66" s="51">
        <f t="shared" si="26"/>
        <v>7.3324396685920945E-3</v>
      </c>
      <c r="K66" s="51">
        <f t="shared" si="27"/>
        <v>0.37868647912721631</v>
      </c>
      <c r="L66" s="51">
        <f t="shared" si="28"/>
        <v>0.37502303804580922</v>
      </c>
      <c r="M66" s="52">
        <f t="shared" si="29"/>
        <v>17.521999999999998</v>
      </c>
      <c r="N66" s="53">
        <f t="shared" si="30"/>
        <v>0.42762033984698888</v>
      </c>
      <c r="O66" s="53">
        <f t="shared" si="31"/>
        <v>14.025947146981235</v>
      </c>
      <c r="P66" s="111">
        <f t="shared" si="32"/>
        <v>0</v>
      </c>
      <c r="Q66" s="112">
        <f t="shared" si="33"/>
        <v>10</v>
      </c>
      <c r="R66" s="112">
        <f t="shared" si="34"/>
        <v>328</v>
      </c>
      <c r="T66">
        <v>502</v>
      </c>
      <c r="U66">
        <v>5883</v>
      </c>
      <c r="V66" t="s">
        <v>357</v>
      </c>
      <c r="W66">
        <v>2338.5230000000001</v>
      </c>
      <c r="X66">
        <v>1284.1110000000001</v>
      </c>
      <c r="Y66">
        <v>1.821</v>
      </c>
      <c r="Z66">
        <v>17.521999999999998</v>
      </c>
      <c r="AA66">
        <v>138.30690000000001</v>
      </c>
      <c r="AB66">
        <v>1.014127</v>
      </c>
      <c r="AC66">
        <v>52.374952999999998</v>
      </c>
      <c r="AD66" s="1">
        <v>877</v>
      </c>
      <c r="AE66">
        <v>10</v>
      </c>
      <c r="AF66">
        <v>328</v>
      </c>
      <c r="AG66">
        <v>93</v>
      </c>
      <c r="AH66">
        <v>16.908215999999999</v>
      </c>
      <c r="AI66">
        <v>1744.3</v>
      </c>
      <c r="AJ66">
        <v>194.1</v>
      </c>
      <c r="AK66">
        <v>0</v>
      </c>
      <c r="AL66">
        <v>0</v>
      </c>
      <c r="AM66" t="s">
        <v>358</v>
      </c>
      <c r="AN66" t="s">
        <v>675</v>
      </c>
      <c r="AO66">
        <v>1977.2190000000001</v>
      </c>
      <c r="AR66" t="s">
        <v>117</v>
      </c>
      <c r="AS66" t="s">
        <v>118</v>
      </c>
      <c r="AT66" t="s">
        <v>206</v>
      </c>
      <c r="AU66" t="s">
        <v>357</v>
      </c>
      <c r="AV66" t="s">
        <v>48</v>
      </c>
      <c r="AW66">
        <v>4</v>
      </c>
      <c r="BB66">
        <v>0.82935976682718104</v>
      </c>
      <c r="BC66" t="s">
        <v>67</v>
      </c>
      <c r="BF66" t="s">
        <v>117</v>
      </c>
      <c r="BG66" t="s">
        <v>118</v>
      </c>
      <c r="BH66" t="s">
        <v>357</v>
      </c>
      <c r="BI66">
        <v>5883</v>
      </c>
      <c r="BJ66">
        <v>4</v>
      </c>
      <c r="BK66" t="s">
        <v>206</v>
      </c>
      <c r="BL66" t="s">
        <v>219</v>
      </c>
      <c r="BM66">
        <v>0.82935976682718104</v>
      </c>
      <c r="BN66" t="s">
        <v>67</v>
      </c>
      <c r="BO66" t="s">
        <v>178</v>
      </c>
      <c r="BP66">
        <v>2338.5230000000001</v>
      </c>
      <c r="BQ66" t="s">
        <v>68</v>
      </c>
    </row>
    <row r="67" spans="1:69" ht="16.5">
      <c r="A67" s="59" t="str">
        <f t="shared" si="18"/>
        <v>강인여객</v>
      </c>
      <c r="B67" s="60" t="str">
        <f t="shared" si="1"/>
        <v>박창명</v>
      </c>
      <c r="C67" s="61" t="str">
        <f t="shared" si="19"/>
        <v>B</v>
      </c>
      <c r="D67" s="62">
        <f t="shared" si="20"/>
        <v>0.93537752376975036</v>
      </c>
      <c r="E67" s="63">
        <f t="shared" si="21"/>
        <v>9896</v>
      </c>
      <c r="F67" s="64" t="str">
        <f t="shared" si="22"/>
        <v>급행91</v>
      </c>
      <c r="G67" s="65" t="str">
        <f t="shared" si="23"/>
        <v>72바1259</v>
      </c>
      <c r="H67" s="66">
        <f t="shared" si="24"/>
        <v>2</v>
      </c>
      <c r="I67" s="67">
        <f t="shared" si="25"/>
        <v>3380.0039999999999</v>
      </c>
      <c r="J67" s="68">
        <f t="shared" si="26"/>
        <v>2.7675835993247921E-2</v>
      </c>
      <c r="K67" s="68">
        <f t="shared" si="27"/>
        <v>0.31719230017880889</v>
      </c>
      <c r="L67" s="68">
        <f t="shared" si="28"/>
        <v>0.24644941248590238</v>
      </c>
      <c r="M67" s="69">
        <f t="shared" si="29"/>
        <v>17.739000000000001</v>
      </c>
      <c r="N67" s="70">
        <f t="shared" si="30"/>
        <v>5.9171527607659639E-2</v>
      </c>
      <c r="O67" s="70">
        <f t="shared" si="31"/>
        <v>16.893471131986825</v>
      </c>
      <c r="P67" s="109">
        <f t="shared" si="32"/>
        <v>24</v>
      </c>
      <c r="Q67" s="110">
        <f t="shared" si="33"/>
        <v>2</v>
      </c>
      <c r="R67" s="110">
        <f t="shared" si="34"/>
        <v>571</v>
      </c>
      <c r="T67">
        <v>502</v>
      </c>
      <c r="U67">
        <v>9896</v>
      </c>
      <c r="V67" t="s">
        <v>359</v>
      </c>
      <c r="W67">
        <v>3380.0039999999999</v>
      </c>
      <c r="X67">
        <v>1338.748</v>
      </c>
      <c r="Y67">
        <v>2.5249999999999999</v>
      </c>
      <c r="Z67">
        <v>17.739000000000001</v>
      </c>
      <c r="AA67">
        <v>135.04412300000001</v>
      </c>
      <c r="AB67">
        <v>3.7374589999999999</v>
      </c>
      <c r="AC67">
        <v>42.834955999999998</v>
      </c>
      <c r="AD67" s="1">
        <v>833</v>
      </c>
      <c r="AE67">
        <v>2</v>
      </c>
      <c r="AF67">
        <v>571</v>
      </c>
      <c r="AG67">
        <v>101</v>
      </c>
      <c r="AH67">
        <v>25.028886</v>
      </c>
      <c r="AI67">
        <v>16752.8</v>
      </c>
      <c r="AJ67">
        <v>2841.5</v>
      </c>
      <c r="AK67">
        <v>24</v>
      </c>
      <c r="AL67">
        <v>8738</v>
      </c>
      <c r="AM67" t="s">
        <v>360</v>
      </c>
      <c r="AN67" t="s">
        <v>676</v>
      </c>
      <c r="AO67">
        <v>2970.41</v>
      </c>
      <c r="AR67" t="s">
        <v>117</v>
      </c>
      <c r="AS67" t="s">
        <v>121</v>
      </c>
      <c r="AT67" t="s">
        <v>268</v>
      </c>
      <c r="AU67" t="s">
        <v>359</v>
      </c>
      <c r="AV67" t="s">
        <v>48</v>
      </c>
      <c r="AW67">
        <v>2</v>
      </c>
      <c r="BB67">
        <v>0.93537752376975036</v>
      </c>
      <c r="BC67" t="s">
        <v>68</v>
      </c>
      <c r="BF67" t="s">
        <v>117</v>
      </c>
      <c r="BG67" t="s">
        <v>121</v>
      </c>
      <c r="BH67" t="s">
        <v>359</v>
      </c>
      <c r="BI67">
        <v>9896</v>
      </c>
      <c r="BJ67">
        <v>2</v>
      </c>
      <c r="BK67" t="s">
        <v>268</v>
      </c>
      <c r="BL67" t="s">
        <v>269</v>
      </c>
      <c r="BM67">
        <v>0.93537752376975036</v>
      </c>
      <c r="BN67" t="s">
        <v>68</v>
      </c>
      <c r="BO67" t="s">
        <v>174</v>
      </c>
      <c r="BP67">
        <v>3380.0039999999999</v>
      </c>
      <c r="BQ67" t="s">
        <v>66</v>
      </c>
    </row>
    <row r="68" spans="1:69" ht="16.5">
      <c r="A68" s="42" t="str">
        <f t="shared" si="18"/>
        <v>강인여객</v>
      </c>
      <c r="B68" s="43" t="str">
        <f t="shared" si="1"/>
        <v>박희덕</v>
      </c>
      <c r="C68" s="44" t="str">
        <f t="shared" si="19"/>
        <v>C</v>
      </c>
      <c r="D68" s="45">
        <f t="shared" si="20"/>
        <v>0.88496511642374576</v>
      </c>
      <c r="E68" s="46">
        <f t="shared" si="21"/>
        <v>7080</v>
      </c>
      <c r="F68" s="47" t="str">
        <f t="shared" si="22"/>
        <v>103</v>
      </c>
      <c r="G68" s="48" t="str">
        <f t="shared" si="23"/>
        <v>72바1339</v>
      </c>
      <c r="H68" s="49">
        <f t="shared" si="24"/>
        <v>13</v>
      </c>
      <c r="I68" s="50">
        <f t="shared" si="25"/>
        <v>2194.3989999999999</v>
      </c>
      <c r="J68" s="51">
        <f t="shared" si="26"/>
        <v>2.324329332987371E-2</v>
      </c>
      <c r="K68" s="51">
        <f t="shared" si="27"/>
        <v>0.39285230065245841</v>
      </c>
      <c r="L68" s="51">
        <f t="shared" si="28"/>
        <v>0.26294215409321642</v>
      </c>
      <c r="M68" s="52">
        <f t="shared" si="29"/>
        <v>15.183</v>
      </c>
      <c r="N68" s="53">
        <f t="shared" si="30"/>
        <v>0.44881994017230198</v>
      </c>
      <c r="O68" s="53">
        <f t="shared" si="31"/>
        <v>30.564637925733763</v>
      </c>
      <c r="P68" s="111">
        <f t="shared" si="32"/>
        <v>47</v>
      </c>
      <c r="Q68" s="112">
        <f t="shared" si="33"/>
        <v>10</v>
      </c>
      <c r="R68" s="112">
        <f t="shared" si="34"/>
        <v>681</v>
      </c>
      <c r="T68">
        <v>502</v>
      </c>
      <c r="U68">
        <v>7080</v>
      </c>
      <c r="V68" t="s">
        <v>509</v>
      </c>
      <c r="W68">
        <v>2228.0650000000001</v>
      </c>
      <c r="X68">
        <v>1168.6759999999999</v>
      </c>
      <c r="Y68">
        <v>1.9059999999999999</v>
      </c>
      <c r="Z68">
        <v>15.183</v>
      </c>
      <c r="AA68">
        <v>147.71164099999999</v>
      </c>
      <c r="AB68">
        <v>3.4333049999999998</v>
      </c>
      <c r="AC68">
        <v>58.028858</v>
      </c>
      <c r="AD68" s="1">
        <v>577</v>
      </c>
      <c r="AE68">
        <v>10</v>
      </c>
      <c r="AF68">
        <v>681</v>
      </c>
      <c r="AG68">
        <v>91</v>
      </c>
      <c r="AH68">
        <v>15.083881999999999</v>
      </c>
      <c r="AI68">
        <v>1319.9</v>
      </c>
      <c r="AJ68">
        <v>11.1</v>
      </c>
      <c r="AK68">
        <v>47</v>
      </c>
      <c r="AL68">
        <v>5820</v>
      </c>
      <c r="AM68" t="s">
        <v>510</v>
      </c>
      <c r="AN68" t="s">
        <v>677</v>
      </c>
      <c r="AO68">
        <v>366.827</v>
      </c>
      <c r="AR68" t="s">
        <v>117</v>
      </c>
      <c r="AS68" t="s">
        <v>118</v>
      </c>
      <c r="AT68" t="s">
        <v>576</v>
      </c>
      <c r="AU68" t="s">
        <v>509</v>
      </c>
      <c r="AV68" t="s">
        <v>48</v>
      </c>
      <c r="AW68">
        <v>13</v>
      </c>
      <c r="BB68">
        <v>0.88496511642374576</v>
      </c>
      <c r="BC68" t="s">
        <v>69</v>
      </c>
      <c r="BF68" t="s">
        <v>117</v>
      </c>
      <c r="BG68" t="s">
        <v>118</v>
      </c>
      <c r="BH68" t="s">
        <v>509</v>
      </c>
      <c r="BI68">
        <v>7080</v>
      </c>
      <c r="BJ68">
        <v>13</v>
      </c>
      <c r="BK68" t="s">
        <v>576</v>
      </c>
      <c r="BL68" t="s">
        <v>197</v>
      </c>
      <c r="BM68">
        <v>0.88496511642374576</v>
      </c>
      <c r="BN68" t="s">
        <v>69</v>
      </c>
      <c r="BO68" t="s">
        <v>176</v>
      </c>
      <c r="BP68">
        <v>2194.3989999999999</v>
      </c>
      <c r="BQ68" t="s">
        <v>68</v>
      </c>
    </row>
    <row r="69" spans="1:69" ht="16.5">
      <c r="A69" s="59" t="str">
        <f t="shared" si="18"/>
        <v>강인여객</v>
      </c>
      <c r="B69" s="60" t="str">
        <f t="shared" si="1"/>
        <v>방무영</v>
      </c>
      <c r="C69" s="61" t="str">
        <f t="shared" si="19"/>
        <v>B</v>
      </c>
      <c r="D69" s="62">
        <f t="shared" si="20"/>
        <v>0.91071859490215923</v>
      </c>
      <c r="E69" s="63">
        <f t="shared" si="21"/>
        <v>3458</v>
      </c>
      <c r="F69" s="64" t="str">
        <f t="shared" si="22"/>
        <v>103</v>
      </c>
      <c r="G69" s="65" t="str">
        <f t="shared" si="23"/>
        <v>70바6016</v>
      </c>
      <c r="H69" s="66">
        <f t="shared" si="24"/>
        <v>6</v>
      </c>
      <c r="I69" s="67">
        <f t="shared" si="25"/>
        <v>2137.364</v>
      </c>
      <c r="J69" s="68">
        <f t="shared" si="26"/>
        <v>1.3987863548713307E-2</v>
      </c>
      <c r="K69" s="68">
        <f t="shared" si="27"/>
        <v>0.3661293298400245</v>
      </c>
      <c r="L69" s="68">
        <f t="shared" si="28"/>
        <v>0.26153710832595667</v>
      </c>
      <c r="M69" s="69">
        <f t="shared" si="29"/>
        <v>13.603</v>
      </c>
      <c r="N69" s="70">
        <f t="shared" si="30"/>
        <v>0.14035980768834883</v>
      </c>
      <c r="O69" s="70">
        <f t="shared" si="31"/>
        <v>13.802047756020968</v>
      </c>
      <c r="P69" s="109">
        <f t="shared" si="32"/>
        <v>3</v>
      </c>
      <c r="Q69" s="110">
        <f t="shared" si="33"/>
        <v>3</v>
      </c>
      <c r="R69" s="110">
        <f t="shared" si="34"/>
        <v>295</v>
      </c>
      <c r="T69">
        <v>502</v>
      </c>
      <c r="U69">
        <v>3458</v>
      </c>
      <c r="V69" t="s">
        <v>361</v>
      </c>
      <c r="W69">
        <v>2137.364</v>
      </c>
      <c r="X69">
        <v>1076.932</v>
      </c>
      <c r="Y69">
        <v>1.9850000000000001</v>
      </c>
      <c r="Z69">
        <v>13.603</v>
      </c>
      <c r="AA69">
        <v>131.321913</v>
      </c>
      <c r="AB69">
        <v>1.836913</v>
      </c>
      <c r="AC69">
        <v>48.080804000000001</v>
      </c>
      <c r="AD69" s="1">
        <v>559</v>
      </c>
      <c r="AE69">
        <v>3</v>
      </c>
      <c r="AF69">
        <v>295</v>
      </c>
      <c r="AG69">
        <v>76</v>
      </c>
      <c r="AH69">
        <v>16.275759999999998</v>
      </c>
      <c r="AI69">
        <v>592.79999999999995</v>
      </c>
      <c r="AJ69">
        <v>0</v>
      </c>
      <c r="AK69">
        <v>3</v>
      </c>
      <c r="AL69">
        <v>82</v>
      </c>
      <c r="AM69" t="s">
        <v>362</v>
      </c>
      <c r="AN69" t="s">
        <v>678</v>
      </c>
      <c r="AO69">
        <v>1536.5039999999999</v>
      </c>
      <c r="AR69" t="s">
        <v>117</v>
      </c>
      <c r="AS69" t="s">
        <v>118</v>
      </c>
      <c r="AT69" t="s">
        <v>214</v>
      </c>
      <c r="AU69" t="s">
        <v>361</v>
      </c>
      <c r="AV69" t="s">
        <v>48</v>
      </c>
      <c r="AW69">
        <v>6</v>
      </c>
      <c r="BB69">
        <v>0.91071859490215923</v>
      </c>
      <c r="BC69" t="s">
        <v>68</v>
      </c>
      <c r="BF69" t="s">
        <v>117</v>
      </c>
      <c r="BG69" t="s">
        <v>118</v>
      </c>
      <c r="BH69" t="s">
        <v>361</v>
      </c>
      <c r="BI69">
        <v>3458</v>
      </c>
      <c r="BJ69">
        <v>6</v>
      </c>
      <c r="BK69" t="s">
        <v>214</v>
      </c>
      <c r="BL69" t="s">
        <v>566</v>
      </c>
      <c r="BM69">
        <v>0.91071859490215923</v>
      </c>
      <c r="BN69" t="s">
        <v>68</v>
      </c>
      <c r="BO69" t="s">
        <v>174</v>
      </c>
      <c r="BP69">
        <v>2137.364</v>
      </c>
      <c r="BQ69" t="s">
        <v>71</v>
      </c>
    </row>
    <row r="70" spans="1:69" ht="16.5">
      <c r="A70" s="42" t="str">
        <f t="shared" si="18"/>
        <v>강인여객</v>
      </c>
      <c r="B70" s="43" t="str">
        <f t="shared" ref="B70:B133" si="35">IF(BH70="NULL", E70, BH70)</f>
        <v>백승우</v>
      </c>
      <c r="C70" s="44" t="str">
        <f t="shared" si="19"/>
        <v>S</v>
      </c>
      <c r="D70" s="45">
        <f t="shared" si="20"/>
        <v>1.0821737500408384</v>
      </c>
      <c r="E70" s="46">
        <f t="shared" si="21"/>
        <v>260</v>
      </c>
      <c r="F70" s="47" t="str">
        <f t="shared" si="22"/>
        <v>103-1</v>
      </c>
      <c r="G70" s="48" t="str">
        <f t="shared" si="23"/>
        <v>70바5962</v>
      </c>
      <c r="H70" s="49">
        <f t="shared" si="24"/>
        <v>2</v>
      </c>
      <c r="I70" s="50">
        <f t="shared" si="25"/>
        <v>2195.4589999999998</v>
      </c>
      <c r="J70" s="51">
        <f t="shared" si="26"/>
        <v>7.2943232191894298E-3</v>
      </c>
      <c r="K70" s="51">
        <f t="shared" si="27"/>
        <v>0.32031736337371297</v>
      </c>
      <c r="L70" s="51">
        <f t="shared" si="28"/>
        <v>0.19449235900101075</v>
      </c>
      <c r="M70" s="52">
        <f t="shared" si="29"/>
        <v>9.8409999999999993</v>
      </c>
      <c r="N70" s="53">
        <f t="shared" si="30"/>
        <v>0.2732913709616076</v>
      </c>
      <c r="O70" s="53">
        <f t="shared" si="31"/>
        <v>4.6459533063473293</v>
      </c>
      <c r="P70" s="111">
        <f t="shared" si="32"/>
        <v>0</v>
      </c>
      <c r="Q70" s="112">
        <f t="shared" si="33"/>
        <v>6</v>
      </c>
      <c r="R70" s="112">
        <f t="shared" si="34"/>
        <v>102</v>
      </c>
      <c r="T70">
        <v>502</v>
      </c>
      <c r="U70">
        <v>260</v>
      </c>
      <c r="V70" t="s">
        <v>363</v>
      </c>
      <c r="W70">
        <v>2195.4589999999998</v>
      </c>
      <c r="X70">
        <v>922.25900000000001</v>
      </c>
      <c r="Y70">
        <v>2.3809999999999998</v>
      </c>
      <c r="Z70">
        <v>9.8409999999999993</v>
      </c>
      <c r="AA70">
        <v>127.48352</v>
      </c>
      <c r="AB70">
        <v>0.92990600000000001</v>
      </c>
      <c r="AC70">
        <v>40.835185000000003</v>
      </c>
      <c r="AD70" s="1">
        <v>427</v>
      </c>
      <c r="AE70">
        <v>6</v>
      </c>
      <c r="AF70">
        <v>102</v>
      </c>
      <c r="AG70">
        <v>84</v>
      </c>
      <c r="AH70">
        <v>17.221512000000001</v>
      </c>
      <c r="AI70">
        <v>374.5</v>
      </c>
      <c r="AJ70">
        <v>0</v>
      </c>
      <c r="AK70">
        <v>0</v>
      </c>
      <c r="AL70">
        <v>0</v>
      </c>
      <c r="AM70" t="s">
        <v>364</v>
      </c>
      <c r="AN70" t="s">
        <v>679</v>
      </c>
      <c r="AO70">
        <v>2100.0479999999998</v>
      </c>
      <c r="AR70" t="s">
        <v>117</v>
      </c>
      <c r="AS70" t="s">
        <v>119</v>
      </c>
      <c r="AT70" t="s">
        <v>233</v>
      </c>
      <c r="AU70" t="s">
        <v>363</v>
      </c>
      <c r="AV70" t="s">
        <v>48</v>
      </c>
      <c r="AW70">
        <v>2</v>
      </c>
      <c r="BB70">
        <v>1.0821737500408384</v>
      </c>
      <c r="BC70" t="s">
        <v>71</v>
      </c>
      <c r="BF70" t="s">
        <v>117</v>
      </c>
      <c r="BG70" t="s">
        <v>119</v>
      </c>
      <c r="BH70" t="s">
        <v>363</v>
      </c>
      <c r="BI70">
        <v>260</v>
      </c>
      <c r="BJ70">
        <v>2</v>
      </c>
      <c r="BK70" t="s">
        <v>233</v>
      </c>
      <c r="BL70" t="s">
        <v>247</v>
      </c>
      <c r="BM70">
        <v>1.0821737500408384</v>
      </c>
      <c r="BN70" t="s">
        <v>71</v>
      </c>
      <c r="BO70" t="s">
        <v>175</v>
      </c>
      <c r="BP70">
        <v>2195.4589999999998</v>
      </c>
      <c r="BQ70" t="s">
        <v>69</v>
      </c>
    </row>
    <row r="71" spans="1:69" ht="16.5">
      <c r="A71" s="59" t="str">
        <f t="shared" si="18"/>
        <v>강인여객</v>
      </c>
      <c r="B71" s="60" t="str">
        <f t="shared" si="35"/>
        <v>백청하</v>
      </c>
      <c r="C71" s="61" t="str">
        <f t="shared" si="19"/>
        <v>C</v>
      </c>
      <c r="D71" s="62">
        <f t="shared" si="20"/>
        <v>0.86684526512649507</v>
      </c>
      <c r="E71" s="63">
        <f t="shared" si="21"/>
        <v>8197</v>
      </c>
      <c r="F71" s="64" t="str">
        <f t="shared" si="22"/>
        <v>103</v>
      </c>
      <c r="G71" s="65" t="str">
        <f t="shared" si="23"/>
        <v>70바6016</v>
      </c>
      <c r="H71" s="66">
        <f t="shared" si="24"/>
        <v>4</v>
      </c>
      <c r="I71" s="67">
        <f t="shared" si="25"/>
        <v>2276.3049999999998</v>
      </c>
      <c r="J71" s="68">
        <f t="shared" si="26"/>
        <v>8.0207761537018276E-3</v>
      </c>
      <c r="K71" s="68">
        <f t="shared" si="27"/>
        <v>0.37693804551945953</v>
      </c>
      <c r="L71" s="68">
        <f t="shared" si="28"/>
        <v>0.28774702862753454</v>
      </c>
      <c r="M71" s="69">
        <f t="shared" si="29"/>
        <v>16.303999999999998</v>
      </c>
      <c r="N71" s="70">
        <f t="shared" si="30"/>
        <v>0.70289350504435921</v>
      </c>
      <c r="O71" s="70">
        <f t="shared" si="31"/>
        <v>31.54234603886562</v>
      </c>
      <c r="P71" s="109">
        <f t="shared" si="32"/>
        <v>0</v>
      </c>
      <c r="Q71" s="110">
        <f t="shared" si="33"/>
        <v>16</v>
      </c>
      <c r="R71" s="110">
        <f t="shared" si="34"/>
        <v>718</v>
      </c>
      <c r="T71">
        <v>502</v>
      </c>
      <c r="U71">
        <v>8197</v>
      </c>
      <c r="V71" t="s">
        <v>365</v>
      </c>
      <c r="W71">
        <v>2276.3049999999998</v>
      </c>
      <c r="X71">
        <v>1198.896</v>
      </c>
      <c r="Y71">
        <v>1.899</v>
      </c>
      <c r="Z71">
        <v>16.303999999999998</v>
      </c>
      <c r="AA71">
        <v>129.00135599999999</v>
      </c>
      <c r="AB71">
        <v>1.034691</v>
      </c>
      <c r="AC71">
        <v>48.625518999999997</v>
      </c>
      <c r="AD71" s="1">
        <v>655</v>
      </c>
      <c r="AE71">
        <v>16</v>
      </c>
      <c r="AF71">
        <v>718</v>
      </c>
      <c r="AG71">
        <v>93</v>
      </c>
      <c r="AH71">
        <v>17.645589000000001</v>
      </c>
      <c r="AI71">
        <v>2648.1</v>
      </c>
      <c r="AJ71">
        <v>300</v>
      </c>
      <c r="AK71">
        <v>0</v>
      </c>
      <c r="AL71">
        <v>0</v>
      </c>
      <c r="AM71" t="s">
        <v>366</v>
      </c>
      <c r="AN71" t="s">
        <v>680</v>
      </c>
      <c r="AO71">
        <v>1904.229</v>
      </c>
      <c r="AR71" t="s">
        <v>117</v>
      </c>
      <c r="AS71" t="s">
        <v>118</v>
      </c>
      <c r="AT71" t="s">
        <v>214</v>
      </c>
      <c r="AU71" t="s">
        <v>365</v>
      </c>
      <c r="AV71" t="s">
        <v>48</v>
      </c>
      <c r="AW71">
        <v>4</v>
      </c>
      <c r="BB71">
        <v>0.86684526512649507</v>
      </c>
      <c r="BC71" t="s">
        <v>69</v>
      </c>
      <c r="BF71" t="s">
        <v>117</v>
      </c>
      <c r="BG71" t="s">
        <v>118</v>
      </c>
      <c r="BH71" t="s">
        <v>365</v>
      </c>
      <c r="BI71">
        <v>8197</v>
      </c>
      <c r="BJ71">
        <v>4</v>
      </c>
      <c r="BK71" t="s">
        <v>214</v>
      </c>
      <c r="BL71" t="s">
        <v>197</v>
      </c>
      <c r="BM71">
        <v>0.86684526512649507</v>
      </c>
      <c r="BN71" t="s">
        <v>69</v>
      </c>
      <c r="BO71" t="s">
        <v>176</v>
      </c>
      <c r="BP71">
        <v>2276.3049999999998</v>
      </c>
      <c r="BQ71" t="s">
        <v>66</v>
      </c>
    </row>
    <row r="72" spans="1:69" ht="16.5">
      <c r="A72" s="42" t="str">
        <f t="shared" ref="A72:A87" si="36">BF72</f>
        <v>강인여객</v>
      </c>
      <c r="B72" s="43" t="str">
        <f t="shared" si="35"/>
        <v>변일성</v>
      </c>
      <c r="C72" s="44" t="str">
        <f t="shared" ref="C72:C87" si="37">BN72</f>
        <v>D</v>
      </c>
      <c r="D72" s="45">
        <f t="shared" ref="D72:D87" si="38">BM72</f>
        <v>0.84098878463408788</v>
      </c>
      <c r="E72" s="46">
        <f t="shared" ref="E72:E87" si="39">U72</f>
        <v>7561</v>
      </c>
      <c r="F72" s="47" t="str">
        <f t="shared" ref="F72:F87" si="40">BG72</f>
        <v>103</v>
      </c>
      <c r="G72" s="48" t="str">
        <f t="shared" ref="G72:G87" si="41">BK72</f>
        <v>72바1258</v>
      </c>
      <c r="H72" s="49">
        <f t="shared" ref="H72:H87" si="42">BJ72</f>
        <v>3</v>
      </c>
      <c r="I72" s="50">
        <f t="shared" ref="I72:I87" si="43">BP72</f>
        <v>2363.3269999999998</v>
      </c>
      <c r="J72" s="51">
        <f t="shared" ref="J72:J87" si="44">AB72/AA72</f>
        <v>2.6752063925104604E-2</v>
      </c>
      <c r="K72" s="51">
        <f t="shared" ref="K72:K87" si="45">AC72/AA72</f>
        <v>0.39727043781103</v>
      </c>
      <c r="L72" s="51">
        <f t="shared" ref="L72:L87" si="46">AD72/I72</f>
        <v>0.27884418872208544</v>
      </c>
      <c r="M72" s="52">
        <f t="shared" ref="M72:M87" si="47">Z72</f>
        <v>16.579999999999998</v>
      </c>
      <c r="N72" s="53">
        <f t="shared" ref="N72:N87" si="48">AE72*100/W72</f>
        <v>0.70925862030841069</v>
      </c>
      <c r="O72" s="53">
        <f t="shared" ref="O72:O87" si="49">AF72*100/W72</f>
        <v>66.461704832429305</v>
      </c>
      <c r="P72" s="111">
        <f t="shared" ref="P72:P87" si="50">AK72</f>
        <v>35</v>
      </c>
      <c r="Q72" s="112">
        <f t="shared" ref="Q72:Q87" si="51">AE72</f>
        <v>17</v>
      </c>
      <c r="R72" s="112">
        <f t="shared" ref="R72:R87" si="52">AF72</f>
        <v>1593</v>
      </c>
      <c r="T72">
        <v>502</v>
      </c>
      <c r="U72">
        <v>7561</v>
      </c>
      <c r="V72" t="s">
        <v>367</v>
      </c>
      <c r="W72">
        <v>2396.8690000000001</v>
      </c>
      <c r="X72">
        <v>1296.6220000000001</v>
      </c>
      <c r="Y72">
        <v>1.849</v>
      </c>
      <c r="Z72">
        <v>16.579999999999998</v>
      </c>
      <c r="AA72">
        <v>152.08497600000001</v>
      </c>
      <c r="AB72">
        <v>4.068587</v>
      </c>
      <c r="AC72">
        <v>60.418864999999997</v>
      </c>
      <c r="AD72" s="1">
        <v>659</v>
      </c>
      <c r="AE72">
        <v>17</v>
      </c>
      <c r="AF72">
        <v>1593</v>
      </c>
      <c r="AG72">
        <v>94</v>
      </c>
      <c r="AH72">
        <v>15.760064</v>
      </c>
      <c r="AI72">
        <v>2791.9</v>
      </c>
      <c r="AJ72">
        <v>279.5</v>
      </c>
      <c r="AK72">
        <v>35</v>
      </c>
      <c r="AL72">
        <v>15387</v>
      </c>
      <c r="AM72" t="s">
        <v>368</v>
      </c>
      <c r="AN72" t="s">
        <v>681</v>
      </c>
      <c r="AO72">
        <v>2172.547</v>
      </c>
      <c r="AR72" t="s">
        <v>117</v>
      </c>
      <c r="AS72" t="s">
        <v>118</v>
      </c>
      <c r="AT72" t="s">
        <v>216</v>
      </c>
      <c r="AU72" t="s">
        <v>367</v>
      </c>
      <c r="AV72" t="s">
        <v>48</v>
      </c>
      <c r="AW72">
        <v>3</v>
      </c>
      <c r="BB72">
        <v>0.84098878463408788</v>
      </c>
      <c r="BC72" t="s">
        <v>67</v>
      </c>
      <c r="BF72" t="s">
        <v>117</v>
      </c>
      <c r="BG72" t="s">
        <v>118</v>
      </c>
      <c r="BH72" t="s">
        <v>367</v>
      </c>
      <c r="BI72">
        <v>7561</v>
      </c>
      <c r="BJ72">
        <v>3</v>
      </c>
      <c r="BK72" t="s">
        <v>216</v>
      </c>
      <c r="BL72" t="s">
        <v>202</v>
      </c>
      <c r="BM72">
        <v>0.84098878463408788</v>
      </c>
      <c r="BN72" t="s">
        <v>67</v>
      </c>
      <c r="BO72" t="s">
        <v>178</v>
      </c>
      <c r="BP72">
        <v>2363.3269999999998</v>
      </c>
      <c r="BQ72" t="s">
        <v>66</v>
      </c>
    </row>
    <row r="73" spans="1:69" ht="16.5">
      <c r="A73" s="59" t="str">
        <f t="shared" si="36"/>
        <v>강인여객</v>
      </c>
      <c r="B73" s="60" t="str">
        <f t="shared" si="35"/>
        <v>변종모</v>
      </c>
      <c r="C73" s="61" t="str">
        <f t="shared" si="37"/>
        <v>B</v>
      </c>
      <c r="D73" s="62">
        <f t="shared" si="38"/>
        <v>0.92729648868935555</v>
      </c>
      <c r="E73" s="63">
        <f t="shared" si="39"/>
        <v>5388</v>
      </c>
      <c r="F73" s="64" t="str">
        <f t="shared" si="40"/>
        <v>103</v>
      </c>
      <c r="G73" s="65" t="str">
        <f t="shared" si="41"/>
        <v>70바5023</v>
      </c>
      <c r="H73" s="66">
        <f t="shared" si="42"/>
        <v>15</v>
      </c>
      <c r="I73" s="67">
        <f t="shared" si="43"/>
        <v>2508.5130000000004</v>
      </c>
      <c r="J73" s="68">
        <f t="shared" si="44"/>
        <v>5.282578058923959E-3</v>
      </c>
      <c r="K73" s="68">
        <f t="shared" si="45"/>
        <v>0.38259132237287019</v>
      </c>
      <c r="L73" s="68">
        <f t="shared" si="46"/>
        <v>0.19214570544382267</v>
      </c>
      <c r="M73" s="69">
        <f t="shared" si="47"/>
        <v>15.204000000000001</v>
      </c>
      <c r="N73" s="70">
        <f t="shared" si="48"/>
        <v>0.47837105089748388</v>
      </c>
      <c r="O73" s="70">
        <f t="shared" si="49"/>
        <v>47.199277021885081</v>
      </c>
      <c r="P73" s="109">
        <f t="shared" si="50"/>
        <v>6</v>
      </c>
      <c r="Q73" s="110">
        <f t="shared" si="51"/>
        <v>12</v>
      </c>
      <c r="R73" s="110">
        <f t="shared" si="52"/>
        <v>1184</v>
      </c>
      <c r="T73">
        <v>502</v>
      </c>
      <c r="U73">
        <v>5388</v>
      </c>
      <c r="V73" t="s">
        <v>369</v>
      </c>
      <c r="W73">
        <v>2508.5129999999999</v>
      </c>
      <c r="X73">
        <v>1242.912</v>
      </c>
      <c r="Y73">
        <v>2.0179999999999998</v>
      </c>
      <c r="Z73">
        <v>15.204000000000001</v>
      </c>
      <c r="AA73">
        <v>148.27968300000001</v>
      </c>
      <c r="AB73">
        <v>0.78329899999999997</v>
      </c>
      <c r="AC73">
        <v>56.730519999999999</v>
      </c>
      <c r="AD73" s="1">
        <v>482</v>
      </c>
      <c r="AE73">
        <v>12</v>
      </c>
      <c r="AF73">
        <v>1184</v>
      </c>
      <c r="AG73">
        <v>81</v>
      </c>
      <c r="AH73">
        <v>16.917442000000001</v>
      </c>
      <c r="AI73">
        <v>1454.9</v>
      </c>
      <c r="AJ73">
        <v>6.5</v>
      </c>
      <c r="AK73">
        <v>6</v>
      </c>
      <c r="AL73">
        <v>680</v>
      </c>
      <c r="AM73" t="s">
        <v>370</v>
      </c>
      <c r="AN73" t="s">
        <v>682</v>
      </c>
      <c r="AO73">
        <v>409.601</v>
      </c>
      <c r="AR73" t="s">
        <v>117</v>
      </c>
      <c r="AS73" t="s">
        <v>118</v>
      </c>
      <c r="AT73" t="s">
        <v>191</v>
      </c>
      <c r="AU73" t="s">
        <v>369</v>
      </c>
      <c r="AV73" t="s">
        <v>48</v>
      </c>
      <c r="AW73">
        <v>15</v>
      </c>
      <c r="BB73">
        <v>0.92729648868935555</v>
      </c>
      <c r="BC73" t="s">
        <v>68</v>
      </c>
      <c r="BF73" t="s">
        <v>117</v>
      </c>
      <c r="BG73" t="s">
        <v>118</v>
      </c>
      <c r="BH73" t="s">
        <v>369</v>
      </c>
      <c r="BI73">
        <v>5388</v>
      </c>
      <c r="BJ73">
        <v>15</v>
      </c>
      <c r="BK73" t="s">
        <v>191</v>
      </c>
      <c r="BL73" t="s">
        <v>574</v>
      </c>
      <c r="BM73">
        <v>0.92729648868935555</v>
      </c>
      <c r="BN73" t="s">
        <v>68</v>
      </c>
      <c r="BO73" t="s">
        <v>174</v>
      </c>
      <c r="BP73">
        <v>2508.5130000000004</v>
      </c>
      <c r="BQ73" t="s">
        <v>69</v>
      </c>
    </row>
    <row r="74" spans="1:69" ht="16.5">
      <c r="A74" s="42" t="str">
        <f t="shared" si="36"/>
        <v>강인여객</v>
      </c>
      <c r="B74" s="43" t="str">
        <f t="shared" si="35"/>
        <v>서상복</v>
      </c>
      <c r="C74" s="44" t="str">
        <f t="shared" si="37"/>
        <v>F</v>
      </c>
      <c r="D74" s="45">
        <f t="shared" si="38"/>
        <v>0.79975885693637261</v>
      </c>
      <c r="E74" s="46">
        <f t="shared" si="39"/>
        <v>9400</v>
      </c>
      <c r="F74" s="47" t="str">
        <f t="shared" si="40"/>
        <v>103</v>
      </c>
      <c r="G74" s="48" t="str">
        <f t="shared" si="41"/>
        <v>72바1300</v>
      </c>
      <c r="H74" s="49">
        <f t="shared" si="42"/>
        <v>3</v>
      </c>
      <c r="I74" s="50">
        <f t="shared" si="43"/>
        <v>1886.875</v>
      </c>
      <c r="J74" s="51">
        <f t="shared" si="44"/>
        <v>2.9319709834963088E-2</v>
      </c>
      <c r="K74" s="51">
        <f t="shared" si="45"/>
        <v>0.39881498039172331</v>
      </c>
      <c r="L74" s="51">
        <f t="shared" si="46"/>
        <v>0.1695925803246108</v>
      </c>
      <c r="M74" s="52">
        <f t="shared" si="47"/>
        <v>20.013999999999999</v>
      </c>
      <c r="N74" s="53">
        <f t="shared" si="48"/>
        <v>0</v>
      </c>
      <c r="O74" s="53">
        <f t="shared" si="49"/>
        <v>12.1894667108314</v>
      </c>
      <c r="P74" s="111">
        <f t="shared" si="50"/>
        <v>713</v>
      </c>
      <c r="Q74" s="112">
        <f t="shared" si="51"/>
        <v>0</v>
      </c>
      <c r="R74" s="112">
        <f t="shared" si="52"/>
        <v>230</v>
      </c>
      <c r="T74">
        <v>502</v>
      </c>
      <c r="U74">
        <v>9400</v>
      </c>
      <c r="V74" t="s">
        <v>371</v>
      </c>
      <c r="W74">
        <v>1886.875</v>
      </c>
      <c r="X74">
        <v>1117.5709999999999</v>
      </c>
      <c r="Y74">
        <v>1.6879999999999999</v>
      </c>
      <c r="Z74">
        <v>20.013999999999999</v>
      </c>
      <c r="AA74">
        <v>121.20137</v>
      </c>
      <c r="AB74">
        <v>3.5535890000000001</v>
      </c>
      <c r="AC74">
        <v>48.336922000000001</v>
      </c>
      <c r="AD74" s="1">
        <v>320</v>
      </c>
      <c r="AE74">
        <v>0</v>
      </c>
      <c r="AF74">
        <v>230</v>
      </c>
      <c r="AG74">
        <v>90</v>
      </c>
      <c r="AH74">
        <v>15.568099</v>
      </c>
      <c r="AI74">
        <v>1899.6</v>
      </c>
      <c r="AJ74">
        <v>54.2</v>
      </c>
      <c r="AK74">
        <v>713</v>
      </c>
      <c r="AL74">
        <v>1764</v>
      </c>
      <c r="AM74" t="s">
        <v>372</v>
      </c>
      <c r="AN74" t="s">
        <v>683</v>
      </c>
      <c r="AO74">
        <v>1672.1669999999999</v>
      </c>
      <c r="AR74" t="s">
        <v>117</v>
      </c>
      <c r="AS74" t="s">
        <v>118</v>
      </c>
      <c r="AT74" t="s">
        <v>221</v>
      </c>
      <c r="AU74" t="s">
        <v>371</v>
      </c>
      <c r="AV74" t="s">
        <v>48</v>
      </c>
      <c r="AW74">
        <v>3</v>
      </c>
      <c r="BB74">
        <v>0.79975885693637261</v>
      </c>
      <c r="BC74" t="s">
        <v>70</v>
      </c>
      <c r="BF74" t="s">
        <v>117</v>
      </c>
      <c r="BG74" t="s">
        <v>118</v>
      </c>
      <c r="BH74" t="s">
        <v>371</v>
      </c>
      <c r="BI74">
        <v>9400</v>
      </c>
      <c r="BJ74">
        <v>3</v>
      </c>
      <c r="BK74" t="s">
        <v>221</v>
      </c>
      <c r="BL74" t="s">
        <v>209</v>
      </c>
      <c r="BM74">
        <v>0.79975885693637261</v>
      </c>
      <c r="BN74" t="s">
        <v>70</v>
      </c>
      <c r="BO74" t="s">
        <v>183</v>
      </c>
      <c r="BP74">
        <v>1886.875</v>
      </c>
      <c r="BQ74" t="s">
        <v>68</v>
      </c>
    </row>
    <row r="75" spans="1:69" ht="16.5">
      <c r="A75" s="59" t="str">
        <f t="shared" si="36"/>
        <v>강인여객</v>
      </c>
      <c r="B75" s="60" t="str">
        <f t="shared" si="35"/>
        <v>서지원</v>
      </c>
      <c r="C75" s="61" t="str">
        <f t="shared" si="37"/>
        <v>B</v>
      </c>
      <c r="D75" s="62">
        <f t="shared" si="38"/>
        <v>0.94914625061531976</v>
      </c>
      <c r="E75" s="63">
        <f t="shared" si="39"/>
        <v>869</v>
      </c>
      <c r="F75" s="64" t="str">
        <f t="shared" si="40"/>
        <v>103-1</v>
      </c>
      <c r="G75" s="65" t="str">
        <f t="shared" si="41"/>
        <v>70바6036</v>
      </c>
      <c r="H75" s="66">
        <f t="shared" si="42"/>
        <v>3</v>
      </c>
      <c r="I75" s="67">
        <f t="shared" si="43"/>
        <v>2179.0229999999997</v>
      </c>
      <c r="J75" s="68">
        <f t="shared" si="44"/>
        <v>1.1613471269603206E-2</v>
      </c>
      <c r="K75" s="68">
        <f t="shared" si="45"/>
        <v>0.3693547375098804</v>
      </c>
      <c r="L75" s="68">
        <f t="shared" si="46"/>
        <v>0.21936436650737512</v>
      </c>
      <c r="M75" s="69">
        <f t="shared" si="47"/>
        <v>18.599</v>
      </c>
      <c r="N75" s="70">
        <f t="shared" si="48"/>
        <v>0.22946063442194045</v>
      </c>
      <c r="O75" s="70">
        <f t="shared" si="49"/>
        <v>25.378346167066614</v>
      </c>
      <c r="P75" s="109">
        <f t="shared" si="50"/>
        <v>0</v>
      </c>
      <c r="Q75" s="110">
        <f t="shared" si="51"/>
        <v>5</v>
      </c>
      <c r="R75" s="110">
        <f t="shared" si="52"/>
        <v>553</v>
      </c>
      <c r="T75">
        <v>502</v>
      </c>
      <c r="U75">
        <v>869</v>
      </c>
      <c r="V75" t="s">
        <v>373</v>
      </c>
      <c r="W75">
        <v>2179.0230000000001</v>
      </c>
      <c r="X75">
        <v>1140.6610000000001</v>
      </c>
      <c r="Y75">
        <v>1.91</v>
      </c>
      <c r="Z75">
        <v>18.599</v>
      </c>
      <c r="AA75">
        <v>120.76079300000001</v>
      </c>
      <c r="AB75">
        <v>1.402452</v>
      </c>
      <c r="AC75">
        <v>44.603571000000002</v>
      </c>
      <c r="AD75" s="1">
        <v>478</v>
      </c>
      <c r="AE75">
        <v>5</v>
      </c>
      <c r="AF75">
        <v>553</v>
      </c>
      <c r="AG75">
        <v>91</v>
      </c>
      <c r="AH75">
        <v>18.044125999999999</v>
      </c>
      <c r="AI75">
        <v>3119.6</v>
      </c>
      <c r="AJ75">
        <v>485.6</v>
      </c>
      <c r="AK75">
        <v>0</v>
      </c>
      <c r="AL75">
        <v>0</v>
      </c>
      <c r="AM75" t="s">
        <v>374</v>
      </c>
      <c r="AN75" t="s">
        <v>684</v>
      </c>
      <c r="AO75">
        <v>1979.175</v>
      </c>
      <c r="AR75" t="s">
        <v>117</v>
      </c>
      <c r="AS75" t="s">
        <v>119</v>
      </c>
      <c r="AT75" t="s">
        <v>240</v>
      </c>
      <c r="AU75" t="s">
        <v>373</v>
      </c>
      <c r="AV75" t="s">
        <v>48</v>
      </c>
      <c r="AW75">
        <v>3</v>
      </c>
      <c r="BB75">
        <v>0.94914625061531976</v>
      </c>
      <c r="BC75" t="s">
        <v>68</v>
      </c>
      <c r="BF75" t="s">
        <v>117</v>
      </c>
      <c r="BG75" t="s">
        <v>119</v>
      </c>
      <c r="BH75" t="s">
        <v>373</v>
      </c>
      <c r="BI75">
        <v>869</v>
      </c>
      <c r="BJ75">
        <v>3</v>
      </c>
      <c r="BK75" t="s">
        <v>240</v>
      </c>
      <c r="BL75" t="s">
        <v>231</v>
      </c>
      <c r="BM75">
        <v>0.94914625061531976</v>
      </c>
      <c r="BN75" t="s">
        <v>68</v>
      </c>
      <c r="BO75" t="s">
        <v>174</v>
      </c>
      <c r="BP75">
        <v>2179.0229999999997</v>
      </c>
      <c r="BQ75" t="s">
        <v>69</v>
      </c>
    </row>
    <row r="76" spans="1:69" ht="16.5">
      <c r="A76" s="42" t="str">
        <f t="shared" si="36"/>
        <v>강인여객</v>
      </c>
      <c r="B76" s="43" t="str">
        <f t="shared" si="35"/>
        <v>석진호</v>
      </c>
      <c r="C76" s="44" t="str">
        <f t="shared" si="37"/>
        <v>S</v>
      </c>
      <c r="D76" s="45">
        <f t="shared" si="38"/>
        <v>1.0429991384094417</v>
      </c>
      <c r="E76" s="46">
        <f t="shared" si="39"/>
        <v>5107</v>
      </c>
      <c r="F76" s="47" t="str">
        <f t="shared" si="40"/>
        <v>103</v>
      </c>
      <c r="G76" s="48" t="str">
        <f t="shared" si="41"/>
        <v>70바5987</v>
      </c>
      <c r="H76" s="49">
        <f t="shared" si="42"/>
        <v>4</v>
      </c>
      <c r="I76" s="50">
        <f t="shared" si="43"/>
        <v>2365.6640000000002</v>
      </c>
      <c r="J76" s="51">
        <f t="shared" si="44"/>
        <v>4.4003181906121435E-3</v>
      </c>
      <c r="K76" s="51">
        <f t="shared" si="45"/>
        <v>0.35923509554012278</v>
      </c>
      <c r="L76" s="51">
        <f t="shared" si="46"/>
        <v>0.26884629431736712</v>
      </c>
      <c r="M76" s="52">
        <f t="shared" si="47"/>
        <v>12.5</v>
      </c>
      <c r="N76" s="53">
        <f t="shared" si="48"/>
        <v>0.33817143939291461</v>
      </c>
      <c r="O76" s="53">
        <f t="shared" si="49"/>
        <v>6.5098002083136057</v>
      </c>
      <c r="P76" s="111">
        <f t="shared" si="50"/>
        <v>0</v>
      </c>
      <c r="Q76" s="112">
        <f t="shared" si="51"/>
        <v>8</v>
      </c>
      <c r="R76" s="112">
        <f t="shared" si="52"/>
        <v>154</v>
      </c>
      <c r="T76">
        <v>502</v>
      </c>
      <c r="U76">
        <v>5107</v>
      </c>
      <c r="V76" t="s">
        <v>375</v>
      </c>
      <c r="W76">
        <v>2365.6640000000002</v>
      </c>
      <c r="X76">
        <v>1034.684</v>
      </c>
      <c r="Y76">
        <v>2.286</v>
      </c>
      <c r="Z76">
        <v>12.5</v>
      </c>
      <c r="AA76">
        <v>139.43968899999999</v>
      </c>
      <c r="AB76">
        <v>0.61357899999999999</v>
      </c>
      <c r="AC76">
        <v>50.091630000000002</v>
      </c>
      <c r="AD76" s="1">
        <v>636</v>
      </c>
      <c r="AE76">
        <v>8</v>
      </c>
      <c r="AF76">
        <v>154</v>
      </c>
      <c r="AG76">
        <v>82</v>
      </c>
      <c r="AH76">
        <v>16.965499000000001</v>
      </c>
      <c r="AI76">
        <v>1023.9</v>
      </c>
      <c r="AJ76">
        <v>0.7</v>
      </c>
      <c r="AK76">
        <v>0</v>
      </c>
      <c r="AL76">
        <v>0</v>
      </c>
      <c r="AM76" t="s">
        <v>376</v>
      </c>
      <c r="AN76" t="s">
        <v>685</v>
      </c>
      <c r="AO76">
        <v>1982.586</v>
      </c>
      <c r="AR76" t="s">
        <v>117</v>
      </c>
      <c r="AS76" t="s">
        <v>118</v>
      </c>
      <c r="AT76" t="s">
        <v>211</v>
      </c>
      <c r="AU76" t="s">
        <v>375</v>
      </c>
      <c r="AV76" t="s">
        <v>48</v>
      </c>
      <c r="AW76">
        <v>4</v>
      </c>
      <c r="BB76">
        <v>1.0429991384094417</v>
      </c>
      <c r="BC76" t="s">
        <v>71</v>
      </c>
      <c r="BF76" t="s">
        <v>117</v>
      </c>
      <c r="BG76" t="s">
        <v>118</v>
      </c>
      <c r="BH76" t="s">
        <v>375</v>
      </c>
      <c r="BI76">
        <v>5107</v>
      </c>
      <c r="BJ76">
        <v>4</v>
      </c>
      <c r="BK76" t="s">
        <v>211</v>
      </c>
      <c r="BL76" t="s">
        <v>199</v>
      </c>
      <c r="BM76">
        <v>1.0429991384094417</v>
      </c>
      <c r="BN76" t="s">
        <v>71</v>
      </c>
      <c r="BO76" t="s">
        <v>175</v>
      </c>
      <c r="BP76">
        <v>2365.6640000000002</v>
      </c>
      <c r="BQ76" t="s">
        <v>69</v>
      </c>
    </row>
    <row r="77" spans="1:69" ht="16.5">
      <c r="A77" s="59" t="str">
        <f t="shared" si="36"/>
        <v>강인여객</v>
      </c>
      <c r="B77" s="60" t="str">
        <f t="shared" si="35"/>
        <v>성미애</v>
      </c>
      <c r="C77" s="61" t="str">
        <f t="shared" si="37"/>
        <v>F</v>
      </c>
      <c r="D77" s="62">
        <f t="shared" si="38"/>
        <v>0.74441067075579137</v>
      </c>
      <c r="E77" s="63">
        <f t="shared" si="39"/>
        <v>1445</v>
      </c>
      <c r="F77" s="64" t="str">
        <f t="shared" si="40"/>
        <v>223</v>
      </c>
      <c r="G77" s="65" t="str">
        <f t="shared" si="41"/>
        <v>72바1263</v>
      </c>
      <c r="H77" s="66">
        <f t="shared" si="42"/>
        <v>4</v>
      </c>
      <c r="I77" s="67">
        <f t="shared" si="43"/>
        <v>3599.9930000000004</v>
      </c>
      <c r="J77" s="68">
        <f t="shared" si="44"/>
        <v>5.6179312590608115E-3</v>
      </c>
      <c r="K77" s="68">
        <f t="shared" si="45"/>
        <v>0.33476000065233258</v>
      </c>
      <c r="L77" s="68">
        <f t="shared" si="46"/>
        <v>0.16305587260864116</v>
      </c>
      <c r="M77" s="69">
        <f t="shared" si="47"/>
        <v>19.751000000000001</v>
      </c>
      <c r="N77" s="70">
        <f t="shared" si="48"/>
        <v>0.38888964506319873</v>
      </c>
      <c r="O77" s="70">
        <f t="shared" si="49"/>
        <v>100.86130723031961</v>
      </c>
      <c r="P77" s="109">
        <f t="shared" si="50"/>
        <v>47</v>
      </c>
      <c r="Q77" s="110">
        <f t="shared" si="51"/>
        <v>14</v>
      </c>
      <c r="R77" s="110">
        <f t="shared" si="52"/>
        <v>3631</v>
      </c>
      <c r="T77">
        <v>502</v>
      </c>
      <c r="U77">
        <v>1445</v>
      </c>
      <c r="V77" t="s">
        <v>377</v>
      </c>
      <c r="W77">
        <v>3599.9929999999999</v>
      </c>
      <c r="X77">
        <v>1864.069</v>
      </c>
      <c r="Y77">
        <v>1.931</v>
      </c>
      <c r="Z77">
        <v>19.751000000000001</v>
      </c>
      <c r="AA77">
        <v>159.05997400000001</v>
      </c>
      <c r="AB77">
        <v>0.89358800000000005</v>
      </c>
      <c r="AC77">
        <v>53.246917000000003</v>
      </c>
      <c r="AD77" s="1">
        <v>587</v>
      </c>
      <c r="AE77">
        <v>14</v>
      </c>
      <c r="AF77">
        <v>3631</v>
      </c>
      <c r="AG77">
        <v>91</v>
      </c>
      <c r="AH77">
        <v>22.632928</v>
      </c>
      <c r="AI77">
        <v>20146.3</v>
      </c>
      <c r="AJ77">
        <v>12758</v>
      </c>
      <c r="AK77">
        <v>47</v>
      </c>
      <c r="AL77">
        <v>19467</v>
      </c>
      <c r="AM77" t="s">
        <v>378</v>
      </c>
      <c r="AN77" t="s">
        <v>686</v>
      </c>
      <c r="AO77">
        <v>2654.7460000000001</v>
      </c>
      <c r="AR77" t="s">
        <v>117</v>
      </c>
      <c r="AS77" t="s">
        <v>120</v>
      </c>
      <c r="AT77" t="s">
        <v>256</v>
      </c>
      <c r="AU77" t="s">
        <v>377</v>
      </c>
      <c r="AV77" t="s">
        <v>48</v>
      </c>
      <c r="AW77">
        <v>4</v>
      </c>
      <c r="BB77">
        <v>0.74441067075579137</v>
      </c>
      <c r="BC77" t="s">
        <v>70</v>
      </c>
      <c r="BF77" t="s">
        <v>117</v>
      </c>
      <c r="BG77" t="s">
        <v>120</v>
      </c>
      <c r="BH77" t="s">
        <v>377</v>
      </c>
      <c r="BI77">
        <v>1445</v>
      </c>
      <c r="BJ77">
        <v>4</v>
      </c>
      <c r="BK77" t="s">
        <v>256</v>
      </c>
      <c r="BL77" t="s">
        <v>254</v>
      </c>
      <c r="BM77">
        <v>0.74441067075579137</v>
      </c>
      <c r="BN77" t="s">
        <v>70</v>
      </c>
      <c r="BO77" t="s">
        <v>183</v>
      </c>
      <c r="BP77">
        <v>3599.9930000000004</v>
      </c>
      <c r="BQ77" t="s">
        <v>68</v>
      </c>
    </row>
    <row r="78" spans="1:69" ht="16.5">
      <c r="A78" s="42" t="str">
        <f t="shared" si="36"/>
        <v>강인여객</v>
      </c>
      <c r="B78" s="43" t="str">
        <f t="shared" si="35"/>
        <v>성상용</v>
      </c>
      <c r="C78" s="44" t="str">
        <f t="shared" si="37"/>
        <v>B</v>
      </c>
      <c r="D78" s="45">
        <f t="shared" si="38"/>
        <v>0.91838102425360468</v>
      </c>
      <c r="E78" s="46">
        <f t="shared" si="39"/>
        <v>7219</v>
      </c>
      <c r="F78" s="47" t="str">
        <f t="shared" si="40"/>
        <v>103</v>
      </c>
      <c r="G78" s="48" t="str">
        <f t="shared" si="41"/>
        <v>72바1604</v>
      </c>
      <c r="H78" s="49">
        <f t="shared" si="42"/>
        <v>3</v>
      </c>
      <c r="I78" s="50">
        <f t="shared" si="43"/>
        <v>2549.1109999999999</v>
      </c>
      <c r="J78" s="51">
        <f t="shared" si="44"/>
        <v>6.4387434836631254E-3</v>
      </c>
      <c r="K78" s="51">
        <f t="shared" si="45"/>
        <v>0.37688382358079592</v>
      </c>
      <c r="L78" s="51">
        <f t="shared" si="46"/>
        <v>0.19614681353617008</v>
      </c>
      <c r="M78" s="52">
        <f t="shared" si="47"/>
        <v>14.101000000000001</v>
      </c>
      <c r="N78" s="53">
        <f t="shared" si="48"/>
        <v>0.19614681353617008</v>
      </c>
      <c r="O78" s="53">
        <f t="shared" si="49"/>
        <v>16.554791062452754</v>
      </c>
      <c r="P78" s="111">
        <f t="shared" si="50"/>
        <v>6</v>
      </c>
      <c r="Q78" s="112">
        <f t="shared" si="51"/>
        <v>5</v>
      </c>
      <c r="R78" s="112">
        <f t="shared" si="52"/>
        <v>422</v>
      </c>
      <c r="T78">
        <v>502</v>
      </c>
      <c r="U78">
        <v>7219</v>
      </c>
      <c r="V78" t="s">
        <v>379</v>
      </c>
      <c r="W78">
        <v>2549.1109999999999</v>
      </c>
      <c r="X78">
        <v>1306.1510000000001</v>
      </c>
      <c r="Y78">
        <v>1.952</v>
      </c>
      <c r="Z78">
        <v>14.101000000000001</v>
      </c>
      <c r="AA78">
        <v>158.151354</v>
      </c>
      <c r="AB78">
        <v>1.0182960000000001</v>
      </c>
      <c r="AC78">
        <v>59.604686999999998</v>
      </c>
      <c r="AD78" s="1">
        <v>500</v>
      </c>
      <c r="AE78">
        <v>5</v>
      </c>
      <c r="AF78">
        <v>422</v>
      </c>
      <c r="AG78">
        <v>90</v>
      </c>
      <c r="AH78">
        <v>16.118172999999999</v>
      </c>
      <c r="AI78">
        <v>1586.3</v>
      </c>
      <c r="AJ78">
        <v>17.8</v>
      </c>
      <c r="AK78">
        <v>6</v>
      </c>
      <c r="AL78">
        <v>1943</v>
      </c>
      <c r="AM78" t="s">
        <v>380</v>
      </c>
      <c r="AN78" t="s">
        <v>687</v>
      </c>
      <c r="AO78">
        <v>2103.431</v>
      </c>
      <c r="AR78" t="s">
        <v>117</v>
      </c>
      <c r="AS78" t="s">
        <v>118</v>
      </c>
      <c r="AT78" t="s">
        <v>225</v>
      </c>
      <c r="AU78" t="s">
        <v>379</v>
      </c>
      <c r="AV78" t="s">
        <v>48</v>
      </c>
      <c r="AW78">
        <v>3</v>
      </c>
      <c r="BB78">
        <v>0.91838102425360468</v>
      </c>
      <c r="BC78" t="s">
        <v>68</v>
      </c>
      <c r="BF78" t="s">
        <v>117</v>
      </c>
      <c r="BG78" t="s">
        <v>118</v>
      </c>
      <c r="BH78" t="s">
        <v>379</v>
      </c>
      <c r="BI78">
        <v>7219</v>
      </c>
      <c r="BJ78">
        <v>3</v>
      </c>
      <c r="BK78" t="s">
        <v>225</v>
      </c>
      <c r="BL78" t="s">
        <v>598</v>
      </c>
      <c r="BM78">
        <v>0.91838102425360468</v>
      </c>
      <c r="BN78" t="s">
        <v>68</v>
      </c>
      <c r="BO78" t="s">
        <v>174</v>
      </c>
      <c r="BP78">
        <v>2549.1109999999999</v>
      </c>
      <c r="BQ78" t="s">
        <v>68</v>
      </c>
    </row>
    <row r="79" spans="1:69" ht="16.5">
      <c r="A79" s="59" t="str">
        <f t="shared" si="36"/>
        <v>강인여객</v>
      </c>
      <c r="B79" s="60" t="str">
        <f t="shared" si="35"/>
        <v>성성철</v>
      </c>
      <c r="C79" s="61" t="str">
        <f t="shared" si="37"/>
        <v>C</v>
      </c>
      <c r="D79" s="62">
        <f t="shared" si="38"/>
        <v>0.87244348822314832</v>
      </c>
      <c r="E79" s="63">
        <f t="shared" si="39"/>
        <v>1881</v>
      </c>
      <c r="F79" s="64" t="str">
        <f t="shared" si="40"/>
        <v>예비</v>
      </c>
      <c r="G79" s="65" t="str">
        <f t="shared" si="41"/>
        <v>72바1340</v>
      </c>
      <c r="H79" s="66">
        <f t="shared" si="42"/>
        <v>9</v>
      </c>
      <c r="I79" s="67">
        <f t="shared" si="43"/>
        <v>4381.8130000000001</v>
      </c>
      <c r="J79" s="68">
        <f t="shared" si="44"/>
        <v>8.4000301632777968E-3</v>
      </c>
      <c r="K79" s="68">
        <f t="shared" si="45"/>
        <v>0.29970333993753978</v>
      </c>
      <c r="L79" s="68">
        <f t="shared" si="46"/>
        <v>0.2314110620421273</v>
      </c>
      <c r="M79" s="69">
        <f t="shared" si="47"/>
        <v>15.965999999999999</v>
      </c>
      <c r="N79" s="70">
        <f t="shared" si="48"/>
        <v>0.95850735757094152</v>
      </c>
      <c r="O79" s="70">
        <f t="shared" si="49"/>
        <v>27.40874610577859</v>
      </c>
      <c r="P79" s="109">
        <f t="shared" si="50"/>
        <v>24</v>
      </c>
      <c r="Q79" s="110">
        <f t="shared" si="51"/>
        <v>42</v>
      </c>
      <c r="R79" s="110">
        <f t="shared" si="52"/>
        <v>1201</v>
      </c>
      <c r="T79">
        <v>502</v>
      </c>
      <c r="U79">
        <v>1881</v>
      </c>
      <c r="V79" t="s">
        <v>381</v>
      </c>
      <c r="W79">
        <v>4381.8130000000001</v>
      </c>
      <c r="X79">
        <v>1935.454</v>
      </c>
      <c r="Y79">
        <v>2.2639999999999998</v>
      </c>
      <c r="Z79">
        <v>15.965999999999999</v>
      </c>
      <c r="AA79">
        <v>188.388014</v>
      </c>
      <c r="AB79">
        <v>1.582465</v>
      </c>
      <c r="AC79">
        <v>56.460517000000003</v>
      </c>
      <c r="AD79" s="1">
        <v>1014</v>
      </c>
      <c r="AE79">
        <v>42</v>
      </c>
      <c r="AF79">
        <v>1201</v>
      </c>
      <c r="AG79">
        <v>90</v>
      </c>
      <c r="AH79">
        <v>23.259509999999999</v>
      </c>
      <c r="AI79">
        <v>21118.2</v>
      </c>
      <c r="AJ79">
        <v>7521.4</v>
      </c>
      <c r="AK79">
        <v>24</v>
      </c>
      <c r="AL79">
        <v>15350</v>
      </c>
      <c r="AM79" t="s">
        <v>382</v>
      </c>
      <c r="AN79" t="s">
        <v>688</v>
      </c>
      <c r="AO79">
        <v>1590.6130000000001</v>
      </c>
      <c r="AR79" t="s">
        <v>117</v>
      </c>
      <c r="AS79" t="s">
        <v>90</v>
      </c>
      <c r="AT79" t="s">
        <v>271</v>
      </c>
      <c r="AU79" t="s">
        <v>381</v>
      </c>
      <c r="AV79" t="s">
        <v>48</v>
      </c>
      <c r="AW79">
        <v>9</v>
      </c>
      <c r="BB79">
        <v>0.87244348822314832</v>
      </c>
      <c r="BC79" t="s">
        <v>69</v>
      </c>
      <c r="BF79" t="s">
        <v>117</v>
      </c>
      <c r="BG79" t="s">
        <v>90</v>
      </c>
      <c r="BH79" t="s">
        <v>381</v>
      </c>
      <c r="BI79">
        <v>1881</v>
      </c>
      <c r="BJ79">
        <v>9</v>
      </c>
      <c r="BK79" t="s">
        <v>271</v>
      </c>
      <c r="BL79" t="s">
        <v>260</v>
      </c>
      <c r="BM79">
        <v>0.87244348822314832</v>
      </c>
      <c r="BN79" t="s">
        <v>69</v>
      </c>
      <c r="BO79" t="s">
        <v>176</v>
      </c>
      <c r="BP79">
        <v>4381.8130000000001</v>
      </c>
      <c r="BQ79" t="s">
        <v>71</v>
      </c>
    </row>
    <row r="80" spans="1:69" ht="16.5">
      <c r="A80" s="42" t="str">
        <f t="shared" si="36"/>
        <v>강인여객</v>
      </c>
      <c r="B80" s="43" t="str">
        <f t="shared" si="35"/>
        <v>성홍기</v>
      </c>
      <c r="C80" s="44" t="str">
        <f t="shared" si="37"/>
        <v>D</v>
      </c>
      <c r="D80" s="45">
        <f t="shared" si="38"/>
        <v>0.82987395720001578</v>
      </c>
      <c r="E80" s="46">
        <f t="shared" si="39"/>
        <v>6000</v>
      </c>
      <c r="F80" s="47" t="str">
        <f t="shared" si="40"/>
        <v>223</v>
      </c>
      <c r="G80" s="48" t="str">
        <f t="shared" si="41"/>
        <v>72바1600</v>
      </c>
      <c r="H80" s="49">
        <f t="shared" si="42"/>
        <v>4</v>
      </c>
      <c r="I80" s="50">
        <f t="shared" si="43"/>
        <v>3471.6260000000002</v>
      </c>
      <c r="J80" s="51">
        <f t="shared" si="44"/>
        <v>2.9664720663242017E-3</v>
      </c>
      <c r="K80" s="51">
        <f t="shared" si="45"/>
        <v>0.29557254753890233</v>
      </c>
      <c r="L80" s="51">
        <f t="shared" si="46"/>
        <v>0.24023325093198403</v>
      </c>
      <c r="M80" s="52">
        <f t="shared" si="47"/>
        <v>17.625</v>
      </c>
      <c r="N80" s="53">
        <f t="shared" si="48"/>
        <v>2.7652748308717583</v>
      </c>
      <c r="O80" s="53">
        <v>80</v>
      </c>
      <c r="P80" s="111">
        <f t="shared" si="50"/>
        <v>1</v>
      </c>
      <c r="Q80" s="112">
        <f t="shared" si="51"/>
        <v>96</v>
      </c>
      <c r="R80" s="112">
        <f t="shared" si="52"/>
        <v>1428</v>
      </c>
      <c r="T80">
        <v>502</v>
      </c>
      <c r="U80">
        <v>6000</v>
      </c>
      <c r="V80" t="s">
        <v>383</v>
      </c>
      <c r="W80">
        <v>3471.6260000000002</v>
      </c>
      <c r="X80">
        <v>1610.259</v>
      </c>
      <c r="Y80">
        <v>2.1560000000000001</v>
      </c>
      <c r="Z80">
        <v>17.625</v>
      </c>
      <c r="AA80">
        <v>143.35243700000001</v>
      </c>
      <c r="AB80">
        <v>0.42525099999999999</v>
      </c>
      <c r="AC80">
        <v>42.371045000000002</v>
      </c>
      <c r="AD80" s="1">
        <v>834</v>
      </c>
      <c r="AE80">
        <v>96</v>
      </c>
      <c r="AF80">
        <v>1428</v>
      </c>
      <c r="AG80">
        <v>90</v>
      </c>
      <c r="AH80">
        <v>24.217417999999999</v>
      </c>
      <c r="AI80">
        <v>13459.1</v>
      </c>
      <c r="AJ80">
        <v>5547.4</v>
      </c>
      <c r="AK80">
        <v>1</v>
      </c>
      <c r="AL80">
        <v>704</v>
      </c>
      <c r="AM80" t="s">
        <v>384</v>
      </c>
      <c r="AN80" t="s">
        <v>689</v>
      </c>
      <c r="AO80">
        <v>2736.4140000000002</v>
      </c>
      <c r="AR80" t="s">
        <v>117</v>
      </c>
      <c r="AS80" t="s">
        <v>120</v>
      </c>
      <c r="AT80" t="s">
        <v>262</v>
      </c>
      <c r="AU80" t="s">
        <v>383</v>
      </c>
      <c r="AV80" t="s">
        <v>48</v>
      </c>
      <c r="AW80">
        <v>4</v>
      </c>
      <c r="BB80">
        <v>0.82987395720001578</v>
      </c>
      <c r="BC80" t="s">
        <v>67</v>
      </c>
      <c r="BF80" t="s">
        <v>117</v>
      </c>
      <c r="BG80" t="s">
        <v>120</v>
      </c>
      <c r="BH80" t="s">
        <v>383</v>
      </c>
      <c r="BI80">
        <v>6000</v>
      </c>
      <c r="BJ80">
        <v>4</v>
      </c>
      <c r="BK80" t="s">
        <v>262</v>
      </c>
      <c r="BL80" t="s">
        <v>271</v>
      </c>
      <c r="BM80">
        <v>0.82987395720001578</v>
      </c>
      <c r="BN80" t="s">
        <v>67</v>
      </c>
      <c r="BO80" t="s">
        <v>178</v>
      </c>
      <c r="BP80">
        <v>3471.6260000000002</v>
      </c>
      <c r="BQ80" t="s">
        <v>69</v>
      </c>
    </row>
    <row r="81" spans="1:69" ht="16.5">
      <c r="A81" s="59" t="str">
        <f t="shared" si="36"/>
        <v>강인여객</v>
      </c>
      <c r="B81" s="60" t="str">
        <f t="shared" si="35"/>
        <v>손동일</v>
      </c>
      <c r="C81" s="61" t="str">
        <f t="shared" si="37"/>
        <v>D</v>
      </c>
      <c r="D81" s="62">
        <f t="shared" si="38"/>
        <v>0.83517875180080592</v>
      </c>
      <c r="E81" s="63">
        <f t="shared" si="39"/>
        <v>2505</v>
      </c>
      <c r="F81" s="64" t="str">
        <f t="shared" si="40"/>
        <v>103</v>
      </c>
      <c r="G81" s="65" t="str">
        <f t="shared" si="41"/>
        <v>72바1654</v>
      </c>
      <c r="H81" s="66">
        <f t="shared" si="42"/>
        <v>4</v>
      </c>
      <c r="I81" s="67">
        <f t="shared" si="43"/>
        <v>1898.1610000000001</v>
      </c>
      <c r="J81" s="68">
        <f t="shared" si="44"/>
        <v>1.8666378586585371E-2</v>
      </c>
      <c r="K81" s="68">
        <f t="shared" si="45"/>
        <v>0.38440743622576329</v>
      </c>
      <c r="L81" s="68">
        <f t="shared" si="46"/>
        <v>0.2887004843108672</v>
      </c>
      <c r="M81" s="69">
        <f t="shared" si="47"/>
        <v>19.527000000000001</v>
      </c>
      <c r="N81" s="70">
        <f t="shared" si="48"/>
        <v>0.68487341168636373</v>
      </c>
      <c r="O81" s="70">
        <f t="shared" si="49"/>
        <v>47.730408537526586</v>
      </c>
      <c r="P81" s="109">
        <f t="shared" si="50"/>
        <v>23</v>
      </c>
      <c r="Q81" s="110">
        <f t="shared" si="51"/>
        <v>13</v>
      </c>
      <c r="R81" s="110">
        <f t="shared" si="52"/>
        <v>906</v>
      </c>
      <c r="T81">
        <v>502</v>
      </c>
      <c r="U81">
        <v>2505</v>
      </c>
      <c r="V81" t="s">
        <v>690</v>
      </c>
      <c r="W81">
        <v>1898.1610000000001</v>
      </c>
      <c r="X81">
        <v>1078.9090000000001</v>
      </c>
      <c r="Y81">
        <v>1.7589999999999999</v>
      </c>
      <c r="Z81">
        <v>19.527000000000001</v>
      </c>
      <c r="AA81">
        <v>115.967754</v>
      </c>
      <c r="AB81">
        <v>2.164698</v>
      </c>
      <c r="AC81">
        <v>44.578867000000002</v>
      </c>
      <c r="AD81" s="1">
        <v>548</v>
      </c>
      <c r="AE81">
        <v>13</v>
      </c>
      <c r="AF81">
        <v>906</v>
      </c>
      <c r="AG81">
        <v>96</v>
      </c>
      <c r="AH81">
        <v>16.368006000000001</v>
      </c>
      <c r="AI81">
        <v>1840.6</v>
      </c>
      <c r="AJ81">
        <v>83.2</v>
      </c>
      <c r="AK81">
        <v>23</v>
      </c>
      <c r="AL81">
        <v>9417</v>
      </c>
      <c r="AM81" t="s">
        <v>691</v>
      </c>
      <c r="AN81" t="s">
        <v>692</v>
      </c>
      <c r="AO81">
        <v>1623.192</v>
      </c>
      <c r="AR81" t="s">
        <v>117</v>
      </c>
      <c r="AS81" t="s">
        <v>118</v>
      </c>
      <c r="AT81" t="s">
        <v>579</v>
      </c>
      <c r="AU81" t="s">
        <v>690</v>
      </c>
      <c r="AV81" t="s">
        <v>48</v>
      </c>
      <c r="AW81">
        <v>4</v>
      </c>
      <c r="BB81">
        <v>0.83517875180080592</v>
      </c>
      <c r="BC81" t="s">
        <v>67</v>
      </c>
      <c r="BF81" t="s">
        <v>117</v>
      </c>
      <c r="BG81" t="s">
        <v>118</v>
      </c>
      <c r="BH81" t="s">
        <v>690</v>
      </c>
      <c r="BI81">
        <v>2505</v>
      </c>
      <c r="BJ81">
        <v>4</v>
      </c>
      <c r="BK81" t="s">
        <v>579</v>
      </c>
      <c r="BL81" t="s">
        <v>201</v>
      </c>
      <c r="BM81">
        <v>0.83517875180080592</v>
      </c>
      <c r="BN81" t="s">
        <v>67</v>
      </c>
      <c r="BO81" t="s">
        <v>178</v>
      </c>
      <c r="BP81">
        <v>1898.1610000000001</v>
      </c>
      <c r="BQ81" t="s">
        <v>66</v>
      </c>
    </row>
    <row r="82" spans="1:69" ht="16.5">
      <c r="A82" s="42" t="str">
        <f t="shared" si="36"/>
        <v>강인여객</v>
      </c>
      <c r="B82" s="43" t="str">
        <f t="shared" si="35"/>
        <v>송기해</v>
      </c>
      <c r="C82" s="44" t="str">
        <f t="shared" si="37"/>
        <v>D</v>
      </c>
      <c r="D82" s="45">
        <f t="shared" si="38"/>
        <v>0.82822934579155527</v>
      </c>
      <c r="E82" s="46">
        <f t="shared" si="39"/>
        <v>7164</v>
      </c>
      <c r="F82" s="47" t="str">
        <f t="shared" si="40"/>
        <v>103</v>
      </c>
      <c r="G82" s="48" t="str">
        <f t="shared" si="41"/>
        <v>70바5063</v>
      </c>
      <c r="H82" s="49">
        <f t="shared" si="42"/>
        <v>11</v>
      </c>
      <c r="I82" s="50">
        <f t="shared" si="43"/>
        <v>2368.7349999999997</v>
      </c>
      <c r="J82" s="51">
        <f t="shared" si="44"/>
        <v>1.9721546420016289E-2</v>
      </c>
      <c r="K82" s="51">
        <f t="shared" si="45"/>
        <v>0.39265634745658551</v>
      </c>
      <c r="L82" s="51">
        <f t="shared" si="46"/>
        <v>0.169710837219022</v>
      </c>
      <c r="M82" s="52">
        <f t="shared" si="47"/>
        <v>18.655000000000001</v>
      </c>
      <c r="N82" s="53">
        <f t="shared" si="48"/>
        <v>0.20430069302881088</v>
      </c>
      <c r="O82" s="53">
        <f t="shared" si="49"/>
        <v>69.625676184218747</v>
      </c>
      <c r="P82" s="111">
        <f t="shared" si="50"/>
        <v>13</v>
      </c>
      <c r="Q82" s="112">
        <f t="shared" si="51"/>
        <v>5</v>
      </c>
      <c r="R82" s="112">
        <f t="shared" si="52"/>
        <v>1704</v>
      </c>
      <c r="T82">
        <v>502</v>
      </c>
      <c r="U82">
        <v>7164</v>
      </c>
      <c r="V82" t="s">
        <v>385</v>
      </c>
      <c r="W82">
        <v>2447.373</v>
      </c>
      <c r="X82">
        <v>1289.7239999999999</v>
      </c>
      <c r="Y82">
        <v>1.8979999999999999</v>
      </c>
      <c r="Z82">
        <v>18.655000000000001</v>
      </c>
      <c r="AA82">
        <v>137.25663</v>
      </c>
      <c r="AB82">
        <v>2.7069130000000001</v>
      </c>
      <c r="AC82">
        <v>53.894686999999998</v>
      </c>
      <c r="AD82" s="1">
        <v>402</v>
      </c>
      <c r="AE82">
        <v>5</v>
      </c>
      <c r="AF82">
        <v>1704</v>
      </c>
      <c r="AG82">
        <v>98</v>
      </c>
      <c r="AH82">
        <v>17.830635000000001</v>
      </c>
      <c r="AI82">
        <v>5574.6</v>
      </c>
      <c r="AJ82">
        <v>712.6</v>
      </c>
      <c r="AK82">
        <v>13</v>
      </c>
      <c r="AL82">
        <v>3504</v>
      </c>
      <c r="AM82" t="s">
        <v>386</v>
      </c>
      <c r="AN82" t="s">
        <v>693</v>
      </c>
      <c r="AO82">
        <v>423.18400000000003</v>
      </c>
      <c r="AR82" t="s">
        <v>117</v>
      </c>
      <c r="AS82" t="s">
        <v>118</v>
      </c>
      <c r="AT82" t="s">
        <v>197</v>
      </c>
      <c r="AU82" t="s">
        <v>385</v>
      </c>
      <c r="AV82" t="s">
        <v>48</v>
      </c>
      <c r="AW82">
        <v>11</v>
      </c>
      <c r="BB82">
        <v>0.82822934579155527</v>
      </c>
      <c r="BC82" t="s">
        <v>67</v>
      </c>
      <c r="BF82" t="s">
        <v>117</v>
      </c>
      <c r="BG82" t="s">
        <v>118</v>
      </c>
      <c r="BH82" t="s">
        <v>385</v>
      </c>
      <c r="BI82">
        <v>7164</v>
      </c>
      <c r="BJ82">
        <v>11</v>
      </c>
      <c r="BK82" t="s">
        <v>197</v>
      </c>
      <c r="BL82" t="s">
        <v>216</v>
      </c>
      <c r="BM82">
        <v>0.82822934579155527</v>
      </c>
      <c r="BN82" t="s">
        <v>67</v>
      </c>
      <c r="BO82" t="s">
        <v>178</v>
      </c>
      <c r="BP82">
        <v>2368.7349999999997</v>
      </c>
      <c r="BQ82" t="s">
        <v>66</v>
      </c>
    </row>
    <row r="83" spans="1:69" ht="16.5">
      <c r="A83" s="59" t="str">
        <f t="shared" si="36"/>
        <v>강인여객</v>
      </c>
      <c r="B83" s="60" t="str">
        <f t="shared" si="35"/>
        <v>송우진</v>
      </c>
      <c r="C83" s="61" t="str">
        <f t="shared" si="37"/>
        <v>C</v>
      </c>
      <c r="D83" s="62">
        <f t="shared" si="38"/>
        <v>0.85153030853480316</v>
      </c>
      <c r="E83" s="63">
        <f t="shared" si="39"/>
        <v>606</v>
      </c>
      <c r="F83" s="64" t="str">
        <f t="shared" si="40"/>
        <v>103-1</v>
      </c>
      <c r="G83" s="65" t="str">
        <f t="shared" si="41"/>
        <v>70바5962</v>
      </c>
      <c r="H83" s="66">
        <f t="shared" si="42"/>
        <v>2</v>
      </c>
      <c r="I83" s="67">
        <f t="shared" si="43"/>
        <v>1993.2529999999999</v>
      </c>
      <c r="J83" s="68">
        <f t="shared" si="44"/>
        <v>9.9343454704283497E-3</v>
      </c>
      <c r="K83" s="68">
        <f t="shared" si="45"/>
        <v>0.39819269193036322</v>
      </c>
      <c r="L83" s="68">
        <f t="shared" si="46"/>
        <v>0.24482592024193617</v>
      </c>
      <c r="M83" s="69">
        <f t="shared" si="47"/>
        <v>16.875</v>
      </c>
      <c r="N83" s="70">
        <f t="shared" si="48"/>
        <v>0.50169245951216435</v>
      </c>
      <c r="O83" s="70">
        <f t="shared" si="49"/>
        <v>25.736823172974027</v>
      </c>
      <c r="P83" s="109">
        <f t="shared" si="50"/>
        <v>16</v>
      </c>
      <c r="Q83" s="110">
        <f t="shared" si="51"/>
        <v>10</v>
      </c>
      <c r="R83" s="110">
        <f t="shared" si="52"/>
        <v>513</v>
      </c>
      <c r="T83">
        <v>502</v>
      </c>
      <c r="U83">
        <v>606</v>
      </c>
      <c r="V83" t="s">
        <v>387</v>
      </c>
      <c r="W83">
        <v>1993.2529999999999</v>
      </c>
      <c r="X83">
        <v>1066.921</v>
      </c>
      <c r="Y83">
        <v>1.8680000000000001</v>
      </c>
      <c r="Z83">
        <v>16.875</v>
      </c>
      <c r="AA83">
        <v>118.329688</v>
      </c>
      <c r="AB83">
        <v>1.1755279999999999</v>
      </c>
      <c r="AC83">
        <v>47.118017000000002</v>
      </c>
      <c r="AD83" s="1">
        <v>488</v>
      </c>
      <c r="AE83">
        <v>10</v>
      </c>
      <c r="AF83">
        <v>513</v>
      </c>
      <c r="AG83">
        <v>90</v>
      </c>
      <c r="AH83">
        <v>16.844909999999999</v>
      </c>
      <c r="AI83">
        <v>2211.4</v>
      </c>
      <c r="AJ83">
        <v>125.8</v>
      </c>
      <c r="AK83">
        <v>16</v>
      </c>
      <c r="AL83">
        <v>3179</v>
      </c>
      <c r="AM83" t="s">
        <v>388</v>
      </c>
      <c r="AN83" t="s">
        <v>694</v>
      </c>
      <c r="AO83">
        <v>1879.56</v>
      </c>
      <c r="AR83" t="s">
        <v>117</v>
      </c>
      <c r="AS83" t="s">
        <v>119</v>
      </c>
      <c r="AT83" t="s">
        <v>233</v>
      </c>
      <c r="AU83" t="s">
        <v>387</v>
      </c>
      <c r="AV83" t="s">
        <v>48</v>
      </c>
      <c r="AW83">
        <v>2</v>
      </c>
      <c r="BB83">
        <v>0.85153030853480316</v>
      </c>
      <c r="BC83" t="s">
        <v>69</v>
      </c>
      <c r="BF83" t="s">
        <v>117</v>
      </c>
      <c r="BG83" t="s">
        <v>119</v>
      </c>
      <c r="BH83" t="s">
        <v>387</v>
      </c>
      <c r="BI83">
        <v>606</v>
      </c>
      <c r="BJ83">
        <v>2</v>
      </c>
      <c r="BK83" t="s">
        <v>233</v>
      </c>
      <c r="BL83" t="s">
        <v>235</v>
      </c>
      <c r="BM83">
        <v>0.85153030853480316</v>
      </c>
      <c r="BN83" t="s">
        <v>69</v>
      </c>
      <c r="BO83" t="s">
        <v>176</v>
      </c>
      <c r="BP83">
        <v>1993.2529999999999</v>
      </c>
      <c r="BQ83" t="s">
        <v>69</v>
      </c>
    </row>
    <row r="84" spans="1:69" ht="16.5">
      <c r="A84" s="42" t="str">
        <f t="shared" si="36"/>
        <v>강인여객</v>
      </c>
      <c r="B84" s="43" t="str">
        <f t="shared" si="35"/>
        <v>송유필</v>
      </c>
      <c r="C84" s="44" t="str">
        <f t="shared" si="37"/>
        <v>S</v>
      </c>
      <c r="D84" s="45">
        <f t="shared" si="38"/>
        <v>1.0311908669161047</v>
      </c>
      <c r="E84" s="46">
        <f t="shared" si="39"/>
        <v>8255</v>
      </c>
      <c r="F84" s="47" t="str">
        <f t="shared" si="40"/>
        <v>103-1</v>
      </c>
      <c r="G84" s="48" t="str">
        <f t="shared" si="41"/>
        <v>70바6095</v>
      </c>
      <c r="H84" s="49">
        <f t="shared" si="42"/>
        <v>10</v>
      </c>
      <c r="I84" s="50">
        <f t="shared" si="43"/>
        <v>1766.2610000000002</v>
      </c>
      <c r="J84" s="51">
        <f t="shared" si="44"/>
        <v>2.4553006404227878E-3</v>
      </c>
      <c r="K84" s="51">
        <f t="shared" si="45"/>
        <v>0.33846496716665025</v>
      </c>
      <c r="L84" s="51">
        <f t="shared" si="46"/>
        <v>0.21457757375608699</v>
      </c>
      <c r="M84" s="52">
        <f t="shared" si="47"/>
        <v>12.754</v>
      </c>
      <c r="N84" s="53">
        <f t="shared" si="48"/>
        <v>0.16985032223436966</v>
      </c>
      <c r="O84" s="53">
        <f t="shared" si="49"/>
        <v>25.930482527780438</v>
      </c>
      <c r="P84" s="111">
        <f t="shared" si="50"/>
        <v>1</v>
      </c>
      <c r="Q84" s="112">
        <f t="shared" si="51"/>
        <v>3</v>
      </c>
      <c r="R84" s="112">
        <f t="shared" si="52"/>
        <v>458</v>
      </c>
      <c r="T84">
        <v>502</v>
      </c>
      <c r="U84">
        <v>8255</v>
      </c>
      <c r="V84" t="s">
        <v>511</v>
      </c>
      <c r="W84">
        <v>1766.261</v>
      </c>
      <c r="X84">
        <v>757.08600000000001</v>
      </c>
      <c r="Y84">
        <v>2.3330000000000002</v>
      </c>
      <c r="Z84">
        <v>12.754</v>
      </c>
      <c r="AA84">
        <v>94.002745000000004</v>
      </c>
      <c r="AB84">
        <v>0.23080500000000001</v>
      </c>
      <c r="AC84">
        <v>31.816635999999999</v>
      </c>
      <c r="AD84" s="1">
        <v>379</v>
      </c>
      <c r="AE84">
        <v>3</v>
      </c>
      <c r="AF84">
        <v>458</v>
      </c>
      <c r="AG84">
        <v>90</v>
      </c>
      <c r="AH84">
        <v>18.789460999999999</v>
      </c>
      <c r="AI84">
        <v>2757.3</v>
      </c>
      <c r="AJ84">
        <v>121.1</v>
      </c>
      <c r="AK84">
        <v>1</v>
      </c>
      <c r="AL84">
        <v>24</v>
      </c>
      <c r="AM84" t="s">
        <v>512</v>
      </c>
      <c r="AN84" t="s">
        <v>695</v>
      </c>
      <c r="AO84">
        <v>319.76100000000002</v>
      </c>
      <c r="AR84" t="s">
        <v>117</v>
      </c>
      <c r="AS84" t="s">
        <v>119</v>
      </c>
      <c r="AT84" t="s">
        <v>244</v>
      </c>
      <c r="AU84" t="s">
        <v>511</v>
      </c>
      <c r="AV84" t="s">
        <v>48</v>
      </c>
      <c r="AW84">
        <v>10</v>
      </c>
      <c r="BB84">
        <v>1.0311908669161047</v>
      </c>
      <c r="BC84" t="s">
        <v>71</v>
      </c>
      <c r="BF84" t="s">
        <v>117</v>
      </c>
      <c r="BG84" t="s">
        <v>119</v>
      </c>
      <c r="BH84" t="s">
        <v>511</v>
      </c>
      <c r="BI84">
        <v>8255</v>
      </c>
      <c r="BJ84">
        <v>10</v>
      </c>
      <c r="BK84" t="s">
        <v>244</v>
      </c>
      <c r="BL84" t="s">
        <v>236</v>
      </c>
      <c r="BM84">
        <v>1.0311908669161047</v>
      </c>
      <c r="BN84" t="s">
        <v>71</v>
      </c>
      <c r="BO84" t="s">
        <v>175</v>
      </c>
      <c r="BP84">
        <v>1766.2610000000002</v>
      </c>
      <c r="BQ84" t="s">
        <v>66</v>
      </c>
    </row>
    <row r="85" spans="1:69" ht="16.5">
      <c r="A85" s="59" t="str">
        <f t="shared" si="36"/>
        <v>강인여객</v>
      </c>
      <c r="B85" s="60" t="str">
        <f t="shared" si="35"/>
        <v>신현중</v>
      </c>
      <c r="C85" s="61" t="str">
        <f t="shared" si="37"/>
        <v>S</v>
      </c>
      <c r="D85" s="62">
        <f t="shared" si="38"/>
        <v>1.1612512229687708</v>
      </c>
      <c r="E85" s="63">
        <f t="shared" si="39"/>
        <v>6259</v>
      </c>
      <c r="F85" s="64" t="str">
        <f t="shared" si="40"/>
        <v>103-1</v>
      </c>
      <c r="G85" s="65" t="str">
        <f t="shared" si="41"/>
        <v>70바5970</v>
      </c>
      <c r="H85" s="66">
        <f t="shared" si="42"/>
        <v>4</v>
      </c>
      <c r="I85" s="67">
        <f t="shared" si="43"/>
        <v>2102.415</v>
      </c>
      <c r="J85" s="68">
        <f t="shared" si="44"/>
        <v>7.8087731869285794E-4</v>
      </c>
      <c r="K85" s="68">
        <f t="shared" si="45"/>
        <v>0.33477838223740597</v>
      </c>
      <c r="L85" s="68">
        <f t="shared" si="46"/>
        <v>0.18169581172128244</v>
      </c>
      <c r="M85" s="69">
        <f t="shared" si="47"/>
        <v>11.573</v>
      </c>
      <c r="N85" s="70">
        <f t="shared" si="48"/>
        <v>0.23782174309068382</v>
      </c>
      <c r="O85" s="70">
        <f t="shared" si="49"/>
        <v>27.825143941610005</v>
      </c>
      <c r="P85" s="109">
        <f t="shared" si="50"/>
        <v>0</v>
      </c>
      <c r="Q85" s="110">
        <f t="shared" si="51"/>
        <v>5</v>
      </c>
      <c r="R85" s="110">
        <f t="shared" si="52"/>
        <v>585</v>
      </c>
      <c r="T85">
        <v>502</v>
      </c>
      <c r="U85">
        <v>6259</v>
      </c>
      <c r="V85" t="s">
        <v>553</v>
      </c>
      <c r="W85">
        <v>2102.415</v>
      </c>
      <c r="X85">
        <v>853.05499999999995</v>
      </c>
      <c r="Y85">
        <v>2.4649999999999999</v>
      </c>
      <c r="Z85">
        <v>11.573</v>
      </c>
      <c r="AA85">
        <v>114.864394</v>
      </c>
      <c r="AB85">
        <v>8.9694999999999997E-2</v>
      </c>
      <c r="AC85">
        <v>38.454115999999999</v>
      </c>
      <c r="AD85" s="1">
        <v>382</v>
      </c>
      <c r="AE85">
        <v>5</v>
      </c>
      <c r="AF85">
        <v>585</v>
      </c>
      <c r="AG85">
        <v>86</v>
      </c>
      <c r="AH85">
        <v>18.303452</v>
      </c>
      <c r="AI85">
        <v>1264.7</v>
      </c>
      <c r="AJ85">
        <v>10.199999999999999</v>
      </c>
      <c r="AK85">
        <v>0</v>
      </c>
      <c r="AL85">
        <v>0</v>
      </c>
      <c r="AM85" t="s">
        <v>554</v>
      </c>
      <c r="AN85" t="s">
        <v>696</v>
      </c>
      <c r="AO85">
        <v>1818.71</v>
      </c>
      <c r="AR85" t="s">
        <v>117</v>
      </c>
      <c r="AS85" t="s">
        <v>119</v>
      </c>
      <c r="AT85" t="s">
        <v>235</v>
      </c>
      <c r="AU85" t="s">
        <v>553</v>
      </c>
      <c r="AV85" t="s">
        <v>48</v>
      </c>
      <c r="AW85">
        <v>4</v>
      </c>
      <c r="BB85">
        <v>1.1612512229687708</v>
      </c>
      <c r="BC85" t="s">
        <v>71</v>
      </c>
      <c r="BF85" t="s">
        <v>117</v>
      </c>
      <c r="BG85" t="s">
        <v>119</v>
      </c>
      <c r="BH85" t="s">
        <v>553</v>
      </c>
      <c r="BI85">
        <v>6259</v>
      </c>
      <c r="BJ85">
        <v>4</v>
      </c>
      <c r="BK85" t="s">
        <v>235</v>
      </c>
      <c r="BL85" t="s">
        <v>242</v>
      </c>
      <c r="BM85">
        <v>1.1612512229687708</v>
      </c>
      <c r="BN85" t="s">
        <v>71</v>
      </c>
      <c r="BO85" t="s">
        <v>175</v>
      </c>
      <c r="BP85">
        <v>2102.415</v>
      </c>
      <c r="BQ85" t="s">
        <v>68</v>
      </c>
    </row>
    <row r="86" spans="1:69" ht="16.5">
      <c r="A86" s="42" t="str">
        <f t="shared" si="36"/>
        <v>강인여객</v>
      </c>
      <c r="B86" s="43" t="str">
        <f t="shared" si="35"/>
        <v>안낙근</v>
      </c>
      <c r="C86" s="44" t="str">
        <f t="shared" si="37"/>
        <v>S</v>
      </c>
      <c r="D86" s="45">
        <f t="shared" si="38"/>
        <v>1.0026263463533547</v>
      </c>
      <c r="E86" s="46">
        <f t="shared" si="39"/>
        <v>5908</v>
      </c>
      <c r="F86" s="47" t="str">
        <f t="shared" si="40"/>
        <v>103</v>
      </c>
      <c r="G86" s="48" t="str">
        <f t="shared" si="41"/>
        <v>70바5947</v>
      </c>
      <c r="H86" s="49">
        <f t="shared" si="42"/>
        <v>14</v>
      </c>
      <c r="I86" s="50">
        <f t="shared" si="43"/>
        <v>2212.7479999999996</v>
      </c>
      <c r="J86" s="51">
        <f t="shared" si="44"/>
        <v>8.1782572525205648E-3</v>
      </c>
      <c r="K86" s="51">
        <f t="shared" si="45"/>
        <v>0.37118641994606838</v>
      </c>
      <c r="L86" s="51">
        <f t="shared" si="46"/>
        <v>0.18438611174882999</v>
      </c>
      <c r="M86" s="52">
        <f t="shared" si="47"/>
        <v>12.992000000000001</v>
      </c>
      <c r="N86" s="53">
        <f t="shared" si="48"/>
        <v>9.0385348896485279E-2</v>
      </c>
      <c r="O86" s="53">
        <f t="shared" si="49"/>
        <v>24.268466178706294</v>
      </c>
      <c r="P86" s="111">
        <f t="shared" si="50"/>
        <v>154</v>
      </c>
      <c r="Q86" s="112">
        <f t="shared" si="51"/>
        <v>2</v>
      </c>
      <c r="R86" s="112">
        <f t="shared" si="52"/>
        <v>537</v>
      </c>
      <c r="T86">
        <v>502</v>
      </c>
      <c r="U86">
        <v>5908</v>
      </c>
      <c r="V86" t="s">
        <v>389</v>
      </c>
      <c r="W86">
        <v>2212.748</v>
      </c>
      <c r="X86">
        <v>1016.482</v>
      </c>
      <c r="Y86">
        <v>2.177</v>
      </c>
      <c r="Z86">
        <v>12.992000000000001</v>
      </c>
      <c r="AA86">
        <v>134.158289</v>
      </c>
      <c r="AB86">
        <v>1.097181</v>
      </c>
      <c r="AC86">
        <v>49.797735000000003</v>
      </c>
      <c r="AD86" s="1">
        <v>408</v>
      </c>
      <c r="AE86">
        <v>2</v>
      </c>
      <c r="AF86">
        <v>537</v>
      </c>
      <c r="AG86">
        <v>89</v>
      </c>
      <c r="AH86">
        <v>16.493561</v>
      </c>
      <c r="AI86">
        <v>1337.8</v>
      </c>
      <c r="AJ86">
        <v>48.8</v>
      </c>
      <c r="AK86">
        <v>154</v>
      </c>
      <c r="AL86">
        <v>214</v>
      </c>
      <c r="AM86" t="s">
        <v>390</v>
      </c>
      <c r="AN86" t="s">
        <v>697</v>
      </c>
      <c r="AO86">
        <v>272.8</v>
      </c>
      <c r="AR86" t="s">
        <v>117</v>
      </c>
      <c r="AS86" t="s">
        <v>118</v>
      </c>
      <c r="AT86" t="s">
        <v>209</v>
      </c>
      <c r="AU86" t="s">
        <v>389</v>
      </c>
      <c r="AV86" t="s">
        <v>48</v>
      </c>
      <c r="AW86">
        <v>14</v>
      </c>
      <c r="BB86">
        <v>1.0026263463533547</v>
      </c>
      <c r="BC86" t="s">
        <v>71</v>
      </c>
      <c r="BF86" t="s">
        <v>117</v>
      </c>
      <c r="BG86" t="s">
        <v>118</v>
      </c>
      <c r="BH86" t="s">
        <v>389</v>
      </c>
      <c r="BI86">
        <v>5908</v>
      </c>
      <c r="BJ86">
        <v>14</v>
      </c>
      <c r="BK86" t="s">
        <v>209</v>
      </c>
      <c r="BL86" t="s">
        <v>213</v>
      </c>
      <c r="BM86">
        <v>1.0026263463533547</v>
      </c>
      <c r="BN86" t="s">
        <v>71</v>
      </c>
      <c r="BO86" t="s">
        <v>175</v>
      </c>
      <c r="BP86">
        <v>2212.7479999999996</v>
      </c>
      <c r="BQ86" t="s">
        <v>66</v>
      </c>
    </row>
    <row r="87" spans="1:69" ht="16.5">
      <c r="A87" s="59" t="str">
        <f t="shared" si="36"/>
        <v>강인여객</v>
      </c>
      <c r="B87" s="60" t="str">
        <f t="shared" si="35"/>
        <v>오인성</v>
      </c>
      <c r="C87" s="61" t="str">
        <f t="shared" si="37"/>
        <v>D</v>
      </c>
      <c r="D87" s="62">
        <f t="shared" si="38"/>
        <v>0.80668801203998486</v>
      </c>
      <c r="E87" s="63">
        <f t="shared" si="39"/>
        <v>1370</v>
      </c>
      <c r="F87" s="64" t="str">
        <f t="shared" si="40"/>
        <v>103</v>
      </c>
      <c r="G87" s="65" t="str">
        <f t="shared" si="41"/>
        <v>70바5025</v>
      </c>
      <c r="H87" s="66">
        <f t="shared" si="42"/>
        <v>6</v>
      </c>
      <c r="I87" s="67">
        <f t="shared" si="43"/>
        <v>2127.8190000000004</v>
      </c>
      <c r="J87" s="68">
        <f t="shared" si="44"/>
        <v>1.1132625339054361E-2</v>
      </c>
      <c r="K87" s="68">
        <f t="shared" si="45"/>
        <v>0.39750130966367192</v>
      </c>
      <c r="L87" s="68">
        <f t="shared" si="46"/>
        <v>0.25895059683177934</v>
      </c>
      <c r="M87" s="69">
        <f t="shared" si="47"/>
        <v>19.404</v>
      </c>
      <c r="N87" s="70">
        <f t="shared" si="48"/>
        <v>0.46250195985205494</v>
      </c>
      <c r="O87" s="70">
        <f t="shared" si="49"/>
        <v>91.991639814573716</v>
      </c>
      <c r="P87" s="109">
        <f t="shared" si="50"/>
        <v>18</v>
      </c>
      <c r="Q87" s="110">
        <f t="shared" si="51"/>
        <v>10</v>
      </c>
      <c r="R87" s="110">
        <f t="shared" si="52"/>
        <v>1989</v>
      </c>
      <c r="T87">
        <v>502</v>
      </c>
      <c r="U87">
        <v>1370</v>
      </c>
      <c r="V87" t="s">
        <v>391</v>
      </c>
      <c r="W87">
        <v>2162.1529999999998</v>
      </c>
      <c r="X87">
        <v>1247.499</v>
      </c>
      <c r="Y87">
        <v>1.7330000000000001</v>
      </c>
      <c r="Z87">
        <v>19.404</v>
      </c>
      <c r="AA87">
        <v>129.09802999999999</v>
      </c>
      <c r="AB87">
        <v>1.4372</v>
      </c>
      <c r="AC87">
        <v>51.316636000000003</v>
      </c>
      <c r="AD87" s="1">
        <v>551</v>
      </c>
      <c r="AE87">
        <v>10</v>
      </c>
      <c r="AF87">
        <v>1989</v>
      </c>
      <c r="AG87">
        <v>90</v>
      </c>
      <c r="AH87">
        <v>16.748148</v>
      </c>
      <c r="AI87">
        <v>2617.4</v>
      </c>
      <c r="AJ87">
        <v>188.8</v>
      </c>
      <c r="AK87">
        <v>18</v>
      </c>
      <c r="AL87">
        <v>7213</v>
      </c>
      <c r="AM87" t="s">
        <v>392</v>
      </c>
      <c r="AN87" t="s">
        <v>698</v>
      </c>
      <c r="AO87">
        <v>1373.5170000000001</v>
      </c>
      <c r="AR87" t="s">
        <v>117</v>
      </c>
      <c r="AS87" t="s">
        <v>118</v>
      </c>
      <c r="AT87" t="s">
        <v>195</v>
      </c>
      <c r="AU87" t="s">
        <v>391</v>
      </c>
      <c r="AV87" t="s">
        <v>48</v>
      </c>
      <c r="AW87">
        <v>6</v>
      </c>
      <c r="BB87">
        <v>0.80668801203998486</v>
      </c>
      <c r="BC87" t="s">
        <v>67</v>
      </c>
      <c r="BF87" t="s">
        <v>117</v>
      </c>
      <c r="BG87" t="s">
        <v>118</v>
      </c>
      <c r="BH87" t="s">
        <v>391</v>
      </c>
      <c r="BI87">
        <v>1370</v>
      </c>
      <c r="BJ87">
        <v>6</v>
      </c>
      <c r="BK87" t="s">
        <v>195</v>
      </c>
      <c r="BL87" t="s">
        <v>598</v>
      </c>
      <c r="BM87">
        <v>0.80668801203998486</v>
      </c>
      <c r="BN87" t="s">
        <v>67</v>
      </c>
      <c r="BO87" t="s">
        <v>178</v>
      </c>
      <c r="BP87">
        <v>2127.8190000000004</v>
      </c>
      <c r="BQ87" t="s">
        <v>71</v>
      </c>
    </row>
    <row r="88" spans="1:69" ht="16.5">
      <c r="A88" s="42" t="str">
        <f t="shared" ref="A88:A109" si="53">BF88</f>
        <v>강인여객</v>
      </c>
      <c r="B88" s="43" t="str">
        <f t="shared" si="35"/>
        <v>오창석</v>
      </c>
      <c r="C88" s="44" t="str">
        <f t="shared" ref="C88:C109" si="54">BN88</f>
        <v>B</v>
      </c>
      <c r="D88" s="45">
        <f t="shared" ref="D88:D109" si="55">BM88</f>
        <v>0.9026779940738604</v>
      </c>
      <c r="E88" s="46">
        <f t="shared" ref="E88:E109" si="56">U88</f>
        <v>3594</v>
      </c>
      <c r="F88" s="47" t="str">
        <f t="shared" ref="F88:F109" si="57">BG88</f>
        <v>급행91</v>
      </c>
      <c r="G88" s="48" t="str">
        <f t="shared" ref="G88:G109" si="58">BK88</f>
        <v>72바1602</v>
      </c>
      <c r="H88" s="49">
        <f t="shared" ref="H88:H109" si="59">BJ88</f>
        <v>3</v>
      </c>
      <c r="I88" s="50">
        <f t="shared" ref="I88:I109" si="60">BP88</f>
        <v>3688.942</v>
      </c>
      <c r="J88" s="51">
        <f t="shared" ref="J88:J109" si="61">AB88/AA88</f>
        <v>2.4134071526783134E-3</v>
      </c>
      <c r="K88" s="51">
        <f t="shared" ref="K88:K109" si="62">AC88/AA88</f>
        <v>0.29011348792956482</v>
      </c>
      <c r="L88" s="51">
        <f t="shared" ref="L88:L109" si="63">AD88/I88</f>
        <v>0.33505541697321345</v>
      </c>
      <c r="M88" s="52">
        <f t="shared" ref="M88:M109" si="64">Z88</f>
        <v>18.131</v>
      </c>
      <c r="N88" s="53">
        <f t="shared" ref="N88:N109" si="65">AE88*100/W88</f>
        <v>0.4608367385553907</v>
      </c>
      <c r="O88" s="53">
        <f t="shared" ref="O88:O109" si="66">AF88*100/W88</f>
        <v>17.566012151993714</v>
      </c>
      <c r="P88" s="111">
        <f t="shared" ref="P88:P109" si="67">AK88</f>
        <v>0</v>
      </c>
      <c r="Q88" s="112">
        <f t="shared" ref="Q88:Q109" si="68">AE88</f>
        <v>17</v>
      </c>
      <c r="R88" s="112">
        <f t="shared" ref="R88:R109" si="69">AF88</f>
        <v>648</v>
      </c>
      <c r="T88">
        <v>502</v>
      </c>
      <c r="U88">
        <v>3594</v>
      </c>
      <c r="V88" t="s">
        <v>393</v>
      </c>
      <c r="W88">
        <v>3688.942</v>
      </c>
      <c r="X88">
        <v>1527.5309999999999</v>
      </c>
      <c r="Y88">
        <v>2.415</v>
      </c>
      <c r="Z88">
        <v>18.131</v>
      </c>
      <c r="AA88">
        <v>132.229657</v>
      </c>
      <c r="AB88">
        <v>0.31912400000000002</v>
      </c>
      <c r="AC88">
        <v>38.361606999999999</v>
      </c>
      <c r="AD88" s="1">
        <v>1236</v>
      </c>
      <c r="AE88">
        <v>17</v>
      </c>
      <c r="AF88">
        <v>648</v>
      </c>
      <c r="AG88">
        <v>92</v>
      </c>
      <c r="AH88">
        <v>27.897991999999999</v>
      </c>
      <c r="AI88">
        <v>14563.1</v>
      </c>
      <c r="AJ88">
        <v>2540</v>
      </c>
      <c r="AK88">
        <v>0</v>
      </c>
      <c r="AL88">
        <v>0</v>
      </c>
      <c r="AM88" t="s">
        <v>394</v>
      </c>
      <c r="AN88" t="s">
        <v>699</v>
      </c>
      <c r="AO88">
        <v>3306.9850000000001</v>
      </c>
      <c r="AR88" t="s">
        <v>117</v>
      </c>
      <c r="AS88" t="s">
        <v>121</v>
      </c>
      <c r="AT88" t="s">
        <v>269</v>
      </c>
      <c r="AU88" t="s">
        <v>393</v>
      </c>
      <c r="AV88" t="s">
        <v>48</v>
      </c>
      <c r="AW88">
        <v>3</v>
      </c>
      <c r="BB88">
        <v>0.9026779940738604</v>
      </c>
      <c r="BC88" t="s">
        <v>68</v>
      </c>
      <c r="BF88" t="s">
        <v>117</v>
      </c>
      <c r="BG88" t="s">
        <v>121</v>
      </c>
      <c r="BH88" t="s">
        <v>393</v>
      </c>
      <c r="BI88">
        <v>3594</v>
      </c>
      <c r="BJ88">
        <v>3</v>
      </c>
      <c r="BK88" t="s">
        <v>269</v>
      </c>
      <c r="BL88" t="s">
        <v>533</v>
      </c>
      <c r="BM88">
        <v>0.9026779940738604</v>
      </c>
      <c r="BN88" t="s">
        <v>68</v>
      </c>
      <c r="BO88" t="s">
        <v>174</v>
      </c>
      <c r="BP88">
        <v>3688.942</v>
      </c>
    </row>
    <row r="89" spans="1:69" ht="16.5">
      <c r="A89" s="59" t="str">
        <f t="shared" si="53"/>
        <v>강인여객</v>
      </c>
      <c r="B89" s="60" t="str">
        <f t="shared" si="35"/>
        <v>유병원</v>
      </c>
      <c r="C89" s="61" t="str">
        <f t="shared" si="54"/>
        <v>C</v>
      </c>
      <c r="D89" s="62">
        <f t="shared" si="55"/>
        <v>0.89391304347826095</v>
      </c>
      <c r="E89" s="63">
        <f t="shared" si="56"/>
        <v>3314</v>
      </c>
      <c r="F89" s="64" t="str">
        <f t="shared" si="57"/>
        <v>103-1</v>
      </c>
      <c r="G89" s="65" t="str">
        <f t="shared" si="58"/>
        <v>70바6095</v>
      </c>
      <c r="H89" s="66">
        <f t="shared" si="59"/>
        <v>1</v>
      </c>
      <c r="I89" s="67">
        <f t="shared" si="60"/>
        <v>2286.107</v>
      </c>
      <c r="J89" s="68">
        <f t="shared" si="61"/>
        <v>7.2286996193424279E-3</v>
      </c>
      <c r="K89" s="68">
        <f t="shared" si="62"/>
        <v>0.36299084701963941</v>
      </c>
      <c r="L89" s="68">
        <f t="shared" si="63"/>
        <v>0.19202950693034054</v>
      </c>
      <c r="M89" s="69">
        <f t="shared" si="64"/>
        <v>13.856</v>
      </c>
      <c r="N89" s="70">
        <f t="shared" si="65"/>
        <v>0.30619739146067965</v>
      </c>
      <c r="O89" s="70">
        <f t="shared" si="66"/>
        <v>6.6488576431461874</v>
      </c>
      <c r="P89" s="109">
        <f t="shared" si="67"/>
        <v>0</v>
      </c>
      <c r="Q89" s="110">
        <f t="shared" si="68"/>
        <v>7</v>
      </c>
      <c r="R89" s="110">
        <f t="shared" si="69"/>
        <v>152</v>
      </c>
      <c r="T89">
        <v>502</v>
      </c>
      <c r="U89">
        <v>3314</v>
      </c>
      <c r="V89" t="s">
        <v>395</v>
      </c>
      <c r="W89">
        <v>2286.107</v>
      </c>
      <c r="X89">
        <v>1112.0650000000001</v>
      </c>
      <c r="Y89">
        <v>2.056</v>
      </c>
      <c r="Z89">
        <v>13.856</v>
      </c>
      <c r="AA89">
        <v>132.068567</v>
      </c>
      <c r="AB89">
        <v>0.95468399999999998</v>
      </c>
      <c r="AC89">
        <v>47.939681</v>
      </c>
      <c r="AD89" s="1">
        <v>439</v>
      </c>
      <c r="AE89">
        <v>7</v>
      </c>
      <c r="AF89">
        <v>152</v>
      </c>
      <c r="AG89">
        <v>83</v>
      </c>
      <c r="AH89">
        <v>17.309999999999999</v>
      </c>
      <c r="AI89">
        <v>890.5</v>
      </c>
      <c r="AJ89">
        <v>0</v>
      </c>
      <c r="AK89">
        <v>0</v>
      </c>
      <c r="AL89">
        <v>0</v>
      </c>
      <c r="AM89" t="s">
        <v>396</v>
      </c>
      <c r="AN89" t="s">
        <v>700</v>
      </c>
      <c r="AO89">
        <v>2286.107</v>
      </c>
      <c r="AR89" t="s">
        <v>117</v>
      </c>
      <c r="AS89" t="s">
        <v>119</v>
      </c>
      <c r="AT89" t="s">
        <v>244</v>
      </c>
      <c r="AU89" t="s">
        <v>395</v>
      </c>
      <c r="AV89" t="s">
        <v>48</v>
      </c>
      <c r="AW89">
        <v>1</v>
      </c>
      <c r="BB89">
        <v>0.89391304347826095</v>
      </c>
      <c r="BC89" t="s">
        <v>69</v>
      </c>
      <c r="BF89" t="s">
        <v>117</v>
      </c>
      <c r="BG89" t="s">
        <v>119</v>
      </c>
      <c r="BH89" t="s">
        <v>395</v>
      </c>
      <c r="BI89">
        <v>3314</v>
      </c>
      <c r="BJ89">
        <v>1</v>
      </c>
      <c r="BK89" t="s">
        <v>244</v>
      </c>
      <c r="BL89" t="s">
        <v>173</v>
      </c>
      <c r="BM89">
        <v>0.89391304347826095</v>
      </c>
      <c r="BN89" t="s">
        <v>69</v>
      </c>
      <c r="BO89" t="s">
        <v>176</v>
      </c>
      <c r="BP89">
        <v>2286.107</v>
      </c>
    </row>
    <row r="90" spans="1:69" ht="16.5">
      <c r="A90" s="42" t="str">
        <f t="shared" si="53"/>
        <v>강인여객</v>
      </c>
      <c r="B90" s="43" t="str">
        <f t="shared" si="35"/>
        <v>유승진</v>
      </c>
      <c r="C90" s="44" t="str">
        <f t="shared" si="54"/>
        <v>F</v>
      </c>
      <c r="D90" s="45">
        <f t="shared" si="55"/>
        <v>0.79142857142857137</v>
      </c>
      <c r="E90" s="46">
        <f t="shared" si="56"/>
        <v>6690</v>
      </c>
      <c r="F90" s="47" t="str">
        <f t="shared" si="57"/>
        <v>103</v>
      </c>
      <c r="G90" s="48" t="str">
        <f t="shared" si="58"/>
        <v>70바5084</v>
      </c>
      <c r="H90" s="49">
        <f t="shared" si="59"/>
        <v>1</v>
      </c>
      <c r="I90" s="50">
        <f t="shared" si="60"/>
        <v>1232.19</v>
      </c>
      <c r="J90" s="51">
        <f t="shared" si="61"/>
        <v>8.9719819033174004E-3</v>
      </c>
      <c r="K90" s="51">
        <f t="shared" si="62"/>
        <v>0.39645287319204492</v>
      </c>
      <c r="L90" s="51">
        <f t="shared" si="63"/>
        <v>0.22642611934847709</v>
      </c>
      <c r="M90" s="52">
        <f t="shared" si="64"/>
        <v>21.731000000000002</v>
      </c>
      <c r="N90" s="53">
        <f t="shared" si="65"/>
        <v>0.31095832691981784</v>
      </c>
      <c r="O90" s="53">
        <f t="shared" si="66"/>
        <v>16.014353836370617</v>
      </c>
      <c r="P90" s="111">
        <f t="shared" si="67"/>
        <v>11</v>
      </c>
      <c r="Q90" s="112">
        <f t="shared" si="68"/>
        <v>4</v>
      </c>
      <c r="R90" s="112">
        <f t="shared" si="69"/>
        <v>206</v>
      </c>
      <c r="T90">
        <v>502</v>
      </c>
      <c r="U90">
        <v>6690</v>
      </c>
      <c r="V90" t="s">
        <v>397</v>
      </c>
      <c r="W90">
        <v>1286.346</v>
      </c>
      <c r="X90">
        <v>771.79600000000005</v>
      </c>
      <c r="Y90">
        <v>1.667</v>
      </c>
      <c r="Z90">
        <v>21.731000000000002</v>
      </c>
      <c r="AA90">
        <v>76.873316000000003</v>
      </c>
      <c r="AB90">
        <v>0.68970600000000004</v>
      </c>
      <c r="AC90">
        <v>30.476647</v>
      </c>
      <c r="AD90" s="1">
        <v>279</v>
      </c>
      <c r="AE90">
        <v>4</v>
      </c>
      <c r="AF90">
        <v>206</v>
      </c>
      <c r="AG90">
        <v>89</v>
      </c>
      <c r="AH90">
        <v>16.733322000000001</v>
      </c>
      <c r="AI90">
        <v>1362.1</v>
      </c>
      <c r="AJ90">
        <v>102.2</v>
      </c>
      <c r="AK90">
        <v>11</v>
      </c>
      <c r="AL90">
        <v>6043</v>
      </c>
      <c r="AM90" t="s">
        <v>398</v>
      </c>
      <c r="AN90" t="s">
        <v>701</v>
      </c>
      <c r="AO90">
        <v>1232.19</v>
      </c>
      <c r="AR90" t="s">
        <v>117</v>
      </c>
      <c r="AS90" t="s">
        <v>118</v>
      </c>
      <c r="AT90" t="s">
        <v>205</v>
      </c>
      <c r="AU90" t="s">
        <v>397</v>
      </c>
      <c r="AV90" t="s">
        <v>48</v>
      </c>
      <c r="AW90">
        <v>1</v>
      </c>
      <c r="BB90">
        <v>0.79142857142857137</v>
      </c>
      <c r="BC90" t="s">
        <v>70</v>
      </c>
      <c r="BF90" t="s">
        <v>117</v>
      </c>
      <c r="BG90" t="s">
        <v>118</v>
      </c>
      <c r="BH90" t="s">
        <v>397</v>
      </c>
      <c r="BI90">
        <v>6690</v>
      </c>
      <c r="BJ90">
        <v>1</v>
      </c>
      <c r="BK90" t="s">
        <v>205</v>
      </c>
      <c r="BL90" t="s">
        <v>173</v>
      </c>
      <c r="BM90">
        <v>0.79142857142857137</v>
      </c>
      <c r="BN90" t="s">
        <v>70</v>
      </c>
      <c r="BO90" t="s">
        <v>183</v>
      </c>
      <c r="BP90">
        <v>1232.19</v>
      </c>
    </row>
    <row r="91" spans="1:69" ht="16.5">
      <c r="A91" s="59" t="str">
        <f t="shared" si="53"/>
        <v>강인여객</v>
      </c>
      <c r="B91" s="60" t="str">
        <f t="shared" si="35"/>
        <v>유진혁</v>
      </c>
      <c r="C91" s="61" t="str">
        <f t="shared" si="54"/>
        <v>A</v>
      </c>
      <c r="D91" s="62">
        <f t="shared" si="55"/>
        <v>0.95557299413018937</v>
      </c>
      <c r="E91" s="63">
        <f t="shared" si="56"/>
        <v>1585</v>
      </c>
      <c r="F91" s="64" t="str">
        <f t="shared" si="57"/>
        <v>223</v>
      </c>
      <c r="G91" s="65" t="str">
        <f t="shared" si="58"/>
        <v>70바5953</v>
      </c>
      <c r="H91" s="66">
        <f t="shared" si="59"/>
        <v>5</v>
      </c>
      <c r="I91" s="67">
        <f t="shared" si="60"/>
        <v>3475.6330000000003</v>
      </c>
      <c r="J91" s="68">
        <f t="shared" si="61"/>
        <v>3.1622377783383014E-3</v>
      </c>
      <c r="K91" s="68">
        <f t="shared" si="62"/>
        <v>0.25693778769851822</v>
      </c>
      <c r="L91" s="68">
        <f t="shared" si="63"/>
        <v>0.14098151329556372</v>
      </c>
      <c r="M91" s="69">
        <f t="shared" si="64"/>
        <v>13.795</v>
      </c>
      <c r="N91" s="70">
        <f t="shared" si="65"/>
        <v>0.31648911147983694</v>
      </c>
      <c r="O91" s="70">
        <f t="shared" si="66"/>
        <v>34.238367514636906</v>
      </c>
      <c r="P91" s="109">
        <f t="shared" si="67"/>
        <v>4</v>
      </c>
      <c r="Q91" s="110">
        <f t="shared" si="68"/>
        <v>11</v>
      </c>
      <c r="R91" s="110">
        <f t="shared" si="69"/>
        <v>1190</v>
      </c>
      <c r="T91">
        <v>502</v>
      </c>
      <c r="U91">
        <v>1585</v>
      </c>
      <c r="V91" t="s">
        <v>399</v>
      </c>
      <c r="W91">
        <v>3475.6329999999998</v>
      </c>
      <c r="X91">
        <v>1399.7539999999999</v>
      </c>
      <c r="Y91">
        <v>2.4830000000000001</v>
      </c>
      <c r="Z91">
        <v>13.795</v>
      </c>
      <c r="AA91">
        <v>141.33219299999999</v>
      </c>
      <c r="AB91">
        <v>0.44692599999999999</v>
      </c>
      <c r="AC91">
        <v>36.313580999999999</v>
      </c>
      <c r="AD91" s="1">
        <v>490</v>
      </c>
      <c r="AE91">
        <v>11</v>
      </c>
      <c r="AF91">
        <v>1190</v>
      </c>
      <c r="AG91">
        <v>91</v>
      </c>
      <c r="AH91">
        <v>24.591940999999998</v>
      </c>
      <c r="AI91">
        <v>16384.900000000001</v>
      </c>
      <c r="AJ91">
        <v>1011.9</v>
      </c>
      <c r="AK91">
        <v>4</v>
      </c>
      <c r="AL91">
        <v>660</v>
      </c>
      <c r="AM91" t="s">
        <v>400</v>
      </c>
      <c r="AN91" t="s">
        <v>702</v>
      </c>
      <c r="AO91">
        <v>2682.5729999999999</v>
      </c>
      <c r="AR91" t="s">
        <v>117</v>
      </c>
      <c r="AS91" t="s">
        <v>120</v>
      </c>
      <c r="AT91" t="s">
        <v>251</v>
      </c>
      <c r="AU91" t="s">
        <v>399</v>
      </c>
      <c r="AV91" t="s">
        <v>48</v>
      </c>
      <c r="AW91">
        <v>5</v>
      </c>
      <c r="BB91">
        <v>0.95557299413018937</v>
      </c>
      <c r="BC91" t="s">
        <v>66</v>
      </c>
      <c r="BF91" t="s">
        <v>117</v>
      </c>
      <c r="BG91" t="s">
        <v>120</v>
      </c>
      <c r="BH91" t="s">
        <v>399</v>
      </c>
      <c r="BI91">
        <v>1585</v>
      </c>
      <c r="BJ91">
        <v>5</v>
      </c>
      <c r="BK91" t="s">
        <v>251</v>
      </c>
      <c r="BL91" t="s">
        <v>254</v>
      </c>
      <c r="BM91">
        <v>0.95557299413018937</v>
      </c>
      <c r="BN91" t="s">
        <v>66</v>
      </c>
      <c r="BO91" t="s">
        <v>177</v>
      </c>
      <c r="BP91">
        <v>3475.6330000000003</v>
      </c>
    </row>
    <row r="92" spans="1:69" ht="16.5">
      <c r="A92" s="42" t="str">
        <f t="shared" si="53"/>
        <v>강인여객</v>
      </c>
      <c r="B92" s="43" t="str">
        <f t="shared" si="35"/>
        <v>유철종</v>
      </c>
      <c r="C92" s="44" t="str">
        <f t="shared" si="54"/>
        <v>D</v>
      </c>
      <c r="D92" s="45">
        <f t="shared" si="55"/>
        <v>0.81563238227602353</v>
      </c>
      <c r="E92" s="46">
        <f t="shared" si="56"/>
        <v>1633</v>
      </c>
      <c r="F92" s="47" t="str">
        <f t="shared" si="57"/>
        <v>103</v>
      </c>
      <c r="G92" s="48" t="str">
        <f t="shared" si="58"/>
        <v>72바1601</v>
      </c>
      <c r="H92" s="49">
        <f t="shared" si="59"/>
        <v>10</v>
      </c>
      <c r="I92" s="50">
        <f t="shared" si="60"/>
        <v>1598.5750000000003</v>
      </c>
      <c r="J92" s="51">
        <f t="shared" si="61"/>
        <v>2.07529753566317E-2</v>
      </c>
      <c r="K92" s="51">
        <f t="shared" si="62"/>
        <v>0.379520787547378</v>
      </c>
      <c r="L92" s="51">
        <f t="shared" si="63"/>
        <v>0.27024068310839339</v>
      </c>
      <c r="M92" s="52">
        <f t="shared" si="64"/>
        <v>20.491</v>
      </c>
      <c r="N92" s="53">
        <f t="shared" si="65"/>
        <v>1.4135378825079603</v>
      </c>
      <c r="O92" s="53">
        <f t="shared" si="66"/>
        <v>37.796773814886762</v>
      </c>
      <c r="P92" s="111">
        <f t="shared" si="67"/>
        <v>18</v>
      </c>
      <c r="Q92" s="112">
        <f t="shared" si="68"/>
        <v>23</v>
      </c>
      <c r="R92" s="112">
        <f t="shared" si="69"/>
        <v>615</v>
      </c>
      <c r="T92">
        <v>502</v>
      </c>
      <c r="U92">
        <v>1633</v>
      </c>
      <c r="V92" t="s">
        <v>555</v>
      </c>
      <c r="W92">
        <v>1627.123</v>
      </c>
      <c r="X92">
        <v>931.26400000000001</v>
      </c>
      <c r="Y92">
        <v>1.7470000000000001</v>
      </c>
      <c r="Z92">
        <v>20.491</v>
      </c>
      <c r="AA92">
        <v>91.779418000000007</v>
      </c>
      <c r="AB92">
        <v>1.9046959999999999</v>
      </c>
      <c r="AC92">
        <v>34.832197000000001</v>
      </c>
      <c r="AD92" s="1">
        <v>432</v>
      </c>
      <c r="AE92">
        <v>23</v>
      </c>
      <c r="AF92">
        <v>615</v>
      </c>
      <c r="AG92">
        <v>92</v>
      </c>
      <c r="AH92">
        <v>17.728625999999998</v>
      </c>
      <c r="AI92">
        <v>2396.9</v>
      </c>
      <c r="AJ92">
        <v>84.4</v>
      </c>
      <c r="AK92">
        <v>18</v>
      </c>
      <c r="AL92">
        <v>3377</v>
      </c>
      <c r="AM92" t="s">
        <v>556</v>
      </c>
      <c r="AN92" t="s">
        <v>703</v>
      </c>
      <c r="AO92">
        <v>577.71</v>
      </c>
      <c r="AR92" t="s">
        <v>117</v>
      </c>
      <c r="AS92" t="s">
        <v>118</v>
      </c>
      <c r="AT92" t="s">
        <v>577</v>
      </c>
      <c r="AU92" t="s">
        <v>555</v>
      </c>
      <c r="AV92" t="s">
        <v>48</v>
      </c>
      <c r="AW92">
        <v>10</v>
      </c>
      <c r="BB92">
        <v>0.81563238227602353</v>
      </c>
      <c r="BC92" t="s">
        <v>67</v>
      </c>
      <c r="BF92" t="s">
        <v>117</v>
      </c>
      <c r="BG92" t="s">
        <v>118</v>
      </c>
      <c r="BH92" t="s">
        <v>555</v>
      </c>
      <c r="BI92">
        <v>1633</v>
      </c>
      <c r="BJ92">
        <v>10</v>
      </c>
      <c r="BK92" t="s">
        <v>577</v>
      </c>
      <c r="BL92" t="s">
        <v>237</v>
      </c>
      <c r="BM92">
        <v>0.81563238227602353</v>
      </c>
      <c r="BN92" t="s">
        <v>67</v>
      </c>
      <c r="BO92" t="s">
        <v>178</v>
      </c>
      <c r="BP92">
        <v>1598.5750000000003</v>
      </c>
    </row>
    <row r="93" spans="1:69" ht="16.5">
      <c r="A93" s="59" t="str">
        <f t="shared" si="53"/>
        <v>강인여객</v>
      </c>
      <c r="B93" s="60" t="str">
        <f t="shared" si="35"/>
        <v>이건철</v>
      </c>
      <c r="C93" s="61" t="str">
        <f t="shared" si="54"/>
        <v>D</v>
      </c>
      <c r="D93" s="62">
        <f t="shared" si="55"/>
        <v>0.84393945861953623</v>
      </c>
      <c r="E93" s="63">
        <f t="shared" si="56"/>
        <v>9106</v>
      </c>
      <c r="F93" s="64" t="str">
        <f t="shared" si="57"/>
        <v>103</v>
      </c>
      <c r="G93" s="65" t="str">
        <f t="shared" si="58"/>
        <v>72바1338</v>
      </c>
      <c r="H93" s="66">
        <f t="shared" si="59"/>
        <v>14</v>
      </c>
      <c r="I93" s="67">
        <f t="shared" si="60"/>
        <v>2325.1280000000002</v>
      </c>
      <c r="J93" s="68">
        <f t="shared" si="61"/>
        <v>3.4693442065200498E-3</v>
      </c>
      <c r="K93" s="68">
        <f t="shared" si="62"/>
        <v>0.39945047275194046</v>
      </c>
      <c r="L93" s="68">
        <f t="shared" si="63"/>
        <v>0.21246142147873148</v>
      </c>
      <c r="M93" s="69">
        <f t="shared" si="64"/>
        <v>17.596</v>
      </c>
      <c r="N93" s="70">
        <f t="shared" si="65"/>
        <v>0.38707546423250672</v>
      </c>
      <c r="O93" s="70">
        <f t="shared" si="66"/>
        <v>27.91244180965521</v>
      </c>
      <c r="P93" s="109">
        <f t="shared" si="67"/>
        <v>76</v>
      </c>
      <c r="Q93" s="110">
        <f t="shared" si="68"/>
        <v>9</v>
      </c>
      <c r="R93" s="110">
        <f t="shared" si="69"/>
        <v>649</v>
      </c>
      <c r="T93">
        <v>502</v>
      </c>
      <c r="U93">
        <v>9106</v>
      </c>
      <c r="V93" t="s">
        <v>401</v>
      </c>
      <c r="W93">
        <v>2325.1280000000002</v>
      </c>
      <c r="X93">
        <v>1278.5170000000001</v>
      </c>
      <c r="Y93">
        <v>1.819</v>
      </c>
      <c r="Z93">
        <v>17.596</v>
      </c>
      <c r="AA93">
        <v>141.469964</v>
      </c>
      <c r="AB93">
        <v>0.49080800000000002</v>
      </c>
      <c r="AC93">
        <v>56.510244</v>
      </c>
      <c r="AD93" s="1">
        <v>494</v>
      </c>
      <c r="AE93">
        <v>9</v>
      </c>
      <c r="AF93">
        <v>649</v>
      </c>
      <c r="AG93">
        <v>89</v>
      </c>
      <c r="AH93">
        <v>16.435487999999999</v>
      </c>
      <c r="AI93">
        <v>1555.7</v>
      </c>
      <c r="AJ93">
        <v>30.9</v>
      </c>
      <c r="AK93">
        <v>76</v>
      </c>
      <c r="AL93">
        <v>323</v>
      </c>
      <c r="AM93" t="s">
        <v>402</v>
      </c>
      <c r="AN93" t="s">
        <v>704</v>
      </c>
      <c r="AO93">
        <v>409.26799999999997</v>
      </c>
      <c r="AR93" t="s">
        <v>117</v>
      </c>
      <c r="AS93" t="s">
        <v>118</v>
      </c>
      <c r="AT93" t="s">
        <v>223</v>
      </c>
      <c r="AU93" t="s">
        <v>401</v>
      </c>
      <c r="AV93" t="s">
        <v>48</v>
      </c>
      <c r="AW93">
        <v>14</v>
      </c>
      <c r="BB93">
        <v>0.84393945861953623</v>
      </c>
      <c r="BC93" t="s">
        <v>67</v>
      </c>
      <c r="BF93" t="s">
        <v>117</v>
      </c>
      <c r="BG93" t="s">
        <v>118</v>
      </c>
      <c r="BH93" t="s">
        <v>401</v>
      </c>
      <c r="BI93">
        <v>9106</v>
      </c>
      <c r="BJ93">
        <v>14</v>
      </c>
      <c r="BK93" t="s">
        <v>223</v>
      </c>
      <c r="BL93" t="s">
        <v>211</v>
      </c>
      <c r="BM93">
        <v>0.84393945861953623</v>
      </c>
      <c r="BN93" t="s">
        <v>67</v>
      </c>
      <c r="BO93" t="s">
        <v>178</v>
      </c>
      <c r="BP93">
        <v>2325.1280000000002</v>
      </c>
    </row>
    <row r="94" spans="1:69" ht="16.5">
      <c r="A94" s="42" t="str">
        <f t="shared" si="53"/>
        <v>강인여객</v>
      </c>
      <c r="B94" s="43" t="str">
        <f t="shared" si="35"/>
        <v>이광재</v>
      </c>
      <c r="C94" s="44" t="str">
        <f t="shared" si="54"/>
        <v>S</v>
      </c>
      <c r="D94" s="45">
        <f t="shared" si="55"/>
        <v>1.0136668421690778</v>
      </c>
      <c r="E94" s="46">
        <f t="shared" si="56"/>
        <v>2993</v>
      </c>
      <c r="F94" s="47" t="str">
        <f t="shared" si="57"/>
        <v>103-1</v>
      </c>
      <c r="G94" s="48" t="str">
        <f t="shared" si="58"/>
        <v>70바6097</v>
      </c>
      <c r="H94" s="49">
        <f t="shared" si="59"/>
        <v>3</v>
      </c>
      <c r="I94" s="50">
        <f t="shared" si="60"/>
        <v>2159.3739999999998</v>
      </c>
      <c r="J94" s="51">
        <f t="shared" si="61"/>
        <v>2.6925063644700027E-3</v>
      </c>
      <c r="K94" s="51">
        <f t="shared" si="62"/>
        <v>0.29794149133850334</v>
      </c>
      <c r="L94" s="51">
        <f t="shared" si="63"/>
        <v>0.19172223060942664</v>
      </c>
      <c r="M94" s="52">
        <f t="shared" si="64"/>
        <v>13.573</v>
      </c>
      <c r="N94" s="53">
        <f t="shared" si="65"/>
        <v>4.6309717538508849E-2</v>
      </c>
      <c r="O94" s="53">
        <f t="shared" si="66"/>
        <v>7.5484839587769423</v>
      </c>
      <c r="P94" s="111">
        <f t="shared" si="67"/>
        <v>0</v>
      </c>
      <c r="Q94" s="112">
        <f t="shared" si="68"/>
        <v>1</v>
      </c>
      <c r="R94" s="112">
        <f t="shared" si="69"/>
        <v>163</v>
      </c>
      <c r="T94">
        <v>502</v>
      </c>
      <c r="U94">
        <v>2993</v>
      </c>
      <c r="V94" t="s">
        <v>403</v>
      </c>
      <c r="W94">
        <v>2159.3739999999998</v>
      </c>
      <c r="X94">
        <v>969.24400000000003</v>
      </c>
      <c r="Y94">
        <v>2.2280000000000002</v>
      </c>
      <c r="Z94">
        <v>13.573</v>
      </c>
      <c r="AA94">
        <v>112.746623</v>
      </c>
      <c r="AB94">
        <v>0.30357099999999998</v>
      </c>
      <c r="AC94">
        <v>33.591897000000003</v>
      </c>
      <c r="AD94" s="1">
        <v>414</v>
      </c>
      <c r="AE94">
        <v>1</v>
      </c>
      <c r="AF94">
        <v>163</v>
      </c>
      <c r="AG94">
        <v>91</v>
      </c>
      <c r="AH94">
        <v>19.152449000000001</v>
      </c>
      <c r="AI94">
        <v>3408.2</v>
      </c>
      <c r="AJ94">
        <v>426.1</v>
      </c>
      <c r="AK94">
        <v>0</v>
      </c>
      <c r="AL94">
        <v>0</v>
      </c>
      <c r="AM94" t="s">
        <v>404</v>
      </c>
      <c r="AN94" t="s">
        <v>705</v>
      </c>
      <c r="AO94">
        <v>1954.03</v>
      </c>
      <c r="AR94" t="s">
        <v>117</v>
      </c>
      <c r="AS94" t="s">
        <v>119</v>
      </c>
      <c r="AT94" t="s">
        <v>247</v>
      </c>
      <c r="AU94" t="s">
        <v>403</v>
      </c>
      <c r="AV94" t="s">
        <v>48</v>
      </c>
      <c r="AW94">
        <v>3</v>
      </c>
      <c r="BB94">
        <v>1.0136668421690778</v>
      </c>
      <c r="BC94" t="s">
        <v>71</v>
      </c>
      <c r="BF94" t="s">
        <v>117</v>
      </c>
      <c r="BG94" t="s">
        <v>119</v>
      </c>
      <c r="BH94" t="s">
        <v>403</v>
      </c>
      <c r="BI94">
        <v>2993</v>
      </c>
      <c r="BJ94">
        <v>3</v>
      </c>
      <c r="BK94" t="s">
        <v>247</v>
      </c>
      <c r="BL94" t="s">
        <v>581</v>
      </c>
      <c r="BM94">
        <v>1.0136668421690778</v>
      </c>
      <c r="BN94" t="s">
        <v>71</v>
      </c>
      <c r="BO94" t="s">
        <v>175</v>
      </c>
      <c r="BP94">
        <v>2159.3739999999998</v>
      </c>
    </row>
    <row r="95" spans="1:69" ht="16.5">
      <c r="A95" s="59" t="str">
        <f t="shared" si="53"/>
        <v>강인여객</v>
      </c>
      <c r="B95" s="60" t="str">
        <f t="shared" si="35"/>
        <v>이광철</v>
      </c>
      <c r="C95" s="61" t="str">
        <f t="shared" si="54"/>
        <v>D</v>
      </c>
      <c r="D95" s="62">
        <f t="shared" si="55"/>
        <v>0.81106463606678281</v>
      </c>
      <c r="E95" s="63">
        <f t="shared" si="56"/>
        <v>5183</v>
      </c>
      <c r="F95" s="64" t="str">
        <f t="shared" si="57"/>
        <v>103</v>
      </c>
      <c r="G95" s="65" t="str">
        <f t="shared" si="58"/>
        <v>72바1339</v>
      </c>
      <c r="H95" s="66">
        <f t="shared" si="59"/>
        <v>2</v>
      </c>
      <c r="I95" s="67">
        <f t="shared" si="60"/>
        <v>1725.8789999999999</v>
      </c>
      <c r="J95" s="68">
        <f t="shared" si="61"/>
        <v>1.6991117264630647E-2</v>
      </c>
      <c r="K95" s="68">
        <f t="shared" si="62"/>
        <v>0.37699040083677832</v>
      </c>
      <c r="L95" s="68">
        <f t="shared" si="63"/>
        <v>0.38183441597006512</v>
      </c>
      <c r="M95" s="69">
        <f t="shared" si="64"/>
        <v>18.539000000000001</v>
      </c>
      <c r="N95" s="70">
        <f t="shared" si="65"/>
        <v>0.86912234287571732</v>
      </c>
      <c r="O95" s="70">
        <f t="shared" si="66"/>
        <v>41.370223520884146</v>
      </c>
      <c r="P95" s="109">
        <f t="shared" si="67"/>
        <v>5</v>
      </c>
      <c r="Q95" s="110">
        <f t="shared" si="68"/>
        <v>15</v>
      </c>
      <c r="R95" s="110">
        <f t="shared" si="69"/>
        <v>714</v>
      </c>
      <c r="T95">
        <v>502</v>
      </c>
      <c r="U95">
        <v>5183</v>
      </c>
      <c r="V95" t="s">
        <v>557</v>
      </c>
      <c r="W95">
        <v>1725.8789999999999</v>
      </c>
      <c r="X95">
        <v>1009.5359999999999</v>
      </c>
      <c r="Y95">
        <v>1.71</v>
      </c>
      <c r="Z95">
        <v>18.539000000000001</v>
      </c>
      <c r="AA95">
        <v>102.06191699999999</v>
      </c>
      <c r="AB95">
        <v>1.734146</v>
      </c>
      <c r="AC95">
        <v>38.476362999999999</v>
      </c>
      <c r="AD95" s="1">
        <v>659</v>
      </c>
      <c r="AE95">
        <v>15</v>
      </c>
      <c r="AF95">
        <v>714</v>
      </c>
      <c r="AG95">
        <v>89</v>
      </c>
      <c r="AH95">
        <v>16.910117</v>
      </c>
      <c r="AI95">
        <v>1176.8</v>
      </c>
      <c r="AJ95">
        <v>25.4</v>
      </c>
      <c r="AK95">
        <v>5</v>
      </c>
      <c r="AL95">
        <v>1295</v>
      </c>
      <c r="AM95" t="s">
        <v>558</v>
      </c>
      <c r="AN95" t="s">
        <v>706</v>
      </c>
      <c r="AO95">
        <v>1589.867</v>
      </c>
      <c r="AR95" t="s">
        <v>117</v>
      </c>
      <c r="AS95" t="s">
        <v>118</v>
      </c>
      <c r="AT95" t="s">
        <v>576</v>
      </c>
      <c r="AU95" t="s">
        <v>557</v>
      </c>
      <c r="AV95" t="s">
        <v>48</v>
      </c>
      <c r="AW95">
        <v>2</v>
      </c>
      <c r="BB95">
        <v>0.81106463606678281</v>
      </c>
      <c r="BC95" t="s">
        <v>67</v>
      </c>
      <c r="BF95" t="s">
        <v>117</v>
      </c>
      <c r="BG95" t="s">
        <v>118</v>
      </c>
      <c r="BH95" t="s">
        <v>557</v>
      </c>
      <c r="BI95">
        <v>5183</v>
      </c>
      <c r="BJ95">
        <v>2</v>
      </c>
      <c r="BK95" t="s">
        <v>576</v>
      </c>
      <c r="BL95" t="s">
        <v>204</v>
      </c>
      <c r="BM95">
        <v>0.81106463606678281</v>
      </c>
      <c r="BN95" t="s">
        <v>67</v>
      </c>
      <c r="BO95" t="s">
        <v>178</v>
      </c>
      <c r="BP95">
        <v>1725.8789999999999</v>
      </c>
    </row>
    <row r="96" spans="1:69" ht="16.5">
      <c r="A96" s="42" t="str">
        <f t="shared" si="53"/>
        <v>강인여객</v>
      </c>
      <c r="B96" s="43" t="str">
        <f t="shared" si="35"/>
        <v>이기현</v>
      </c>
      <c r="C96" s="44" t="str">
        <f t="shared" si="54"/>
        <v>S</v>
      </c>
      <c r="D96" s="45">
        <f t="shared" si="55"/>
        <v>1.0254192503741903</v>
      </c>
      <c r="E96" s="46">
        <f t="shared" si="56"/>
        <v>2787</v>
      </c>
      <c r="F96" s="47" t="str">
        <f t="shared" si="57"/>
        <v>103</v>
      </c>
      <c r="G96" s="48" t="str">
        <f t="shared" si="58"/>
        <v>72바1337</v>
      </c>
      <c r="H96" s="49">
        <f t="shared" si="59"/>
        <v>2</v>
      </c>
      <c r="I96" s="50">
        <f t="shared" si="60"/>
        <v>2522.9629999999997</v>
      </c>
      <c r="J96" s="51">
        <f t="shared" si="61"/>
        <v>2.718754838504531E-2</v>
      </c>
      <c r="K96" s="51">
        <f t="shared" si="62"/>
        <v>0.33649645111314536</v>
      </c>
      <c r="L96" s="51">
        <f t="shared" si="63"/>
        <v>0.22235760096362889</v>
      </c>
      <c r="M96" s="52">
        <f t="shared" si="64"/>
        <v>10.952999999999999</v>
      </c>
      <c r="N96" s="53">
        <f t="shared" si="65"/>
        <v>0</v>
      </c>
      <c r="O96" s="53">
        <f t="shared" si="66"/>
        <v>9.740577257778142</v>
      </c>
      <c r="P96" s="111">
        <f t="shared" si="67"/>
        <v>42</v>
      </c>
      <c r="Q96" s="112">
        <f t="shared" si="68"/>
        <v>0</v>
      </c>
      <c r="R96" s="112">
        <f t="shared" si="69"/>
        <v>250</v>
      </c>
      <c r="T96">
        <v>502</v>
      </c>
      <c r="U96">
        <v>2787</v>
      </c>
      <c r="V96" t="s">
        <v>707</v>
      </c>
      <c r="W96">
        <v>2566.5830000000001</v>
      </c>
      <c r="X96">
        <v>1138.7850000000001</v>
      </c>
      <c r="Y96">
        <v>2.254</v>
      </c>
      <c r="Z96">
        <v>10.952999999999999</v>
      </c>
      <c r="AA96">
        <v>153.030238</v>
      </c>
      <c r="AB96">
        <v>4.1605169999999996</v>
      </c>
      <c r="AC96">
        <v>51.494132</v>
      </c>
      <c r="AD96" s="1">
        <v>561</v>
      </c>
      <c r="AE96">
        <v>0</v>
      </c>
      <c r="AF96">
        <v>250</v>
      </c>
      <c r="AG96">
        <v>81</v>
      </c>
      <c r="AH96">
        <v>16.771737000000002</v>
      </c>
      <c r="AI96">
        <v>1556.5</v>
      </c>
      <c r="AJ96">
        <v>0</v>
      </c>
      <c r="AK96">
        <v>42</v>
      </c>
      <c r="AL96">
        <v>88</v>
      </c>
      <c r="AM96" t="s">
        <v>708</v>
      </c>
      <c r="AN96" t="s">
        <v>709</v>
      </c>
      <c r="AO96">
        <v>2409.7669999999998</v>
      </c>
      <c r="AR96" t="s">
        <v>117</v>
      </c>
      <c r="AS96" t="s">
        <v>118</v>
      </c>
      <c r="AT96" t="s">
        <v>574</v>
      </c>
      <c r="AU96" t="s">
        <v>707</v>
      </c>
      <c r="AV96" t="s">
        <v>48</v>
      </c>
      <c r="AW96">
        <v>2</v>
      </c>
      <c r="BB96">
        <v>1.0254192503741903</v>
      </c>
      <c r="BC96" t="s">
        <v>71</v>
      </c>
      <c r="BF96" t="s">
        <v>117</v>
      </c>
      <c r="BG96" t="s">
        <v>118</v>
      </c>
      <c r="BH96" t="s">
        <v>707</v>
      </c>
      <c r="BI96">
        <v>2787</v>
      </c>
      <c r="BJ96">
        <v>2</v>
      </c>
      <c r="BK96" t="s">
        <v>574</v>
      </c>
      <c r="BL96" t="s">
        <v>197</v>
      </c>
      <c r="BM96">
        <v>1.0254192503741903</v>
      </c>
      <c r="BN96" t="s">
        <v>71</v>
      </c>
      <c r="BO96" t="s">
        <v>175</v>
      </c>
      <c r="BP96">
        <v>2522.9629999999997</v>
      </c>
    </row>
    <row r="97" spans="1:68" ht="16.5">
      <c r="A97" s="59" t="str">
        <f t="shared" si="53"/>
        <v>강인여객</v>
      </c>
      <c r="B97" s="60" t="str">
        <f t="shared" si="35"/>
        <v>이동희</v>
      </c>
      <c r="C97" s="61" t="str">
        <f t="shared" si="54"/>
        <v>F</v>
      </c>
      <c r="D97" s="62">
        <f t="shared" si="55"/>
        <v>0.78026084891627789</v>
      </c>
      <c r="E97" s="63">
        <f t="shared" si="56"/>
        <v>8002</v>
      </c>
      <c r="F97" s="64" t="str">
        <f t="shared" si="57"/>
        <v>223</v>
      </c>
      <c r="G97" s="65" t="str">
        <f t="shared" si="58"/>
        <v>72바1263</v>
      </c>
      <c r="H97" s="66">
        <f t="shared" si="59"/>
        <v>4</v>
      </c>
      <c r="I97" s="67">
        <f t="shared" si="60"/>
        <v>3543.2269999999999</v>
      </c>
      <c r="J97" s="68">
        <f t="shared" si="61"/>
        <v>1.3192758958735333E-2</v>
      </c>
      <c r="K97" s="68">
        <f t="shared" si="62"/>
        <v>0.32816129264725796</v>
      </c>
      <c r="L97" s="68">
        <f t="shared" si="63"/>
        <v>0.22804070978235377</v>
      </c>
      <c r="M97" s="69">
        <f t="shared" si="64"/>
        <v>18.088000000000001</v>
      </c>
      <c r="N97" s="70">
        <f t="shared" si="65"/>
        <v>0.4990109879447262</v>
      </c>
      <c r="O97" s="70">
        <f t="shared" si="66"/>
        <v>69.944706810252455</v>
      </c>
      <c r="P97" s="109">
        <f t="shared" si="67"/>
        <v>23</v>
      </c>
      <c r="Q97" s="110">
        <f t="shared" si="68"/>
        <v>18</v>
      </c>
      <c r="R97" s="110">
        <f t="shared" si="69"/>
        <v>2523</v>
      </c>
      <c r="T97">
        <v>502</v>
      </c>
      <c r="U97">
        <v>8002</v>
      </c>
      <c r="V97" t="s">
        <v>405</v>
      </c>
      <c r="W97">
        <v>3607.1350000000002</v>
      </c>
      <c r="X97">
        <v>1767.5360000000001</v>
      </c>
      <c r="Y97">
        <v>2.0409999999999999</v>
      </c>
      <c r="Z97">
        <v>18.088000000000001</v>
      </c>
      <c r="AA97">
        <v>160.9658</v>
      </c>
      <c r="AB97">
        <v>2.123583</v>
      </c>
      <c r="AC97">
        <v>52.822744999999998</v>
      </c>
      <c r="AD97" s="1">
        <v>808</v>
      </c>
      <c r="AE97">
        <v>18</v>
      </c>
      <c r="AF97">
        <v>2523</v>
      </c>
      <c r="AG97">
        <v>91</v>
      </c>
      <c r="AH97">
        <v>22.409324999999999</v>
      </c>
      <c r="AI97">
        <v>20515.2</v>
      </c>
      <c r="AJ97">
        <v>7696.5</v>
      </c>
      <c r="AK97">
        <v>23</v>
      </c>
      <c r="AL97">
        <v>20501</v>
      </c>
      <c r="AM97" t="s">
        <v>406</v>
      </c>
      <c r="AN97" t="s">
        <v>710</v>
      </c>
      <c r="AO97">
        <v>2587.069</v>
      </c>
      <c r="AR97" t="s">
        <v>117</v>
      </c>
      <c r="AS97" t="s">
        <v>120</v>
      </c>
      <c r="AT97" t="s">
        <v>256</v>
      </c>
      <c r="AU97" t="s">
        <v>405</v>
      </c>
      <c r="AV97" t="s">
        <v>48</v>
      </c>
      <c r="AW97">
        <v>4</v>
      </c>
      <c r="BB97">
        <v>0.78026084891627789</v>
      </c>
      <c r="BC97" t="s">
        <v>70</v>
      </c>
      <c r="BF97" t="s">
        <v>117</v>
      </c>
      <c r="BG97" t="s">
        <v>120</v>
      </c>
      <c r="BH97" t="s">
        <v>405</v>
      </c>
      <c r="BI97">
        <v>8002</v>
      </c>
      <c r="BJ97">
        <v>4</v>
      </c>
      <c r="BK97" t="s">
        <v>256</v>
      </c>
      <c r="BL97" t="s">
        <v>253</v>
      </c>
      <c r="BM97">
        <v>0.78026084891627789</v>
      </c>
      <c r="BN97" t="s">
        <v>70</v>
      </c>
      <c r="BO97" t="s">
        <v>183</v>
      </c>
      <c r="BP97">
        <v>3543.2269999999999</v>
      </c>
    </row>
    <row r="98" spans="1:68" ht="16.5">
      <c r="A98" s="42" t="str">
        <f t="shared" si="53"/>
        <v>강인여객</v>
      </c>
      <c r="B98" s="43" t="str">
        <f t="shared" si="35"/>
        <v>이상민</v>
      </c>
      <c r="C98" s="44" t="str">
        <f t="shared" si="54"/>
        <v>F</v>
      </c>
      <c r="D98" s="45">
        <f t="shared" si="55"/>
        <v>0.79974487975256814</v>
      </c>
      <c r="E98" s="46">
        <f t="shared" si="56"/>
        <v>9215</v>
      </c>
      <c r="F98" s="47" t="str">
        <f t="shared" si="57"/>
        <v>103-1</v>
      </c>
      <c r="G98" s="48" t="str">
        <f t="shared" si="58"/>
        <v>70바5934</v>
      </c>
      <c r="H98" s="49">
        <f t="shared" si="59"/>
        <v>4</v>
      </c>
      <c r="I98" s="50">
        <f t="shared" si="60"/>
        <v>3974.4050000000002</v>
      </c>
      <c r="J98" s="51">
        <f t="shared" si="61"/>
        <v>2.1028397013341076E-2</v>
      </c>
      <c r="K98" s="51">
        <f t="shared" si="62"/>
        <v>0.37282184714460476</v>
      </c>
      <c r="L98" s="51">
        <f t="shared" si="63"/>
        <v>0.31627375670068852</v>
      </c>
      <c r="M98" s="52">
        <f t="shared" si="64"/>
        <v>19.544</v>
      </c>
      <c r="N98" s="53">
        <f t="shared" si="65"/>
        <v>9.8882725841981376</v>
      </c>
      <c r="O98" s="53">
        <f t="shared" si="66"/>
        <v>43.276918180205591</v>
      </c>
      <c r="P98" s="111">
        <f t="shared" si="67"/>
        <v>23</v>
      </c>
      <c r="Q98" s="112">
        <f t="shared" si="68"/>
        <v>393</v>
      </c>
      <c r="R98" s="112">
        <f t="shared" si="69"/>
        <v>1720</v>
      </c>
      <c r="T98">
        <v>502</v>
      </c>
      <c r="U98">
        <v>9215</v>
      </c>
      <c r="V98" t="s">
        <v>711</v>
      </c>
      <c r="W98">
        <v>3974.4050000000002</v>
      </c>
      <c r="X98">
        <v>2267.2040000000002</v>
      </c>
      <c r="Y98">
        <v>1.7529999999999999</v>
      </c>
      <c r="Z98">
        <v>19.544</v>
      </c>
      <c r="AA98">
        <v>225.01049399999999</v>
      </c>
      <c r="AB98">
        <v>4.7316099999999999</v>
      </c>
      <c r="AC98">
        <v>83.888828000000004</v>
      </c>
      <c r="AD98" s="1">
        <v>1257</v>
      </c>
      <c r="AE98">
        <v>393</v>
      </c>
      <c r="AF98">
        <v>1720</v>
      </c>
      <c r="AG98">
        <v>92</v>
      </c>
      <c r="AH98">
        <v>17.663198000000001</v>
      </c>
      <c r="AI98">
        <v>6858.6</v>
      </c>
      <c r="AJ98">
        <v>766.6</v>
      </c>
      <c r="AK98">
        <v>23</v>
      </c>
      <c r="AL98">
        <v>3889</v>
      </c>
      <c r="AM98" t="s">
        <v>712</v>
      </c>
      <c r="AN98" t="s">
        <v>713</v>
      </c>
      <c r="AO98">
        <v>3613.0410000000002</v>
      </c>
      <c r="AR98" t="s">
        <v>117</v>
      </c>
      <c r="AS98" t="s">
        <v>119</v>
      </c>
      <c r="AT98" t="s">
        <v>229</v>
      </c>
      <c r="AU98" t="s">
        <v>711</v>
      </c>
      <c r="AV98" t="s">
        <v>48</v>
      </c>
      <c r="AW98">
        <v>4</v>
      </c>
      <c r="BB98">
        <v>0.79974487975256814</v>
      </c>
      <c r="BC98" t="s">
        <v>70</v>
      </c>
      <c r="BF98" t="s">
        <v>117</v>
      </c>
      <c r="BG98" t="s">
        <v>119</v>
      </c>
      <c r="BH98" t="s">
        <v>711</v>
      </c>
      <c r="BI98">
        <v>9215</v>
      </c>
      <c r="BJ98">
        <v>4</v>
      </c>
      <c r="BK98" t="s">
        <v>229</v>
      </c>
      <c r="BL98" t="s">
        <v>230</v>
      </c>
      <c r="BM98">
        <v>0.79974487975256814</v>
      </c>
      <c r="BN98" t="s">
        <v>70</v>
      </c>
      <c r="BO98" t="s">
        <v>183</v>
      </c>
      <c r="BP98">
        <v>3974.4050000000002</v>
      </c>
    </row>
    <row r="99" spans="1:68" ht="16.5">
      <c r="A99" s="59" t="str">
        <f t="shared" si="53"/>
        <v>강인여객</v>
      </c>
      <c r="B99" s="60" t="str">
        <f t="shared" si="35"/>
        <v>이승호</v>
      </c>
      <c r="C99" s="61" t="str">
        <f t="shared" si="54"/>
        <v>B</v>
      </c>
      <c r="D99" s="62">
        <f t="shared" si="55"/>
        <v>0.90336135267976136</v>
      </c>
      <c r="E99" s="63">
        <f t="shared" si="56"/>
        <v>2025</v>
      </c>
      <c r="F99" s="64" t="str">
        <f t="shared" si="57"/>
        <v>103-1</v>
      </c>
      <c r="G99" s="65" t="str">
        <f t="shared" si="58"/>
        <v>70바5923</v>
      </c>
      <c r="H99" s="66">
        <f t="shared" si="59"/>
        <v>2</v>
      </c>
      <c r="I99" s="67">
        <f t="shared" si="60"/>
        <v>2061.114</v>
      </c>
      <c r="J99" s="68">
        <f t="shared" si="61"/>
        <v>1.4777898512463314E-2</v>
      </c>
      <c r="K99" s="68">
        <f t="shared" si="62"/>
        <v>0.36263867504267311</v>
      </c>
      <c r="L99" s="68">
        <f t="shared" si="63"/>
        <v>0.13390816810714981</v>
      </c>
      <c r="M99" s="69">
        <f t="shared" si="64"/>
        <v>15.679</v>
      </c>
      <c r="N99" s="70">
        <f t="shared" si="65"/>
        <v>0.14555235663820631</v>
      </c>
      <c r="O99" s="70">
        <f t="shared" si="66"/>
        <v>15.622619612500813</v>
      </c>
      <c r="P99" s="109">
        <f t="shared" si="67"/>
        <v>2</v>
      </c>
      <c r="Q99" s="110">
        <f t="shared" si="68"/>
        <v>3</v>
      </c>
      <c r="R99" s="110">
        <f t="shared" si="69"/>
        <v>322</v>
      </c>
      <c r="T99">
        <v>502</v>
      </c>
      <c r="U99">
        <v>2025</v>
      </c>
      <c r="V99" t="s">
        <v>407</v>
      </c>
      <c r="W99">
        <v>2061.114</v>
      </c>
      <c r="X99">
        <v>1035.8820000000001</v>
      </c>
      <c r="Y99">
        <v>1.99</v>
      </c>
      <c r="Z99">
        <v>15.679</v>
      </c>
      <c r="AA99">
        <v>118.53079099999999</v>
      </c>
      <c r="AB99">
        <v>1.751636</v>
      </c>
      <c r="AC99">
        <v>42.983848999999999</v>
      </c>
      <c r="AD99" s="1">
        <v>276</v>
      </c>
      <c r="AE99">
        <v>3</v>
      </c>
      <c r="AF99">
        <v>322</v>
      </c>
      <c r="AG99">
        <v>83</v>
      </c>
      <c r="AH99">
        <v>17.388847999999999</v>
      </c>
      <c r="AI99">
        <v>2028.8</v>
      </c>
      <c r="AJ99">
        <v>5.8</v>
      </c>
      <c r="AK99">
        <v>2</v>
      </c>
      <c r="AL99">
        <v>2272</v>
      </c>
      <c r="AM99" t="s">
        <v>408</v>
      </c>
      <c r="AN99" t="s">
        <v>714</v>
      </c>
      <c r="AO99">
        <v>2004.568</v>
      </c>
      <c r="AR99" t="s">
        <v>117</v>
      </c>
      <c r="AS99" t="s">
        <v>119</v>
      </c>
      <c r="AT99" t="s">
        <v>226</v>
      </c>
      <c r="AU99" t="s">
        <v>407</v>
      </c>
      <c r="AV99" t="s">
        <v>48</v>
      </c>
      <c r="AW99">
        <v>2</v>
      </c>
      <c r="BB99">
        <v>0.90336135267976136</v>
      </c>
      <c r="BC99" t="s">
        <v>68</v>
      </c>
      <c r="BF99" t="s">
        <v>117</v>
      </c>
      <c r="BG99" t="s">
        <v>119</v>
      </c>
      <c r="BH99" t="s">
        <v>407</v>
      </c>
      <c r="BI99">
        <v>2025</v>
      </c>
      <c r="BJ99">
        <v>2</v>
      </c>
      <c r="BK99" t="s">
        <v>226</v>
      </c>
      <c r="BL99" t="s">
        <v>598</v>
      </c>
      <c r="BM99">
        <v>0.90336135267976136</v>
      </c>
      <c r="BN99" t="s">
        <v>68</v>
      </c>
      <c r="BO99" t="s">
        <v>174</v>
      </c>
      <c r="BP99">
        <v>2061.114</v>
      </c>
    </row>
    <row r="100" spans="1:68" ht="16.5">
      <c r="A100" s="42" t="str">
        <f t="shared" si="53"/>
        <v>강인여객</v>
      </c>
      <c r="B100" s="43" t="str">
        <f t="shared" si="35"/>
        <v>이영우</v>
      </c>
      <c r="C100" s="44" t="str">
        <f t="shared" si="54"/>
        <v>B</v>
      </c>
      <c r="D100" s="45">
        <f t="shared" si="55"/>
        <v>0.91015638777558883</v>
      </c>
      <c r="E100" s="46">
        <f t="shared" si="56"/>
        <v>868</v>
      </c>
      <c r="F100" s="47" t="str">
        <f t="shared" si="57"/>
        <v>103-1</v>
      </c>
      <c r="G100" s="48" t="str">
        <f t="shared" si="58"/>
        <v>70바6023</v>
      </c>
      <c r="H100" s="49">
        <f t="shared" si="59"/>
        <v>3</v>
      </c>
      <c r="I100" s="50">
        <f t="shared" si="60"/>
        <v>2220.0070000000001</v>
      </c>
      <c r="J100" s="51">
        <f t="shared" si="61"/>
        <v>1.1153100003584259E-2</v>
      </c>
      <c r="K100" s="51">
        <f t="shared" si="62"/>
        <v>0.36030814498192748</v>
      </c>
      <c r="L100" s="51">
        <f t="shared" si="63"/>
        <v>0.24008933305165253</v>
      </c>
      <c r="M100" s="52">
        <f t="shared" si="64"/>
        <v>13.904</v>
      </c>
      <c r="N100" s="53">
        <f t="shared" si="65"/>
        <v>0.27026941806940247</v>
      </c>
      <c r="O100" s="53">
        <f t="shared" si="66"/>
        <v>20.81074519134399</v>
      </c>
      <c r="P100" s="111">
        <f t="shared" si="67"/>
        <v>0</v>
      </c>
      <c r="Q100" s="112">
        <f t="shared" si="68"/>
        <v>6</v>
      </c>
      <c r="R100" s="112">
        <f t="shared" si="69"/>
        <v>462</v>
      </c>
      <c r="T100">
        <v>502</v>
      </c>
      <c r="U100">
        <v>868</v>
      </c>
      <c r="V100" t="s">
        <v>409</v>
      </c>
      <c r="W100">
        <v>2220.0070000000001</v>
      </c>
      <c r="X100">
        <v>1062.9469999999999</v>
      </c>
      <c r="Y100">
        <v>2.089</v>
      </c>
      <c r="Z100">
        <v>13.904</v>
      </c>
      <c r="AA100">
        <v>121.587182</v>
      </c>
      <c r="AB100">
        <v>1.356074</v>
      </c>
      <c r="AC100">
        <v>43.808852000000002</v>
      </c>
      <c r="AD100" s="1">
        <v>533</v>
      </c>
      <c r="AE100">
        <v>6</v>
      </c>
      <c r="AF100">
        <v>462</v>
      </c>
      <c r="AG100">
        <v>90</v>
      </c>
      <c r="AH100">
        <v>18.258561</v>
      </c>
      <c r="AI100">
        <v>3964.9</v>
      </c>
      <c r="AJ100">
        <v>103.7</v>
      </c>
      <c r="AK100">
        <v>0</v>
      </c>
      <c r="AL100">
        <v>0</v>
      </c>
      <c r="AM100" t="s">
        <v>410</v>
      </c>
      <c r="AN100" t="s">
        <v>715</v>
      </c>
      <c r="AO100">
        <v>1970.0630000000001</v>
      </c>
      <c r="AR100" t="s">
        <v>117</v>
      </c>
      <c r="AS100" t="s">
        <v>119</v>
      </c>
      <c r="AT100" t="s">
        <v>239</v>
      </c>
      <c r="AU100" t="s">
        <v>409</v>
      </c>
      <c r="AV100" t="s">
        <v>48</v>
      </c>
      <c r="AW100">
        <v>3</v>
      </c>
      <c r="BB100">
        <v>0.91015638777558883</v>
      </c>
      <c r="BC100" t="s">
        <v>68</v>
      </c>
      <c r="BF100" t="s">
        <v>117</v>
      </c>
      <c r="BG100" t="s">
        <v>119</v>
      </c>
      <c r="BH100" t="s">
        <v>409</v>
      </c>
      <c r="BI100">
        <v>868</v>
      </c>
      <c r="BJ100">
        <v>3</v>
      </c>
      <c r="BK100" t="s">
        <v>239</v>
      </c>
      <c r="BL100" t="s">
        <v>598</v>
      </c>
      <c r="BM100">
        <v>0.91015638777558883</v>
      </c>
      <c r="BN100" t="s">
        <v>68</v>
      </c>
      <c r="BO100" t="s">
        <v>174</v>
      </c>
      <c r="BP100">
        <v>2220.0070000000001</v>
      </c>
    </row>
    <row r="101" spans="1:68" ht="16.5">
      <c r="A101" s="59" t="str">
        <f t="shared" si="53"/>
        <v>강인여객</v>
      </c>
      <c r="B101" s="60" t="str">
        <f t="shared" si="35"/>
        <v>이용준</v>
      </c>
      <c r="C101" s="61" t="str">
        <f t="shared" si="54"/>
        <v>A</v>
      </c>
      <c r="D101" s="62">
        <f t="shared" si="55"/>
        <v>0.98667362654342117</v>
      </c>
      <c r="E101" s="63">
        <f t="shared" si="56"/>
        <v>4691</v>
      </c>
      <c r="F101" s="64" t="str">
        <f t="shared" si="57"/>
        <v>223</v>
      </c>
      <c r="G101" s="65" t="str">
        <f t="shared" si="58"/>
        <v>70바5974</v>
      </c>
      <c r="H101" s="66">
        <f t="shared" si="59"/>
        <v>3</v>
      </c>
      <c r="I101" s="67">
        <f t="shared" si="60"/>
        <v>2970.6170000000002</v>
      </c>
      <c r="J101" s="68">
        <f t="shared" si="61"/>
        <v>4.3399217858950704E-3</v>
      </c>
      <c r="K101" s="68">
        <f t="shared" si="62"/>
        <v>0.23849380826118863</v>
      </c>
      <c r="L101" s="68">
        <f t="shared" si="63"/>
        <v>0.18211704841115497</v>
      </c>
      <c r="M101" s="69">
        <f t="shared" si="64"/>
        <v>11.574999999999999</v>
      </c>
      <c r="N101" s="70">
        <f t="shared" si="65"/>
        <v>0.30296736334572916</v>
      </c>
      <c r="O101" s="70">
        <f t="shared" si="66"/>
        <v>21.005737191970557</v>
      </c>
      <c r="P101" s="109">
        <f t="shared" si="67"/>
        <v>1</v>
      </c>
      <c r="Q101" s="110">
        <f t="shared" si="68"/>
        <v>9</v>
      </c>
      <c r="R101" s="110">
        <f t="shared" si="69"/>
        <v>624</v>
      </c>
      <c r="T101">
        <v>502</v>
      </c>
      <c r="U101">
        <v>4691</v>
      </c>
      <c r="V101" t="s">
        <v>411</v>
      </c>
      <c r="W101">
        <v>2970.6170000000002</v>
      </c>
      <c r="X101">
        <v>1158.24</v>
      </c>
      <c r="Y101">
        <v>2.5649999999999999</v>
      </c>
      <c r="Z101">
        <v>11.574999999999999</v>
      </c>
      <c r="AA101">
        <v>123.522733</v>
      </c>
      <c r="AB101">
        <v>0.53607899999999997</v>
      </c>
      <c r="AC101">
        <v>29.459406999999999</v>
      </c>
      <c r="AD101" s="1">
        <v>541</v>
      </c>
      <c r="AE101">
        <v>9</v>
      </c>
      <c r="AF101">
        <v>624</v>
      </c>
      <c r="AG101">
        <v>90</v>
      </c>
      <c r="AH101">
        <v>24.049151999999999</v>
      </c>
      <c r="AI101">
        <v>12775.4</v>
      </c>
      <c r="AJ101">
        <v>1712.6</v>
      </c>
      <c r="AK101">
        <v>1</v>
      </c>
      <c r="AL101">
        <v>32</v>
      </c>
      <c r="AM101" t="s">
        <v>412</v>
      </c>
      <c r="AN101" t="s">
        <v>716</v>
      </c>
      <c r="AO101">
        <v>2572.9810000000002</v>
      </c>
      <c r="AR101" t="s">
        <v>117</v>
      </c>
      <c r="AS101" t="s">
        <v>120</v>
      </c>
      <c r="AT101" t="s">
        <v>253</v>
      </c>
      <c r="AU101" t="s">
        <v>411</v>
      </c>
      <c r="AV101" t="s">
        <v>48</v>
      </c>
      <c r="AW101">
        <v>3</v>
      </c>
      <c r="BB101">
        <v>0.98667362654342117</v>
      </c>
      <c r="BC101" t="s">
        <v>66</v>
      </c>
      <c r="BF101" t="s">
        <v>117</v>
      </c>
      <c r="BG101" t="s">
        <v>120</v>
      </c>
      <c r="BH101" t="s">
        <v>411</v>
      </c>
      <c r="BI101">
        <v>4691</v>
      </c>
      <c r="BJ101">
        <v>3</v>
      </c>
      <c r="BK101" t="s">
        <v>253</v>
      </c>
      <c r="BL101" t="s">
        <v>255</v>
      </c>
      <c r="BM101">
        <v>0.98667362654342117</v>
      </c>
      <c r="BN101" t="s">
        <v>66</v>
      </c>
      <c r="BO101" t="s">
        <v>177</v>
      </c>
      <c r="BP101">
        <v>2970.6170000000002</v>
      </c>
    </row>
    <row r="102" spans="1:68" ht="16.5">
      <c r="A102" s="42" t="str">
        <f t="shared" si="53"/>
        <v>강인여객</v>
      </c>
      <c r="B102" s="43" t="str">
        <f t="shared" si="35"/>
        <v>이유섭</v>
      </c>
      <c r="C102" s="44" t="str">
        <f t="shared" si="54"/>
        <v>F</v>
      </c>
      <c r="D102" s="45">
        <f t="shared" si="55"/>
        <v>0.7990566333570972</v>
      </c>
      <c r="E102" s="46">
        <f t="shared" si="56"/>
        <v>4</v>
      </c>
      <c r="F102" s="47" t="str">
        <f t="shared" si="57"/>
        <v>103</v>
      </c>
      <c r="G102" s="48" t="str">
        <f t="shared" si="58"/>
        <v>70바5990</v>
      </c>
      <c r="H102" s="49">
        <f t="shared" si="59"/>
        <v>3</v>
      </c>
      <c r="I102" s="50">
        <f t="shared" si="60"/>
        <v>1718.403</v>
      </c>
      <c r="J102" s="51">
        <f t="shared" si="61"/>
        <v>1.2611436052090195E-2</v>
      </c>
      <c r="K102" s="51">
        <f t="shared" si="62"/>
        <v>0.40375301883485443</v>
      </c>
      <c r="L102" s="51">
        <f t="shared" si="63"/>
        <v>0.28456654230701411</v>
      </c>
      <c r="M102" s="52">
        <f t="shared" si="64"/>
        <v>21.658000000000001</v>
      </c>
      <c r="N102" s="53">
        <f t="shared" si="65"/>
        <v>1.5712263072166424</v>
      </c>
      <c r="O102" s="53">
        <f t="shared" si="66"/>
        <v>129.77165426270787</v>
      </c>
      <c r="P102" s="111">
        <f t="shared" si="67"/>
        <v>2</v>
      </c>
      <c r="Q102" s="112">
        <f t="shared" si="68"/>
        <v>27</v>
      </c>
      <c r="R102" s="112">
        <f t="shared" si="69"/>
        <v>2230</v>
      </c>
      <c r="T102">
        <v>502</v>
      </c>
      <c r="U102">
        <v>4</v>
      </c>
      <c r="V102" t="s">
        <v>413</v>
      </c>
      <c r="W102">
        <v>1718.403</v>
      </c>
      <c r="X102">
        <v>1016.749</v>
      </c>
      <c r="Y102">
        <v>1.69</v>
      </c>
      <c r="Z102">
        <v>21.658000000000001</v>
      </c>
      <c r="AA102">
        <v>99.884977000000006</v>
      </c>
      <c r="AB102">
        <v>1.259693</v>
      </c>
      <c r="AC102">
        <v>40.328861000000003</v>
      </c>
      <c r="AD102" s="1">
        <v>489</v>
      </c>
      <c r="AE102">
        <v>27</v>
      </c>
      <c r="AF102">
        <v>2230</v>
      </c>
      <c r="AG102">
        <v>93</v>
      </c>
      <c r="AH102">
        <v>17.203817999999998</v>
      </c>
      <c r="AI102">
        <v>3676.6</v>
      </c>
      <c r="AJ102">
        <v>344.3</v>
      </c>
      <c r="AK102">
        <v>2</v>
      </c>
      <c r="AL102">
        <v>116</v>
      </c>
      <c r="AM102" t="s">
        <v>414</v>
      </c>
      <c r="AN102" t="s">
        <v>717</v>
      </c>
      <c r="AO102">
        <v>1306.2860000000001</v>
      </c>
      <c r="AR102" t="s">
        <v>117</v>
      </c>
      <c r="AS102" t="s">
        <v>118</v>
      </c>
      <c r="AT102" t="s">
        <v>213</v>
      </c>
      <c r="AU102" t="s">
        <v>413</v>
      </c>
      <c r="AV102" t="s">
        <v>48</v>
      </c>
      <c r="AW102">
        <v>3</v>
      </c>
      <c r="BB102">
        <v>0.7990566333570972</v>
      </c>
      <c r="BC102" t="s">
        <v>70</v>
      </c>
      <c r="BF102" t="s">
        <v>117</v>
      </c>
      <c r="BG102" t="s">
        <v>118</v>
      </c>
      <c r="BH102" t="s">
        <v>413</v>
      </c>
      <c r="BI102">
        <v>4</v>
      </c>
      <c r="BJ102">
        <v>3</v>
      </c>
      <c r="BK102" t="s">
        <v>213</v>
      </c>
      <c r="BL102" t="s">
        <v>566</v>
      </c>
      <c r="BM102">
        <v>0.7990566333570972</v>
      </c>
      <c r="BN102" t="s">
        <v>70</v>
      </c>
      <c r="BO102" t="s">
        <v>183</v>
      </c>
      <c r="BP102">
        <v>1718.403</v>
      </c>
    </row>
    <row r="103" spans="1:68" ht="16.5">
      <c r="A103" s="59" t="str">
        <f t="shared" si="53"/>
        <v>강인여객</v>
      </c>
      <c r="B103" s="60" t="str">
        <f t="shared" si="35"/>
        <v>이재영</v>
      </c>
      <c r="C103" s="61" t="str">
        <f t="shared" si="54"/>
        <v>A</v>
      </c>
      <c r="D103" s="62">
        <f t="shared" si="55"/>
        <v>0.95098668291299804</v>
      </c>
      <c r="E103" s="63">
        <f t="shared" si="56"/>
        <v>1525</v>
      </c>
      <c r="F103" s="64" t="str">
        <f t="shared" si="57"/>
        <v>223</v>
      </c>
      <c r="G103" s="65" t="str">
        <f t="shared" si="58"/>
        <v>70바5953</v>
      </c>
      <c r="H103" s="66">
        <f t="shared" si="59"/>
        <v>4</v>
      </c>
      <c r="I103" s="67">
        <f t="shared" si="60"/>
        <v>3514.1030000000001</v>
      </c>
      <c r="J103" s="68">
        <f t="shared" si="61"/>
        <v>1.0085584842937608E-2</v>
      </c>
      <c r="K103" s="68">
        <f t="shared" si="62"/>
        <v>0.26054508378185215</v>
      </c>
      <c r="L103" s="68">
        <f t="shared" si="63"/>
        <v>0.17244799028372249</v>
      </c>
      <c r="M103" s="69">
        <f t="shared" si="64"/>
        <v>13.670999999999999</v>
      </c>
      <c r="N103" s="70">
        <f t="shared" si="65"/>
        <v>0.16899432883198162</v>
      </c>
      <c r="O103" s="70">
        <f t="shared" si="66"/>
        <v>16.336118453758221</v>
      </c>
      <c r="P103" s="109">
        <f t="shared" si="67"/>
        <v>3</v>
      </c>
      <c r="Q103" s="110">
        <f t="shared" si="68"/>
        <v>6</v>
      </c>
      <c r="R103" s="110">
        <f t="shared" si="69"/>
        <v>580</v>
      </c>
      <c r="T103">
        <v>502</v>
      </c>
      <c r="U103">
        <v>1525</v>
      </c>
      <c r="V103" t="s">
        <v>416</v>
      </c>
      <c r="W103">
        <v>3550.415</v>
      </c>
      <c r="X103">
        <v>1434.327</v>
      </c>
      <c r="Y103">
        <v>2.4750000000000001</v>
      </c>
      <c r="Z103">
        <v>13.670999999999999</v>
      </c>
      <c r="AA103">
        <v>147.97912299999999</v>
      </c>
      <c r="AB103">
        <v>1.492456</v>
      </c>
      <c r="AC103">
        <v>38.555233000000001</v>
      </c>
      <c r="AD103" s="1">
        <v>606</v>
      </c>
      <c r="AE103">
        <v>6</v>
      </c>
      <c r="AF103">
        <v>580</v>
      </c>
      <c r="AG103">
        <v>91</v>
      </c>
      <c r="AH103">
        <v>23.992674000000001</v>
      </c>
      <c r="AI103">
        <v>14334.4</v>
      </c>
      <c r="AJ103">
        <v>3435.7</v>
      </c>
      <c r="AK103">
        <v>3</v>
      </c>
      <c r="AL103">
        <v>225</v>
      </c>
      <c r="AM103" t="s">
        <v>417</v>
      </c>
      <c r="AN103" t="s">
        <v>718</v>
      </c>
      <c r="AO103">
        <v>2908.605</v>
      </c>
      <c r="AR103" t="s">
        <v>117</v>
      </c>
      <c r="AS103" t="s">
        <v>120</v>
      </c>
      <c r="AT103" t="s">
        <v>251</v>
      </c>
      <c r="AU103" t="s">
        <v>416</v>
      </c>
      <c r="AV103" t="s">
        <v>48</v>
      </c>
      <c r="AW103">
        <v>4</v>
      </c>
      <c r="BB103">
        <v>0.95098668291299804</v>
      </c>
      <c r="BC103" t="s">
        <v>66</v>
      </c>
      <c r="BF103" t="s">
        <v>117</v>
      </c>
      <c r="BG103" t="s">
        <v>120</v>
      </c>
      <c r="BH103" t="s">
        <v>416</v>
      </c>
      <c r="BI103">
        <v>1525</v>
      </c>
      <c r="BJ103">
        <v>4</v>
      </c>
      <c r="BK103" t="s">
        <v>251</v>
      </c>
      <c r="BL103" t="s">
        <v>255</v>
      </c>
      <c r="BM103">
        <v>0.95098668291299804</v>
      </c>
      <c r="BN103" t="s">
        <v>66</v>
      </c>
      <c r="BO103" t="s">
        <v>177</v>
      </c>
      <c r="BP103">
        <v>3514.1030000000001</v>
      </c>
    </row>
    <row r="104" spans="1:68" ht="16.5">
      <c r="A104" s="42" t="str">
        <f t="shared" si="53"/>
        <v>강인여객</v>
      </c>
      <c r="B104" s="43" t="str">
        <f t="shared" si="35"/>
        <v>이치규</v>
      </c>
      <c r="C104" s="44" t="str">
        <f t="shared" si="54"/>
        <v>S</v>
      </c>
      <c r="D104" s="45">
        <f t="shared" si="55"/>
        <v>1.1569565217391304</v>
      </c>
      <c r="E104" s="46">
        <f t="shared" si="56"/>
        <v>4376</v>
      </c>
      <c r="F104" s="47" t="str">
        <f t="shared" si="57"/>
        <v>급행91</v>
      </c>
      <c r="G104" s="48" t="str">
        <f t="shared" si="58"/>
        <v>70바5981</v>
      </c>
      <c r="H104" s="49">
        <f t="shared" si="59"/>
        <v>2</v>
      </c>
      <c r="I104" s="50">
        <f t="shared" si="60"/>
        <v>3783.1769999999997</v>
      </c>
      <c r="J104" s="51">
        <f t="shared" si="61"/>
        <v>1.6551506202674891E-2</v>
      </c>
      <c r="K104" s="51">
        <f t="shared" si="62"/>
        <v>0.2908496292887468</v>
      </c>
      <c r="L104" s="51">
        <f t="shared" si="63"/>
        <v>8.4320664880337348E-2</v>
      </c>
      <c r="M104" s="52">
        <f t="shared" si="64"/>
        <v>14.151</v>
      </c>
      <c r="N104" s="53">
        <f t="shared" si="65"/>
        <v>0.21146248245852625</v>
      </c>
      <c r="O104" s="53">
        <f t="shared" si="66"/>
        <v>6.7932322489801562</v>
      </c>
      <c r="P104" s="111">
        <f t="shared" si="67"/>
        <v>0</v>
      </c>
      <c r="Q104" s="112">
        <f t="shared" si="68"/>
        <v>8</v>
      </c>
      <c r="R104" s="112">
        <f t="shared" si="69"/>
        <v>257</v>
      </c>
      <c r="T104">
        <v>502</v>
      </c>
      <c r="U104">
        <v>4376</v>
      </c>
      <c r="V104" t="s">
        <v>418</v>
      </c>
      <c r="W104">
        <v>3783.1770000000001</v>
      </c>
      <c r="X104">
        <v>1097.248</v>
      </c>
      <c r="Y104">
        <v>3.448</v>
      </c>
      <c r="Z104">
        <v>14.151</v>
      </c>
      <c r="AA104">
        <v>142.212435</v>
      </c>
      <c r="AB104">
        <v>2.3538299999999999</v>
      </c>
      <c r="AC104">
        <v>41.362434</v>
      </c>
      <c r="AD104" s="1">
        <v>319</v>
      </c>
      <c r="AE104">
        <v>8</v>
      </c>
      <c r="AF104">
        <v>257</v>
      </c>
      <c r="AG104">
        <v>103</v>
      </c>
      <c r="AH104">
        <v>26.602293</v>
      </c>
      <c r="AI104">
        <v>13568.4</v>
      </c>
      <c r="AJ104">
        <v>1843.4</v>
      </c>
      <c r="AK104">
        <v>0</v>
      </c>
      <c r="AL104">
        <v>0</v>
      </c>
      <c r="AM104" t="s">
        <v>419</v>
      </c>
      <c r="AN104" t="s">
        <v>719</v>
      </c>
      <c r="AO104">
        <v>3594.6149999999998</v>
      </c>
      <c r="AR104" t="s">
        <v>117</v>
      </c>
      <c r="AS104" t="s">
        <v>121</v>
      </c>
      <c r="AT104" t="s">
        <v>263</v>
      </c>
      <c r="AU104" t="s">
        <v>418</v>
      </c>
      <c r="AV104" t="s">
        <v>48</v>
      </c>
      <c r="AW104">
        <v>2</v>
      </c>
      <c r="BB104">
        <v>1.1569565217391304</v>
      </c>
      <c r="BC104" t="s">
        <v>71</v>
      </c>
      <c r="BF104" t="s">
        <v>117</v>
      </c>
      <c r="BG104" t="s">
        <v>121</v>
      </c>
      <c r="BH104" t="s">
        <v>418</v>
      </c>
      <c r="BI104">
        <v>4376</v>
      </c>
      <c r="BJ104">
        <v>2</v>
      </c>
      <c r="BK104" t="s">
        <v>263</v>
      </c>
      <c r="BL104" t="s">
        <v>533</v>
      </c>
      <c r="BM104">
        <v>1.1569565217391304</v>
      </c>
      <c r="BN104" t="s">
        <v>71</v>
      </c>
      <c r="BO104" t="s">
        <v>175</v>
      </c>
      <c r="BP104">
        <v>3783.1769999999997</v>
      </c>
    </row>
    <row r="105" spans="1:68" ht="16.5">
      <c r="A105" s="59" t="str">
        <f t="shared" si="53"/>
        <v>강인여객</v>
      </c>
      <c r="B105" s="60" t="str">
        <f t="shared" si="35"/>
        <v>이칠선</v>
      </c>
      <c r="C105" s="61" t="str">
        <f t="shared" si="54"/>
        <v>D</v>
      </c>
      <c r="D105" s="62">
        <f t="shared" si="55"/>
        <v>0.82375979992324866</v>
      </c>
      <c r="E105" s="63">
        <f t="shared" si="56"/>
        <v>8938</v>
      </c>
      <c r="F105" s="64" t="str">
        <f t="shared" si="57"/>
        <v>223</v>
      </c>
      <c r="G105" s="65" t="str">
        <f t="shared" si="58"/>
        <v>72바1268</v>
      </c>
      <c r="H105" s="66">
        <f t="shared" si="59"/>
        <v>3</v>
      </c>
      <c r="I105" s="67">
        <f t="shared" si="60"/>
        <v>1382.085</v>
      </c>
      <c r="J105" s="68">
        <f t="shared" si="61"/>
        <v>1.1879403183505121E-2</v>
      </c>
      <c r="K105" s="68">
        <f t="shared" si="62"/>
        <v>0.27578513007206185</v>
      </c>
      <c r="L105" s="68">
        <f t="shared" si="63"/>
        <v>0.18016258044910408</v>
      </c>
      <c r="M105" s="69">
        <f t="shared" si="64"/>
        <v>17.212</v>
      </c>
      <c r="N105" s="70">
        <f t="shared" si="65"/>
        <v>0.57883559983647892</v>
      </c>
      <c r="O105" s="70">
        <f t="shared" si="66"/>
        <v>27.422336542253188</v>
      </c>
      <c r="P105" s="109">
        <f t="shared" si="67"/>
        <v>0</v>
      </c>
      <c r="Q105" s="110">
        <f t="shared" si="68"/>
        <v>8</v>
      </c>
      <c r="R105" s="110">
        <f t="shared" si="69"/>
        <v>379</v>
      </c>
      <c r="T105">
        <v>502</v>
      </c>
      <c r="U105">
        <v>8938</v>
      </c>
      <c r="V105" t="s">
        <v>541</v>
      </c>
      <c r="W105">
        <v>1382.085</v>
      </c>
      <c r="X105">
        <v>646.48599999999999</v>
      </c>
      <c r="Y105">
        <v>2.1379999999999999</v>
      </c>
      <c r="Z105">
        <v>17.212</v>
      </c>
      <c r="AA105">
        <v>56.936362000000003</v>
      </c>
      <c r="AB105">
        <v>0.67637000000000003</v>
      </c>
      <c r="AC105">
        <v>15.702202</v>
      </c>
      <c r="AD105" s="1">
        <v>249</v>
      </c>
      <c r="AE105">
        <v>8</v>
      </c>
      <c r="AF105">
        <v>379</v>
      </c>
      <c r="AG105">
        <v>91</v>
      </c>
      <c r="AH105">
        <v>24.274206</v>
      </c>
      <c r="AI105">
        <v>7175</v>
      </c>
      <c r="AJ105">
        <v>3481.5</v>
      </c>
      <c r="AK105">
        <v>0</v>
      </c>
      <c r="AL105">
        <v>0</v>
      </c>
      <c r="AM105" t="s">
        <v>542</v>
      </c>
      <c r="AN105" t="s">
        <v>720</v>
      </c>
      <c r="AO105">
        <v>1046.5070000000001</v>
      </c>
      <c r="AR105" t="s">
        <v>117</v>
      </c>
      <c r="AS105" t="s">
        <v>120</v>
      </c>
      <c r="AT105" t="s">
        <v>258</v>
      </c>
      <c r="AU105" t="s">
        <v>541</v>
      </c>
      <c r="AV105" t="s">
        <v>48</v>
      </c>
      <c r="AW105">
        <v>3</v>
      </c>
      <c r="BB105">
        <v>0.82375979992324866</v>
      </c>
      <c r="BC105" t="s">
        <v>67</v>
      </c>
      <c r="BF105" t="s">
        <v>117</v>
      </c>
      <c r="BG105" t="s">
        <v>120</v>
      </c>
      <c r="BH105" t="s">
        <v>541</v>
      </c>
      <c r="BI105">
        <v>8938</v>
      </c>
      <c r="BJ105">
        <v>3</v>
      </c>
      <c r="BK105" t="s">
        <v>258</v>
      </c>
      <c r="BL105" t="s">
        <v>271</v>
      </c>
      <c r="BM105">
        <v>0.82375979992324866</v>
      </c>
      <c r="BN105" t="s">
        <v>67</v>
      </c>
      <c r="BO105" t="s">
        <v>178</v>
      </c>
      <c r="BP105">
        <v>1382.085</v>
      </c>
    </row>
    <row r="106" spans="1:68" ht="16.5">
      <c r="A106" s="42" t="str">
        <f t="shared" si="53"/>
        <v>강인여객</v>
      </c>
      <c r="B106" s="43" t="str">
        <f t="shared" si="35"/>
        <v>이태근</v>
      </c>
      <c r="C106" s="44" t="str">
        <f t="shared" si="54"/>
        <v>A</v>
      </c>
      <c r="D106" s="45">
        <f t="shared" si="55"/>
        <v>0.98267154390110101</v>
      </c>
      <c r="E106" s="46">
        <f t="shared" si="56"/>
        <v>7136</v>
      </c>
      <c r="F106" s="47" t="str">
        <f t="shared" si="57"/>
        <v>103</v>
      </c>
      <c r="G106" s="48" t="str">
        <f t="shared" si="58"/>
        <v>72바1338</v>
      </c>
      <c r="H106" s="49">
        <f t="shared" si="59"/>
        <v>2</v>
      </c>
      <c r="I106" s="50">
        <f t="shared" si="60"/>
        <v>2655.4479999999999</v>
      </c>
      <c r="J106" s="51">
        <f t="shared" si="61"/>
        <v>1.8945487232232723E-2</v>
      </c>
      <c r="K106" s="51">
        <f t="shared" si="62"/>
        <v>0.36689008609772572</v>
      </c>
      <c r="L106" s="51">
        <f t="shared" si="63"/>
        <v>0.12577915289623445</v>
      </c>
      <c r="M106" s="52">
        <f t="shared" si="64"/>
        <v>12.359</v>
      </c>
      <c r="N106" s="53">
        <f t="shared" si="65"/>
        <v>0.15063371604339457</v>
      </c>
      <c r="O106" s="53">
        <f t="shared" si="66"/>
        <v>58.445881824837095</v>
      </c>
      <c r="P106" s="111">
        <f t="shared" si="67"/>
        <v>5</v>
      </c>
      <c r="Q106" s="112">
        <f t="shared" si="68"/>
        <v>4</v>
      </c>
      <c r="R106" s="112">
        <f t="shared" si="69"/>
        <v>1552</v>
      </c>
      <c r="T106">
        <v>502</v>
      </c>
      <c r="U106">
        <v>7136</v>
      </c>
      <c r="V106" t="s">
        <v>420</v>
      </c>
      <c r="W106">
        <v>2655.4479999999999</v>
      </c>
      <c r="X106">
        <v>1228.2170000000001</v>
      </c>
      <c r="Y106">
        <v>2.1619999999999999</v>
      </c>
      <c r="Z106">
        <v>12.359</v>
      </c>
      <c r="AA106">
        <v>161.60217800000001</v>
      </c>
      <c r="AB106">
        <v>3.0616319999999999</v>
      </c>
      <c r="AC106">
        <v>59.290236999999998</v>
      </c>
      <c r="AD106" s="1">
        <v>334</v>
      </c>
      <c r="AE106">
        <v>4</v>
      </c>
      <c r="AF106">
        <v>1552</v>
      </c>
      <c r="AG106">
        <v>93</v>
      </c>
      <c r="AH106">
        <v>16.432006000000001</v>
      </c>
      <c r="AI106">
        <v>2034.1</v>
      </c>
      <c r="AJ106">
        <v>20.6</v>
      </c>
      <c r="AK106">
        <v>5</v>
      </c>
      <c r="AL106">
        <v>737</v>
      </c>
      <c r="AM106" t="s">
        <v>421</v>
      </c>
      <c r="AN106" t="s">
        <v>721</v>
      </c>
      <c r="AO106">
        <v>2518.165</v>
      </c>
      <c r="AR106" t="s">
        <v>117</v>
      </c>
      <c r="AS106" t="s">
        <v>118</v>
      </c>
      <c r="AT106" t="s">
        <v>223</v>
      </c>
      <c r="AU106" t="s">
        <v>420</v>
      </c>
      <c r="AV106" t="s">
        <v>48</v>
      </c>
      <c r="AW106">
        <v>2</v>
      </c>
      <c r="BB106">
        <v>0.98267154390110101</v>
      </c>
      <c r="BC106" t="s">
        <v>66</v>
      </c>
      <c r="BF106" t="s">
        <v>117</v>
      </c>
      <c r="BG106" t="s">
        <v>118</v>
      </c>
      <c r="BH106" t="s">
        <v>420</v>
      </c>
      <c r="BI106">
        <v>7136</v>
      </c>
      <c r="BJ106">
        <v>2</v>
      </c>
      <c r="BK106" t="s">
        <v>223</v>
      </c>
      <c r="BL106" t="s">
        <v>202</v>
      </c>
      <c r="BM106">
        <v>0.98267154390110101</v>
      </c>
      <c r="BN106" t="s">
        <v>66</v>
      </c>
      <c r="BO106" t="s">
        <v>177</v>
      </c>
      <c r="BP106">
        <v>2655.4479999999999</v>
      </c>
    </row>
    <row r="107" spans="1:68" ht="16.5">
      <c r="A107" s="59" t="str">
        <f t="shared" si="53"/>
        <v>강인여객</v>
      </c>
      <c r="B107" s="60" t="str">
        <f t="shared" si="35"/>
        <v>이한출</v>
      </c>
      <c r="C107" s="61" t="str">
        <f t="shared" si="54"/>
        <v>F</v>
      </c>
      <c r="D107" s="62">
        <f t="shared" si="55"/>
        <v>0.75023903542914794</v>
      </c>
      <c r="E107" s="63">
        <f t="shared" si="56"/>
        <v>7679</v>
      </c>
      <c r="F107" s="64" t="str">
        <f t="shared" si="57"/>
        <v>103</v>
      </c>
      <c r="G107" s="65" t="str">
        <f t="shared" si="58"/>
        <v>70바6031</v>
      </c>
      <c r="H107" s="66">
        <f t="shared" si="59"/>
        <v>4</v>
      </c>
      <c r="I107" s="67">
        <f t="shared" si="60"/>
        <v>1660.0429999999999</v>
      </c>
      <c r="J107" s="68">
        <f t="shared" si="61"/>
        <v>1.8758665731367943E-2</v>
      </c>
      <c r="K107" s="68">
        <f t="shared" si="62"/>
        <v>0.362841335859513</v>
      </c>
      <c r="L107" s="68">
        <f t="shared" si="63"/>
        <v>0.22951212709550295</v>
      </c>
      <c r="M107" s="69">
        <f t="shared" si="64"/>
        <v>20.704999999999998</v>
      </c>
      <c r="N107" s="70">
        <f t="shared" si="65"/>
        <v>0.72287284124567863</v>
      </c>
      <c r="O107" s="70">
        <f t="shared" si="66"/>
        <v>53.010675024683096</v>
      </c>
      <c r="P107" s="109">
        <f t="shared" si="67"/>
        <v>15</v>
      </c>
      <c r="Q107" s="110">
        <f t="shared" si="68"/>
        <v>12</v>
      </c>
      <c r="R107" s="110">
        <f t="shared" si="69"/>
        <v>880</v>
      </c>
      <c r="T107">
        <v>502</v>
      </c>
      <c r="U107">
        <v>7679</v>
      </c>
      <c r="V107" t="s">
        <v>722</v>
      </c>
      <c r="W107">
        <v>1660.0429999999999</v>
      </c>
      <c r="X107">
        <v>1006.082</v>
      </c>
      <c r="Y107">
        <v>1.65</v>
      </c>
      <c r="Z107">
        <v>20.704999999999998</v>
      </c>
      <c r="AA107">
        <v>99.567475999999999</v>
      </c>
      <c r="AB107">
        <v>1.867753</v>
      </c>
      <c r="AC107">
        <v>36.127195999999998</v>
      </c>
      <c r="AD107" s="1">
        <v>381</v>
      </c>
      <c r="AE107">
        <v>12</v>
      </c>
      <c r="AF107">
        <v>880</v>
      </c>
      <c r="AG107">
        <v>90</v>
      </c>
      <c r="AH107">
        <v>16.672542</v>
      </c>
      <c r="AI107">
        <v>1562.6</v>
      </c>
      <c r="AJ107">
        <v>136.69999999999999</v>
      </c>
      <c r="AK107">
        <v>15</v>
      </c>
      <c r="AL107">
        <v>6476</v>
      </c>
      <c r="AM107" t="s">
        <v>723</v>
      </c>
      <c r="AN107" t="s">
        <v>724</v>
      </c>
      <c r="AO107">
        <v>1375.9549999999999</v>
      </c>
      <c r="AR107" t="s">
        <v>117</v>
      </c>
      <c r="AS107" t="s">
        <v>118</v>
      </c>
      <c r="AT107" t="s">
        <v>572</v>
      </c>
      <c r="AU107" t="s">
        <v>722</v>
      </c>
      <c r="AV107" t="s">
        <v>48</v>
      </c>
      <c r="AW107">
        <v>4</v>
      </c>
      <c r="BB107">
        <v>0.75023903542914794</v>
      </c>
      <c r="BC107" t="s">
        <v>70</v>
      </c>
      <c r="BF107" t="s">
        <v>117</v>
      </c>
      <c r="BG107" t="s">
        <v>118</v>
      </c>
      <c r="BH107" t="s">
        <v>722</v>
      </c>
      <c r="BI107">
        <v>7679</v>
      </c>
      <c r="BJ107">
        <v>4</v>
      </c>
      <c r="BK107" t="s">
        <v>572</v>
      </c>
      <c r="BL107" t="s">
        <v>202</v>
      </c>
      <c r="BM107">
        <v>0.75023903542914794</v>
      </c>
      <c r="BN107" t="s">
        <v>70</v>
      </c>
      <c r="BO107" t="s">
        <v>183</v>
      </c>
      <c r="BP107">
        <v>1660.0429999999999</v>
      </c>
    </row>
    <row r="108" spans="1:68" ht="16.5">
      <c r="A108" s="42" t="str">
        <f t="shared" si="53"/>
        <v>강인여객</v>
      </c>
      <c r="B108" s="43" t="str">
        <f t="shared" si="35"/>
        <v>이현승</v>
      </c>
      <c r="C108" s="44" t="str">
        <f t="shared" si="54"/>
        <v>A</v>
      </c>
      <c r="D108" s="45">
        <f t="shared" si="55"/>
        <v>0.95521888332857952</v>
      </c>
      <c r="E108" s="46">
        <f t="shared" si="56"/>
        <v>7755</v>
      </c>
      <c r="F108" s="47" t="str">
        <f t="shared" si="57"/>
        <v>급행91</v>
      </c>
      <c r="G108" s="48" t="str">
        <f t="shared" si="58"/>
        <v>70바6017</v>
      </c>
      <c r="H108" s="49">
        <f t="shared" si="59"/>
        <v>8</v>
      </c>
      <c r="I108" s="50">
        <f t="shared" si="60"/>
        <v>3595.2509999999997</v>
      </c>
      <c r="J108" s="51">
        <f t="shared" si="61"/>
        <v>8.8833104613224422E-3</v>
      </c>
      <c r="K108" s="51">
        <f t="shared" si="62"/>
        <v>0.32350797641783552</v>
      </c>
      <c r="L108" s="51">
        <f t="shared" si="63"/>
        <v>0.28287315683939734</v>
      </c>
      <c r="M108" s="52">
        <f t="shared" si="64"/>
        <v>17.937999999999999</v>
      </c>
      <c r="N108" s="53">
        <f t="shared" si="65"/>
        <v>0.16642659630150175</v>
      </c>
      <c r="O108" s="53">
        <f t="shared" si="66"/>
        <v>36.586113420280135</v>
      </c>
      <c r="P108" s="111">
        <f t="shared" si="67"/>
        <v>11</v>
      </c>
      <c r="Q108" s="112">
        <f t="shared" si="68"/>
        <v>6</v>
      </c>
      <c r="R108" s="112">
        <f t="shared" si="69"/>
        <v>1319</v>
      </c>
      <c r="T108">
        <v>502</v>
      </c>
      <c r="U108">
        <v>7755</v>
      </c>
      <c r="V108" t="s">
        <v>422</v>
      </c>
      <c r="W108">
        <v>3605.1930000000002</v>
      </c>
      <c r="X108">
        <v>1421.885</v>
      </c>
      <c r="Y108">
        <v>2.536</v>
      </c>
      <c r="Z108">
        <v>17.937999999999999</v>
      </c>
      <c r="AA108">
        <v>133.954116</v>
      </c>
      <c r="AB108">
        <v>1.189956</v>
      </c>
      <c r="AC108">
        <v>43.335225000000001</v>
      </c>
      <c r="AD108" s="1">
        <v>1017</v>
      </c>
      <c r="AE108">
        <v>6</v>
      </c>
      <c r="AF108">
        <v>1319</v>
      </c>
      <c r="AG108">
        <v>100</v>
      </c>
      <c r="AH108">
        <v>26.913640999999998</v>
      </c>
      <c r="AI108">
        <v>19929.2</v>
      </c>
      <c r="AJ108">
        <v>3196.4</v>
      </c>
      <c r="AK108">
        <v>11</v>
      </c>
      <c r="AL108">
        <v>1974</v>
      </c>
      <c r="AM108" t="s">
        <v>423</v>
      </c>
      <c r="AN108" t="s">
        <v>725</v>
      </c>
      <c r="AO108">
        <v>1162.3699999999999</v>
      </c>
      <c r="AR108" t="s">
        <v>117</v>
      </c>
      <c r="AS108" t="s">
        <v>121</v>
      </c>
      <c r="AT108" t="s">
        <v>266</v>
      </c>
      <c r="AU108" t="s">
        <v>422</v>
      </c>
      <c r="AV108" t="s">
        <v>48</v>
      </c>
      <c r="AW108">
        <v>8</v>
      </c>
      <c r="BB108">
        <v>0.95521888332857952</v>
      </c>
      <c r="BC108" t="s">
        <v>66</v>
      </c>
      <c r="BF108" t="s">
        <v>117</v>
      </c>
      <c r="BG108" t="s">
        <v>121</v>
      </c>
      <c r="BH108" t="s">
        <v>422</v>
      </c>
      <c r="BI108">
        <v>7755</v>
      </c>
      <c r="BJ108">
        <v>8</v>
      </c>
      <c r="BK108" t="s">
        <v>266</v>
      </c>
      <c r="BL108" t="s">
        <v>589</v>
      </c>
      <c r="BM108">
        <v>0.95521888332857952</v>
      </c>
      <c r="BN108" t="s">
        <v>66</v>
      </c>
      <c r="BO108" t="s">
        <v>177</v>
      </c>
      <c r="BP108">
        <v>3595.2509999999997</v>
      </c>
    </row>
    <row r="109" spans="1:68" ht="16.5">
      <c r="A109" s="59" t="str">
        <f t="shared" si="53"/>
        <v>강인여객</v>
      </c>
      <c r="B109" s="60" t="str">
        <f t="shared" si="35"/>
        <v>이희준</v>
      </c>
      <c r="C109" s="61" t="str">
        <f t="shared" si="54"/>
        <v>F</v>
      </c>
      <c r="D109" s="62">
        <f t="shared" si="55"/>
        <v>0.78283858715654431</v>
      </c>
      <c r="E109" s="63">
        <f t="shared" si="56"/>
        <v>6377</v>
      </c>
      <c r="F109" s="64" t="str">
        <f t="shared" si="57"/>
        <v>103</v>
      </c>
      <c r="G109" s="65" t="str">
        <f t="shared" si="58"/>
        <v>70바5903</v>
      </c>
      <c r="H109" s="66">
        <f t="shared" si="59"/>
        <v>5</v>
      </c>
      <c r="I109" s="67">
        <f t="shared" si="60"/>
        <v>2481.4639999999999</v>
      </c>
      <c r="J109" s="68">
        <f t="shared" si="61"/>
        <v>3.4108564355280598E-2</v>
      </c>
      <c r="K109" s="68">
        <f t="shared" si="62"/>
        <v>0.37434771894241764</v>
      </c>
      <c r="L109" s="68">
        <f t="shared" si="63"/>
        <v>0.27927062411544151</v>
      </c>
      <c r="M109" s="69">
        <f t="shared" si="64"/>
        <v>17.863</v>
      </c>
      <c r="N109" s="70">
        <f t="shared" si="65"/>
        <v>1.6522504457046325</v>
      </c>
      <c r="O109" s="70">
        <f t="shared" si="66"/>
        <v>23.57479294481</v>
      </c>
      <c r="P109" s="109">
        <f t="shared" si="67"/>
        <v>68</v>
      </c>
      <c r="Q109" s="110">
        <f t="shared" si="68"/>
        <v>41</v>
      </c>
      <c r="R109" s="110">
        <f t="shared" si="69"/>
        <v>585</v>
      </c>
      <c r="T109">
        <v>502</v>
      </c>
      <c r="U109">
        <v>6377</v>
      </c>
      <c r="V109" t="s">
        <v>424</v>
      </c>
      <c r="W109">
        <v>2481.4639999999999</v>
      </c>
      <c r="X109">
        <v>1465.047</v>
      </c>
      <c r="Y109">
        <v>1.694</v>
      </c>
      <c r="Z109">
        <v>17.863</v>
      </c>
      <c r="AA109">
        <v>162.43803</v>
      </c>
      <c r="AB109">
        <v>5.5405280000000001</v>
      </c>
      <c r="AC109">
        <v>60.808306000000002</v>
      </c>
      <c r="AD109" s="1">
        <v>693</v>
      </c>
      <c r="AE109">
        <v>41</v>
      </c>
      <c r="AF109">
        <v>585</v>
      </c>
      <c r="AG109">
        <v>93</v>
      </c>
      <c r="AH109">
        <v>15.276373</v>
      </c>
      <c r="AI109">
        <v>2612.1999999999998</v>
      </c>
      <c r="AJ109">
        <v>49.7</v>
      </c>
      <c r="AK109">
        <v>68</v>
      </c>
      <c r="AL109">
        <v>6957</v>
      </c>
      <c r="AM109" t="s">
        <v>425</v>
      </c>
      <c r="AN109" t="s">
        <v>726</v>
      </c>
      <c r="AO109">
        <v>1497.2080000000001</v>
      </c>
      <c r="AR109" t="s">
        <v>117</v>
      </c>
      <c r="AS109" t="s">
        <v>118</v>
      </c>
      <c r="AT109" t="s">
        <v>208</v>
      </c>
      <c r="AU109" t="s">
        <v>424</v>
      </c>
      <c r="AV109" t="s">
        <v>48</v>
      </c>
      <c r="AW109">
        <v>5</v>
      </c>
      <c r="BB109">
        <v>0.78283858715654431</v>
      </c>
      <c r="BC109" t="s">
        <v>70</v>
      </c>
      <c r="BF109" t="s">
        <v>117</v>
      </c>
      <c r="BG109" t="s">
        <v>118</v>
      </c>
      <c r="BH109" t="s">
        <v>424</v>
      </c>
      <c r="BI109">
        <v>6377</v>
      </c>
      <c r="BJ109">
        <v>5</v>
      </c>
      <c r="BK109" t="s">
        <v>208</v>
      </c>
      <c r="BL109" t="s">
        <v>577</v>
      </c>
      <c r="BM109">
        <v>0.78283858715654431</v>
      </c>
      <c r="BN109" t="s">
        <v>70</v>
      </c>
      <c r="BO109" t="s">
        <v>183</v>
      </c>
      <c r="BP109">
        <v>2481.4639999999999</v>
      </c>
    </row>
    <row r="110" spans="1:68" ht="16.5">
      <c r="A110" s="42" t="str">
        <f t="shared" ref="A110:A131" si="70">BF110</f>
        <v>강인여객</v>
      </c>
      <c r="B110" s="43" t="str">
        <f t="shared" si="35"/>
        <v>이희천</v>
      </c>
      <c r="C110" s="44" t="str">
        <f t="shared" ref="C110:C131" si="71">BN110</f>
        <v>C</v>
      </c>
      <c r="D110" s="45">
        <f t="shared" ref="D110:D131" si="72">BM110</f>
        <v>0.87909090909090903</v>
      </c>
      <c r="E110" s="46">
        <f t="shared" ref="E110:E131" si="73">U110</f>
        <v>6901</v>
      </c>
      <c r="F110" s="47" t="str">
        <f t="shared" ref="F110:F131" si="74">BG110</f>
        <v>103-1</v>
      </c>
      <c r="G110" s="48" t="str">
        <f t="shared" ref="G110:G131" si="75">BK110</f>
        <v>70바5989</v>
      </c>
      <c r="H110" s="49">
        <f t="shared" ref="H110:H131" si="76">BJ110</f>
        <v>1</v>
      </c>
      <c r="I110" s="50">
        <f t="shared" ref="I110:I131" si="77">BP110</f>
        <v>1822.77</v>
      </c>
      <c r="J110" s="51">
        <f t="shared" ref="J110:J131" si="78">AB110/AA110</f>
        <v>2.9767216930513391E-2</v>
      </c>
      <c r="K110" s="51">
        <f t="shared" ref="K110:K131" si="79">AC110/AA110</f>
        <v>0.35087210844746647</v>
      </c>
      <c r="L110" s="51">
        <f t="shared" ref="L110:L131" si="80">AD110/I110</f>
        <v>0.20243914481805164</v>
      </c>
      <c r="M110" s="52">
        <f t="shared" ref="M110:M131" si="81">Z110</f>
        <v>17.501999999999999</v>
      </c>
      <c r="N110" s="53">
        <f t="shared" ref="N110:N131" si="82">AE110*100/W110</f>
        <v>5.486155686126061E-2</v>
      </c>
      <c r="O110" s="53">
        <f t="shared" ref="O110:O131" si="83">AF110*100/W110</f>
        <v>38.457951359743689</v>
      </c>
      <c r="P110" s="111">
        <f t="shared" ref="P110:P131" si="84">AK110</f>
        <v>18</v>
      </c>
      <c r="Q110" s="112">
        <f t="shared" ref="Q110:Q131" si="85">AE110</f>
        <v>1</v>
      </c>
      <c r="R110" s="112">
        <f t="shared" ref="R110:R131" si="86">AF110</f>
        <v>701</v>
      </c>
      <c r="T110">
        <v>502</v>
      </c>
      <c r="U110">
        <v>6901</v>
      </c>
      <c r="V110" t="s">
        <v>426</v>
      </c>
      <c r="W110">
        <v>1822.77</v>
      </c>
      <c r="X110">
        <v>942.64</v>
      </c>
      <c r="Y110">
        <v>1.9339999999999999</v>
      </c>
      <c r="Z110">
        <v>17.501999999999999</v>
      </c>
      <c r="AA110">
        <v>104.354969</v>
      </c>
      <c r="AB110">
        <v>3.106357</v>
      </c>
      <c r="AC110">
        <v>36.615248000000001</v>
      </c>
      <c r="AD110" s="1">
        <v>369</v>
      </c>
      <c r="AE110">
        <v>1</v>
      </c>
      <c r="AF110">
        <v>701</v>
      </c>
      <c r="AG110">
        <v>84</v>
      </c>
      <c r="AH110">
        <v>17.467016000000001</v>
      </c>
      <c r="AI110">
        <v>1854.5</v>
      </c>
      <c r="AJ110">
        <v>7</v>
      </c>
      <c r="AK110">
        <v>18</v>
      </c>
      <c r="AL110">
        <v>4989</v>
      </c>
      <c r="AM110" t="s">
        <v>427</v>
      </c>
      <c r="AN110" t="s">
        <v>727</v>
      </c>
      <c r="AO110">
        <v>1822.77</v>
      </c>
      <c r="AR110" t="s">
        <v>117</v>
      </c>
      <c r="AS110" t="s">
        <v>119</v>
      </c>
      <c r="AT110" t="s">
        <v>237</v>
      </c>
      <c r="AU110" t="s">
        <v>426</v>
      </c>
      <c r="AV110" t="s">
        <v>48</v>
      </c>
      <c r="AW110">
        <v>1</v>
      </c>
      <c r="BB110">
        <v>0.87909090909090903</v>
      </c>
      <c r="BC110" t="s">
        <v>69</v>
      </c>
      <c r="BF110" t="s">
        <v>117</v>
      </c>
      <c r="BG110" t="s">
        <v>119</v>
      </c>
      <c r="BH110" t="s">
        <v>426</v>
      </c>
      <c r="BI110">
        <v>6901</v>
      </c>
      <c r="BJ110">
        <v>1</v>
      </c>
      <c r="BK110" t="s">
        <v>237</v>
      </c>
      <c r="BL110" t="s">
        <v>173</v>
      </c>
      <c r="BM110">
        <v>0.87909090909090903</v>
      </c>
      <c r="BN110" t="s">
        <v>69</v>
      </c>
      <c r="BO110" t="s">
        <v>176</v>
      </c>
      <c r="BP110">
        <v>1822.77</v>
      </c>
    </row>
    <row r="111" spans="1:68" ht="16.5">
      <c r="A111" s="59" t="str">
        <f t="shared" si="70"/>
        <v>강인여객</v>
      </c>
      <c r="B111" s="60" t="str">
        <f t="shared" si="35"/>
        <v>임성국</v>
      </c>
      <c r="C111" s="61" t="str">
        <f t="shared" si="71"/>
        <v>B</v>
      </c>
      <c r="D111" s="62">
        <f t="shared" si="72"/>
        <v>0.91680036831147715</v>
      </c>
      <c r="E111" s="63">
        <f t="shared" si="73"/>
        <v>8623</v>
      </c>
      <c r="F111" s="64" t="str">
        <f t="shared" si="74"/>
        <v>103</v>
      </c>
      <c r="G111" s="65" t="str">
        <f t="shared" si="75"/>
        <v>72바1260</v>
      </c>
      <c r="H111" s="66">
        <f t="shared" si="76"/>
        <v>2</v>
      </c>
      <c r="I111" s="67">
        <f t="shared" si="77"/>
        <v>2414.4090000000001</v>
      </c>
      <c r="J111" s="68">
        <f t="shared" si="78"/>
        <v>1.3369784431567141E-2</v>
      </c>
      <c r="K111" s="68">
        <f t="shared" si="79"/>
        <v>0.35182396957167833</v>
      </c>
      <c r="L111" s="68">
        <f t="shared" si="80"/>
        <v>0.21413107721185598</v>
      </c>
      <c r="M111" s="69">
        <f t="shared" si="81"/>
        <v>13.366</v>
      </c>
      <c r="N111" s="70">
        <f t="shared" si="82"/>
        <v>4.1418003329179102E-2</v>
      </c>
      <c r="O111" s="70">
        <f t="shared" si="83"/>
        <v>8.6563626957984336</v>
      </c>
      <c r="P111" s="109">
        <f t="shared" si="84"/>
        <v>2</v>
      </c>
      <c r="Q111" s="110">
        <f t="shared" si="85"/>
        <v>1</v>
      </c>
      <c r="R111" s="110">
        <f t="shared" si="86"/>
        <v>209</v>
      </c>
      <c r="T111">
        <v>502</v>
      </c>
      <c r="U111">
        <v>8623</v>
      </c>
      <c r="V111" t="s">
        <v>428</v>
      </c>
      <c r="W111">
        <v>2414.4090000000001</v>
      </c>
      <c r="X111">
        <v>1197.268</v>
      </c>
      <c r="Y111">
        <v>2.0169999999999999</v>
      </c>
      <c r="Z111">
        <v>13.366</v>
      </c>
      <c r="AA111">
        <v>150.295243</v>
      </c>
      <c r="AB111">
        <v>2.0094150000000002</v>
      </c>
      <c r="AC111">
        <v>52.877468999999998</v>
      </c>
      <c r="AD111" s="1">
        <v>517</v>
      </c>
      <c r="AE111">
        <v>1</v>
      </c>
      <c r="AF111">
        <v>209</v>
      </c>
      <c r="AG111">
        <v>82</v>
      </c>
      <c r="AH111">
        <v>16.064440000000001</v>
      </c>
      <c r="AI111">
        <v>584.29999999999995</v>
      </c>
      <c r="AJ111">
        <v>0</v>
      </c>
      <c r="AK111">
        <v>2</v>
      </c>
      <c r="AL111">
        <v>86</v>
      </c>
      <c r="AM111" t="s">
        <v>429</v>
      </c>
      <c r="AN111" t="s">
        <v>728</v>
      </c>
      <c r="AO111">
        <v>2301.69</v>
      </c>
      <c r="AR111" t="s">
        <v>117</v>
      </c>
      <c r="AS111" t="s">
        <v>118</v>
      </c>
      <c r="AT111" t="s">
        <v>218</v>
      </c>
      <c r="AU111" t="s">
        <v>428</v>
      </c>
      <c r="AV111" t="s">
        <v>48</v>
      </c>
      <c r="AW111">
        <v>2</v>
      </c>
      <c r="BB111">
        <v>0.91680036831147715</v>
      </c>
      <c r="BC111" t="s">
        <v>68</v>
      </c>
      <c r="BF111" t="s">
        <v>117</v>
      </c>
      <c r="BG111" t="s">
        <v>118</v>
      </c>
      <c r="BH111" t="s">
        <v>428</v>
      </c>
      <c r="BI111">
        <v>8623</v>
      </c>
      <c r="BJ111">
        <v>2</v>
      </c>
      <c r="BK111" t="s">
        <v>218</v>
      </c>
      <c r="BL111" t="s">
        <v>201</v>
      </c>
      <c r="BM111">
        <v>0.91680036831147715</v>
      </c>
      <c r="BN111" t="s">
        <v>68</v>
      </c>
      <c r="BO111" t="s">
        <v>174</v>
      </c>
      <c r="BP111">
        <v>2414.4090000000001</v>
      </c>
    </row>
    <row r="112" spans="1:68" ht="16.5">
      <c r="A112" s="42" t="str">
        <f t="shared" si="70"/>
        <v>강인여객</v>
      </c>
      <c r="B112" s="43" t="str">
        <f t="shared" si="35"/>
        <v>임영윤</v>
      </c>
      <c r="C112" s="44" t="str">
        <f t="shared" si="71"/>
        <v>C</v>
      </c>
      <c r="D112" s="45">
        <f t="shared" si="72"/>
        <v>0.86098352420583746</v>
      </c>
      <c r="E112" s="46">
        <f t="shared" si="73"/>
        <v>6062</v>
      </c>
      <c r="F112" s="47" t="str">
        <f t="shared" si="74"/>
        <v>103</v>
      </c>
      <c r="G112" s="48" t="str">
        <f t="shared" si="75"/>
        <v>70바5065</v>
      </c>
      <c r="H112" s="49">
        <f t="shared" si="76"/>
        <v>3</v>
      </c>
      <c r="I112" s="50">
        <f t="shared" si="77"/>
        <v>1947.143</v>
      </c>
      <c r="J112" s="51">
        <f t="shared" si="78"/>
        <v>8.3854055041415344E-3</v>
      </c>
      <c r="K112" s="51">
        <f t="shared" si="79"/>
        <v>0.37991937893773164</v>
      </c>
      <c r="L112" s="51">
        <f t="shared" si="80"/>
        <v>0.23675713596792838</v>
      </c>
      <c r="M112" s="52">
        <f t="shared" si="81"/>
        <v>15.208</v>
      </c>
      <c r="N112" s="53">
        <f t="shared" si="82"/>
        <v>0.30814377783244479</v>
      </c>
      <c r="O112" s="53">
        <f t="shared" si="83"/>
        <v>10.271459261081493</v>
      </c>
      <c r="P112" s="111">
        <f t="shared" si="84"/>
        <v>17</v>
      </c>
      <c r="Q112" s="112">
        <f t="shared" si="85"/>
        <v>6</v>
      </c>
      <c r="R112" s="112">
        <f t="shared" si="86"/>
        <v>200</v>
      </c>
      <c r="T112">
        <v>502</v>
      </c>
      <c r="U112">
        <v>6062</v>
      </c>
      <c r="V112" t="s">
        <v>430</v>
      </c>
      <c r="W112">
        <v>1947.143</v>
      </c>
      <c r="X112">
        <v>1029.4760000000001</v>
      </c>
      <c r="Y112">
        <v>1.891</v>
      </c>
      <c r="Z112">
        <v>15.208</v>
      </c>
      <c r="AA112">
        <v>126.474146</v>
      </c>
      <c r="AB112">
        <v>1.0605370000000001</v>
      </c>
      <c r="AC112">
        <v>48.049979</v>
      </c>
      <c r="AD112" s="1">
        <v>461</v>
      </c>
      <c r="AE112">
        <v>6</v>
      </c>
      <c r="AF112">
        <v>200</v>
      </c>
      <c r="AG112">
        <v>87</v>
      </c>
      <c r="AH112">
        <v>15.395581</v>
      </c>
      <c r="AI112">
        <v>887.9</v>
      </c>
      <c r="AJ112">
        <v>0</v>
      </c>
      <c r="AK112">
        <v>17</v>
      </c>
      <c r="AL112">
        <v>6113</v>
      </c>
      <c r="AM112" t="s">
        <v>431</v>
      </c>
      <c r="AN112" t="s">
        <v>729</v>
      </c>
      <c r="AO112">
        <v>1676.703</v>
      </c>
      <c r="AR112" t="s">
        <v>117</v>
      </c>
      <c r="AS112" t="s">
        <v>118</v>
      </c>
      <c r="AT112" t="s">
        <v>201</v>
      </c>
      <c r="AU112" t="s">
        <v>430</v>
      </c>
      <c r="AV112" t="s">
        <v>48</v>
      </c>
      <c r="AW112">
        <v>3</v>
      </c>
      <c r="BB112">
        <v>0.86098352420583746</v>
      </c>
      <c r="BC112" t="s">
        <v>69</v>
      </c>
      <c r="BF112" t="s">
        <v>117</v>
      </c>
      <c r="BG112" t="s">
        <v>118</v>
      </c>
      <c r="BH112" t="s">
        <v>430</v>
      </c>
      <c r="BI112">
        <v>6062</v>
      </c>
      <c r="BJ112">
        <v>3</v>
      </c>
      <c r="BK112" t="s">
        <v>201</v>
      </c>
      <c r="BL112" t="s">
        <v>219</v>
      </c>
      <c r="BM112">
        <v>0.86098352420583746</v>
      </c>
      <c r="BN112" t="s">
        <v>69</v>
      </c>
      <c r="BO112" t="s">
        <v>176</v>
      </c>
      <c r="BP112">
        <v>1947.143</v>
      </c>
    </row>
    <row r="113" spans="1:68" ht="16.5">
      <c r="A113" s="59" t="str">
        <f t="shared" si="70"/>
        <v>강인여객</v>
      </c>
      <c r="B113" s="60" t="str">
        <f t="shared" si="35"/>
        <v>장금성</v>
      </c>
      <c r="C113" s="61" t="str">
        <f t="shared" si="71"/>
        <v>B</v>
      </c>
      <c r="D113" s="62">
        <f t="shared" si="72"/>
        <v>0.93861858341577165</v>
      </c>
      <c r="E113" s="63">
        <f t="shared" si="73"/>
        <v>1642</v>
      </c>
      <c r="F113" s="64" t="str">
        <f t="shared" si="74"/>
        <v>223</v>
      </c>
      <c r="G113" s="65" t="str">
        <f t="shared" si="75"/>
        <v>72바1599</v>
      </c>
      <c r="H113" s="66">
        <f t="shared" si="76"/>
        <v>5</v>
      </c>
      <c r="I113" s="67">
        <f t="shared" si="77"/>
        <v>3532.9350000000004</v>
      </c>
      <c r="J113" s="68">
        <f t="shared" si="78"/>
        <v>9.5636033222703618E-3</v>
      </c>
      <c r="K113" s="68">
        <f t="shared" si="79"/>
        <v>0.2813938200578342</v>
      </c>
      <c r="L113" s="68">
        <f t="shared" si="80"/>
        <v>0.19021012274496982</v>
      </c>
      <c r="M113" s="69">
        <f t="shared" si="81"/>
        <v>12.477</v>
      </c>
      <c r="N113" s="70">
        <f t="shared" si="82"/>
        <v>5.6610155578860073E-2</v>
      </c>
      <c r="O113" s="70">
        <f t="shared" si="83"/>
        <v>11.520166660298024</v>
      </c>
      <c r="P113" s="109">
        <f t="shared" si="84"/>
        <v>28</v>
      </c>
      <c r="Q113" s="110">
        <f t="shared" si="85"/>
        <v>2</v>
      </c>
      <c r="R113" s="110">
        <f t="shared" si="86"/>
        <v>407</v>
      </c>
      <c r="T113">
        <v>502</v>
      </c>
      <c r="U113">
        <v>1642</v>
      </c>
      <c r="V113" t="s">
        <v>432</v>
      </c>
      <c r="W113">
        <v>3532.9349999999999</v>
      </c>
      <c r="X113">
        <v>1450.2629999999999</v>
      </c>
      <c r="Y113">
        <v>2.4359999999999999</v>
      </c>
      <c r="Z113">
        <v>12.477</v>
      </c>
      <c r="AA113">
        <v>159.10854399999999</v>
      </c>
      <c r="AB113">
        <v>1.5216510000000001</v>
      </c>
      <c r="AC113">
        <v>44.772160999999997</v>
      </c>
      <c r="AD113" s="1">
        <v>672</v>
      </c>
      <c r="AE113">
        <v>2</v>
      </c>
      <c r="AF113">
        <v>407</v>
      </c>
      <c r="AG113">
        <v>90</v>
      </c>
      <c r="AH113">
        <v>22.204557999999999</v>
      </c>
      <c r="AI113">
        <v>10895.9</v>
      </c>
      <c r="AJ113">
        <v>706.4</v>
      </c>
      <c r="AK113">
        <v>28</v>
      </c>
      <c r="AL113">
        <v>12981</v>
      </c>
      <c r="AM113" t="s">
        <v>433</v>
      </c>
      <c r="AN113" t="s">
        <v>730</v>
      </c>
      <c r="AO113">
        <v>2536.056</v>
      </c>
      <c r="AR113" t="s">
        <v>117</v>
      </c>
      <c r="AS113" t="s">
        <v>120</v>
      </c>
      <c r="AT113" t="s">
        <v>260</v>
      </c>
      <c r="AU113" t="s">
        <v>432</v>
      </c>
      <c r="AV113" t="s">
        <v>48</v>
      </c>
      <c r="AW113">
        <v>5</v>
      </c>
      <c r="BB113">
        <v>0.93861858341577165</v>
      </c>
      <c r="BC113" t="s">
        <v>68</v>
      </c>
      <c r="BF113" t="s">
        <v>117</v>
      </c>
      <c r="BG113" t="s">
        <v>120</v>
      </c>
      <c r="BH113" t="s">
        <v>432</v>
      </c>
      <c r="BI113">
        <v>1642</v>
      </c>
      <c r="BJ113">
        <v>5</v>
      </c>
      <c r="BK113" t="s">
        <v>260</v>
      </c>
      <c r="BL113" t="s">
        <v>271</v>
      </c>
      <c r="BM113">
        <v>0.93861858341577165</v>
      </c>
      <c r="BN113" t="s">
        <v>68</v>
      </c>
      <c r="BO113" t="s">
        <v>174</v>
      </c>
      <c r="BP113">
        <v>3532.9350000000004</v>
      </c>
    </row>
    <row r="114" spans="1:68" ht="16.5">
      <c r="A114" s="42" t="str">
        <f t="shared" si="70"/>
        <v>강인여객</v>
      </c>
      <c r="B114" s="43" t="str">
        <f t="shared" si="35"/>
        <v>장기옥</v>
      </c>
      <c r="C114" s="44" t="str">
        <f t="shared" si="71"/>
        <v>B</v>
      </c>
      <c r="D114" s="45">
        <f t="shared" si="72"/>
        <v>0.90211037692214169</v>
      </c>
      <c r="E114" s="46">
        <f t="shared" si="73"/>
        <v>244</v>
      </c>
      <c r="F114" s="47" t="str">
        <f t="shared" si="74"/>
        <v>223</v>
      </c>
      <c r="G114" s="48" t="str">
        <f t="shared" si="75"/>
        <v>70바5993</v>
      </c>
      <c r="H114" s="49">
        <f t="shared" si="76"/>
        <v>4</v>
      </c>
      <c r="I114" s="50">
        <f t="shared" si="77"/>
        <v>4293.7780000000002</v>
      </c>
      <c r="J114" s="51">
        <f t="shared" si="78"/>
        <v>6.0335270777189922E-3</v>
      </c>
      <c r="K114" s="51">
        <f t="shared" si="79"/>
        <v>0.26507950159009364</v>
      </c>
      <c r="L114" s="51">
        <f t="shared" si="80"/>
        <v>0.17863056729993956</v>
      </c>
      <c r="M114" s="52">
        <f t="shared" si="81"/>
        <v>14.012</v>
      </c>
      <c r="N114" s="53">
        <f t="shared" si="82"/>
        <v>0.60552734677945619</v>
      </c>
      <c r="O114" s="53">
        <f t="shared" si="83"/>
        <v>17.280818896552173</v>
      </c>
      <c r="P114" s="111">
        <f t="shared" si="84"/>
        <v>3</v>
      </c>
      <c r="Q114" s="112">
        <f t="shared" si="85"/>
        <v>26</v>
      </c>
      <c r="R114" s="112">
        <f t="shared" si="86"/>
        <v>742</v>
      </c>
      <c r="T114">
        <v>502</v>
      </c>
      <c r="U114">
        <v>244</v>
      </c>
      <c r="V114" t="s">
        <v>434</v>
      </c>
      <c r="W114">
        <v>4293.7780000000002</v>
      </c>
      <c r="X114">
        <v>1830.9690000000001</v>
      </c>
      <c r="Y114">
        <v>2.3450000000000002</v>
      </c>
      <c r="Z114">
        <v>14.012</v>
      </c>
      <c r="AA114">
        <v>181.06606400000001</v>
      </c>
      <c r="AB114">
        <v>1.0924670000000001</v>
      </c>
      <c r="AC114">
        <v>47.996901999999999</v>
      </c>
      <c r="AD114" s="1">
        <v>767</v>
      </c>
      <c r="AE114">
        <v>26</v>
      </c>
      <c r="AF114">
        <v>742</v>
      </c>
      <c r="AG114">
        <v>91</v>
      </c>
      <c r="AH114">
        <v>23.713874000000001</v>
      </c>
      <c r="AI114">
        <v>20630.7</v>
      </c>
      <c r="AJ114">
        <v>10233.700000000001</v>
      </c>
      <c r="AK114">
        <v>3</v>
      </c>
      <c r="AL114">
        <v>196</v>
      </c>
      <c r="AM114" t="s">
        <v>435</v>
      </c>
      <c r="AN114" t="s">
        <v>731</v>
      </c>
      <c r="AO114">
        <v>3506.1979999999999</v>
      </c>
      <c r="AR114" t="s">
        <v>117</v>
      </c>
      <c r="AS114" t="s">
        <v>120</v>
      </c>
      <c r="AT114" t="s">
        <v>254</v>
      </c>
      <c r="AU114" t="s">
        <v>434</v>
      </c>
      <c r="AV114" t="s">
        <v>48</v>
      </c>
      <c r="AW114">
        <v>4</v>
      </c>
      <c r="BB114">
        <v>0.90211037692214169</v>
      </c>
      <c r="BC114" t="s">
        <v>68</v>
      </c>
      <c r="BF114" t="s">
        <v>117</v>
      </c>
      <c r="BG114" t="s">
        <v>120</v>
      </c>
      <c r="BH114" t="s">
        <v>434</v>
      </c>
      <c r="BI114">
        <v>244</v>
      </c>
      <c r="BJ114">
        <v>4</v>
      </c>
      <c r="BK114" t="s">
        <v>254</v>
      </c>
      <c r="BL114" t="s">
        <v>271</v>
      </c>
      <c r="BM114">
        <v>0.90211037692214169</v>
      </c>
      <c r="BN114" t="s">
        <v>68</v>
      </c>
      <c r="BO114" t="s">
        <v>174</v>
      </c>
      <c r="BP114">
        <v>4293.7780000000002</v>
      </c>
    </row>
    <row r="115" spans="1:68" ht="16.5">
      <c r="A115" s="59" t="str">
        <f t="shared" si="70"/>
        <v>강인여객</v>
      </c>
      <c r="B115" s="60" t="str">
        <f t="shared" si="35"/>
        <v>장대만</v>
      </c>
      <c r="C115" s="61" t="str">
        <f t="shared" si="71"/>
        <v>B</v>
      </c>
      <c r="D115" s="62">
        <f t="shared" si="72"/>
        <v>0.92556563931595059</v>
      </c>
      <c r="E115" s="63">
        <f t="shared" si="73"/>
        <v>1350</v>
      </c>
      <c r="F115" s="64" t="str">
        <f t="shared" si="74"/>
        <v>예비</v>
      </c>
      <c r="G115" s="65" t="str">
        <f t="shared" si="75"/>
        <v>72바1342</v>
      </c>
      <c r="H115" s="66">
        <f t="shared" si="76"/>
        <v>4</v>
      </c>
      <c r="I115" s="67">
        <f t="shared" si="77"/>
        <v>6040.0789999999997</v>
      </c>
      <c r="J115" s="68">
        <f t="shared" si="78"/>
        <v>1.6779410762407021E-2</v>
      </c>
      <c r="K115" s="68">
        <f t="shared" si="79"/>
        <v>0.28948331942878275</v>
      </c>
      <c r="L115" s="68">
        <f t="shared" si="80"/>
        <v>0.18724920650872282</v>
      </c>
      <c r="M115" s="69">
        <f t="shared" si="81"/>
        <v>15.446999999999999</v>
      </c>
      <c r="N115" s="70">
        <f t="shared" si="82"/>
        <v>1.6556074846040922</v>
      </c>
      <c r="O115" s="70">
        <f t="shared" si="83"/>
        <v>52.995995582176988</v>
      </c>
      <c r="P115" s="109">
        <f t="shared" si="84"/>
        <v>25</v>
      </c>
      <c r="Q115" s="110">
        <f t="shared" si="85"/>
        <v>100</v>
      </c>
      <c r="R115" s="110">
        <f t="shared" si="86"/>
        <v>3201</v>
      </c>
      <c r="T115">
        <v>502</v>
      </c>
      <c r="U115">
        <v>1350</v>
      </c>
      <c r="V115" t="s">
        <v>436</v>
      </c>
      <c r="W115">
        <v>6040.0789999999997</v>
      </c>
      <c r="X115">
        <v>2511.7800000000002</v>
      </c>
      <c r="Y115">
        <v>2.4049999999999998</v>
      </c>
      <c r="Z115">
        <v>15.446999999999999</v>
      </c>
      <c r="AA115">
        <v>256.26382599999999</v>
      </c>
      <c r="AB115">
        <v>4.2999559999999999</v>
      </c>
      <c r="AC115">
        <v>74.184102999999993</v>
      </c>
      <c r="AD115" s="1">
        <v>1131</v>
      </c>
      <c r="AE115">
        <v>100</v>
      </c>
      <c r="AF115">
        <v>3201</v>
      </c>
      <c r="AG115">
        <v>91</v>
      </c>
      <c r="AH115">
        <v>23.569768</v>
      </c>
      <c r="AI115">
        <v>28762</v>
      </c>
      <c r="AJ115">
        <v>12556.2</v>
      </c>
      <c r="AK115">
        <v>25</v>
      </c>
      <c r="AL115">
        <v>12116</v>
      </c>
      <c r="AM115" t="s">
        <v>437</v>
      </c>
      <c r="AN115" t="s">
        <v>732</v>
      </c>
      <c r="AO115">
        <v>4162.7340000000004</v>
      </c>
      <c r="AR115" t="s">
        <v>117</v>
      </c>
      <c r="AS115" t="s">
        <v>90</v>
      </c>
      <c r="AT115" t="s">
        <v>273</v>
      </c>
      <c r="AU115" t="s">
        <v>436</v>
      </c>
      <c r="AV115" t="s">
        <v>48</v>
      </c>
      <c r="AW115">
        <v>4</v>
      </c>
      <c r="BB115">
        <v>0.92556563931595059</v>
      </c>
      <c r="BC115" t="s">
        <v>68</v>
      </c>
      <c r="BF115" t="s">
        <v>117</v>
      </c>
      <c r="BG115" t="s">
        <v>90</v>
      </c>
      <c r="BH115" t="s">
        <v>436</v>
      </c>
      <c r="BI115">
        <v>1350</v>
      </c>
      <c r="BJ115">
        <v>4</v>
      </c>
      <c r="BK115" t="s">
        <v>273</v>
      </c>
      <c r="BL115" t="s">
        <v>254</v>
      </c>
      <c r="BM115">
        <v>0.92556563931595059</v>
      </c>
      <c r="BN115" t="s">
        <v>68</v>
      </c>
      <c r="BO115" t="s">
        <v>174</v>
      </c>
      <c r="BP115">
        <v>6040.0789999999997</v>
      </c>
    </row>
    <row r="116" spans="1:68" ht="16.5">
      <c r="A116" s="42" t="str">
        <f t="shared" si="70"/>
        <v>강인여객</v>
      </c>
      <c r="B116" s="43" t="str">
        <f t="shared" si="35"/>
        <v>장덕근</v>
      </c>
      <c r="C116" s="44" t="str">
        <f t="shared" si="71"/>
        <v>B</v>
      </c>
      <c r="D116" s="45">
        <f t="shared" si="72"/>
        <v>0.9154545454545453</v>
      </c>
      <c r="E116" s="46">
        <f t="shared" si="73"/>
        <v>2240</v>
      </c>
      <c r="F116" s="47" t="str">
        <f t="shared" si="74"/>
        <v>103</v>
      </c>
      <c r="G116" s="48" t="str">
        <f t="shared" si="75"/>
        <v>70바5081</v>
      </c>
      <c r="H116" s="49">
        <f t="shared" si="76"/>
        <v>1</v>
      </c>
      <c r="I116" s="50">
        <f t="shared" si="77"/>
        <v>2202.8609999999999</v>
      </c>
      <c r="J116" s="51">
        <f t="shared" si="78"/>
        <v>7.0725670023400987E-3</v>
      </c>
      <c r="K116" s="51">
        <f t="shared" si="79"/>
        <v>0.36918478912843261</v>
      </c>
      <c r="L116" s="51">
        <f t="shared" si="80"/>
        <v>0.26238605159381367</v>
      </c>
      <c r="M116" s="52">
        <f t="shared" si="81"/>
        <v>13.807</v>
      </c>
      <c r="N116" s="53">
        <f t="shared" si="82"/>
        <v>10.985713578841334</v>
      </c>
      <c r="O116" s="53">
        <f t="shared" si="83"/>
        <v>9.850825812432106</v>
      </c>
      <c r="P116" s="111">
        <f t="shared" si="84"/>
        <v>5</v>
      </c>
      <c r="Q116" s="112">
        <f t="shared" si="85"/>
        <v>242</v>
      </c>
      <c r="R116" s="112">
        <f t="shared" si="86"/>
        <v>217</v>
      </c>
      <c r="T116">
        <v>502</v>
      </c>
      <c r="U116">
        <v>2240</v>
      </c>
      <c r="V116" t="s">
        <v>543</v>
      </c>
      <c r="W116">
        <v>2202.8609999999999</v>
      </c>
      <c r="X116">
        <v>1093.7059999999999</v>
      </c>
      <c r="Y116">
        <v>2.0139999999999998</v>
      </c>
      <c r="Z116">
        <v>13.807</v>
      </c>
      <c r="AA116">
        <v>136.51691099999999</v>
      </c>
      <c r="AB116">
        <v>0.96552499999999997</v>
      </c>
      <c r="AC116">
        <v>50.399966999999997</v>
      </c>
      <c r="AD116" s="1">
        <v>578</v>
      </c>
      <c r="AE116">
        <v>242</v>
      </c>
      <c r="AF116">
        <v>217</v>
      </c>
      <c r="AG116">
        <v>88</v>
      </c>
      <c r="AH116">
        <v>16.136175999999999</v>
      </c>
      <c r="AI116">
        <v>504.7</v>
      </c>
      <c r="AJ116">
        <v>0</v>
      </c>
      <c r="AK116">
        <v>5</v>
      </c>
      <c r="AL116">
        <v>139</v>
      </c>
      <c r="AM116" t="s">
        <v>544</v>
      </c>
      <c r="AN116" t="s">
        <v>733</v>
      </c>
      <c r="AO116">
        <v>2202.8609999999999</v>
      </c>
      <c r="AR116" t="s">
        <v>117</v>
      </c>
      <c r="AS116" t="s">
        <v>118</v>
      </c>
      <c r="AT116" t="s">
        <v>204</v>
      </c>
      <c r="AU116" t="s">
        <v>543</v>
      </c>
      <c r="AV116" t="s">
        <v>48</v>
      </c>
      <c r="AW116">
        <v>1</v>
      </c>
      <c r="BB116">
        <v>0.9154545454545453</v>
      </c>
      <c r="BC116" t="s">
        <v>68</v>
      </c>
      <c r="BF116" t="s">
        <v>117</v>
      </c>
      <c r="BG116" t="s">
        <v>118</v>
      </c>
      <c r="BH116" t="s">
        <v>543</v>
      </c>
      <c r="BI116">
        <v>2240</v>
      </c>
      <c r="BJ116">
        <v>1</v>
      </c>
      <c r="BK116" t="s">
        <v>204</v>
      </c>
      <c r="BL116" t="s">
        <v>173</v>
      </c>
      <c r="BM116">
        <v>0.9154545454545453</v>
      </c>
      <c r="BN116" t="s">
        <v>68</v>
      </c>
      <c r="BO116" t="s">
        <v>174</v>
      </c>
      <c r="BP116">
        <v>2202.8609999999999</v>
      </c>
    </row>
    <row r="117" spans="1:68" ht="16.5">
      <c r="A117" s="59" t="str">
        <f t="shared" si="70"/>
        <v>강인여객</v>
      </c>
      <c r="B117" s="60" t="str">
        <f t="shared" si="35"/>
        <v>전종길</v>
      </c>
      <c r="C117" s="61" t="str">
        <f t="shared" si="71"/>
        <v>F</v>
      </c>
      <c r="D117" s="62">
        <f t="shared" si="72"/>
        <v>0.79556489104794292</v>
      </c>
      <c r="E117" s="63">
        <f t="shared" si="73"/>
        <v>91</v>
      </c>
      <c r="F117" s="64" t="str">
        <f t="shared" si="74"/>
        <v>223</v>
      </c>
      <c r="G117" s="65" t="str">
        <f t="shared" si="75"/>
        <v>72바1599</v>
      </c>
      <c r="H117" s="66">
        <f t="shared" si="76"/>
        <v>4</v>
      </c>
      <c r="I117" s="67">
        <f t="shared" si="77"/>
        <v>3653.23</v>
      </c>
      <c r="J117" s="68">
        <f t="shared" si="78"/>
        <v>2.5642043265663893E-2</v>
      </c>
      <c r="K117" s="68">
        <f t="shared" si="79"/>
        <v>0.2992547130069807</v>
      </c>
      <c r="L117" s="68">
        <f t="shared" si="80"/>
        <v>0.1817569657535934</v>
      </c>
      <c r="M117" s="69">
        <f t="shared" si="81"/>
        <v>17.727</v>
      </c>
      <c r="N117" s="70">
        <f t="shared" si="82"/>
        <v>0.2452686318316171</v>
      </c>
      <c r="O117" s="70">
        <f t="shared" si="83"/>
        <v>31.666905576482119</v>
      </c>
      <c r="P117" s="109">
        <f t="shared" si="84"/>
        <v>13</v>
      </c>
      <c r="Q117" s="110">
        <f t="shared" si="85"/>
        <v>9</v>
      </c>
      <c r="R117" s="110">
        <f t="shared" si="86"/>
        <v>1162</v>
      </c>
      <c r="T117">
        <v>502</v>
      </c>
      <c r="U117">
        <v>91</v>
      </c>
      <c r="V117" t="s">
        <v>438</v>
      </c>
      <c r="W117">
        <v>3669.4459999999999</v>
      </c>
      <c r="X117">
        <v>1772.1120000000001</v>
      </c>
      <c r="Y117">
        <v>2.0710000000000002</v>
      </c>
      <c r="Z117">
        <v>17.727</v>
      </c>
      <c r="AA117">
        <v>159.92497</v>
      </c>
      <c r="AB117">
        <v>4.100803</v>
      </c>
      <c r="AC117">
        <v>47.858300999999997</v>
      </c>
      <c r="AD117" s="1">
        <v>664</v>
      </c>
      <c r="AE117">
        <v>9</v>
      </c>
      <c r="AF117">
        <v>1162</v>
      </c>
      <c r="AG117">
        <v>91</v>
      </c>
      <c r="AH117">
        <v>22.944797000000001</v>
      </c>
      <c r="AI117">
        <v>16943.099999999999</v>
      </c>
      <c r="AJ117">
        <v>7671.4</v>
      </c>
      <c r="AK117">
        <v>13</v>
      </c>
      <c r="AL117">
        <v>3480</v>
      </c>
      <c r="AM117" t="s">
        <v>439</v>
      </c>
      <c r="AN117" t="s">
        <v>734</v>
      </c>
      <c r="AO117">
        <v>2639.0929999999998</v>
      </c>
      <c r="AR117" t="s">
        <v>117</v>
      </c>
      <c r="AS117" t="s">
        <v>120</v>
      </c>
      <c r="AT117" t="s">
        <v>260</v>
      </c>
      <c r="AU117" t="s">
        <v>438</v>
      </c>
      <c r="AV117" t="s">
        <v>48</v>
      </c>
      <c r="AW117">
        <v>4</v>
      </c>
      <c r="BB117">
        <v>0.79556489104794292</v>
      </c>
      <c r="BC117" t="s">
        <v>70</v>
      </c>
      <c r="BF117" t="s">
        <v>117</v>
      </c>
      <c r="BG117" t="s">
        <v>120</v>
      </c>
      <c r="BH117" t="s">
        <v>438</v>
      </c>
      <c r="BI117">
        <v>91</v>
      </c>
      <c r="BJ117">
        <v>4</v>
      </c>
      <c r="BK117" t="s">
        <v>260</v>
      </c>
      <c r="BL117" t="s">
        <v>255</v>
      </c>
      <c r="BM117">
        <v>0.79556489104794292</v>
      </c>
      <c r="BN117" t="s">
        <v>70</v>
      </c>
      <c r="BO117" t="s">
        <v>183</v>
      </c>
      <c r="BP117">
        <v>3653.23</v>
      </c>
    </row>
    <row r="118" spans="1:68" ht="16.5">
      <c r="A118" s="42" t="str">
        <f t="shared" si="70"/>
        <v>강인여객</v>
      </c>
      <c r="B118" s="43" t="str">
        <f t="shared" si="35"/>
        <v>전진국</v>
      </c>
      <c r="C118" s="44" t="str">
        <f t="shared" si="71"/>
        <v>B</v>
      </c>
      <c r="D118" s="45">
        <f t="shared" si="72"/>
        <v>0.94995915426771127</v>
      </c>
      <c r="E118" s="46">
        <f t="shared" si="73"/>
        <v>4408</v>
      </c>
      <c r="F118" s="47" t="str">
        <f t="shared" si="74"/>
        <v>103-1</v>
      </c>
      <c r="G118" s="48" t="str">
        <f t="shared" si="75"/>
        <v>70바5984</v>
      </c>
      <c r="H118" s="49">
        <f t="shared" si="76"/>
        <v>2</v>
      </c>
      <c r="I118" s="50">
        <f t="shared" si="77"/>
        <v>2102.2530000000002</v>
      </c>
      <c r="J118" s="51">
        <f t="shared" si="78"/>
        <v>1.5010427533386972E-3</v>
      </c>
      <c r="K118" s="51">
        <f t="shared" si="79"/>
        <v>0.34973848604535157</v>
      </c>
      <c r="L118" s="51">
        <f t="shared" si="80"/>
        <v>6.8022259927801268E-2</v>
      </c>
      <c r="M118" s="52">
        <f t="shared" si="81"/>
        <v>15.141999999999999</v>
      </c>
      <c r="N118" s="53">
        <f t="shared" si="82"/>
        <v>0.47568013935525361</v>
      </c>
      <c r="O118" s="53">
        <f t="shared" si="83"/>
        <v>14.793652333948387</v>
      </c>
      <c r="P118" s="111">
        <f t="shared" si="84"/>
        <v>4</v>
      </c>
      <c r="Q118" s="112">
        <f t="shared" si="85"/>
        <v>10</v>
      </c>
      <c r="R118" s="112">
        <f t="shared" si="86"/>
        <v>311</v>
      </c>
      <c r="T118">
        <v>502</v>
      </c>
      <c r="U118">
        <v>4408</v>
      </c>
      <c r="V118" t="s">
        <v>440</v>
      </c>
      <c r="W118">
        <v>2102.2530000000002</v>
      </c>
      <c r="X118">
        <v>1003.782</v>
      </c>
      <c r="Y118">
        <v>2.0939999999999999</v>
      </c>
      <c r="Z118">
        <v>15.141999999999999</v>
      </c>
      <c r="AA118">
        <v>117.305786</v>
      </c>
      <c r="AB118">
        <v>0.17608099999999999</v>
      </c>
      <c r="AC118">
        <v>41.026347999999999</v>
      </c>
      <c r="AD118" s="1">
        <v>143</v>
      </c>
      <c r="AE118">
        <v>10</v>
      </c>
      <c r="AF118">
        <v>311</v>
      </c>
      <c r="AG118">
        <v>91</v>
      </c>
      <c r="AH118">
        <v>17.921136000000001</v>
      </c>
      <c r="AI118">
        <v>1816.6</v>
      </c>
      <c r="AJ118">
        <v>73.2</v>
      </c>
      <c r="AK118">
        <v>4</v>
      </c>
      <c r="AL118">
        <v>4081</v>
      </c>
      <c r="AM118" t="s">
        <v>441</v>
      </c>
      <c r="AN118" t="s">
        <v>735</v>
      </c>
      <c r="AO118">
        <v>2007.634</v>
      </c>
      <c r="AR118" t="s">
        <v>117</v>
      </c>
      <c r="AS118" t="s">
        <v>119</v>
      </c>
      <c r="AT118" t="s">
        <v>236</v>
      </c>
      <c r="AU118" t="s">
        <v>440</v>
      </c>
      <c r="AV118" t="s">
        <v>48</v>
      </c>
      <c r="AW118">
        <v>2</v>
      </c>
      <c r="BB118">
        <v>0.94995915426771127</v>
      </c>
      <c r="BC118" t="s">
        <v>68</v>
      </c>
      <c r="BF118" t="s">
        <v>117</v>
      </c>
      <c r="BG118" t="s">
        <v>119</v>
      </c>
      <c r="BH118" t="s">
        <v>440</v>
      </c>
      <c r="BI118">
        <v>4408</v>
      </c>
      <c r="BJ118">
        <v>2</v>
      </c>
      <c r="BK118" t="s">
        <v>236</v>
      </c>
      <c r="BL118" t="s">
        <v>230</v>
      </c>
      <c r="BM118">
        <v>0.94995915426771127</v>
      </c>
      <c r="BN118" t="s">
        <v>68</v>
      </c>
      <c r="BO118" t="s">
        <v>174</v>
      </c>
      <c r="BP118">
        <v>2102.2530000000002</v>
      </c>
    </row>
    <row r="119" spans="1:68" ht="16.5">
      <c r="A119" s="59" t="str">
        <f t="shared" si="70"/>
        <v>강인여객</v>
      </c>
      <c r="B119" s="60" t="str">
        <f t="shared" si="35"/>
        <v>정강조</v>
      </c>
      <c r="C119" s="61" t="str">
        <f t="shared" si="71"/>
        <v>C</v>
      </c>
      <c r="D119" s="62">
        <f t="shared" si="72"/>
        <v>0.88598721646674095</v>
      </c>
      <c r="E119" s="63">
        <f t="shared" si="73"/>
        <v>7017</v>
      </c>
      <c r="F119" s="64" t="str">
        <f t="shared" si="74"/>
        <v>103</v>
      </c>
      <c r="G119" s="65" t="str">
        <f t="shared" si="75"/>
        <v>70바5025</v>
      </c>
      <c r="H119" s="66">
        <f t="shared" si="76"/>
        <v>14</v>
      </c>
      <c r="I119" s="67">
        <f t="shared" si="77"/>
        <v>2479.2880000000005</v>
      </c>
      <c r="J119" s="68">
        <f t="shared" si="78"/>
        <v>7.6036017638951431E-3</v>
      </c>
      <c r="K119" s="68">
        <f t="shared" si="79"/>
        <v>0.35817519836495065</v>
      </c>
      <c r="L119" s="68">
        <f t="shared" si="80"/>
        <v>0.15246312651051427</v>
      </c>
      <c r="M119" s="69">
        <f t="shared" si="81"/>
        <v>15.247</v>
      </c>
      <c r="N119" s="70">
        <f t="shared" si="82"/>
        <v>0.36300744407265312</v>
      </c>
      <c r="O119" s="70">
        <f t="shared" si="83"/>
        <v>24.039159629700141</v>
      </c>
      <c r="P119" s="109">
        <f t="shared" si="84"/>
        <v>3</v>
      </c>
      <c r="Q119" s="110">
        <f t="shared" si="85"/>
        <v>9</v>
      </c>
      <c r="R119" s="110">
        <f t="shared" si="86"/>
        <v>596</v>
      </c>
      <c r="T119">
        <v>502</v>
      </c>
      <c r="U119">
        <v>7017</v>
      </c>
      <c r="V119" t="s">
        <v>442</v>
      </c>
      <c r="W119">
        <v>2479.288</v>
      </c>
      <c r="X119">
        <v>1295.1559999999999</v>
      </c>
      <c r="Y119">
        <v>1.9139999999999999</v>
      </c>
      <c r="Z119">
        <v>15.247</v>
      </c>
      <c r="AA119">
        <v>150.98357799999999</v>
      </c>
      <c r="AB119">
        <v>1.1480189999999999</v>
      </c>
      <c r="AC119">
        <v>54.078572999999999</v>
      </c>
      <c r="AD119" s="1">
        <v>378</v>
      </c>
      <c r="AE119">
        <v>9</v>
      </c>
      <c r="AF119">
        <v>596</v>
      </c>
      <c r="AG119">
        <v>91</v>
      </c>
      <c r="AH119">
        <v>16.420911</v>
      </c>
      <c r="AI119">
        <v>2260.4</v>
      </c>
      <c r="AJ119">
        <v>200.1</v>
      </c>
      <c r="AK119">
        <v>3</v>
      </c>
      <c r="AL119">
        <v>374</v>
      </c>
      <c r="AM119" t="s">
        <v>443</v>
      </c>
      <c r="AN119" t="s">
        <v>736</v>
      </c>
      <c r="AO119">
        <v>324.798</v>
      </c>
      <c r="AR119" t="s">
        <v>117</v>
      </c>
      <c r="AS119" t="s">
        <v>118</v>
      </c>
      <c r="AT119" t="s">
        <v>195</v>
      </c>
      <c r="AU119" t="s">
        <v>442</v>
      </c>
      <c r="AV119" t="s">
        <v>48</v>
      </c>
      <c r="AW119">
        <v>14</v>
      </c>
      <c r="BB119">
        <v>0.88598721646674095</v>
      </c>
      <c r="BC119" t="s">
        <v>69</v>
      </c>
      <c r="BF119" t="s">
        <v>117</v>
      </c>
      <c r="BG119" t="s">
        <v>118</v>
      </c>
      <c r="BH119" t="s">
        <v>442</v>
      </c>
      <c r="BI119">
        <v>7017</v>
      </c>
      <c r="BJ119">
        <v>14</v>
      </c>
      <c r="BK119" t="s">
        <v>195</v>
      </c>
      <c r="BL119" t="s">
        <v>207</v>
      </c>
      <c r="BM119">
        <v>0.88598721646674095</v>
      </c>
      <c r="BN119" t="s">
        <v>69</v>
      </c>
      <c r="BO119" t="s">
        <v>176</v>
      </c>
      <c r="BP119">
        <v>2479.2880000000005</v>
      </c>
    </row>
    <row r="120" spans="1:68" ht="16.5">
      <c r="A120" s="42" t="str">
        <f t="shared" si="70"/>
        <v>강인여객</v>
      </c>
      <c r="B120" s="43" t="str">
        <f t="shared" si="35"/>
        <v>정명훈</v>
      </c>
      <c r="C120" s="44" t="str">
        <f t="shared" si="71"/>
        <v>A</v>
      </c>
      <c r="D120" s="45">
        <f t="shared" si="72"/>
        <v>0.97609770810226681</v>
      </c>
      <c r="E120" s="46">
        <f t="shared" si="73"/>
        <v>5020</v>
      </c>
      <c r="F120" s="47" t="str">
        <f t="shared" si="74"/>
        <v>103</v>
      </c>
      <c r="G120" s="48" t="str">
        <f t="shared" si="75"/>
        <v>70바5062</v>
      </c>
      <c r="H120" s="49">
        <f t="shared" si="76"/>
        <v>2</v>
      </c>
      <c r="I120" s="50">
        <f t="shared" si="77"/>
        <v>2438.0550000000003</v>
      </c>
      <c r="J120" s="51">
        <f t="shared" si="78"/>
        <v>6.7666932995347857E-3</v>
      </c>
      <c r="K120" s="51">
        <f t="shared" si="79"/>
        <v>0.35229031100243496</v>
      </c>
      <c r="L120" s="51">
        <f t="shared" si="80"/>
        <v>0.22764047570706974</v>
      </c>
      <c r="M120" s="52">
        <f t="shared" si="81"/>
        <v>12.494</v>
      </c>
      <c r="N120" s="53">
        <f t="shared" si="82"/>
        <v>0.7793097366548335</v>
      </c>
      <c r="O120" s="53">
        <f t="shared" si="83"/>
        <v>14.068591561716206</v>
      </c>
      <c r="P120" s="111">
        <f t="shared" si="84"/>
        <v>0</v>
      </c>
      <c r="Q120" s="112">
        <f t="shared" si="85"/>
        <v>19</v>
      </c>
      <c r="R120" s="112">
        <f t="shared" si="86"/>
        <v>343</v>
      </c>
      <c r="T120">
        <v>502</v>
      </c>
      <c r="U120">
        <v>5020</v>
      </c>
      <c r="V120" t="s">
        <v>737</v>
      </c>
      <c r="W120">
        <v>2438.0549999999998</v>
      </c>
      <c r="X120">
        <v>1135.7139999999999</v>
      </c>
      <c r="Y120">
        <v>2.1469999999999998</v>
      </c>
      <c r="Z120">
        <v>12.494</v>
      </c>
      <c r="AA120">
        <v>149.86995200000001</v>
      </c>
      <c r="AB120">
        <v>1.014124</v>
      </c>
      <c r="AC120">
        <v>52.797732000000003</v>
      </c>
      <c r="AD120" s="1">
        <v>555</v>
      </c>
      <c r="AE120">
        <v>19</v>
      </c>
      <c r="AF120">
        <v>343</v>
      </c>
      <c r="AG120">
        <v>88</v>
      </c>
      <c r="AH120">
        <v>16.267803000000001</v>
      </c>
      <c r="AI120">
        <v>773.9</v>
      </c>
      <c r="AJ120">
        <v>27.6</v>
      </c>
      <c r="AK120">
        <v>0</v>
      </c>
      <c r="AL120">
        <v>0</v>
      </c>
      <c r="AM120" t="s">
        <v>738</v>
      </c>
      <c r="AN120" t="s">
        <v>739</v>
      </c>
      <c r="AO120">
        <v>2324.5830000000001</v>
      </c>
      <c r="AR120" t="s">
        <v>117</v>
      </c>
      <c r="AS120" t="s">
        <v>118</v>
      </c>
      <c r="AT120" t="s">
        <v>566</v>
      </c>
      <c r="AU120" t="s">
        <v>737</v>
      </c>
      <c r="AV120" t="s">
        <v>48</v>
      </c>
      <c r="AW120">
        <v>2</v>
      </c>
      <c r="BB120">
        <v>0.97609770810226681</v>
      </c>
      <c r="BC120" t="s">
        <v>66</v>
      </c>
      <c r="BF120" t="s">
        <v>117</v>
      </c>
      <c r="BG120" t="s">
        <v>118</v>
      </c>
      <c r="BH120" t="s">
        <v>737</v>
      </c>
      <c r="BI120">
        <v>5020</v>
      </c>
      <c r="BJ120">
        <v>2</v>
      </c>
      <c r="BK120" t="s">
        <v>566</v>
      </c>
      <c r="BL120" t="s">
        <v>206</v>
      </c>
      <c r="BM120">
        <v>0.97609770810226681</v>
      </c>
      <c r="BN120" t="s">
        <v>66</v>
      </c>
      <c r="BO120" t="s">
        <v>177</v>
      </c>
      <c r="BP120">
        <v>2438.0550000000003</v>
      </c>
    </row>
    <row r="121" spans="1:68" ht="16.5">
      <c r="A121" s="59" t="str">
        <f t="shared" si="70"/>
        <v>강인여객</v>
      </c>
      <c r="B121" s="60" t="str">
        <f t="shared" si="35"/>
        <v>조경주</v>
      </c>
      <c r="C121" s="61" t="str">
        <f t="shared" si="71"/>
        <v>D</v>
      </c>
      <c r="D121" s="62">
        <f t="shared" si="72"/>
        <v>0.82523645579256688</v>
      </c>
      <c r="E121" s="63">
        <f t="shared" si="73"/>
        <v>6487</v>
      </c>
      <c r="F121" s="64" t="str">
        <f t="shared" si="74"/>
        <v>103</v>
      </c>
      <c r="G121" s="65" t="str">
        <f t="shared" si="75"/>
        <v>70바5065</v>
      </c>
      <c r="H121" s="66">
        <f t="shared" si="76"/>
        <v>4</v>
      </c>
      <c r="I121" s="67">
        <f t="shared" si="77"/>
        <v>2443.4140000000002</v>
      </c>
      <c r="J121" s="68">
        <f t="shared" si="78"/>
        <v>3.030720210249303E-2</v>
      </c>
      <c r="K121" s="68">
        <f t="shared" si="79"/>
        <v>0.35399473896259331</v>
      </c>
      <c r="L121" s="68">
        <f t="shared" si="80"/>
        <v>0.23614500039698552</v>
      </c>
      <c r="M121" s="69">
        <f t="shared" si="81"/>
        <v>17.276</v>
      </c>
      <c r="N121" s="70">
        <f t="shared" si="82"/>
        <v>1.3914956695836234</v>
      </c>
      <c r="O121" s="70">
        <f t="shared" si="83"/>
        <v>45.428240977583002</v>
      </c>
      <c r="P121" s="109">
        <f t="shared" si="84"/>
        <v>7</v>
      </c>
      <c r="Q121" s="110">
        <f t="shared" si="85"/>
        <v>34</v>
      </c>
      <c r="R121" s="110">
        <f t="shared" si="86"/>
        <v>1110</v>
      </c>
      <c r="T121">
        <v>502</v>
      </c>
      <c r="U121">
        <v>6487</v>
      </c>
      <c r="V121" t="s">
        <v>444</v>
      </c>
      <c r="W121">
        <v>2443.4140000000002</v>
      </c>
      <c r="X121">
        <v>1349.377</v>
      </c>
      <c r="Y121">
        <v>1.8109999999999999</v>
      </c>
      <c r="Z121">
        <v>17.276</v>
      </c>
      <c r="AA121">
        <v>150.26580100000001</v>
      </c>
      <c r="AB121">
        <v>4.5541359999999997</v>
      </c>
      <c r="AC121">
        <v>53.193303</v>
      </c>
      <c r="AD121" s="1">
        <v>577</v>
      </c>
      <c r="AE121">
        <v>34</v>
      </c>
      <c r="AF121">
        <v>1110</v>
      </c>
      <c r="AG121">
        <v>89</v>
      </c>
      <c r="AH121">
        <v>16.260611999999998</v>
      </c>
      <c r="AI121">
        <v>1316.3</v>
      </c>
      <c r="AJ121">
        <v>30.8</v>
      </c>
      <c r="AK121">
        <v>7</v>
      </c>
      <c r="AL121">
        <v>1131</v>
      </c>
      <c r="AM121" t="s">
        <v>445</v>
      </c>
      <c r="AN121" t="s">
        <v>740</v>
      </c>
      <c r="AO121">
        <v>2082.3069999999998</v>
      </c>
      <c r="AR121" t="s">
        <v>117</v>
      </c>
      <c r="AS121" t="s">
        <v>118</v>
      </c>
      <c r="AT121" t="s">
        <v>201</v>
      </c>
      <c r="AU121" t="s">
        <v>444</v>
      </c>
      <c r="AV121" t="s">
        <v>48</v>
      </c>
      <c r="AW121">
        <v>4</v>
      </c>
      <c r="BB121">
        <v>0.82523645579256688</v>
      </c>
      <c r="BC121" t="s">
        <v>67</v>
      </c>
      <c r="BF121" t="s">
        <v>117</v>
      </c>
      <c r="BG121" t="s">
        <v>118</v>
      </c>
      <c r="BH121" t="s">
        <v>444</v>
      </c>
      <c r="BI121">
        <v>6487</v>
      </c>
      <c r="BJ121">
        <v>4</v>
      </c>
      <c r="BK121" t="s">
        <v>201</v>
      </c>
      <c r="BL121" t="s">
        <v>213</v>
      </c>
      <c r="BM121">
        <v>0.82523645579256688</v>
      </c>
      <c r="BN121" t="s">
        <v>67</v>
      </c>
      <c r="BO121" t="s">
        <v>178</v>
      </c>
      <c r="BP121">
        <v>2443.4140000000002</v>
      </c>
    </row>
    <row r="122" spans="1:68" ht="16.5">
      <c r="A122" s="42" t="str">
        <f t="shared" si="70"/>
        <v>강인여객</v>
      </c>
      <c r="B122" s="43" t="str">
        <f t="shared" si="35"/>
        <v>조광래</v>
      </c>
      <c r="C122" s="44" t="str">
        <f t="shared" si="71"/>
        <v>D</v>
      </c>
      <c r="D122" s="45">
        <f t="shared" si="72"/>
        <v>0.84744107412539604</v>
      </c>
      <c r="E122" s="46">
        <f t="shared" si="73"/>
        <v>5939</v>
      </c>
      <c r="F122" s="47" t="str">
        <f t="shared" si="74"/>
        <v>103</v>
      </c>
      <c r="G122" s="48" t="str">
        <f t="shared" si="75"/>
        <v>70바5084</v>
      </c>
      <c r="H122" s="49">
        <f t="shared" si="76"/>
        <v>2</v>
      </c>
      <c r="I122" s="50">
        <f t="shared" si="77"/>
        <v>1994.69</v>
      </c>
      <c r="J122" s="51">
        <f t="shared" si="78"/>
        <v>1.3742833716585438E-2</v>
      </c>
      <c r="K122" s="51">
        <f t="shared" si="79"/>
        <v>0.37630475698181137</v>
      </c>
      <c r="L122" s="51">
        <f t="shared" si="80"/>
        <v>0.24164155833738576</v>
      </c>
      <c r="M122" s="52">
        <f t="shared" si="81"/>
        <v>18.648</v>
      </c>
      <c r="N122" s="53">
        <f t="shared" si="82"/>
        <v>0.24526912645438459</v>
      </c>
      <c r="O122" s="53">
        <v>80</v>
      </c>
      <c r="P122" s="111">
        <f t="shared" si="84"/>
        <v>10</v>
      </c>
      <c r="Q122" s="112">
        <f t="shared" si="85"/>
        <v>5</v>
      </c>
      <c r="R122" s="112">
        <f t="shared" si="86"/>
        <v>393</v>
      </c>
      <c r="T122">
        <v>502</v>
      </c>
      <c r="U122">
        <v>5939</v>
      </c>
      <c r="V122" t="s">
        <v>446</v>
      </c>
      <c r="W122">
        <v>2038.577</v>
      </c>
      <c r="X122">
        <v>1142.252</v>
      </c>
      <c r="Y122">
        <v>1.7849999999999999</v>
      </c>
      <c r="Z122">
        <v>18.648</v>
      </c>
      <c r="AA122">
        <v>124.184141</v>
      </c>
      <c r="AB122">
        <v>1.706642</v>
      </c>
      <c r="AC122">
        <v>46.731082999999998</v>
      </c>
      <c r="AD122" s="1">
        <v>482</v>
      </c>
      <c r="AE122">
        <v>5</v>
      </c>
      <c r="AF122">
        <v>393</v>
      </c>
      <c r="AG122">
        <v>85</v>
      </c>
      <c r="AH122">
        <v>16.415759000000001</v>
      </c>
      <c r="AI122">
        <v>1035.8</v>
      </c>
      <c r="AJ122">
        <v>0</v>
      </c>
      <c r="AK122">
        <v>10</v>
      </c>
      <c r="AL122">
        <v>1389</v>
      </c>
      <c r="AM122" t="s">
        <v>447</v>
      </c>
      <c r="AN122" t="s">
        <v>741</v>
      </c>
      <c r="AO122">
        <v>1882.2080000000001</v>
      </c>
      <c r="AR122" t="s">
        <v>117</v>
      </c>
      <c r="AS122" t="s">
        <v>118</v>
      </c>
      <c r="AT122" t="s">
        <v>205</v>
      </c>
      <c r="AU122" t="s">
        <v>446</v>
      </c>
      <c r="AV122" t="s">
        <v>48</v>
      </c>
      <c r="AW122">
        <v>2</v>
      </c>
      <c r="BB122">
        <v>0.84744107412539604</v>
      </c>
      <c r="BC122" t="s">
        <v>67</v>
      </c>
      <c r="BF122" t="s">
        <v>117</v>
      </c>
      <c r="BG122" t="s">
        <v>118</v>
      </c>
      <c r="BH122" t="s">
        <v>446</v>
      </c>
      <c r="BI122">
        <v>5939</v>
      </c>
      <c r="BJ122">
        <v>2</v>
      </c>
      <c r="BK122" t="s">
        <v>205</v>
      </c>
      <c r="BL122" t="s">
        <v>223</v>
      </c>
      <c r="BM122">
        <v>0.84744107412539604</v>
      </c>
      <c r="BN122" t="s">
        <v>67</v>
      </c>
      <c r="BO122" t="s">
        <v>178</v>
      </c>
      <c r="BP122">
        <v>1994.69</v>
      </c>
    </row>
    <row r="123" spans="1:68" ht="16.5">
      <c r="A123" s="59" t="str">
        <f t="shared" si="70"/>
        <v>강인여객</v>
      </c>
      <c r="B123" s="60" t="str">
        <f t="shared" si="35"/>
        <v>조남정</v>
      </c>
      <c r="C123" s="61" t="str">
        <f t="shared" si="71"/>
        <v>A</v>
      </c>
      <c r="D123" s="62">
        <f t="shared" si="72"/>
        <v>0.96808913708930133</v>
      </c>
      <c r="E123" s="63">
        <f t="shared" si="73"/>
        <v>8819</v>
      </c>
      <c r="F123" s="64" t="str">
        <f t="shared" si="74"/>
        <v>103-1</v>
      </c>
      <c r="G123" s="65" t="str">
        <f t="shared" si="75"/>
        <v>70바5989</v>
      </c>
      <c r="H123" s="66">
        <f t="shared" si="76"/>
        <v>4</v>
      </c>
      <c r="I123" s="67">
        <f t="shared" si="77"/>
        <v>2300.1030000000001</v>
      </c>
      <c r="J123" s="68">
        <f t="shared" si="78"/>
        <v>7.8671336110668101E-3</v>
      </c>
      <c r="K123" s="68">
        <f t="shared" si="79"/>
        <v>0.33734424568639448</v>
      </c>
      <c r="L123" s="68">
        <f t="shared" si="80"/>
        <v>0.23172875301671272</v>
      </c>
      <c r="M123" s="69">
        <f t="shared" si="81"/>
        <v>13.977</v>
      </c>
      <c r="N123" s="70">
        <f t="shared" si="82"/>
        <v>8.6952627773625793E-2</v>
      </c>
      <c r="O123" s="70">
        <v>80</v>
      </c>
      <c r="P123" s="109">
        <f t="shared" si="84"/>
        <v>0</v>
      </c>
      <c r="Q123" s="110">
        <f t="shared" si="85"/>
        <v>2</v>
      </c>
      <c r="R123" s="110">
        <f t="shared" si="86"/>
        <v>104</v>
      </c>
      <c r="T123">
        <v>502</v>
      </c>
      <c r="U123">
        <v>8819</v>
      </c>
      <c r="V123" t="s">
        <v>448</v>
      </c>
      <c r="W123">
        <v>2300.1030000000001</v>
      </c>
      <c r="X123">
        <v>1072.1869999999999</v>
      </c>
      <c r="Y123">
        <v>2.145</v>
      </c>
      <c r="Z123">
        <v>13.977</v>
      </c>
      <c r="AA123">
        <v>130.425521</v>
      </c>
      <c r="AB123">
        <v>1.0260750000000001</v>
      </c>
      <c r="AC123">
        <v>43.998299000000003</v>
      </c>
      <c r="AD123" s="1">
        <v>533</v>
      </c>
      <c r="AE123">
        <v>2</v>
      </c>
      <c r="AF123">
        <v>104</v>
      </c>
      <c r="AG123">
        <v>88</v>
      </c>
      <c r="AH123">
        <v>17.635375</v>
      </c>
      <c r="AI123">
        <v>1748.5</v>
      </c>
      <c r="AJ123">
        <v>11.5</v>
      </c>
      <c r="AK123">
        <v>0</v>
      </c>
      <c r="AL123">
        <v>0</v>
      </c>
      <c r="AM123" t="s">
        <v>449</v>
      </c>
      <c r="AN123" t="s">
        <v>742</v>
      </c>
      <c r="AO123">
        <v>1977.799</v>
      </c>
      <c r="AR123" t="s">
        <v>117</v>
      </c>
      <c r="AS123" t="s">
        <v>119</v>
      </c>
      <c r="AT123" t="s">
        <v>237</v>
      </c>
      <c r="AU123" t="s">
        <v>448</v>
      </c>
      <c r="AV123" t="s">
        <v>48</v>
      </c>
      <c r="AW123">
        <v>4</v>
      </c>
      <c r="BB123">
        <v>0.96808913708930133</v>
      </c>
      <c r="BC123" t="s">
        <v>66</v>
      </c>
      <c r="BF123" t="s">
        <v>117</v>
      </c>
      <c r="BG123" t="s">
        <v>119</v>
      </c>
      <c r="BH123" t="s">
        <v>448</v>
      </c>
      <c r="BI123">
        <v>8819</v>
      </c>
      <c r="BJ123">
        <v>4</v>
      </c>
      <c r="BK123" t="s">
        <v>237</v>
      </c>
      <c r="BL123" t="s">
        <v>415</v>
      </c>
      <c r="BM123">
        <v>0.96808913708930133</v>
      </c>
      <c r="BN123" t="s">
        <v>66</v>
      </c>
      <c r="BO123" t="s">
        <v>177</v>
      </c>
      <c r="BP123">
        <v>2300.1030000000001</v>
      </c>
    </row>
    <row r="124" spans="1:68" ht="16.5">
      <c r="A124" s="42" t="str">
        <f t="shared" si="70"/>
        <v>강인여객</v>
      </c>
      <c r="B124" s="43" t="str">
        <f t="shared" si="35"/>
        <v>조성열</v>
      </c>
      <c r="C124" s="44" t="str">
        <f t="shared" si="71"/>
        <v>S</v>
      </c>
      <c r="D124" s="45">
        <f t="shared" si="72"/>
        <v>1.0763156986737219</v>
      </c>
      <c r="E124" s="46">
        <f t="shared" si="73"/>
        <v>9707</v>
      </c>
      <c r="F124" s="47" t="str">
        <f t="shared" si="74"/>
        <v>급행91</v>
      </c>
      <c r="G124" s="48" t="str">
        <f t="shared" si="75"/>
        <v>72바1603</v>
      </c>
      <c r="H124" s="49">
        <f t="shared" si="76"/>
        <v>3</v>
      </c>
      <c r="I124" s="50">
        <f t="shared" si="77"/>
        <v>3382.82</v>
      </c>
      <c r="J124" s="51">
        <f t="shared" si="78"/>
        <v>1.1759461435164703E-2</v>
      </c>
      <c r="K124" s="51">
        <f t="shared" si="79"/>
        <v>0.2970967194927151</v>
      </c>
      <c r="L124" s="51">
        <f t="shared" si="80"/>
        <v>0.19244299135041179</v>
      </c>
      <c r="M124" s="52">
        <f t="shared" si="81"/>
        <v>12.59</v>
      </c>
      <c r="N124" s="53">
        <f t="shared" si="82"/>
        <v>2.956113538408783E-2</v>
      </c>
      <c r="O124" s="53">
        <f t="shared" si="83"/>
        <v>7.0355502214129038</v>
      </c>
      <c r="P124" s="111">
        <f t="shared" si="84"/>
        <v>4</v>
      </c>
      <c r="Q124" s="112">
        <f t="shared" si="85"/>
        <v>1</v>
      </c>
      <c r="R124" s="112">
        <f t="shared" si="86"/>
        <v>238</v>
      </c>
      <c r="T124">
        <v>502</v>
      </c>
      <c r="U124">
        <v>9707</v>
      </c>
      <c r="V124" t="s">
        <v>559</v>
      </c>
      <c r="W124">
        <v>3382.82</v>
      </c>
      <c r="X124">
        <v>1176.057</v>
      </c>
      <c r="Y124">
        <v>2.8759999999999999</v>
      </c>
      <c r="Z124">
        <v>12.59</v>
      </c>
      <c r="AA124">
        <v>138.46578</v>
      </c>
      <c r="AB124">
        <v>1.6282829999999999</v>
      </c>
      <c r="AC124">
        <v>41.137729</v>
      </c>
      <c r="AD124" s="1">
        <v>651</v>
      </c>
      <c r="AE124">
        <v>1</v>
      </c>
      <c r="AF124">
        <v>238</v>
      </c>
      <c r="AG124">
        <v>91</v>
      </c>
      <c r="AH124">
        <v>24.430728999999999</v>
      </c>
      <c r="AI124">
        <v>9188.5</v>
      </c>
      <c r="AJ124">
        <v>1011.2</v>
      </c>
      <c r="AK124">
        <v>4</v>
      </c>
      <c r="AL124">
        <v>1532</v>
      </c>
      <c r="AM124" t="s">
        <v>560</v>
      </c>
      <c r="AN124" t="s">
        <v>743</v>
      </c>
      <c r="AO124">
        <v>2964.7130000000002</v>
      </c>
      <c r="AR124" t="s">
        <v>117</v>
      </c>
      <c r="AS124" t="s">
        <v>121</v>
      </c>
      <c r="AT124" t="s">
        <v>547</v>
      </c>
      <c r="AU124" t="s">
        <v>559</v>
      </c>
      <c r="AV124" t="s">
        <v>48</v>
      </c>
      <c r="AW124">
        <v>3</v>
      </c>
      <c r="BB124">
        <v>1.0763156986737219</v>
      </c>
      <c r="BC124" t="s">
        <v>71</v>
      </c>
      <c r="BF124" t="s">
        <v>117</v>
      </c>
      <c r="BG124" t="s">
        <v>121</v>
      </c>
      <c r="BH124" t="s">
        <v>559</v>
      </c>
      <c r="BI124">
        <v>9707</v>
      </c>
      <c r="BJ124">
        <v>3</v>
      </c>
      <c r="BK124" t="s">
        <v>547</v>
      </c>
      <c r="BL124" t="s">
        <v>268</v>
      </c>
      <c r="BM124">
        <v>1.0763156986737219</v>
      </c>
      <c r="BN124" t="s">
        <v>71</v>
      </c>
      <c r="BO124" t="s">
        <v>175</v>
      </c>
      <c r="BP124">
        <v>3382.82</v>
      </c>
    </row>
    <row r="125" spans="1:68" ht="16.5">
      <c r="A125" s="59" t="str">
        <f t="shared" si="70"/>
        <v>강인여객</v>
      </c>
      <c r="B125" s="60" t="str">
        <f t="shared" si="35"/>
        <v>조수헌</v>
      </c>
      <c r="C125" s="61" t="str">
        <f t="shared" si="71"/>
        <v>C</v>
      </c>
      <c r="D125" s="62">
        <f t="shared" si="72"/>
        <v>0.89611249336374188</v>
      </c>
      <c r="E125" s="63">
        <f t="shared" si="73"/>
        <v>803</v>
      </c>
      <c r="F125" s="64" t="str">
        <f t="shared" si="74"/>
        <v>급행91</v>
      </c>
      <c r="G125" s="65" t="str">
        <f t="shared" si="75"/>
        <v>70바6017</v>
      </c>
      <c r="H125" s="66">
        <f t="shared" si="76"/>
        <v>4</v>
      </c>
      <c r="I125" s="67">
        <f t="shared" si="77"/>
        <v>3980.3810000000003</v>
      </c>
      <c r="J125" s="68">
        <f t="shared" si="78"/>
        <v>6.1332224775357113E-3</v>
      </c>
      <c r="K125" s="68">
        <f t="shared" si="79"/>
        <v>0.30362661087330911</v>
      </c>
      <c r="L125" s="68">
        <f t="shared" si="80"/>
        <v>0.28992199490450787</v>
      </c>
      <c r="M125" s="69">
        <f t="shared" si="81"/>
        <v>19.074999999999999</v>
      </c>
      <c r="N125" s="70">
        <f t="shared" si="82"/>
        <v>0.25123223128640199</v>
      </c>
      <c r="O125" s="70">
        <f t="shared" si="83"/>
        <v>10.225151813356561</v>
      </c>
      <c r="P125" s="109">
        <f t="shared" si="84"/>
        <v>3</v>
      </c>
      <c r="Q125" s="110">
        <f t="shared" si="85"/>
        <v>10</v>
      </c>
      <c r="R125" s="110">
        <f t="shared" si="86"/>
        <v>407</v>
      </c>
      <c r="T125">
        <v>502</v>
      </c>
      <c r="U125">
        <v>803</v>
      </c>
      <c r="V125" t="s">
        <v>450</v>
      </c>
      <c r="W125">
        <v>3980.3809999999999</v>
      </c>
      <c r="X125">
        <v>1673.491</v>
      </c>
      <c r="Y125">
        <v>2.3780000000000001</v>
      </c>
      <c r="Z125">
        <v>19.074999999999999</v>
      </c>
      <c r="AA125">
        <v>136.81437500000001</v>
      </c>
      <c r="AB125">
        <v>0.839113</v>
      </c>
      <c r="AC125">
        <v>41.540484999999997</v>
      </c>
      <c r="AD125" s="1">
        <v>1154</v>
      </c>
      <c r="AE125">
        <v>10</v>
      </c>
      <c r="AF125">
        <v>407</v>
      </c>
      <c r="AG125">
        <v>95</v>
      </c>
      <c r="AH125">
        <v>29.093295000000001</v>
      </c>
      <c r="AI125">
        <v>15930.5</v>
      </c>
      <c r="AJ125">
        <v>4493.5</v>
      </c>
      <c r="AK125">
        <v>3</v>
      </c>
      <c r="AL125">
        <v>311</v>
      </c>
      <c r="AM125" t="s">
        <v>451</v>
      </c>
      <c r="AN125" t="s">
        <v>744</v>
      </c>
      <c r="AO125">
        <v>3158.3690000000001</v>
      </c>
      <c r="AR125" t="s">
        <v>117</v>
      </c>
      <c r="AS125" t="s">
        <v>121</v>
      </c>
      <c r="AT125" t="s">
        <v>266</v>
      </c>
      <c r="AU125" t="s">
        <v>450</v>
      </c>
      <c r="AV125" t="s">
        <v>48</v>
      </c>
      <c r="AW125">
        <v>4</v>
      </c>
      <c r="BB125">
        <v>0.89611249336374188</v>
      </c>
      <c r="BC125" t="s">
        <v>69</v>
      </c>
      <c r="BF125" t="s">
        <v>117</v>
      </c>
      <c r="BG125" t="s">
        <v>121</v>
      </c>
      <c r="BH125" t="s">
        <v>450</v>
      </c>
      <c r="BI125">
        <v>803</v>
      </c>
      <c r="BJ125">
        <v>4</v>
      </c>
      <c r="BK125" t="s">
        <v>266</v>
      </c>
      <c r="BL125" t="s">
        <v>533</v>
      </c>
      <c r="BM125">
        <v>0.89611249336374188</v>
      </c>
      <c r="BN125" t="s">
        <v>69</v>
      </c>
      <c r="BO125" t="s">
        <v>176</v>
      </c>
      <c r="BP125">
        <v>3980.3810000000003</v>
      </c>
    </row>
    <row r="126" spans="1:68" ht="16.5">
      <c r="A126" s="42" t="str">
        <f t="shared" si="70"/>
        <v>강인여객</v>
      </c>
      <c r="B126" s="43" t="str">
        <f t="shared" si="35"/>
        <v>조원노</v>
      </c>
      <c r="C126" s="44" t="str">
        <f t="shared" si="71"/>
        <v>S</v>
      </c>
      <c r="D126" s="45">
        <f t="shared" si="72"/>
        <v>1.1593493239378461</v>
      </c>
      <c r="E126" s="46">
        <f t="shared" si="73"/>
        <v>9119</v>
      </c>
      <c r="F126" s="47" t="str">
        <f t="shared" si="74"/>
        <v>223</v>
      </c>
      <c r="G126" s="48" t="str">
        <f t="shared" si="75"/>
        <v>72바1600</v>
      </c>
      <c r="H126" s="49">
        <f t="shared" si="76"/>
        <v>3</v>
      </c>
      <c r="I126" s="50">
        <f t="shared" si="77"/>
        <v>2970.9639999999999</v>
      </c>
      <c r="J126" s="51">
        <f t="shared" si="78"/>
        <v>2.9477619521913769E-4</v>
      </c>
      <c r="K126" s="51">
        <f t="shared" si="79"/>
        <v>0.22619298792224163</v>
      </c>
      <c r="L126" s="51">
        <f t="shared" si="80"/>
        <v>3.8034792747404546E-2</v>
      </c>
      <c r="M126" s="52">
        <f t="shared" si="81"/>
        <v>9.16</v>
      </c>
      <c r="N126" s="53">
        <f t="shared" si="82"/>
        <v>0.10097732587806517</v>
      </c>
      <c r="O126" s="53">
        <f t="shared" si="83"/>
        <v>1.8512509744311947</v>
      </c>
      <c r="P126" s="111">
        <f t="shared" si="84"/>
        <v>0</v>
      </c>
      <c r="Q126" s="112">
        <f t="shared" si="85"/>
        <v>3</v>
      </c>
      <c r="R126" s="112">
        <f t="shared" si="86"/>
        <v>55</v>
      </c>
      <c r="T126">
        <v>502</v>
      </c>
      <c r="U126">
        <v>9119</v>
      </c>
      <c r="V126" t="s">
        <v>452</v>
      </c>
      <c r="W126">
        <v>2970.9639999999999</v>
      </c>
      <c r="X126">
        <v>974.18899999999996</v>
      </c>
      <c r="Y126">
        <v>3.05</v>
      </c>
      <c r="Z126">
        <v>9.16</v>
      </c>
      <c r="AA126">
        <v>119.643311</v>
      </c>
      <c r="AB126">
        <v>3.5268000000000001E-2</v>
      </c>
      <c r="AC126">
        <v>27.062477999999999</v>
      </c>
      <c r="AD126" s="1">
        <v>113</v>
      </c>
      <c r="AE126">
        <v>3</v>
      </c>
      <c r="AF126">
        <v>55</v>
      </c>
      <c r="AG126">
        <v>92</v>
      </c>
      <c r="AH126">
        <v>24.831842999999999</v>
      </c>
      <c r="AI126">
        <v>9676.2000000000007</v>
      </c>
      <c r="AJ126">
        <v>1286</v>
      </c>
      <c r="AK126">
        <v>0</v>
      </c>
      <c r="AL126">
        <v>0</v>
      </c>
      <c r="AM126" t="s">
        <v>453</v>
      </c>
      <c r="AN126" t="s">
        <v>745</v>
      </c>
      <c r="AO126">
        <v>2227.2489999999998</v>
      </c>
      <c r="AR126" t="s">
        <v>117</v>
      </c>
      <c r="AS126" t="s">
        <v>120</v>
      </c>
      <c r="AT126" t="s">
        <v>262</v>
      </c>
      <c r="AU126" t="s">
        <v>452</v>
      </c>
      <c r="AV126" t="s">
        <v>48</v>
      </c>
      <c r="AW126">
        <v>3</v>
      </c>
      <c r="BB126">
        <v>1.1593493239378461</v>
      </c>
      <c r="BC126" t="s">
        <v>71</v>
      </c>
      <c r="BF126" t="s">
        <v>117</v>
      </c>
      <c r="BG126" t="s">
        <v>120</v>
      </c>
      <c r="BH126" t="s">
        <v>452</v>
      </c>
      <c r="BI126">
        <v>9119</v>
      </c>
      <c r="BJ126">
        <v>3</v>
      </c>
      <c r="BK126" t="s">
        <v>262</v>
      </c>
      <c r="BL126" t="s">
        <v>253</v>
      </c>
      <c r="BM126">
        <v>1.1593493239378461</v>
      </c>
      <c r="BN126" t="s">
        <v>71</v>
      </c>
      <c r="BO126" t="s">
        <v>175</v>
      </c>
      <c r="BP126">
        <v>2970.9639999999999</v>
      </c>
    </row>
    <row r="127" spans="1:68" ht="16.5">
      <c r="A127" s="59" t="str">
        <f t="shared" si="70"/>
        <v>강인여객</v>
      </c>
      <c r="B127" s="60" t="str">
        <f t="shared" si="35"/>
        <v>조창현</v>
      </c>
      <c r="C127" s="61" t="str">
        <f t="shared" si="71"/>
        <v>F</v>
      </c>
      <c r="D127" s="62">
        <f t="shared" si="72"/>
        <v>0.78737805886483236</v>
      </c>
      <c r="E127" s="63">
        <f t="shared" si="73"/>
        <v>3041</v>
      </c>
      <c r="F127" s="64" t="str">
        <f t="shared" si="74"/>
        <v>103-1</v>
      </c>
      <c r="G127" s="65" t="str">
        <f t="shared" si="75"/>
        <v>70바6096</v>
      </c>
      <c r="H127" s="66">
        <f t="shared" si="76"/>
        <v>2</v>
      </c>
      <c r="I127" s="67">
        <f t="shared" si="77"/>
        <v>2053.2019999999998</v>
      </c>
      <c r="J127" s="68">
        <f t="shared" si="78"/>
        <v>1.9608274503835146E-2</v>
      </c>
      <c r="K127" s="68">
        <f t="shared" si="79"/>
        <v>0.35722460011467727</v>
      </c>
      <c r="L127" s="68">
        <f t="shared" si="80"/>
        <v>0.1889731258785059</v>
      </c>
      <c r="M127" s="69">
        <f t="shared" si="81"/>
        <v>18.46</v>
      </c>
      <c r="N127" s="70">
        <f t="shared" si="82"/>
        <v>0</v>
      </c>
      <c r="O127" s="70">
        <f t="shared" si="83"/>
        <v>62.974807154873211</v>
      </c>
      <c r="P127" s="109">
        <f t="shared" si="84"/>
        <v>4</v>
      </c>
      <c r="Q127" s="110">
        <f t="shared" si="85"/>
        <v>0</v>
      </c>
      <c r="R127" s="110">
        <f t="shared" si="86"/>
        <v>1293</v>
      </c>
      <c r="T127">
        <v>502</v>
      </c>
      <c r="U127">
        <v>3041</v>
      </c>
      <c r="V127" t="s">
        <v>454</v>
      </c>
      <c r="W127">
        <v>2053.2020000000002</v>
      </c>
      <c r="X127">
        <v>1141.693</v>
      </c>
      <c r="Y127">
        <v>1.798</v>
      </c>
      <c r="Z127">
        <v>18.46</v>
      </c>
      <c r="AA127">
        <v>112.592467</v>
      </c>
      <c r="AB127">
        <v>2.2077439999999999</v>
      </c>
      <c r="AC127">
        <v>40.220799</v>
      </c>
      <c r="AD127" s="1">
        <v>388</v>
      </c>
      <c r="AE127">
        <v>0</v>
      </c>
      <c r="AF127">
        <v>1293</v>
      </c>
      <c r="AG127">
        <v>85</v>
      </c>
      <c r="AH127">
        <v>18.235695</v>
      </c>
      <c r="AI127">
        <v>4347.6000000000004</v>
      </c>
      <c r="AJ127">
        <v>18.2</v>
      </c>
      <c r="AK127">
        <v>4</v>
      </c>
      <c r="AL127">
        <v>530</v>
      </c>
      <c r="AM127" t="s">
        <v>455</v>
      </c>
      <c r="AN127" t="s">
        <v>746</v>
      </c>
      <c r="AO127">
        <v>1957.876</v>
      </c>
      <c r="AR127" t="s">
        <v>117</v>
      </c>
      <c r="AS127" t="s">
        <v>119</v>
      </c>
      <c r="AT127" t="s">
        <v>246</v>
      </c>
      <c r="AU127" t="s">
        <v>454</v>
      </c>
      <c r="AV127" t="s">
        <v>48</v>
      </c>
      <c r="AW127">
        <v>2</v>
      </c>
      <c r="BB127">
        <v>0.78737805886483236</v>
      </c>
      <c r="BC127" t="s">
        <v>70</v>
      </c>
      <c r="BF127" t="s">
        <v>117</v>
      </c>
      <c r="BG127" t="s">
        <v>119</v>
      </c>
      <c r="BH127" t="s">
        <v>454</v>
      </c>
      <c r="BI127">
        <v>3041</v>
      </c>
      <c r="BJ127">
        <v>2</v>
      </c>
      <c r="BK127" t="s">
        <v>246</v>
      </c>
      <c r="BL127" t="s">
        <v>234</v>
      </c>
      <c r="BM127">
        <v>0.78737805886483236</v>
      </c>
      <c r="BN127" t="s">
        <v>70</v>
      </c>
      <c r="BO127" t="s">
        <v>183</v>
      </c>
      <c r="BP127">
        <v>2053.2019999999998</v>
      </c>
    </row>
    <row r="128" spans="1:68" ht="16.5">
      <c r="A128" s="42" t="str">
        <f t="shared" si="70"/>
        <v>강인여객</v>
      </c>
      <c r="B128" s="43" t="str">
        <f t="shared" si="35"/>
        <v>조한택</v>
      </c>
      <c r="C128" s="44" t="str">
        <f t="shared" si="71"/>
        <v>A</v>
      </c>
      <c r="D128" s="45">
        <f t="shared" si="72"/>
        <v>0.96006710418997721</v>
      </c>
      <c r="E128" s="46">
        <f t="shared" si="73"/>
        <v>5288</v>
      </c>
      <c r="F128" s="47" t="str">
        <f t="shared" si="74"/>
        <v>103</v>
      </c>
      <c r="G128" s="48" t="str">
        <f t="shared" si="75"/>
        <v>72바1601</v>
      </c>
      <c r="H128" s="49">
        <f t="shared" si="76"/>
        <v>11</v>
      </c>
      <c r="I128" s="50">
        <f t="shared" si="77"/>
        <v>2261.48</v>
      </c>
      <c r="J128" s="51">
        <f t="shared" si="78"/>
        <v>1.4373138442292231E-2</v>
      </c>
      <c r="K128" s="51">
        <f t="shared" si="79"/>
        <v>0.35988070027003299</v>
      </c>
      <c r="L128" s="51">
        <f t="shared" si="80"/>
        <v>6.6770433521410752E-2</v>
      </c>
      <c r="M128" s="52">
        <f t="shared" si="81"/>
        <v>13.146000000000001</v>
      </c>
      <c r="N128" s="53">
        <f t="shared" si="82"/>
        <v>0.70750128234607423</v>
      </c>
      <c r="O128" s="53">
        <f t="shared" si="83"/>
        <v>26.04489095636486</v>
      </c>
      <c r="P128" s="111">
        <f t="shared" si="84"/>
        <v>79</v>
      </c>
      <c r="Q128" s="112">
        <f t="shared" si="85"/>
        <v>16</v>
      </c>
      <c r="R128" s="112">
        <f t="shared" si="86"/>
        <v>589</v>
      </c>
      <c r="T128">
        <v>502</v>
      </c>
      <c r="U128">
        <v>5288</v>
      </c>
      <c r="V128" t="s">
        <v>456</v>
      </c>
      <c r="W128">
        <v>2261.48</v>
      </c>
      <c r="X128">
        <v>1094.203</v>
      </c>
      <c r="Y128">
        <v>2.0670000000000002</v>
      </c>
      <c r="Z128">
        <v>13.146000000000001</v>
      </c>
      <c r="AA128">
        <v>141.96746300000001</v>
      </c>
      <c r="AB128">
        <v>2.0405180000000001</v>
      </c>
      <c r="AC128">
        <v>51.091349999999998</v>
      </c>
      <c r="AD128" s="1">
        <v>151</v>
      </c>
      <c r="AE128">
        <v>16</v>
      </c>
      <c r="AF128">
        <v>589</v>
      </c>
      <c r="AG128">
        <v>80</v>
      </c>
      <c r="AH128">
        <v>15.929565</v>
      </c>
      <c r="AI128">
        <v>816.5</v>
      </c>
      <c r="AJ128">
        <v>0</v>
      </c>
      <c r="AK128">
        <v>79</v>
      </c>
      <c r="AL128">
        <v>368</v>
      </c>
      <c r="AM128" t="s">
        <v>457</v>
      </c>
      <c r="AN128" t="s">
        <v>747</v>
      </c>
      <c r="AO128">
        <v>356.69499999999999</v>
      </c>
      <c r="AR128" t="s">
        <v>117</v>
      </c>
      <c r="AS128" t="s">
        <v>118</v>
      </c>
      <c r="AT128" t="s">
        <v>577</v>
      </c>
      <c r="AU128" t="s">
        <v>456</v>
      </c>
      <c r="AV128" t="s">
        <v>48</v>
      </c>
      <c r="AW128">
        <v>11</v>
      </c>
      <c r="BB128">
        <v>0.96006710418997721</v>
      </c>
      <c r="BC128" t="s">
        <v>66</v>
      </c>
      <c r="BF128" t="s">
        <v>117</v>
      </c>
      <c r="BG128" t="s">
        <v>118</v>
      </c>
      <c r="BH128" t="s">
        <v>456</v>
      </c>
      <c r="BI128">
        <v>5288</v>
      </c>
      <c r="BJ128">
        <v>11</v>
      </c>
      <c r="BK128" t="s">
        <v>577</v>
      </c>
      <c r="BL128" t="s">
        <v>214</v>
      </c>
      <c r="BM128">
        <v>0.96006710418997721</v>
      </c>
      <c r="BN128" t="s">
        <v>66</v>
      </c>
      <c r="BO128" t="s">
        <v>177</v>
      </c>
      <c r="BP128">
        <v>2261.48</v>
      </c>
    </row>
    <row r="129" spans="1:68" ht="16.5">
      <c r="A129" s="59" t="str">
        <f t="shared" si="70"/>
        <v>강인여객</v>
      </c>
      <c r="B129" s="60" t="str">
        <f t="shared" si="35"/>
        <v>지천구</v>
      </c>
      <c r="C129" s="61" t="str">
        <f t="shared" si="71"/>
        <v>D</v>
      </c>
      <c r="D129" s="62">
        <f t="shared" si="72"/>
        <v>0.80327103987071236</v>
      </c>
      <c r="E129" s="63">
        <f t="shared" si="73"/>
        <v>8988</v>
      </c>
      <c r="F129" s="64" t="str">
        <f t="shared" si="74"/>
        <v>103-1</v>
      </c>
      <c r="G129" s="65" t="str">
        <f t="shared" si="75"/>
        <v>70바5923</v>
      </c>
      <c r="H129" s="66">
        <f t="shared" si="76"/>
        <v>3</v>
      </c>
      <c r="I129" s="67">
        <f t="shared" si="77"/>
        <v>2008.8080000000002</v>
      </c>
      <c r="J129" s="68">
        <f t="shared" si="78"/>
        <v>2.5024016110782185E-2</v>
      </c>
      <c r="K129" s="68">
        <f t="shared" si="79"/>
        <v>0.37434058579476259</v>
      </c>
      <c r="L129" s="68">
        <f t="shared" si="80"/>
        <v>0.23098275196036652</v>
      </c>
      <c r="M129" s="69">
        <f t="shared" si="81"/>
        <v>20.431000000000001</v>
      </c>
      <c r="N129" s="70">
        <f t="shared" si="82"/>
        <v>0.24890382754349843</v>
      </c>
      <c r="O129" s="70">
        <f t="shared" si="83"/>
        <v>68.49833333997077</v>
      </c>
      <c r="P129" s="109">
        <f t="shared" si="84"/>
        <v>15</v>
      </c>
      <c r="Q129" s="110">
        <f t="shared" si="85"/>
        <v>5</v>
      </c>
      <c r="R129" s="110">
        <f t="shared" si="86"/>
        <v>1376</v>
      </c>
      <c r="T129">
        <v>502</v>
      </c>
      <c r="U129">
        <v>8988</v>
      </c>
      <c r="V129" t="s">
        <v>458</v>
      </c>
      <c r="W129">
        <v>2008.808</v>
      </c>
      <c r="X129">
        <v>1139.932</v>
      </c>
      <c r="Y129">
        <v>1.762</v>
      </c>
      <c r="Z129">
        <v>20.431000000000001</v>
      </c>
      <c r="AA129">
        <v>112.079971</v>
      </c>
      <c r="AB129">
        <v>2.804691</v>
      </c>
      <c r="AC129">
        <v>41.956082000000002</v>
      </c>
      <c r="AD129" s="1">
        <v>464</v>
      </c>
      <c r="AE129">
        <v>5</v>
      </c>
      <c r="AF129">
        <v>1376</v>
      </c>
      <c r="AG129">
        <v>92</v>
      </c>
      <c r="AH129">
        <v>17.922988</v>
      </c>
      <c r="AI129">
        <v>5918.2</v>
      </c>
      <c r="AJ129">
        <v>1415.3</v>
      </c>
      <c r="AK129">
        <v>15</v>
      </c>
      <c r="AL129">
        <v>7589</v>
      </c>
      <c r="AM129" t="s">
        <v>459</v>
      </c>
      <c r="AN129" t="s">
        <v>748</v>
      </c>
      <c r="AO129">
        <v>1781.1790000000001</v>
      </c>
      <c r="AR129" t="s">
        <v>117</v>
      </c>
      <c r="AS129" t="s">
        <v>119</v>
      </c>
      <c r="AT129" t="s">
        <v>226</v>
      </c>
      <c r="AU129" t="s">
        <v>458</v>
      </c>
      <c r="AV129" t="s">
        <v>48</v>
      </c>
      <c r="AW129">
        <v>3</v>
      </c>
      <c r="BB129">
        <v>0.80327103987071236</v>
      </c>
      <c r="BC129" t="s">
        <v>67</v>
      </c>
      <c r="BF129" t="s">
        <v>117</v>
      </c>
      <c r="BG129" t="s">
        <v>119</v>
      </c>
      <c r="BH129" t="s">
        <v>458</v>
      </c>
      <c r="BI129">
        <v>8988</v>
      </c>
      <c r="BJ129">
        <v>3</v>
      </c>
      <c r="BK129" t="s">
        <v>226</v>
      </c>
      <c r="BL129" t="s">
        <v>233</v>
      </c>
      <c r="BM129">
        <v>0.80327103987071236</v>
      </c>
      <c r="BN129" t="s">
        <v>67</v>
      </c>
      <c r="BO129" t="s">
        <v>178</v>
      </c>
      <c r="BP129">
        <v>2008.8080000000002</v>
      </c>
    </row>
    <row r="130" spans="1:68" ht="16.5">
      <c r="A130" s="42" t="str">
        <f t="shared" si="70"/>
        <v>강인여객</v>
      </c>
      <c r="B130" s="43" t="str">
        <f t="shared" si="35"/>
        <v>진동환</v>
      </c>
      <c r="C130" s="44" t="str">
        <f t="shared" si="71"/>
        <v>D</v>
      </c>
      <c r="D130" s="45">
        <f t="shared" si="72"/>
        <v>0.82610667076855582</v>
      </c>
      <c r="E130" s="46">
        <f t="shared" si="73"/>
        <v>2116</v>
      </c>
      <c r="F130" s="47" t="str">
        <f t="shared" si="74"/>
        <v>103</v>
      </c>
      <c r="G130" s="48" t="str">
        <f t="shared" si="75"/>
        <v>70바5086</v>
      </c>
      <c r="H130" s="49">
        <f t="shared" si="76"/>
        <v>3</v>
      </c>
      <c r="I130" s="50">
        <f t="shared" si="77"/>
        <v>2112.5520000000001</v>
      </c>
      <c r="J130" s="51">
        <f t="shared" si="78"/>
        <v>5.8606558966378614E-3</v>
      </c>
      <c r="K130" s="51">
        <f t="shared" si="79"/>
        <v>0.40350586921907389</v>
      </c>
      <c r="L130" s="51">
        <f t="shared" si="80"/>
        <v>0.36922168069709049</v>
      </c>
      <c r="M130" s="52">
        <f t="shared" si="81"/>
        <v>19.943000000000001</v>
      </c>
      <c r="N130" s="53">
        <f t="shared" si="82"/>
        <v>0.42602501618895061</v>
      </c>
      <c r="O130" s="53">
        <f t="shared" si="83"/>
        <v>26.508223229534703</v>
      </c>
      <c r="P130" s="111">
        <f t="shared" si="84"/>
        <v>47</v>
      </c>
      <c r="Q130" s="112">
        <f t="shared" si="85"/>
        <v>9</v>
      </c>
      <c r="R130" s="112">
        <f t="shared" si="86"/>
        <v>560</v>
      </c>
      <c r="T130">
        <v>502</v>
      </c>
      <c r="U130">
        <v>2116</v>
      </c>
      <c r="V130" t="s">
        <v>545</v>
      </c>
      <c r="W130">
        <v>2112.5520000000001</v>
      </c>
      <c r="X130">
        <v>1215.72</v>
      </c>
      <c r="Y130">
        <v>1.738</v>
      </c>
      <c r="Z130">
        <v>19.943000000000001</v>
      </c>
      <c r="AA130">
        <v>126.35496999999999</v>
      </c>
      <c r="AB130">
        <v>0.74052300000000004</v>
      </c>
      <c r="AC130">
        <v>50.984971999999999</v>
      </c>
      <c r="AD130" s="1">
        <v>780</v>
      </c>
      <c r="AE130">
        <v>9</v>
      </c>
      <c r="AF130">
        <v>560</v>
      </c>
      <c r="AG130">
        <v>86</v>
      </c>
      <c r="AH130">
        <v>16.719183999999998</v>
      </c>
      <c r="AI130">
        <v>1483.8</v>
      </c>
      <c r="AJ130">
        <v>14.8</v>
      </c>
      <c r="AK130">
        <v>47</v>
      </c>
      <c r="AL130">
        <v>1876</v>
      </c>
      <c r="AM130" t="s">
        <v>546</v>
      </c>
      <c r="AN130" t="s">
        <v>749</v>
      </c>
      <c r="AO130">
        <v>1931.8019999999999</v>
      </c>
      <c r="AR130" t="s">
        <v>117</v>
      </c>
      <c r="AS130" t="s">
        <v>118</v>
      </c>
      <c r="AT130" t="s">
        <v>521</v>
      </c>
      <c r="AU130" t="s">
        <v>545</v>
      </c>
      <c r="AV130" t="s">
        <v>48</v>
      </c>
      <c r="AW130">
        <v>3</v>
      </c>
      <c r="BB130">
        <v>0.82610667076855582</v>
      </c>
      <c r="BC130" t="s">
        <v>67</v>
      </c>
      <c r="BF130" t="s">
        <v>117</v>
      </c>
      <c r="BG130" t="s">
        <v>118</v>
      </c>
      <c r="BH130" t="s">
        <v>545</v>
      </c>
      <c r="BI130">
        <v>2116</v>
      </c>
      <c r="BJ130">
        <v>3</v>
      </c>
      <c r="BK130" t="s">
        <v>521</v>
      </c>
      <c r="BL130" t="s">
        <v>572</v>
      </c>
      <c r="BM130">
        <v>0.82610667076855582</v>
      </c>
      <c r="BN130" t="s">
        <v>67</v>
      </c>
      <c r="BO130" t="s">
        <v>178</v>
      </c>
      <c r="BP130">
        <v>2112.5520000000001</v>
      </c>
    </row>
    <row r="131" spans="1:68" ht="16.5">
      <c r="A131" s="59" t="str">
        <f t="shared" si="70"/>
        <v>강인여객</v>
      </c>
      <c r="B131" s="60" t="str">
        <f t="shared" si="35"/>
        <v>천석주</v>
      </c>
      <c r="C131" s="61" t="str">
        <f t="shared" si="71"/>
        <v>D</v>
      </c>
      <c r="D131" s="62">
        <f t="shared" si="72"/>
        <v>0.8103129616477579</v>
      </c>
      <c r="E131" s="63">
        <f t="shared" si="73"/>
        <v>257</v>
      </c>
      <c r="F131" s="64" t="str">
        <f t="shared" si="74"/>
        <v>223</v>
      </c>
      <c r="G131" s="65" t="str">
        <f t="shared" si="75"/>
        <v>72바1600</v>
      </c>
      <c r="H131" s="66">
        <f t="shared" si="76"/>
        <v>7</v>
      </c>
      <c r="I131" s="67">
        <f t="shared" si="77"/>
        <v>3657.3110000000001</v>
      </c>
      <c r="J131" s="68">
        <f t="shared" si="78"/>
        <v>1.1654727881036333E-2</v>
      </c>
      <c r="K131" s="68">
        <f t="shared" si="79"/>
        <v>0.28079568349930639</v>
      </c>
      <c r="L131" s="68">
        <f t="shared" si="80"/>
        <v>0.16050043324179977</v>
      </c>
      <c r="M131" s="69">
        <f t="shared" si="81"/>
        <v>18.925999999999998</v>
      </c>
      <c r="N131" s="70">
        <f t="shared" si="82"/>
        <v>0.43747988617867062</v>
      </c>
      <c r="O131" s="70">
        <f t="shared" si="83"/>
        <v>89.76540414528597</v>
      </c>
      <c r="P131" s="109">
        <f t="shared" si="84"/>
        <v>11</v>
      </c>
      <c r="Q131" s="110">
        <f t="shared" si="85"/>
        <v>16</v>
      </c>
      <c r="R131" s="110">
        <f t="shared" si="86"/>
        <v>3283</v>
      </c>
      <c r="T131">
        <v>502</v>
      </c>
      <c r="U131">
        <v>257</v>
      </c>
      <c r="V131" t="s">
        <v>460</v>
      </c>
      <c r="W131">
        <v>3657.3110000000001</v>
      </c>
      <c r="X131">
        <v>1740.4480000000001</v>
      </c>
      <c r="Y131">
        <v>2.101</v>
      </c>
      <c r="Z131">
        <v>18.925999999999998</v>
      </c>
      <c r="AA131">
        <v>143.856898</v>
      </c>
      <c r="AB131">
        <v>1.6766129999999999</v>
      </c>
      <c r="AC131">
        <v>40.394396</v>
      </c>
      <c r="AD131" s="1">
        <v>587</v>
      </c>
      <c r="AE131">
        <v>16</v>
      </c>
      <c r="AF131">
        <v>3283</v>
      </c>
      <c r="AG131">
        <v>91</v>
      </c>
      <c r="AH131">
        <v>25.423257</v>
      </c>
      <c r="AI131">
        <v>18579.5</v>
      </c>
      <c r="AJ131">
        <v>10204.9</v>
      </c>
      <c r="AK131">
        <v>11</v>
      </c>
      <c r="AL131">
        <v>2457</v>
      </c>
      <c r="AM131" t="s">
        <v>461</v>
      </c>
      <c r="AN131" t="s">
        <v>750</v>
      </c>
      <c r="AO131">
        <v>831.96199999999999</v>
      </c>
      <c r="AR131" t="s">
        <v>117</v>
      </c>
      <c r="AS131" t="s">
        <v>120</v>
      </c>
      <c r="AT131" t="s">
        <v>262</v>
      </c>
      <c r="AU131" t="s">
        <v>460</v>
      </c>
      <c r="AV131" t="s">
        <v>48</v>
      </c>
      <c r="AW131">
        <v>7</v>
      </c>
      <c r="BB131">
        <v>0.8103129616477579</v>
      </c>
      <c r="BC131" t="s">
        <v>67</v>
      </c>
      <c r="BF131" t="s">
        <v>117</v>
      </c>
      <c r="BG131" t="s">
        <v>120</v>
      </c>
      <c r="BH131" t="s">
        <v>460</v>
      </c>
      <c r="BI131">
        <v>257</v>
      </c>
      <c r="BJ131">
        <v>7</v>
      </c>
      <c r="BK131" t="s">
        <v>262</v>
      </c>
      <c r="BL131" t="s">
        <v>258</v>
      </c>
      <c r="BM131">
        <v>0.8103129616477579</v>
      </c>
      <c r="BN131" t="s">
        <v>67</v>
      </c>
      <c r="BO131" t="s">
        <v>178</v>
      </c>
      <c r="BP131">
        <v>3657.3110000000001</v>
      </c>
    </row>
    <row r="132" spans="1:68" ht="16.5">
      <c r="A132" s="42" t="str">
        <f t="shared" ref="A132" si="87">BF132</f>
        <v>강인여객</v>
      </c>
      <c r="B132" s="43" t="str">
        <f t="shared" si="35"/>
        <v>최기홍</v>
      </c>
      <c r="C132" s="44" t="str">
        <f t="shared" ref="C132" si="88">BN132</f>
        <v>B</v>
      </c>
      <c r="D132" s="45">
        <f t="shared" ref="D132" si="89">BM132</f>
        <v>0.92863636363636359</v>
      </c>
      <c r="E132" s="46">
        <f t="shared" ref="E132" si="90">U132</f>
        <v>3114</v>
      </c>
      <c r="F132" s="47" t="str">
        <f t="shared" ref="F132" si="91">BG132</f>
        <v>103-1</v>
      </c>
      <c r="G132" s="48" t="str">
        <f t="shared" ref="G132" si="92">BK132</f>
        <v>70바5984</v>
      </c>
      <c r="H132" s="49">
        <f t="shared" ref="H132" si="93">BJ132</f>
        <v>1</v>
      </c>
      <c r="I132" s="50">
        <f t="shared" ref="I132" si="94">BP132</f>
        <v>2074.4470000000001</v>
      </c>
      <c r="J132" s="51">
        <f t="shared" ref="J132" si="95">AB132/AA132</f>
        <v>5.6180254385142826E-3</v>
      </c>
      <c r="K132" s="51">
        <f t="shared" ref="K132" si="96">AC132/AA132</f>
        <v>0.36819543904280533</v>
      </c>
      <c r="L132" s="51">
        <f t="shared" ref="L132" si="97">AD132/I132</f>
        <v>6.3631415987007625E-2</v>
      </c>
      <c r="M132" s="52">
        <f t="shared" ref="M132" si="98">Z132</f>
        <v>17.533000000000001</v>
      </c>
      <c r="N132" s="53">
        <f t="shared" ref="N132" si="99">AE132*100/W132</f>
        <v>0.24102809085987734</v>
      </c>
      <c r="O132" s="53">
        <f t="shared" ref="O132" si="100">AF132*100/W132</f>
        <v>104.36516334232689</v>
      </c>
      <c r="P132" s="111">
        <f t="shared" ref="P132" si="101">AK132</f>
        <v>1</v>
      </c>
      <c r="Q132" s="112">
        <f t="shared" ref="Q132" si="102">AE132</f>
        <v>5</v>
      </c>
      <c r="R132" s="112">
        <f t="shared" ref="R132" si="103">AF132</f>
        <v>2165</v>
      </c>
      <c r="T132">
        <v>502</v>
      </c>
      <c r="U132">
        <v>3114</v>
      </c>
      <c r="V132" t="s">
        <v>462</v>
      </c>
      <c r="W132">
        <v>2074.4470000000001</v>
      </c>
      <c r="X132">
        <v>1015.437</v>
      </c>
      <c r="Y132">
        <v>2.0430000000000001</v>
      </c>
      <c r="Z132">
        <v>17.533000000000001</v>
      </c>
      <c r="AA132">
        <v>111.045243</v>
      </c>
      <c r="AB132">
        <v>0.62385500000000005</v>
      </c>
      <c r="AC132">
        <v>40.886352000000002</v>
      </c>
      <c r="AD132" s="1">
        <v>132</v>
      </c>
      <c r="AE132">
        <v>5</v>
      </c>
      <c r="AF132">
        <v>2165</v>
      </c>
      <c r="AG132">
        <v>97</v>
      </c>
      <c r="AH132">
        <v>18.681097000000001</v>
      </c>
      <c r="AI132">
        <v>4879.8999999999996</v>
      </c>
      <c r="AJ132">
        <v>892.7</v>
      </c>
      <c r="AK132">
        <v>1</v>
      </c>
      <c r="AL132">
        <v>15</v>
      </c>
      <c r="AM132" t="s">
        <v>463</v>
      </c>
      <c r="AN132" t="s">
        <v>751</v>
      </c>
      <c r="AO132">
        <v>2074.4470000000001</v>
      </c>
      <c r="AR132" t="s">
        <v>117</v>
      </c>
      <c r="AS132" t="s">
        <v>119</v>
      </c>
      <c r="AT132" t="s">
        <v>236</v>
      </c>
      <c r="AU132" t="s">
        <v>462</v>
      </c>
      <c r="AV132" t="s">
        <v>48</v>
      </c>
      <c r="AW132">
        <v>1</v>
      </c>
      <c r="BB132">
        <v>0.92863636363636359</v>
      </c>
      <c r="BC132" t="s">
        <v>68</v>
      </c>
      <c r="BF132" t="s">
        <v>117</v>
      </c>
      <c r="BG132" t="s">
        <v>119</v>
      </c>
      <c r="BH132" t="s">
        <v>462</v>
      </c>
      <c r="BI132">
        <v>3114</v>
      </c>
      <c r="BJ132">
        <v>1</v>
      </c>
      <c r="BK132" t="s">
        <v>236</v>
      </c>
      <c r="BL132" t="s">
        <v>173</v>
      </c>
      <c r="BM132">
        <v>0.92863636363636359</v>
      </c>
      <c r="BN132" t="s">
        <v>68</v>
      </c>
      <c r="BO132" t="s">
        <v>174</v>
      </c>
      <c r="BP132">
        <v>2074.4470000000001</v>
      </c>
    </row>
    <row r="133" spans="1:68" ht="16.5">
      <c r="A133" s="59" t="str">
        <f t="shared" ref="A133:A140" si="104">BF133</f>
        <v>강인여객</v>
      </c>
      <c r="B133" s="60" t="str">
        <f t="shared" si="35"/>
        <v>최명진</v>
      </c>
      <c r="C133" s="61" t="str">
        <f t="shared" ref="C133:C140" si="105">BN133</f>
        <v>B</v>
      </c>
      <c r="D133" s="62">
        <f t="shared" ref="D133:D140" si="106">BM133</f>
        <v>0.9330799157998102</v>
      </c>
      <c r="E133" s="63">
        <f t="shared" ref="E133:E140" si="107">U133</f>
        <v>7531</v>
      </c>
      <c r="F133" s="64" t="str">
        <f t="shared" ref="F133:F140" si="108">BG133</f>
        <v>103</v>
      </c>
      <c r="G133" s="65" t="str">
        <f t="shared" ref="G133:G140" si="109">BK133</f>
        <v>70바5081</v>
      </c>
      <c r="H133" s="66">
        <f t="shared" ref="H133:H140" si="110">BJ133</f>
        <v>2</v>
      </c>
      <c r="I133" s="67">
        <f t="shared" ref="I133:I140" si="111">BP133</f>
        <v>2460.3269999999998</v>
      </c>
      <c r="J133" s="68">
        <f t="shared" ref="J133:J140" si="112">AB133/AA133</f>
        <v>3.4095151927372377E-3</v>
      </c>
      <c r="K133" s="68">
        <f t="shared" ref="K133:K140" si="113">AC133/AA133</f>
        <v>0.3798888876446751</v>
      </c>
      <c r="L133" s="68">
        <f t="shared" ref="L133:L140" si="114">AD133/I133</f>
        <v>9.5515758677606685E-2</v>
      </c>
      <c r="M133" s="69">
        <f t="shared" ref="M133:M140" si="115">Z133</f>
        <v>14.201000000000001</v>
      </c>
      <c r="N133" s="70">
        <f t="shared" ref="N133:N140" si="116">AE133*100/W133</f>
        <v>0.16258001477039433</v>
      </c>
      <c r="O133" s="70">
        <f t="shared" ref="O133:O140" si="117">AF133*100/W133</f>
        <v>11.868341078238785</v>
      </c>
      <c r="P133" s="109">
        <f t="shared" ref="P133:P140" si="118">AK133</f>
        <v>0</v>
      </c>
      <c r="Q133" s="110">
        <f t="shared" ref="Q133:Q140" si="119">AE133</f>
        <v>4</v>
      </c>
      <c r="R133" s="110">
        <f t="shared" ref="R133:R140" si="120">AF133</f>
        <v>292</v>
      </c>
      <c r="T133">
        <v>502</v>
      </c>
      <c r="U133">
        <v>7531</v>
      </c>
      <c r="V133" t="s">
        <v>513</v>
      </c>
      <c r="W133">
        <v>2460.3270000000002</v>
      </c>
      <c r="X133">
        <v>1198.6400000000001</v>
      </c>
      <c r="Y133">
        <v>2.0529999999999999</v>
      </c>
      <c r="Z133">
        <v>14.201000000000001</v>
      </c>
      <c r="AA133">
        <v>148.50967700000001</v>
      </c>
      <c r="AB133">
        <v>0.50634599999999996</v>
      </c>
      <c r="AC133">
        <v>56.417175999999998</v>
      </c>
      <c r="AD133" s="1">
        <v>235</v>
      </c>
      <c r="AE133">
        <v>4</v>
      </c>
      <c r="AF133">
        <v>292</v>
      </c>
      <c r="AG133">
        <v>84</v>
      </c>
      <c r="AH133">
        <v>16.566779</v>
      </c>
      <c r="AI133">
        <v>1051.5</v>
      </c>
      <c r="AJ133">
        <v>0</v>
      </c>
      <c r="AK133">
        <v>0</v>
      </c>
      <c r="AL133">
        <v>0</v>
      </c>
      <c r="AM133" t="s">
        <v>514</v>
      </c>
      <c r="AN133" t="s">
        <v>752</v>
      </c>
      <c r="AO133">
        <v>2347.6869999999999</v>
      </c>
      <c r="AR133" t="s">
        <v>117</v>
      </c>
      <c r="AS133" t="s">
        <v>118</v>
      </c>
      <c r="AT133" t="s">
        <v>204</v>
      </c>
      <c r="AU133" t="s">
        <v>513</v>
      </c>
      <c r="AV133" t="s">
        <v>48</v>
      </c>
      <c r="AW133">
        <v>2</v>
      </c>
      <c r="BB133">
        <v>0.9330799157998102</v>
      </c>
      <c r="BC133" t="s">
        <v>68</v>
      </c>
      <c r="BF133" t="s">
        <v>117</v>
      </c>
      <c r="BG133" t="s">
        <v>118</v>
      </c>
      <c r="BH133" t="s">
        <v>513</v>
      </c>
      <c r="BI133">
        <v>7531</v>
      </c>
      <c r="BJ133">
        <v>2</v>
      </c>
      <c r="BK133" t="s">
        <v>204</v>
      </c>
      <c r="BL133" t="s">
        <v>207</v>
      </c>
      <c r="BM133">
        <v>0.9330799157998102</v>
      </c>
      <c r="BN133" t="s">
        <v>68</v>
      </c>
      <c r="BO133" t="s">
        <v>174</v>
      </c>
      <c r="BP133">
        <v>2460.3269999999998</v>
      </c>
    </row>
    <row r="134" spans="1:68" ht="16.5">
      <c r="A134" s="42" t="str">
        <f t="shared" si="104"/>
        <v>강인여객</v>
      </c>
      <c r="B134" s="43" t="str">
        <f t="shared" ref="B134:B140" si="121">IF(BH134="NULL", E134, BH134)</f>
        <v>최시태</v>
      </c>
      <c r="C134" s="44" t="str">
        <f t="shared" si="105"/>
        <v>D</v>
      </c>
      <c r="D134" s="45">
        <f t="shared" si="106"/>
        <v>0.8123165163833842</v>
      </c>
      <c r="E134" s="46">
        <f t="shared" si="107"/>
        <v>5295</v>
      </c>
      <c r="F134" s="47" t="str">
        <f t="shared" si="108"/>
        <v>103</v>
      </c>
      <c r="G134" s="48" t="str">
        <f t="shared" si="109"/>
        <v>70바5903</v>
      </c>
      <c r="H134" s="49">
        <f t="shared" si="110"/>
        <v>5</v>
      </c>
      <c r="I134" s="50">
        <f t="shared" si="111"/>
        <v>2206.3589999999999</v>
      </c>
      <c r="J134" s="51">
        <f t="shared" si="112"/>
        <v>6.9736302087345901E-3</v>
      </c>
      <c r="K134" s="51">
        <f t="shared" si="113"/>
        <v>0.36315263043321144</v>
      </c>
      <c r="L134" s="51">
        <f t="shared" si="114"/>
        <v>0.23658887787526872</v>
      </c>
      <c r="M134" s="52">
        <f t="shared" si="115"/>
        <v>17.669</v>
      </c>
      <c r="N134" s="53">
        <f t="shared" si="116"/>
        <v>0.63452955751987783</v>
      </c>
      <c r="O134" s="53">
        <f t="shared" si="117"/>
        <v>13.41576778756313</v>
      </c>
      <c r="P134" s="111">
        <f t="shared" si="118"/>
        <v>73</v>
      </c>
      <c r="Q134" s="112">
        <f t="shared" si="119"/>
        <v>14</v>
      </c>
      <c r="R134" s="112">
        <f t="shared" si="120"/>
        <v>296</v>
      </c>
      <c r="T134">
        <v>502</v>
      </c>
      <c r="U134">
        <v>5295</v>
      </c>
      <c r="V134" t="s">
        <v>464</v>
      </c>
      <c r="W134">
        <v>2206.3589999999999</v>
      </c>
      <c r="X134">
        <v>1239.482</v>
      </c>
      <c r="Y134">
        <v>1.78</v>
      </c>
      <c r="Z134">
        <v>17.669</v>
      </c>
      <c r="AA134">
        <v>128.774967</v>
      </c>
      <c r="AB134">
        <v>0.89802899999999997</v>
      </c>
      <c r="AC134">
        <v>46.764968000000003</v>
      </c>
      <c r="AD134" s="1">
        <v>522</v>
      </c>
      <c r="AE134">
        <v>14</v>
      </c>
      <c r="AF134">
        <v>296</v>
      </c>
      <c r="AG134">
        <v>78</v>
      </c>
      <c r="AH134">
        <v>17.133445999999999</v>
      </c>
      <c r="AI134">
        <v>746.9</v>
      </c>
      <c r="AJ134">
        <v>0</v>
      </c>
      <c r="AK134">
        <v>73</v>
      </c>
      <c r="AL134">
        <v>369</v>
      </c>
      <c r="AM134" t="s">
        <v>465</v>
      </c>
      <c r="AN134" t="s">
        <v>753</v>
      </c>
      <c r="AO134">
        <v>1711.412</v>
      </c>
      <c r="AR134" t="s">
        <v>117</v>
      </c>
      <c r="AS134" t="s">
        <v>118</v>
      </c>
      <c r="AT134" t="s">
        <v>208</v>
      </c>
      <c r="AU134" t="s">
        <v>464</v>
      </c>
      <c r="AV134" t="s">
        <v>48</v>
      </c>
      <c r="AW134">
        <v>5</v>
      </c>
      <c r="BB134">
        <v>0.8123165163833842</v>
      </c>
      <c r="BC134" t="s">
        <v>67</v>
      </c>
      <c r="BF134" t="s">
        <v>117</v>
      </c>
      <c r="BG134" t="s">
        <v>118</v>
      </c>
      <c r="BH134" t="s">
        <v>464</v>
      </c>
      <c r="BI134">
        <v>5295</v>
      </c>
      <c r="BJ134">
        <v>5</v>
      </c>
      <c r="BK134" t="s">
        <v>208</v>
      </c>
      <c r="BL134" t="s">
        <v>221</v>
      </c>
      <c r="BM134">
        <v>0.8123165163833842</v>
      </c>
      <c r="BN134" t="s">
        <v>67</v>
      </c>
      <c r="BO134" t="s">
        <v>178</v>
      </c>
      <c r="BP134">
        <v>2206.3589999999999</v>
      </c>
    </row>
    <row r="135" spans="1:68" ht="16.5">
      <c r="A135" s="59" t="str">
        <f t="shared" si="104"/>
        <v>강인여객</v>
      </c>
      <c r="B135" s="60" t="str">
        <f t="shared" si="121"/>
        <v>최양환</v>
      </c>
      <c r="C135" s="61" t="str">
        <f t="shared" si="105"/>
        <v>S</v>
      </c>
      <c r="D135" s="62">
        <f t="shared" si="106"/>
        <v>1.0251515213782059</v>
      </c>
      <c r="E135" s="63">
        <f t="shared" si="107"/>
        <v>2137</v>
      </c>
      <c r="F135" s="64" t="str">
        <f t="shared" si="108"/>
        <v>103-1</v>
      </c>
      <c r="G135" s="65" t="str">
        <f t="shared" si="109"/>
        <v>70바6095</v>
      </c>
      <c r="H135" s="66">
        <f t="shared" si="110"/>
        <v>3</v>
      </c>
      <c r="I135" s="67">
        <f t="shared" si="111"/>
        <v>2301.0720000000001</v>
      </c>
      <c r="J135" s="68">
        <f t="shared" si="112"/>
        <v>1.0201966401445065E-3</v>
      </c>
      <c r="K135" s="68">
        <f t="shared" si="113"/>
        <v>0.19142973388625117</v>
      </c>
      <c r="L135" s="68">
        <f t="shared" si="114"/>
        <v>9.7780512734933975E-2</v>
      </c>
      <c r="M135" s="69">
        <f t="shared" si="115"/>
        <v>12.279</v>
      </c>
      <c r="N135" s="70">
        <f t="shared" si="116"/>
        <v>1.1299081471592369</v>
      </c>
      <c r="O135" s="70">
        <f t="shared" si="117"/>
        <v>8.3004790810543945</v>
      </c>
      <c r="P135" s="109">
        <f t="shared" si="118"/>
        <v>0</v>
      </c>
      <c r="Q135" s="110">
        <f t="shared" si="119"/>
        <v>26</v>
      </c>
      <c r="R135" s="110">
        <f t="shared" si="120"/>
        <v>191</v>
      </c>
      <c r="T135">
        <v>502</v>
      </c>
      <c r="U135">
        <v>2137</v>
      </c>
      <c r="V135" t="s">
        <v>466</v>
      </c>
      <c r="W135">
        <v>2301.0720000000001</v>
      </c>
      <c r="X135">
        <v>977.96</v>
      </c>
      <c r="Y135">
        <v>2.3530000000000002</v>
      </c>
      <c r="Z135">
        <v>12.279</v>
      </c>
      <c r="AA135">
        <v>97.991893000000005</v>
      </c>
      <c r="AB135">
        <v>9.9971000000000004E-2</v>
      </c>
      <c r="AC135">
        <v>18.758562000000001</v>
      </c>
      <c r="AD135" s="1">
        <v>225</v>
      </c>
      <c r="AE135">
        <v>26</v>
      </c>
      <c r="AF135">
        <v>191</v>
      </c>
      <c r="AG135">
        <v>84</v>
      </c>
      <c r="AH135">
        <v>23.482268999999999</v>
      </c>
      <c r="AI135">
        <v>1187.3</v>
      </c>
      <c r="AJ135">
        <v>0</v>
      </c>
      <c r="AK135">
        <v>0</v>
      </c>
      <c r="AL135">
        <v>0</v>
      </c>
      <c r="AM135" t="s">
        <v>467</v>
      </c>
      <c r="AN135" t="s">
        <v>754</v>
      </c>
      <c r="AO135">
        <v>2092.5010000000002</v>
      </c>
      <c r="AR135" t="s">
        <v>117</v>
      </c>
      <c r="AS135" t="s">
        <v>119</v>
      </c>
      <c r="AT135" t="s">
        <v>244</v>
      </c>
      <c r="AU135" t="s">
        <v>466</v>
      </c>
      <c r="AV135" t="s">
        <v>48</v>
      </c>
      <c r="AW135">
        <v>3</v>
      </c>
      <c r="BB135">
        <v>1.0251515213782059</v>
      </c>
      <c r="BC135" t="s">
        <v>71</v>
      </c>
      <c r="BF135" t="s">
        <v>117</v>
      </c>
      <c r="BG135" t="s">
        <v>119</v>
      </c>
      <c r="BH135" t="s">
        <v>466</v>
      </c>
      <c r="BI135">
        <v>2137</v>
      </c>
      <c r="BJ135">
        <v>3</v>
      </c>
      <c r="BK135" t="s">
        <v>244</v>
      </c>
      <c r="BL135" t="s">
        <v>581</v>
      </c>
      <c r="BM135">
        <v>1.0251515213782059</v>
      </c>
      <c r="BN135" t="s">
        <v>71</v>
      </c>
      <c r="BO135" t="s">
        <v>175</v>
      </c>
      <c r="BP135">
        <v>2301.0720000000001</v>
      </c>
    </row>
    <row r="136" spans="1:68" ht="16.5">
      <c r="A136" s="42" t="str">
        <f t="shared" si="104"/>
        <v>강인여객</v>
      </c>
      <c r="B136" s="43" t="str">
        <f t="shared" si="121"/>
        <v>최영조</v>
      </c>
      <c r="C136" s="44" t="str">
        <f t="shared" si="105"/>
        <v>F</v>
      </c>
      <c r="D136" s="45">
        <f t="shared" si="106"/>
        <v>0.78948437447484954</v>
      </c>
      <c r="E136" s="46">
        <f t="shared" si="107"/>
        <v>4685</v>
      </c>
      <c r="F136" s="47" t="str">
        <f t="shared" si="108"/>
        <v>103-1</v>
      </c>
      <c r="G136" s="48" t="str">
        <f t="shared" si="109"/>
        <v>70바5984</v>
      </c>
      <c r="H136" s="49">
        <f t="shared" si="110"/>
        <v>13</v>
      </c>
      <c r="I136" s="50">
        <f t="shared" si="111"/>
        <v>1902.1050000000002</v>
      </c>
      <c r="J136" s="51">
        <f t="shared" si="112"/>
        <v>4.1474204663110741E-2</v>
      </c>
      <c r="K136" s="51">
        <f t="shared" si="113"/>
        <v>0.34714933059569525</v>
      </c>
      <c r="L136" s="51">
        <f t="shared" si="114"/>
        <v>0.2344770661977125</v>
      </c>
      <c r="M136" s="52">
        <f t="shared" si="115"/>
        <v>18.215</v>
      </c>
      <c r="N136" s="53">
        <f t="shared" si="116"/>
        <v>0.2569498510975613</v>
      </c>
      <c r="O136" s="53">
        <f t="shared" si="117"/>
        <v>18.911509040780512</v>
      </c>
      <c r="P136" s="111">
        <f t="shared" si="118"/>
        <v>12</v>
      </c>
      <c r="Q136" s="112">
        <f t="shared" si="119"/>
        <v>5</v>
      </c>
      <c r="R136" s="112">
        <f t="shared" si="120"/>
        <v>368</v>
      </c>
      <c r="T136">
        <v>502</v>
      </c>
      <c r="U136">
        <v>4685</v>
      </c>
      <c r="V136" t="s">
        <v>468</v>
      </c>
      <c r="W136">
        <v>1945.905</v>
      </c>
      <c r="X136">
        <v>1117.729</v>
      </c>
      <c r="Y136">
        <v>1.7410000000000001</v>
      </c>
      <c r="Z136">
        <v>18.215</v>
      </c>
      <c r="AA136">
        <v>117.575805</v>
      </c>
      <c r="AB136">
        <v>4.8763629999999996</v>
      </c>
      <c r="AC136">
        <v>40.816361999999998</v>
      </c>
      <c r="AD136" s="1">
        <v>446</v>
      </c>
      <c r="AE136">
        <v>5</v>
      </c>
      <c r="AF136">
        <v>368</v>
      </c>
      <c r="AG136">
        <v>90</v>
      </c>
      <c r="AH136">
        <v>16.550215999999999</v>
      </c>
      <c r="AI136">
        <v>2112.5</v>
      </c>
      <c r="AJ136">
        <v>38.799999999999997</v>
      </c>
      <c r="AK136">
        <v>12</v>
      </c>
      <c r="AL136">
        <v>5547</v>
      </c>
      <c r="AM136" t="s">
        <v>469</v>
      </c>
      <c r="AN136" t="s">
        <v>755</v>
      </c>
      <c r="AO136">
        <v>322.50700000000001</v>
      </c>
      <c r="AR136" t="s">
        <v>117</v>
      </c>
      <c r="AS136" t="s">
        <v>119</v>
      </c>
      <c r="AT136" t="s">
        <v>236</v>
      </c>
      <c r="AU136" t="s">
        <v>468</v>
      </c>
      <c r="AV136" t="s">
        <v>48</v>
      </c>
      <c r="AW136">
        <v>13</v>
      </c>
      <c r="BB136">
        <v>0.78948437447484954</v>
      </c>
      <c r="BC136" t="s">
        <v>70</v>
      </c>
      <c r="BF136" t="s">
        <v>117</v>
      </c>
      <c r="BG136" t="s">
        <v>119</v>
      </c>
      <c r="BH136" t="s">
        <v>468</v>
      </c>
      <c r="BI136">
        <v>4685</v>
      </c>
      <c r="BJ136">
        <v>13</v>
      </c>
      <c r="BK136" t="s">
        <v>236</v>
      </c>
      <c r="BL136" t="s">
        <v>242</v>
      </c>
      <c r="BM136">
        <v>0.78948437447484954</v>
      </c>
      <c r="BN136" t="s">
        <v>70</v>
      </c>
      <c r="BO136" t="s">
        <v>183</v>
      </c>
      <c r="BP136">
        <v>1902.1050000000002</v>
      </c>
    </row>
    <row r="137" spans="1:68" ht="16.5">
      <c r="A137" s="59" t="str">
        <f t="shared" si="104"/>
        <v>강인여객</v>
      </c>
      <c r="B137" s="60" t="str">
        <f t="shared" si="121"/>
        <v>최원식</v>
      </c>
      <c r="C137" s="61" t="str">
        <f t="shared" si="105"/>
        <v>C</v>
      </c>
      <c r="D137" s="62">
        <f t="shared" si="106"/>
        <v>0.88638733613513376</v>
      </c>
      <c r="E137" s="63">
        <f t="shared" si="107"/>
        <v>8585</v>
      </c>
      <c r="F137" s="64" t="str">
        <f t="shared" si="108"/>
        <v>급행91</v>
      </c>
      <c r="G137" s="65" t="str">
        <f t="shared" si="109"/>
        <v>72바1603</v>
      </c>
      <c r="H137" s="66">
        <f t="shared" si="110"/>
        <v>3</v>
      </c>
      <c r="I137" s="67">
        <f t="shared" si="111"/>
        <v>3748.05</v>
      </c>
      <c r="J137" s="68">
        <f t="shared" si="112"/>
        <v>1.0320589660455293E-2</v>
      </c>
      <c r="K137" s="68">
        <f t="shared" si="113"/>
        <v>0.30152163291905343</v>
      </c>
      <c r="L137" s="68">
        <f t="shared" si="114"/>
        <v>0.1888982270780806</v>
      </c>
      <c r="M137" s="69">
        <f t="shared" si="115"/>
        <v>18.605</v>
      </c>
      <c r="N137" s="70">
        <f t="shared" si="116"/>
        <v>0</v>
      </c>
      <c r="O137" s="70">
        <f t="shared" si="117"/>
        <v>19.69146140979155</v>
      </c>
      <c r="P137" s="109">
        <f t="shared" si="118"/>
        <v>4</v>
      </c>
      <c r="Q137" s="110">
        <f t="shared" si="119"/>
        <v>0</v>
      </c>
      <c r="R137" s="110">
        <f t="shared" si="120"/>
        <v>740</v>
      </c>
      <c r="T137">
        <v>502</v>
      </c>
      <c r="U137">
        <v>8585</v>
      </c>
      <c r="V137" t="s">
        <v>561</v>
      </c>
      <c r="W137">
        <v>3757.9740000000002</v>
      </c>
      <c r="X137">
        <v>1596.5909999999999</v>
      </c>
      <c r="Y137">
        <v>2.3540000000000001</v>
      </c>
      <c r="Z137">
        <v>18.605</v>
      </c>
      <c r="AA137">
        <v>143.37078099999999</v>
      </c>
      <c r="AB137">
        <v>1.479671</v>
      </c>
      <c r="AC137">
        <v>43.229391999999997</v>
      </c>
      <c r="AD137" s="1">
        <v>708</v>
      </c>
      <c r="AE137">
        <v>0</v>
      </c>
      <c r="AF137">
        <v>740</v>
      </c>
      <c r="AG137">
        <v>92</v>
      </c>
      <c r="AH137">
        <v>26.211575</v>
      </c>
      <c r="AI137">
        <v>12582.4</v>
      </c>
      <c r="AJ137">
        <v>1526.6</v>
      </c>
      <c r="AK137">
        <v>4</v>
      </c>
      <c r="AL137">
        <v>470</v>
      </c>
      <c r="AM137" t="s">
        <v>562</v>
      </c>
      <c r="AN137" t="s">
        <v>756</v>
      </c>
      <c r="AO137">
        <v>3168.3330000000001</v>
      </c>
      <c r="AR137" t="s">
        <v>117</v>
      </c>
      <c r="AS137" t="s">
        <v>121</v>
      </c>
      <c r="AT137" t="s">
        <v>547</v>
      </c>
      <c r="AU137" t="s">
        <v>561</v>
      </c>
      <c r="AV137" t="s">
        <v>48</v>
      </c>
      <c r="AW137">
        <v>3</v>
      </c>
      <c r="BB137">
        <v>0.88638733613513376</v>
      </c>
      <c r="BC137" t="s">
        <v>69</v>
      </c>
      <c r="BF137" t="s">
        <v>117</v>
      </c>
      <c r="BG137" t="s">
        <v>121</v>
      </c>
      <c r="BH137" t="s">
        <v>561</v>
      </c>
      <c r="BI137">
        <v>8585</v>
      </c>
      <c r="BJ137">
        <v>3</v>
      </c>
      <c r="BK137" t="s">
        <v>547</v>
      </c>
      <c r="BL137" t="s">
        <v>533</v>
      </c>
      <c r="BM137">
        <v>0.88638733613513376</v>
      </c>
      <c r="BN137" t="s">
        <v>69</v>
      </c>
      <c r="BO137" t="s">
        <v>176</v>
      </c>
      <c r="BP137">
        <v>3748.05</v>
      </c>
    </row>
    <row r="138" spans="1:68" ht="16.5">
      <c r="A138" s="42" t="str">
        <f t="shared" si="104"/>
        <v>강인여객</v>
      </c>
      <c r="B138" s="43" t="str">
        <f t="shared" si="121"/>
        <v>최이수</v>
      </c>
      <c r="C138" s="44" t="str">
        <f t="shared" si="105"/>
        <v>A</v>
      </c>
      <c r="D138" s="45">
        <f t="shared" si="106"/>
        <v>0.96284407855108745</v>
      </c>
      <c r="E138" s="46">
        <f t="shared" si="107"/>
        <v>364</v>
      </c>
      <c r="F138" s="47" t="str">
        <f t="shared" si="108"/>
        <v>223</v>
      </c>
      <c r="G138" s="48" t="str">
        <f t="shared" si="109"/>
        <v>72바1599</v>
      </c>
      <c r="H138" s="49">
        <f t="shared" si="110"/>
        <v>11</v>
      </c>
      <c r="I138" s="50">
        <f t="shared" si="111"/>
        <v>2983.8169999999996</v>
      </c>
      <c r="J138" s="51">
        <f t="shared" si="112"/>
        <v>8.8154834189817528E-3</v>
      </c>
      <c r="K138" s="51">
        <f t="shared" si="113"/>
        <v>0.28650119123198114</v>
      </c>
      <c r="L138" s="51">
        <f t="shared" si="114"/>
        <v>0.20343070637374883</v>
      </c>
      <c r="M138" s="52">
        <f t="shared" si="115"/>
        <v>13.528</v>
      </c>
      <c r="N138" s="53">
        <f t="shared" si="116"/>
        <v>3.3514119666185962E-2</v>
      </c>
      <c r="O138" s="53">
        <f t="shared" si="117"/>
        <v>8.981784070537838</v>
      </c>
      <c r="P138" s="111">
        <f t="shared" si="118"/>
        <v>3</v>
      </c>
      <c r="Q138" s="112">
        <f t="shared" si="119"/>
        <v>1</v>
      </c>
      <c r="R138" s="112">
        <f t="shared" si="120"/>
        <v>268</v>
      </c>
      <c r="T138">
        <v>502</v>
      </c>
      <c r="U138">
        <v>364</v>
      </c>
      <c r="V138" t="s">
        <v>470</v>
      </c>
      <c r="W138">
        <v>2983.817</v>
      </c>
      <c r="X138">
        <v>1220.595</v>
      </c>
      <c r="Y138">
        <v>2.4449999999999998</v>
      </c>
      <c r="Z138">
        <v>13.528</v>
      </c>
      <c r="AA138">
        <v>128.96774300000001</v>
      </c>
      <c r="AB138">
        <v>1.1369130000000001</v>
      </c>
      <c r="AC138">
        <v>36.949412000000002</v>
      </c>
      <c r="AD138" s="1">
        <v>607</v>
      </c>
      <c r="AE138">
        <v>1</v>
      </c>
      <c r="AF138">
        <v>268</v>
      </c>
      <c r="AG138">
        <v>91</v>
      </c>
      <c r="AH138">
        <v>23.136149</v>
      </c>
      <c r="AI138">
        <v>11979.8</v>
      </c>
      <c r="AJ138">
        <v>6778.2</v>
      </c>
      <c r="AK138">
        <v>3</v>
      </c>
      <c r="AL138">
        <v>334</v>
      </c>
      <c r="AM138" t="s">
        <v>471</v>
      </c>
      <c r="AN138" t="s">
        <v>757</v>
      </c>
      <c r="AO138">
        <v>419.209</v>
      </c>
      <c r="AR138" t="s">
        <v>117</v>
      </c>
      <c r="AS138" t="s">
        <v>120</v>
      </c>
      <c r="AT138" t="s">
        <v>260</v>
      </c>
      <c r="AU138" t="s">
        <v>470</v>
      </c>
      <c r="AV138" t="s">
        <v>48</v>
      </c>
      <c r="AW138">
        <v>11</v>
      </c>
      <c r="BB138">
        <v>0.96284407855108745</v>
      </c>
      <c r="BC138" t="s">
        <v>66</v>
      </c>
      <c r="BF138" t="s">
        <v>117</v>
      </c>
      <c r="BG138" t="s">
        <v>120</v>
      </c>
      <c r="BH138" t="s">
        <v>470</v>
      </c>
      <c r="BI138">
        <v>364</v>
      </c>
      <c r="BJ138">
        <v>11</v>
      </c>
      <c r="BK138" t="s">
        <v>260</v>
      </c>
      <c r="BL138" t="s">
        <v>255</v>
      </c>
      <c r="BM138">
        <v>0.96284407855108745</v>
      </c>
      <c r="BN138" t="s">
        <v>66</v>
      </c>
      <c r="BO138" t="s">
        <v>177</v>
      </c>
      <c r="BP138">
        <v>2983.8169999999996</v>
      </c>
    </row>
    <row r="139" spans="1:68" ht="16.5">
      <c r="A139" s="59" t="str">
        <f t="shared" si="104"/>
        <v>강인여객</v>
      </c>
      <c r="B139" s="60" t="str">
        <f t="shared" si="121"/>
        <v>최이정</v>
      </c>
      <c r="C139" s="61" t="str">
        <f t="shared" si="105"/>
        <v>S</v>
      </c>
      <c r="D139" s="62">
        <f t="shared" si="106"/>
        <v>1.0459248612436023</v>
      </c>
      <c r="E139" s="63">
        <f t="shared" si="107"/>
        <v>9198</v>
      </c>
      <c r="F139" s="64" t="str">
        <f t="shared" si="108"/>
        <v>급행91</v>
      </c>
      <c r="G139" s="65" t="str">
        <f t="shared" si="109"/>
        <v>72바1603</v>
      </c>
      <c r="H139" s="66">
        <f t="shared" si="110"/>
        <v>7</v>
      </c>
      <c r="I139" s="67">
        <f t="shared" si="111"/>
        <v>3384.7980000000002</v>
      </c>
      <c r="J139" s="68">
        <f t="shared" si="112"/>
        <v>8.6090449632840738E-3</v>
      </c>
      <c r="K139" s="68">
        <f t="shared" si="113"/>
        <v>0.30643510202286645</v>
      </c>
      <c r="L139" s="68">
        <f t="shared" si="114"/>
        <v>0.26441755165300851</v>
      </c>
      <c r="M139" s="69">
        <f t="shared" si="115"/>
        <v>14.166</v>
      </c>
      <c r="N139" s="70">
        <f t="shared" si="116"/>
        <v>0</v>
      </c>
      <c r="O139" s="70">
        <f t="shared" si="117"/>
        <v>39.118801857082644</v>
      </c>
      <c r="P139" s="109">
        <f t="shared" si="118"/>
        <v>18</v>
      </c>
      <c r="Q139" s="110">
        <f t="shared" si="119"/>
        <v>0</v>
      </c>
      <c r="R139" s="110">
        <f t="shared" si="120"/>
        <v>1328</v>
      </c>
      <c r="T139">
        <v>502</v>
      </c>
      <c r="U139">
        <v>9198</v>
      </c>
      <c r="V139" t="s">
        <v>472</v>
      </c>
      <c r="W139">
        <v>3394.7869999999998</v>
      </c>
      <c r="X139">
        <v>1170.02</v>
      </c>
      <c r="Y139">
        <v>2.9009999999999998</v>
      </c>
      <c r="Z139">
        <v>14.166</v>
      </c>
      <c r="AA139">
        <v>128.70301000000001</v>
      </c>
      <c r="AB139">
        <v>1.1080099999999999</v>
      </c>
      <c r="AC139">
        <v>39.439120000000003</v>
      </c>
      <c r="AD139" s="1">
        <v>895</v>
      </c>
      <c r="AE139">
        <v>0</v>
      </c>
      <c r="AF139">
        <v>1328</v>
      </c>
      <c r="AG139">
        <v>87</v>
      </c>
      <c r="AH139">
        <v>26.376904</v>
      </c>
      <c r="AI139">
        <v>18151.099999999999</v>
      </c>
      <c r="AJ139">
        <v>1008.2</v>
      </c>
      <c r="AK139">
        <v>18</v>
      </c>
      <c r="AL139">
        <v>2789</v>
      </c>
      <c r="AM139" t="s">
        <v>473</v>
      </c>
      <c r="AN139" t="s">
        <v>758</v>
      </c>
      <c r="AO139">
        <v>984.71100000000001</v>
      </c>
      <c r="AR139" t="s">
        <v>117</v>
      </c>
      <c r="AS139" t="s">
        <v>121</v>
      </c>
      <c r="AT139" t="s">
        <v>547</v>
      </c>
      <c r="AU139" t="s">
        <v>472</v>
      </c>
      <c r="AV139" t="s">
        <v>48</v>
      </c>
      <c r="AW139">
        <v>7</v>
      </c>
      <c r="BB139">
        <v>1.0459248612436023</v>
      </c>
      <c r="BC139" t="s">
        <v>71</v>
      </c>
      <c r="BF139" t="s">
        <v>117</v>
      </c>
      <c r="BG139" t="s">
        <v>121</v>
      </c>
      <c r="BH139" t="s">
        <v>472</v>
      </c>
      <c r="BI139">
        <v>9198</v>
      </c>
      <c r="BJ139">
        <v>7</v>
      </c>
      <c r="BK139" t="s">
        <v>547</v>
      </c>
      <c r="BL139" t="s">
        <v>589</v>
      </c>
      <c r="BM139">
        <v>1.0459248612436023</v>
      </c>
      <c r="BN139" t="s">
        <v>71</v>
      </c>
      <c r="BO139" t="s">
        <v>175</v>
      </c>
      <c r="BP139">
        <v>3384.7980000000002</v>
      </c>
    </row>
    <row r="140" spans="1:68" ht="16.5">
      <c r="A140" s="42" t="str">
        <f t="shared" si="104"/>
        <v>강인여객</v>
      </c>
      <c r="B140" s="43" t="str">
        <f t="shared" si="121"/>
        <v>최현우</v>
      </c>
      <c r="C140" s="44" t="str">
        <f t="shared" si="105"/>
        <v>D</v>
      </c>
      <c r="D140" s="45">
        <f t="shared" si="106"/>
        <v>0.8220884374286257</v>
      </c>
      <c r="E140" s="46">
        <f t="shared" si="107"/>
        <v>8880</v>
      </c>
      <c r="F140" s="47" t="str">
        <f t="shared" si="108"/>
        <v>103</v>
      </c>
      <c r="G140" s="48" t="str">
        <f t="shared" si="109"/>
        <v>70바5067</v>
      </c>
      <c r="H140" s="49">
        <f t="shared" si="110"/>
        <v>3</v>
      </c>
      <c r="I140" s="50">
        <f t="shared" si="111"/>
        <v>2325.3449999999998</v>
      </c>
      <c r="J140" s="51">
        <f t="shared" si="112"/>
        <v>9.8873915112208822E-3</v>
      </c>
      <c r="K140" s="51">
        <f t="shared" si="113"/>
        <v>0.41304295584222794</v>
      </c>
      <c r="L140" s="51">
        <f t="shared" si="114"/>
        <v>0.19954028326979439</v>
      </c>
      <c r="M140" s="52">
        <f t="shared" si="115"/>
        <v>18.024000000000001</v>
      </c>
      <c r="N140" s="53">
        <f t="shared" si="116"/>
        <v>0.3440349711548179</v>
      </c>
      <c r="O140" s="53">
        <f t="shared" si="117"/>
        <v>25.587600979639582</v>
      </c>
      <c r="P140" s="111">
        <f t="shared" si="118"/>
        <v>25</v>
      </c>
      <c r="Q140" s="112">
        <f t="shared" si="119"/>
        <v>8</v>
      </c>
      <c r="R140" s="112">
        <f t="shared" si="120"/>
        <v>595</v>
      </c>
      <c r="T140">
        <v>502</v>
      </c>
      <c r="U140">
        <v>8880</v>
      </c>
      <c r="V140" t="s">
        <v>474</v>
      </c>
      <c r="W140">
        <v>2325.3449999999998</v>
      </c>
      <c r="X140">
        <v>1289.3699999999999</v>
      </c>
      <c r="Y140">
        <v>1.8029999999999999</v>
      </c>
      <c r="Z140">
        <v>18.024000000000001</v>
      </c>
      <c r="AA140">
        <v>147.18330900000001</v>
      </c>
      <c r="AB140">
        <v>1.4552590000000001</v>
      </c>
      <c r="AC140">
        <v>60.793028999999997</v>
      </c>
      <c r="AD140" s="1">
        <v>464</v>
      </c>
      <c r="AE140">
        <v>8</v>
      </c>
      <c r="AF140">
        <v>595</v>
      </c>
      <c r="AG140">
        <v>89</v>
      </c>
      <c r="AH140">
        <v>15.798971999999999</v>
      </c>
      <c r="AI140">
        <v>2456.6999999999998</v>
      </c>
      <c r="AJ140">
        <v>32</v>
      </c>
      <c r="AK140">
        <v>25</v>
      </c>
      <c r="AL140">
        <v>12094</v>
      </c>
      <c r="AM140" t="s">
        <v>475</v>
      </c>
      <c r="AN140" t="s">
        <v>759</v>
      </c>
      <c r="AO140">
        <v>2050.8229999999999</v>
      </c>
      <c r="AR140" t="s">
        <v>117</v>
      </c>
      <c r="AS140" t="s">
        <v>118</v>
      </c>
      <c r="AT140" t="s">
        <v>202</v>
      </c>
      <c r="AU140" t="s">
        <v>474</v>
      </c>
      <c r="AV140" t="s">
        <v>48</v>
      </c>
      <c r="AW140">
        <v>3</v>
      </c>
      <c r="BB140">
        <v>0.8220884374286257</v>
      </c>
      <c r="BC140" t="s">
        <v>67</v>
      </c>
      <c r="BF140" t="s">
        <v>117</v>
      </c>
      <c r="BG140" t="s">
        <v>118</v>
      </c>
      <c r="BH140" t="s">
        <v>474</v>
      </c>
      <c r="BI140">
        <v>8880</v>
      </c>
      <c r="BJ140">
        <v>3</v>
      </c>
      <c r="BK140" t="s">
        <v>202</v>
      </c>
      <c r="BL140" t="s">
        <v>218</v>
      </c>
      <c r="BM140">
        <v>0.8220884374286257</v>
      </c>
      <c r="BN140" t="s">
        <v>67</v>
      </c>
      <c r="BO140" t="s">
        <v>178</v>
      </c>
      <c r="BP140">
        <v>2325.3449999999998</v>
      </c>
    </row>
    <row r="141" spans="1:68" ht="16.5">
      <c r="A141" s="59" t="str">
        <f t="shared" ref="A141:A142" si="122">BF141</f>
        <v>강인여객</v>
      </c>
      <c r="B141" s="60" t="str">
        <f t="shared" ref="B141:B142" si="123">IF(BH141="NULL", E141, BH141)</f>
        <v>최호영</v>
      </c>
      <c r="C141" s="61" t="str">
        <f t="shared" ref="C141:C142" si="124">BN141</f>
        <v>F</v>
      </c>
      <c r="D141" s="62">
        <f t="shared" ref="D141:D142" si="125">BM141</f>
        <v>0.78559256157921986</v>
      </c>
      <c r="E141" s="63">
        <f t="shared" ref="E141:E142" si="126">U141</f>
        <v>7615</v>
      </c>
      <c r="F141" s="64" t="str">
        <f t="shared" ref="F141:F142" si="127">BG141</f>
        <v>103-1</v>
      </c>
      <c r="G141" s="65" t="str">
        <f t="shared" ref="G141:G142" si="128">BK141</f>
        <v>70바5936</v>
      </c>
      <c r="H141" s="66">
        <f t="shared" ref="H141:H142" si="129">BJ141</f>
        <v>4</v>
      </c>
      <c r="I141" s="67">
        <f t="shared" ref="I141:I142" si="130">BP141</f>
        <v>2163.3180000000002</v>
      </c>
      <c r="J141" s="68">
        <f t="shared" ref="J141:J142" si="131">AB141/AA141</f>
        <v>5.6043560806341389E-2</v>
      </c>
      <c r="K141" s="68">
        <f t="shared" ref="K141:K142" si="132">AC141/AA141</f>
        <v>0.38955591865114647</v>
      </c>
      <c r="L141" s="68">
        <f t="shared" ref="L141:L142" si="133">AD141/I141</f>
        <v>0.25839936615883563</v>
      </c>
      <c r="M141" s="69">
        <f t="shared" ref="M141:M142" si="134">Z141</f>
        <v>17.003</v>
      </c>
      <c r="N141" s="70">
        <f t="shared" ref="N141:N142" si="135">AE141*100/W141</f>
        <v>4.6225289116070774E-2</v>
      </c>
      <c r="O141" s="70">
        <f t="shared" ref="O141:O142" si="136">AF141*100/W141</f>
        <v>22.280589353946112</v>
      </c>
      <c r="P141" s="109">
        <f t="shared" ref="P141:P142" si="137">AK141</f>
        <v>35</v>
      </c>
      <c r="Q141" s="110">
        <f t="shared" ref="Q141:Q142" si="138">AE141</f>
        <v>1</v>
      </c>
      <c r="R141" s="110">
        <f t="shared" ref="R141:R142" si="139">AF141</f>
        <v>482</v>
      </c>
      <c r="T141">
        <v>502</v>
      </c>
      <c r="U141">
        <v>7615</v>
      </c>
      <c r="V141" t="s">
        <v>760</v>
      </c>
      <c r="W141">
        <v>2163.3180000000002</v>
      </c>
      <c r="X141">
        <v>1200.633</v>
      </c>
      <c r="Y141">
        <v>1.802</v>
      </c>
      <c r="Z141">
        <v>17.003</v>
      </c>
      <c r="AA141">
        <v>140.77774299999999</v>
      </c>
      <c r="AB141">
        <v>7.8896860000000002</v>
      </c>
      <c r="AC141">
        <v>54.840803000000001</v>
      </c>
      <c r="AD141" s="1">
        <v>559</v>
      </c>
      <c r="AE141">
        <v>1</v>
      </c>
      <c r="AF141">
        <v>482</v>
      </c>
      <c r="AG141">
        <v>90</v>
      </c>
      <c r="AH141">
        <v>15.366903000000001</v>
      </c>
      <c r="AI141">
        <v>4503.1000000000004</v>
      </c>
      <c r="AJ141">
        <v>57.3</v>
      </c>
      <c r="AK141">
        <v>35</v>
      </c>
      <c r="AL141">
        <v>13932</v>
      </c>
      <c r="AM141" t="s">
        <v>761</v>
      </c>
      <c r="AN141" t="s">
        <v>762</v>
      </c>
      <c r="AO141">
        <v>1897.386</v>
      </c>
      <c r="AR141" t="s">
        <v>117</v>
      </c>
      <c r="AS141" t="s">
        <v>119</v>
      </c>
      <c r="AT141" t="s">
        <v>581</v>
      </c>
      <c r="AU141" t="s">
        <v>760</v>
      </c>
      <c r="AV141" t="s">
        <v>48</v>
      </c>
      <c r="AW141">
        <v>4</v>
      </c>
      <c r="BB141">
        <v>0.78559256157921986</v>
      </c>
      <c r="BC141" t="s">
        <v>70</v>
      </c>
      <c r="BF141" t="s">
        <v>117</v>
      </c>
      <c r="BG141" t="s">
        <v>119</v>
      </c>
      <c r="BH141" t="s">
        <v>760</v>
      </c>
      <c r="BI141">
        <v>7615</v>
      </c>
      <c r="BJ141">
        <v>4</v>
      </c>
      <c r="BK141" t="s">
        <v>581</v>
      </c>
      <c r="BL141" t="s">
        <v>239</v>
      </c>
      <c r="BM141">
        <v>0.78559256157921986</v>
      </c>
      <c r="BN141" t="s">
        <v>70</v>
      </c>
      <c r="BO141" t="s">
        <v>183</v>
      </c>
      <c r="BP141">
        <v>2163.3180000000002</v>
      </c>
    </row>
    <row r="142" spans="1:68" ht="16.5">
      <c r="A142" s="42" t="str">
        <f t="shared" si="122"/>
        <v>강인여객</v>
      </c>
      <c r="B142" s="43" t="str">
        <f t="shared" si="123"/>
        <v>하왕호</v>
      </c>
      <c r="C142" s="44" t="str">
        <f t="shared" si="124"/>
        <v>F</v>
      </c>
      <c r="D142" s="45">
        <f t="shared" si="125"/>
        <v>0.75742334715377602</v>
      </c>
      <c r="E142" s="46">
        <f t="shared" si="126"/>
        <v>231</v>
      </c>
      <c r="F142" s="47" t="str">
        <f t="shared" si="127"/>
        <v>103</v>
      </c>
      <c r="G142" s="48" t="str">
        <f t="shared" si="128"/>
        <v>72바1338</v>
      </c>
      <c r="H142" s="49">
        <f t="shared" si="129"/>
        <v>2</v>
      </c>
      <c r="I142" s="50">
        <f t="shared" si="130"/>
        <v>1636.377</v>
      </c>
      <c r="J142" s="51">
        <f t="shared" si="131"/>
        <v>1.6886605993558616E-2</v>
      </c>
      <c r="K142" s="51">
        <f t="shared" si="132"/>
        <v>0.40372878600790429</v>
      </c>
      <c r="L142" s="51">
        <f t="shared" si="133"/>
        <v>0.30738637856679729</v>
      </c>
      <c r="M142" s="52">
        <f t="shared" si="134"/>
        <v>20.835999999999999</v>
      </c>
      <c r="N142" s="53">
        <f t="shared" si="135"/>
        <v>1.5277653010278194</v>
      </c>
      <c r="O142" s="53">
        <f t="shared" si="136"/>
        <v>63.616147134798403</v>
      </c>
      <c r="P142" s="111">
        <f t="shared" si="137"/>
        <v>18</v>
      </c>
      <c r="Q142" s="112">
        <f t="shared" si="138"/>
        <v>25</v>
      </c>
      <c r="R142" s="112">
        <f t="shared" si="139"/>
        <v>1041</v>
      </c>
      <c r="T142">
        <v>502</v>
      </c>
      <c r="U142">
        <v>231</v>
      </c>
      <c r="V142" t="s">
        <v>476</v>
      </c>
      <c r="W142">
        <v>1636.377</v>
      </c>
      <c r="X142">
        <v>982.59900000000005</v>
      </c>
      <c r="Y142">
        <v>1.665</v>
      </c>
      <c r="Z142">
        <v>20.835999999999999</v>
      </c>
      <c r="AA142">
        <v>95.439426999999995</v>
      </c>
      <c r="AB142">
        <v>1.611648</v>
      </c>
      <c r="AC142">
        <v>38.531644</v>
      </c>
      <c r="AD142" s="1">
        <v>503</v>
      </c>
      <c r="AE142">
        <v>25</v>
      </c>
      <c r="AF142">
        <v>1041</v>
      </c>
      <c r="AG142">
        <v>103</v>
      </c>
      <c r="AH142">
        <v>17.145712</v>
      </c>
      <c r="AI142">
        <v>2481.5</v>
      </c>
      <c r="AJ142">
        <v>253.7</v>
      </c>
      <c r="AK142">
        <v>18</v>
      </c>
      <c r="AL142">
        <v>9576</v>
      </c>
      <c r="AM142" t="s">
        <v>477</v>
      </c>
      <c r="AN142" t="s">
        <v>763</v>
      </c>
      <c r="AO142">
        <v>1503.6220000000001</v>
      </c>
      <c r="AR142" t="s">
        <v>117</v>
      </c>
      <c r="AS142" t="s">
        <v>118</v>
      </c>
      <c r="AT142" t="s">
        <v>223</v>
      </c>
      <c r="AU142" t="s">
        <v>476</v>
      </c>
      <c r="AV142" t="s">
        <v>48</v>
      </c>
      <c r="AW142">
        <v>2</v>
      </c>
      <c r="BB142">
        <v>0.75742334715377602</v>
      </c>
      <c r="BC142" t="s">
        <v>70</v>
      </c>
      <c r="BF142" t="s">
        <v>117</v>
      </c>
      <c r="BG142" t="s">
        <v>118</v>
      </c>
      <c r="BH142" t="s">
        <v>476</v>
      </c>
      <c r="BI142">
        <v>231</v>
      </c>
      <c r="BJ142">
        <v>2</v>
      </c>
      <c r="BK142" t="s">
        <v>223</v>
      </c>
      <c r="BL142" t="s">
        <v>202</v>
      </c>
      <c r="BM142">
        <v>0.75742334715377602</v>
      </c>
      <c r="BN142" t="s">
        <v>70</v>
      </c>
      <c r="BO142" t="s">
        <v>183</v>
      </c>
      <c r="BP142">
        <v>1636.377</v>
      </c>
    </row>
    <row r="143" spans="1:68" ht="16.5">
      <c r="A143" s="59" t="str">
        <f t="shared" ref="A143:A151" si="140">BF143</f>
        <v>강인여객</v>
      </c>
      <c r="B143" s="60" t="str">
        <f t="shared" ref="B143:B151" si="141">IF(BH143="NULL", E143, BH143)</f>
        <v>한건수</v>
      </c>
      <c r="C143" s="61" t="str">
        <f t="shared" ref="C143:C151" si="142">BN143</f>
        <v>F</v>
      </c>
      <c r="D143" s="62">
        <f t="shared" ref="D143:D151" si="143">BM143</f>
        <v>0.78780800099029347</v>
      </c>
      <c r="E143" s="63">
        <f t="shared" ref="E143:E151" si="144">U143</f>
        <v>2999</v>
      </c>
      <c r="F143" s="64" t="str">
        <f t="shared" ref="F143:F151" si="145">BG143</f>
        <v>103</v>
      </c>
      <c r="G143" s="65" t="str">
        <f t="shared" ref="G143:G151" si="146">BK143</f>
        <v>72바1258</v>
      </c>
      <c r="H143" s="66">
        <f t="shared" ref="H143:H151" si="147">BJ143</f>
        <v>5</v>
      </c>
      <c r="I143" s="67">
        <f t="shared" ref="I143:I151" si="148">BP143</f>
        <v>2257.8049999999998</v>
      </c>
      <c r="J143" s="68">
        <f t="shared" ref="J143:J151" si="149">AB143/AA143</f>
        <v>3.2609277719018795E-2</v>
      </c>
      <c r="K143" s="68">
        <f t="shared" ref="K143:K151" si="150">AC143/AA143</f>
        <v>0.38222006161947103</v>
      </c>
      <c r="L143" s="68">
        <f t="shared" ref="L143:L151" si="151">AD143/I143</f>
        <v>0.31933670091084043</v>
      </c>
      <c r="M143" s="69">
        <f t="shared" ref="M143:M151" si="152">Z143</f>
        <v>18.13</v>
      </c>
      <c r="N143" s="70">
        <f t="shared" ref="N143:N151" si="153">AE143*100/W143</f>
        <v>1.3285799694426605</v>
      </c>
      <c r="O143" s="70">
        <f t="shared" ref="O143:O151" si="154">AF143*100/W143</f>
        <v>78.784792187949776</v>
      </c>
      <c r="P143" s="109">
        <f t="shared" ref="P143:P151" si="155">AK143</f>
        <v>31</v>
      </c>
      <c r="Q143" s="110">
        <f t="shared" ref="Q143:Q151" si="156">AE143</f>
        <v>30</v>
      </c>
      <c r="R143" s="110">
        <f t="shared" ref="R143:R151" si="157">AF143</f>
        <v>1779</v>
      </c>
      <c r="T143">
        <v>502</v>
      </c>
      <c r="U143">
        <v>2999</v>
      </c>
      <c r="V143" t="s">
        <v>478</v>
      </c>
      <c r="W143">
        <v>2258.0500000000002</v>
      </c>
      <c r="X143">
        <v>1299.0930000000001</v>
      </c>
      <c r="Y143">
        <v>1.738</v>
      </c>
      <c r="Z143">
        <v>18.13</v>
      </c>
      <c r="AA143">
        <v>140.76524599999999</v>
      </c>
      <c r="AB143">
        <v>4.5902529999999997</v>
      </c>
      <c r="AC143">
        <v>53.803300999999998</v>
      </c>
      <c r="AD143" s="1">
        <v>721</v>
      </c>
      <c r="AE143">
        <v>30</v>
      </c>
      <c r="AF143">
        <v>1779</v>
      </c>
      <c r="AG143">
        <v>93</v>
      </c>
      <c r="AH143">
        <v>16.041246000000001</v>
      </c>
      <c r="AI143">
        <v>1652.1</v>
      </c>
      <c r="AJ143">
        <v>225.5</v>
      </c>
      <c r="AK143">
        <v>31</v>
      </c>
      <c r="AL143">
        <v>4064</v>
      </c>
      <c r="AM143" t="s">
        <v>479</v>
      </c>
      <c r="AN143" t="s">
        <v>764</v>
      </c>
      <c r="AO143">
        <v>1836.0239999999999</v>
      </c>
      <c r="AR143" t="s">
        <v>117</v>
      </c>
      <c r="AS143" t="s">
        <v>118</v>
      </c>
      <c r="AT143" t="s">
        <v>216</v>
      </c>
      <c r="AU143" t="s">
        <v>478</v>
      </c>
      <c r="AV143" t="s">
        <v>48</v>
      </c>
      <c r="AW143">
        <v>5</v>
      </c>
      <c r="BB143">
        <v>0.78780800099029347</v>
      </c>
      <c r="BC143" t="s">
        <v>70</v>
      </c>
      <c r="BF143" t="s">
        <v>117</v>
      </c>
      <c r="BG143" t="s">
        <v>118</v>
      </c>
      <c r="BH143" t="s">
        <v>478</v>
      </c>
      <c r="BI143">
        <v>2999</v>
      </c>
      <c r="BJ143">
        <v>5</v>
      </c>
      <c r="BK143" t="s">
        <v>216</v>
      </c>
      <c r="BL143" t="s">
        <v>204</v>
      </c>
      <c r="BM143">
        <v>0.78780800099029347</v>
      </c>
      <c r="BN143" t="s">
        <v>70</v>
      </c>
      <c r="BO143" t="s">
        <v>183</v>
      </c>
      <c r="BP143">
        <v>2257.8049999999998</v>
      </c>
    </row>
    <row r="144" spans="1:68" ht="16.5">
      <c r="A144" s="42" t="str">
        <f t="shared" si="140"/>
        <v>강인여객</v>
      </c>
      <c r="B144" s="43" t="str">
        <f t="shared" si="141"/>
        <v>한상규</v>
      </c>
      <c r="C144" s="44" t="str">
        <f t="shared" si="142"/>
        <v>D</v>
      </c>
      <c r="D144" s="45">
        <f t="shared" si="143"/>
        <v>0.84159701674938203</v>
      </c>
      <c r="E144" s="46">
        <f t="shared" si="144"/>
        <v>4406</v>
      </c>
      <c r="F144" s="47" t="str">
        <f t="shared" si="145"/>
        <v>223</v>
      </c>
      <c r="G144" s="48" t="str">
        <f t="shared" si="146"/>
        <v>72바1268</v>
      </c>
      <c r="H144" s="49">
        <f t="shared" si="147"/>
        <v>3</v>
      </c>
      <c r="I144" s="50">
        <f t="shared" si="148"/>
        <v>1627.7339999999999</v>
      </c>
      <c r="J144" s="51">
        <f t="shared" si="149"/>
        <v>1.0076539491918262E-2</v>
      </c>
      <c r="K144" s="51">
        <f t="shared" si="150"/>
        <v>0.31583185918918372</v>
      </c>
      <c r="L144" s="51">
        <f t="shared" si="151"/>
        <v>0.17017522519035666</v>
      </c>
      <c r="M144" s="52">
        <f t="shared" si="152"/>
        <v>16.937999999999999</v>
      </c>
      <c r="N144" s="53">
        <f t="shared" si="153"/>
        <v>0.30717549673349576</v>
      </c>
      <c r="O144" s="53">
        <f t="shared" si="154"/>
        <v>60.452137757151966</v>
      </c>
      <c r="P144" s="111">
        <f t="shared" si="155"/>
        <v>9</v>
      </c>
      <c r="Q144" s="112">
        <f t="shared" si="156"/>
        <v>5</v>
      </c>
      <c r="R144" s="112">
        <f t="shared" si="157"/>
        <v>984</v>
      </c>
      <c r="T144">
        <v>502</v>
      </c>
      <c r="U144">
        <v>4406</v>
      </c>
      <c r="V144" t="s">
        <v>480</v>
      </c>
      <c r="W144">
        <v>1627.7339999999999</v>
      </c>
      <c r="X144">
        <v>743.80600000000004</v>
      </c>
      <c r="Y144">
        <v>2.1880000000000002</v>
      </c>
      <c r="Z144">
        <v>16.937999999999999</v>
      </c>
      <c r="AA144">
        <v>69.825260999999998</v>
      </c>
      <c r="AB144">
        <v>0.70359700000000003</v>
      </c>
      <c r="AC144">
        <v>22.053042000000001</v>
      </c>
      <c r="AD144" s="1">
        <v>277</v>
      </c>
      <c r="AE144">
        <v>5</v>
      </c>
      <c r="AF144">
        <v>984</v>
      </c>
      <c r="AG144">
        <v>90</v>
      </c>
      <c r="AH144">
        <v>23.311534000000002</v>
      </c>
      <c r="AI144">
        <v>8873.7999999999993</v>
      </c>
      <c r="AJ144">
        <v>2268.5</v>
      </c>
      <c r="AK144">
        <v>9</v>
      </c>
      <c r="AL144">
        <v>5927</v>
      </c>
      <c r="AM144" t="s">
        <v>481</v>
      </c>
      <c r="AN144" t="s">
        <v>765</v>
      </c>
      <c r="AO144">
        <v>1228.6110000000001</v>
      </c>
      <c r="AR144" t="s">
        <v>117</v>
      </c>
      <c r="AS144" t="s">
        <v>120</v>
      </c>
      <c r="AT144" t="s">
        <v>258</v>
      </c>
      <c r="AU144" t="s">
        <v>480</v>
      </c>
      <c r="AV144" t="s">
        <v>48</v>
      </c>
      <c r="AW144">
        <v>3</v>
      </c>
      <c r="BB144">
        <v>0.84159701674938203</v>
      </c>
      <c r="BC144" t="s">
        <v>67</v>
      </c>
      <c r="BF144" t="s">
        <v>117</v>
      </c>
      <c r="BG144" t="s">
        <v>120</v>
      </c>
      <c r="BH144" t="s">
        <v>480</v>
      </c>
      <c r="BI144">
        <v>4406</v>
      </c>
      <c r="BJ144">
        <v>3</v>
      </c>
      <c r="BK144" t="s">
        <v>258</v>
      </c>
      <c r="BL144" t="s">
        <v>254</v>
      </c>
      <c r="BM144">
        <v>0.84159701674938203</v>
      </c>
      <c r="BN144" t="s">
        <v>67</v>
      </c>
      <c r="BO144" t="s">
        <v>178</v>
      </c>
      <c r="BP144">
        <v>1627.7339999999999</v>
      </c>
    </row>
    <row r="145" spans="1:68" ht="16.5">
      <c r="A145" s="59" t="str">
        <f t="shared" si="140"/>
        <v>강인여객</v>
      </c>
      <c r="B145" s="60" t="str">
        <f t="shared" si="141"/>
        <v>한상효</v>
      </c>
      <c r="C145" s="61" t="str">
        <f t="shared" si="142"/>
        <v>D</v>
      </c>
      <c r="D145" s="62">
        <f t="shared" si="143"/>
        <v>0.84849712882702877</v>
      </c>
      <c r="E145" s="63">
        <f t="shared" si="144"/>
        <v>7959</v>
      </c>
      <c r="F145" s="64" t="str">
        <f t="shared" si="145"/>
        <v>223</v>
      </c>
      <c r="G145" s="65" t="str">
        <f t="shared" si="146"/>
        <v>72바1261</v>
      </c>
      <c r="H145" s="66">
        <f t="shared" si="147"/>
        <v>3</v>
      </c>
      <c r="I145" s="67">
        <f t="shared" si="148"/>
        <v>3077.0859999999998</v>
      </c>
      <c r="J145" s="68">
        <f t="shared" si="149"/>
        <v>3.3111877061706863E-3</v>
      </c>
      <c r="K145" s="68">
        <f t="shared" si="150"/>
        <v>0.2907223105420445</v>
      </c>
      <c r="L145" s="68">
        <f t="shared" si="151"/>
        <v>0.20701403860665579</v>
      </c>
      <c r="M145" s="69">
        <f t="shared" si="152"/>
        <v>16.402000000000001</v>
      </c>
      <c r="N145" s="70">
        <f t="shared" si="153"/>
        <v>0.64996558432231022</v>
      </c>
      <c r="O145" s="70">
        <f t="shared" si="154"/>
        <v>34.220688014569632</v>
      </c>
      <c r="P145" s="109">
        <f t="shared" si="155"/>
        <v>21</v>
      </c>
      <c r="Q145" s="110">
        <f t="shared" si="156"/>
        <v>20</v>
      </c>
      <c r="R145" s="110">
        <f t="shared" si="157"/>
        <v>1053</v>
      </c>
      <c r="T145">
        <v>502</v>
      </c>
      <c r="U145">
        <v>7959</v>
      </c>
      <c r="V145" t="s">
        <v>482</v>
      </c>
      <c r="W145">
        <v>3077.0859999999998</v>
      </c>
      <c r="X145">
        <v>1394.809</v>
      </c>
      <c r="Y145">
        <v>2.206</v>
      </c>
      <c r="Z145">
        <v>16.402000000000001</v>
      </c>
      <c r="AA145">
        <v>126.91941300000001</v>
      </c>
      <c r="AB145">
        <v>0.42025400000000002</v>
      </c>
      <c r="AC145">
        <v>36.898305000000001</v>
      </c>
      <c r="AD145" s="1">
        <v>637</v>
      </c>
      <c r="AE145">
        <v>20</v>
      </c>
      <c r="AF145">
        <v>1053</v>
      </c>
      <c r="AG145">
        <v>98</v>
      </c>
      <c r="AH145">
        <v>24.244406999999999</v>
      </c>
      <c r="AI145">
        <v>17232.400000000001</v>
      </c>
      <c r="AJ145">
        <v>8750.1</v>
      </c>
      <c r="AK145">
        <v>21</v>
      </c>
      <c r="AL145">
        <v>7766</v>
      </c>
      <c r="AM145" t="s">
        <v>483</v>
      </c>
      <c r="AN145" t="s">
        <v>766</v>
      </c>
      <c r="AO145">
        <v>2771.7620000000002</v>
      </c>
      <c r="AR145" t="s">
        <v>117</v>
      </c>
      <c r="AS145" t="s">
        <v>120</v>
      </c>
      <c r="AT145" t="s">
        <v>255</v>
      </c>
      <c r="AU145" t="s">
        <v>482</v>
      </c>
      <c r="AV145" t="s">
        <v>48</v>
      </c>
      <c r="AW145">
        <v>3</v>
      </c>
      <c r="BB145">
        <v>0.84849712882702877</v>
      </c>
      <c r="BC145" t="s">
        <v>67</v>
      </c>
      <c r="BF145" t="s">
        <v>117</v>
      </c>
      <c r="BG145" t="s">
        <v>120</v>
      </c>
      <c r="BH145" t="s">
        <v>482</v>
      </c>
      <c r="BI145">
        <v>7959</v>
      </c>
      <c r="BJ145">
        <v>3</v>
      </c>
      <c r="BK145" t="s">
        <v>255</v>
      </c>
      <c r="BL145" t="s">
        <v>251</v>
      </c>
      <c r="BM145">
        <v>0.84849712882702877</v>
      </c>
      <c r="BN145" t="s">
        <v>67</v>
      </c>
      <c r="BO145" t="s">
        <v>178</v>
      </c>
      <c r="BP145">
        <v>3077.0859999999998</v>
      </c>
    </row>
    <row r="146" spans="1:68" ht="16.5">
      <c r="A146" s="42" t="str">
        <f t="shared" si="140"/>
        <v>강인여객</v>
      </c>
      <c r="B146" s="43" t="str">
        <f t="shared" si="141"/>
        <v>허병욱</v>
      </c>
      <c r="C146" s="44" t="str">
        <f t="shared" si="142"/>
        <v>S</v>
      </c>
      <c r="D146" s="45">
        <f t="shared" si="143"/>
        <v>1.0481856096373117</v>
      </c>
      <c r="E146" s="46">
        <f t="shared" si="144"/>
        <v>5523</v>
      </c>
      <c r="F146" s="47" t="str">
        <f t="shared" si="145"/>
        <v>103</v>
      </c>
      <c r="G146" s="48" t="str">
        <f t="shared" si="146"/>
        <v>70바5987</v>
      </c>
      <c r="H146" s="49">
        <f t="shared" si="147"/>
        <v>5</v>
      </c>
      <c r="I146" s="50">
        <f t="shared" si="148"/>
        <v>2566.0569999999998</v>
      </c>
      <c r="J146" s="51">
        <f t="shared" si="149"/>
        <v>4.5885220428430358E-3</v>
      </c>
      <c r="K146" s="51">
        <f t="shared" si="150"/>
        <v>0.33899372332634942</v>
      </c>
      <c r="L146" s="51">
        <f t="shared" si="151"/>
        <v>7.0146532208754525E-2</v>
      </c>
      <c r="M146" s="52">
        <f t="shared" si="152"/>
        <v>9.6910000000000007</v>
      </c>
      <c r="N146" s="53">
        <f t="shared" si="153"/>
        <v>0.11691088701459088</v>
      </c>
      <c r="O146" s="53">
        <f t="shared" si="154"/>
        <v>5.6117225767003625</v>
      </c>
      <c r="P146" s="111">
        <f t="shared" si="155"/>
        <v>1</v>
      </c>
      <c r="Q146" s="112">
        <f t="shared" si="156"/>
        <v>3</v>
      </c>
      <c r="R146" s="112">
        <f t="shared" si="157"/>
        <v>144</v>
      </c>
      <c r="T146">
        <v>502</v>
      </c>
      <c r="U146">
        <v>5523</v>
      </c>
      <c r="V146" t="s">
        <v>484</v>
      </c>
      <c r="W146">
        <v>2566.0569999999998</v>
      </c>
      <c r="X146">
        <v>1112.9090000000001</v>
      </c>
      <c r="Y146">
        <v>2.306</v>
      </c>
      <c r="Z146">
        <v>9.6910000000000007</v>
      </c>
      <c r="AA146">
        <v>169.49662499999999</v>
      </c>
      <c r="AB146">
        <v>0.77773899999999996</v>
      </c>
      <c r="AC146">
        <v>57.458292</v>
      </c>
      <c r="AD146" s="1">
        <v>180</v>
      </c>
      <c r="AE146">
        <v>3</v>
      </c>
      <c r="AF146">
        <v>144</v>
      </c>
      <c r="AG146">
        <v>69</v>
      </c>
      <c r="AH146">
        <v>15.139279999999999</v>
      </c>
      <c r="AI146">
        <v>219.5</v>
      </c>
      <c r="AJ146">
        <v>0</v>
      </c>
      <c r="AK146">
        <v>1</v>
      </c>
      <c r="AL146">
        <v>255</v>
      </c>
      <c r="AM146" t="s">
        <v>485</v>
      </c>
      <c r="AN146" t="s">
        <v>767</v>
      </c>
      <c r="AO146">
        <v>2115.0839999999998</v>
      </c>
      <c r="AR146" t="s">
        <v>117</v>
      </c>
      <c r="AS146" t="s">
        <v>118</v>
      </c>
      <c r="AT146" t="s">
        <v>211</v>
      </c>
      <c r="AU146" t="s">
        <v>484</v>
      </c>
      <c r="AV146" t="s">
        <v>48</v>
      </c>
      <c r="AW146">
        <v>5</v>
      </c>
      <c r="BB146">
        <v>1.0481856096373117</v>
      </c>
      <c r="BC146" t="s">
        <v>71</v>
      </c>
      <c r="BF146" t="s">
        <v>117</v>
      </c>
      <c r="BG146" t="s">
        <v>118</v>
      </c>
      <c r="BH146" t="s">
        <v>484</v>
      </c>
      <c r="BI146">
        <v>5523</v>
      </c>
      <c r="BJ146">
        <v>5</v>
      </c>
      <c r="BK146" t="s">
        <v>211</v>
      </c>
      <c r="BL146" t="s">
        <v>223</v>
      </c>
      <c r="BM146">
        <v>1.0481856096373117</v>
      </c>
      <c r="BN146" t="s">
        <v>71</v>
      </c>
      <c r="BO146" t="s">
        <v>175</v>
      </c>
      <c r="BP146">
        <v>2566.0569999999998</v>
      </c>
    </row>
    <row r="147" spans="1:68" ht="16.5">
      <c r="A147" s="59" t="str">
        <f t="shared" si="140"/>
        <v>강인여객</v>
      </c>
      <c r="B147" s="60" t="str">
        <f t="shared" si="141"/>
        <v>홍사봉</v>
      </c>
      <c r="C147" s="61" t="str">
        <f t="shared" si="142"/>
        <v>B</v>
      </c>
      <c r="D147" s="62">
        <f t="shared" si="143"/>
        <v>0.93177798676182411</v>
      </c>
      <c r="E147" s="63">
        <f t="shared" si="144"/>
        <v>7554</v>
      </c>
      <c r="F147" s="64" t="str">
        <f t="shared" si="145"/>
        <v>103-1</v>
      </c>
      <c r="G147" s="65" t="str">
        <f t="shared" si="146"/>
        <v>70바5962</v>
      </c>
      <c r="H147" s="66">
        <f t="shared" si="147"/>
        <v>13</v>
      </c>
      <c r="I147" s="67">
        <f t="shared" si="148"/>
        <v>1760.2380000000003</v>
      </c>
      <c r="J147" s="68">
        <f t="shared" si="149"/>
        <v>4.8297434544816572E-3</v>
      </c>
      <c r="K147" s="68">
        <f t="shared" si="150"/>
        <v>0.36060990724620429</v>
      </c>
      <c r="L147" s="68">
        <f t="shared" si="151"/>
        <v>0.213039373084776</v>
      </c>
      <c r="M147" s="69">
        <f t="shared" si="152"/>
        <v>14.727</v>
      </c>
      <c r="N147" s="70">
        <f t="shared" si="153"/>
        <v>0.5112944954034625</v>
      </c>
      <c r="O147" s="70">
        <f t="shared" si="154"/>
        <v>35.052078184881815</v>
      </c>
      <c r="P147" s="109">
        <f t="shared" si="155"/>
        <v>1</v>
      </c>
      <c r="Q147" s="110">
        <f t="shared" si="156"/>
        <v>9</v>
      </c>
      <c r="R147" s="110">
        <f t="shared" si="157"/>
        <v>617</v>
      </c>
      <c r="T147">
        <v>502</v>
      </c>
      <c r="U147">
        <v>7554</v>
      </c>
      <c r="V147" t="s">
        <v>515</v>
      </c>
      <c r="W147">
        <v>1760.2380000000001</v>
      </c>
      <c r="X147">
        <v>869.94299999999998</v>
      </c>
      <c r="Y147">
        <v>2.0230000000000001</v>
      </c>
      <c r="Z147">
        <v>14.727</v>
      </c>
      <c r="AA147">
        <v>102.828029</v>
      </c>
      <c r="AB147">
        <v>0.49663299999999999</v>
      </c>
      <c r="AC147">
        <v>37.080806000000003</v>
      </c>
      <c r="AD147" s="1">
        <v>375</v>
      </c>
      <c r="AE147">
        <v>9</v>
      </c>
      <c r="AF147">
        <v>617</v>
      </c>
      <c r="AG147">
        <v>88</v>
      </c>
      <c r="AH147">
        <v>17.118269999999999</v>
      </c>
      <c r="AI147">
        <v>1476.9</v>
      </c>
      <c r="AJ147">
        <v>37.1</v>
      </c>
      <c r="AK147">
        <v>1</v>
      </c>
      <c r="AL147">
        <v>100</v>
      </c>
      <c r="AM147" t="s">
        <v>516</v>
      </c>
      <c r="AN147" t="s">
        <v>768</v>
      </c>
      <c r="AO147">
        <v>210.631</v>
      </c>
      <c r="AR147" t="s">
        <v>117</v>
      </c>
      <c r="AS147" t="s">
        <v>119</v>
      </c>
      <c r="AT147" t="s">
        <v>233</v>
      </c>
      <c r="AU147" t="s">
        <v>515</v>
      </c>
      <c r="AV147" t="s">
        <v>48</v>
      </c>
      <c r="AW147">
        <v>13</v>
      </c>
      <c r="BB147">
        <v>0.93177798676182411</v>
      </c>
      <c r="BC147" t="s">
        <v>68</v>
      </c>
      <c r="BF147" t="s">
        <v>117</v>
      </c>
      <c r="BG147" t="s">
        <v>119</v>
      </c>
      <c r="BH147" t="s">
        <v>515</v>
      </c>
      <c r="BI147">
        <v>7554</v>
      </c>
      <c r="BJ147">
        <v>13</v>
      </c>
      <c r="BK147" t="s">
        <v>233</v>
      </c>
      <c r="BL147" t="s">
        <v>247</v>
      </c>
      <c r="BM147">
        <v>0.93177798676182411</v>
      </c>
      <c r="BN147" t="s">
        <v>68</v>
      </c>
      <c r="BO147" t="s">
        <v>174</v>
      </c>
      <c r="BP147">
        <v>1760.2380000000003</v>
      </c>
    </row>
    <row r="148" spans="1:68" ht="16.5">
      <c r="A148" s="42" t="str">
        <f t="shared" si="140"/>
        <v>강인여객</v>
      </c>
      <c r="B148" s="43" t="str">
        <f t="shared" si="141"/>
        <v>황가용</v>
      </c>
      <c r="C148" s="44" t="str">
        <f t="shared" si="142"/>
        <v>B</v>
      </c>
      <c r="D148" s="45">
        <f t="shared" si="143"/>
        <v>0.91523610066633831</v>
      </c>
      <c r="E148" s="46">
        <f t="shared" si="144"/>
        <v>2947</v>
      </c>
      <c r="F148" s="47" t="str">
        <f t="shared" si="145"/>
        <v>103-1</v>
      </c>
      <c r="G148" s="48" t="str">
        <f t="shared" si="146"/>
        <v>70바5969</v>
      </c>
      <c r="H148" s="49">
        <f t="shared" si="147"/>
        <v>2</v>
      </c>
      <c r="I148" s="50">
        <f t="shared" si="148"/>
        <v>2382.8130000000001</v>
      </c>
      <c r="J148" s="51">
        <f t="shared" si="149"/>
        <v>5.0006476463900296E-3</v>
      </c>
      <c r="K148" s="51">
        <f t="shared" si="150"/>
        <v>0.35791086793826338</v>
      </c>
      <c r="L148" s="51">
        <f t="shared" si="151"/>
        <v>0.21822946240430952</v>
      </c>
      <c r="M148" s="52">
        <f t="shared" si="152"/>
        <v>17.414999999999999</v>
      </c>
      <c r="N148" s="53">
        <f t="shared" si="153"/>
        <v>0.4561476259589467</v>
      </c>
      <c r="O148" s="53">
        <f t="shared" si="154"/>
        <v>39.643375492432099</v>
      </c>
      <c r="P148" s="111">
        <f t="shared" si="155"/>
        <v>2</v>
      </c>
      <c r="Q148" s="112">
        <f t="shared" si="156"/>
        <v>11</v>
      </c>
      <c r="R148" s="112">
        <f t="shared" si="157"/>
        <v>956</v>
      </c>
      <c r="T148">
        <v>502</v>
      </c>
      <c r="U148">
        <v>2947</v>
      </c>
      <c r="V148" t="s">
        <v>486</v>
      </c>
      <c r="W148">
        <v>2411.5</v>
      </c>
      <c r="X148">
        <v>1251.326</v>
      </c>
      <c r="Y148">
        <v>1.927</v>
      </c>
      <c r="Z148">
        <v>17.414999999999999</v>
      </c>
      <c r="AA148">
        <v>134.309403</v>
      </c>
      <c r="AB148">
        <v>0.67163399999999995</v>
      </c>
      <c r="AC148">
        <v>48.070794999999997</v>
      </c>
      <c r="AD148" s="1">
        <v>520</v>
      </c>
      <c r="AE148">
        <v>11</v>
      </c>
      <c r="AF148">
        <v>956</v>
      </c>
      <c r="AG148">
        <v>90</v>
      </c>
      <c r="AH148">
        <v>17.954810999999999</v>
      </c>
      <c r="AI148">
        <v>2184.1999999999998</v>
      </c>
      <c r="AJ148">
        <v>64.599999999999994</v>
      </c>
      <c r="AK148">
        <v>2</v>
      </c>
      <c r="AL148">
        <v>1562</v>
      </c>
      <c r="AM148" t="s">
        <v>487</v>
      </c>
      <c r="AN148" t="s">
        <v>769</v>
      </c>
      <c r="AO148">
        <v>2268.239</v>
      </c>
      <c r="AR148" t="s">
        <v>117</v>
      </c>
      <c r="AS148" t="s">
        <v>119</v>
      </c>
      <c r="AT148" t="s">
        <v>234</v>
      </c>
      <c r="AU148" t="s">
        <v>486</v>
      </c>
      <c r="AV148" t="s">
        <v>48</v>
      </c>
      <c r="AW148">
        <v>2</v>
      </c>
      <c r="BB148">
        <v>0.91523610066633831</v>
      </c>
      <c r="BC148" t="s">
        <v>68</v>
      </c>
      <c r="BF148" t="s">
        <v>117</v>
      </c>
      <c r="BG148" t="s">
        <v>119</v>
      </c>
      <c r="BH148" t="s">
        <v>486</v>
      </c>
      <c r="BI148">
        <v>2947</v>
      </c>
      <c r="BJ148">
        <v>2</v>
      </c>
      <c r="BK148" t="s">
        <v>234</v>
      </c>
      <c r="BL148" t="s">
        <v>239</v>
      </c>
      <c r="BM148">
        <v>0.91523610066633831</v>
      </c>
      <c r="BN148" t="s">
        <v>68</v>
      </c>
      <c r="BO148" t="s">
        <v>174</v>
      </c>
      <c r="BP148">
        <v>2382.8130000000001</v>
      </c>
    </row>
    <row r="149" spans="1:68" ht="16.5">
      <c r="A149" s="59" t="str">
        <f t="shared" si="140"/>
        <v>강인여객</v>
      </c>
      <c r="B149" s="60" t="str">
        <f t="shared" si="141"/>
        <v>황성진</v>
      </c>
      <c r="C149" s="61" t="str">
        <f t="shared" si="142"/>
        <v>F</v>
      </c>
      <c r="D149" s="62">
        <f t="shared" si="143"/>
        <v>0.76860533921659646</v>
      </c>
      <c r="E149" s="63">
        <f t="shared" si="144"/>
        <v>4339</v>
      </c>
      <c r="F149" s="64" t="str">
        <f t="shared" si="145"/>
        <v>103</v>
      </c>
      <c r="G149" s="65" t="str">
        <f t="shared" si="146"/>
        <v>70바5063</v>
      </c>
      <c r="H149" s="66">
        <f t="shared" si="147"/>
        <v>13</v>
      </c>
      <c r="I149" s="67">
        <f t="shared" si="148"/>
        <v>1634.2139999999997</v>
      </c>
      <c r="J149" s="68">
        <f t="shared" si="149"/>
        <v>9.3562554622319705E-3</v>
      </c>
      <c r="K149" s="68">
        <f t="shared" si="150"/>
        <v>0.3923919525599831</v>
      </c>
      <c r="L149" s="68">
        <f t="shared" si="151"/>
        <v>0.28637620287183935</v>
      </c>
      <c r="M149" s="69">
        <f t="shared" si="152"/>
        <v>21.562999999999999</v>
      </c>
      <c r="N149" s="70">
        <f t="shared" si="153"/>
        <v>1.1026343676043702</v>
      </c>
      <c r="O149" s="70">
        <f t="shared" si="154"/>
        <v>46.136543276077596</v>
      </c>
      <c r="P149" s="109">
        <f t="shared" si="155"/>
        <v>3</v>
      </c>
      <c r="Q149" s="110">
        <f t="shared" si="156"/>
        <v>19</v>
      </c>
      <c r="R149" s="110">
        <f t="shared" si="157"/>
        <v>795</v>
      </c>
      <c r="T149">
        <v>502</v>
      </c>
      <c r="U149">
        <v>4339</v>
      </c>
      <c r="V149" t="s">
        <v>488</v>
      </c>
      <c r="W149">
        <v>1723.146</v>
      </c>
      <c r="X149">
        <v>1028.0640000000001</v>
      </c>
      <c r="Y149">
        <v>1.6759999999999999</v>
      </c>
      <c r="Z149">
        <v>21.562999999999999</v>
      </c>
      <c r="AA149">
        <v>97.348026000000004</v>
      </c>
      <c r="AB149">
        <v>0.91081299999999998</v>
      </c>
      <c r="AC149">
        <v>38.198582000000002</v>
      </c>
      <c r="AD149" s="1">
        <v>468</v>
      </c>
      <c r="AE149">
        <v>19</v>
      </c>
      <c r="AF149">
        <v>795</v>
      </c>
      <c r="AG149">
        <v>91</v>
      </c>
      <c r="AH149">
        <v>17.700882</v>
      </c>
      <c r="AI149">
        <v>2085.1</v>
      </c>
      <c r="AJ149">
        <v>51.3</v>
      </c>
      <c r="AK149">
        <v>3</v>
      </c>
      <c r="AL149">
        <v>640</v>
      </c>
      <c r="AM149" t="s">
        <v>489</v>
      </c>
      <c r="AN149" t="s">
        <v>770</v>
      </c>
      <c r="AO149">
        <v>420.67399999999998</v>
      </c>
      <c r="AR149" t="s">
        <v>117</v>
      </c>
      <c r="AS149" t="s">
        <v>118</v>
      </c>
      <c r="AT149" t="s">
        <v>197</v>
      </c>
      <c r="AU149" t="s">
        <v>488</v>
      </c>
      <c r="AV149" t="s">
        <v>48</v>
      </c>
      <c r="AW149">
        <v>13</v>
      </c>
      <c r="BB149">
        <v>0.76860533921659646</v>
      </c>
      <c r="BC149" t="s">
        <v>70</v>
      </c>
      <c r="BF149" t="s">
        <v>117</v>
      </c>
      <c r="BG149" t="s">
        <v>118</v>
      </c>
      <c r="BH149" t="s">
        <v>488</v>
      </c>
      <c r="BI149">
        <v>4339</v>
      </c>
      <c r="BJ149">
        <v>13</v>
      </c>
      <c r="BK149" t="s">
        <v>197</v>
      </c>
      <c r="BL149" t="s">
        <v>576</v>
      </c>
      <c r="BM149">
        <v>0.76860533921659646</v>
      </c>
      <c r="BN149" t="s">
        <v>70</v>
      </c>
      <c r="BO149" t="s">
        <v>183</v>
      </c>
      <c r="BP149">
        <v>1634.2139999999997</v>
      </c>
    </row>
    <row r="150" spans="1:68" ht="16.5">
      <c r="A150" s="42" t="str">
        <f t="shared" si="140"/>
        <v>강인여객</v>
      </c>
      <c r="B150" s="43" t="str">
        <f t="shared" si="141"/>
        <v>황운연</v>
      </c>
      <c r="C150" s="44" t="str">
        <f t="shared" si="142"/>
        <v>C</v>
      </c>
      <c r="D150" s="45">
        <f t="shared" si="143"/>
        <v>0.85</v>
      </c>
      <c r="E150" s="46">
        <f t="shared" si="144"/>
        <v>4214</v>
      </c>
      <c r="F150" s="47" t="str">
        <f t="shared" si="145"/>
        <v>103-1</v>
      </c>
      <c r="G150" s="48" t="str">
        <f t="shared" si="146"/>
        <v>70바6098</v>
      </c>
      <c r="H150" s="49">
        <f t="shared" si="147"/>
        <v>1</v>
      </c>
      <c r="I150" s="50">
        <f t="shared" si="148"/>
        <v>1906.3209999999999</v>
      </c>
      <c r="J150" s="51">
        <f t="shared" si="149"/>
        <v>3.0311637836580658E-2</v>
      </c>
      <c r="K150" s="51">
        <f t="shared" si="150"/>
        <v>0.35796717605861178</v>
      </c>
      <c r="L150" s="51">
        <f t="shared" si="151"/>
        <v>0.21507395658968245</v>
      </c>
      <c r="M150" s="52">
        <f t="shared" si="152"/>
        <v>18.864999999999998</v>
      </c>
      <c r="N150" s="53">
        <f t="shared" si="153"/>
        <v>0.10491412516569876</v>
      </c>
      <c r="O150" s="53">
        <f t="shared" si="154"/>
        <v>33.729891240772147</v>
      </c>
      <c r="P150" s="111">
        <f t="shared" si="155"/>
        <v>5</v>
      </c>
      <c r="Q150" s="112">
        <f t="shared" si="156"/>
        <v>2</v>
      </c>
      <c r="R150" s="112">
        <f t="shared" si="157"/>
        <v>643</v>
      </c>
      <c r="T150">
        <v>502</v>
      </c>
      <c r="U150">
        <v>4214</v>
      </c>
      <c r="V150" t="s">
        <v>771</v>
      </c>
      <c r="W150">
        <v>1906.3209999999999</v>
      </c>
      <c r="X150">
        <v>1067.8689999999999</v>
      </c>
      <c r="Y150">
        <v>1.7849999999999999</v>
      </c>
      <c r="Z150">
        <v>18.864999999999998</v>
      </c>
      <c r="AA150">
        <v>109.326359</v>
      </c>
      <c r="AB150">
        <v>3.3138610000000002</v>
      </c>
      <c r="AC150">
        <v>39.135247999999997</v>
      </c>
      <c r="AD150" s="1">
        <v>410</v>
      </c>
      <c r="AE150">
        <v>2</v>
      </c>
      <c r="AF150">
        <v>643</v>
      </c>
      <c r="AG150">
        <v>87</v>
      </c>
      <c r="AH150">
        <v>17.436975</v>
      </c>
      <c r="AI150">
        <v>1830.2</v>
      </c>
      <c r="AJ150">
        <v>78.900000000000006</v>
      </c>
      <c r="AK150">
        <v>5</v>
      </c>
      <c r="AL150">
        <v>1641</v>
      </c>
      <c r="AM150" t="s">
        <v>772</v>
      </c>
      <c r="AN150" t="s">
        <v>773</v>
      </c>
      <c r="AO150">
        <v>1906.3209999999999</v>
      </c>
      <c r="AR150" t="s">
        <v>117</v>
      </c>
      <c r="AS150" t="s">
        <v>119</v>
      </c>
      <c r="AT150" t="s">
        <v>249</v>
      </c>
      <c r="AU150" t="s">
        <v>771</v>
      </c>
      <c r="AV150" t="s">
        <v>48</v>
      </c>
      <c r="AW150">
        <v>1</v>
      </c>
      <c r="BB150">
        <v>0.85</v>
      </c>
      <c r="BC150" t="s">
        <v>69</v>
      </c>
      <c r="BF150" t="s">
        <v>117</v>
      </c>
      <c r="BG150" t="s">
        <v>119</v>
      </c>
      <c r="BH150" t="s">
        <v>771</v>
      </c>
      <c r="BI150">
        <v>4214</v>
      </c>
      <c r="BJ150">
        <v>1</v>
      </c>
      <c r="BK150" t="s">
        <v>249</v>
      </c>
      <c r="BL150" t="s">
        <v>173</v>
      </c>
      <c r="BM150">
        <v>0.85</v>
      </c>
      <c r="BN150" t="s">
        <v>69</v>
      </c>
      <c r="BO150" t="s">
        <v>176</v>
      </c>
      <c r="BP150">
        <v>1906.3209999999999</v>
      </c>
    </row>
    <row r="151" spans="1:68" ht="16.5">
      <c r="A151" s="59" t="str">
        <f t="shared" si="140"/>
        <v>강인여객</v>
      </c>
      <c r="B151" s="60" t="str">
        <f t="shared" si="141"/>
        <v>황지영</v>
      </c>
      <c r="C151" s="61" t="str">
        <f t="shared" si="142"/>
        <v>B</v>
      </c>
      <c r="D151" s="62">
        <f t="shared" si="143"/>
        <v>0.92092734191185077</v>
      </c>
      <c r="E151" s="63">
        <f t="shared" si="144"/>
        <v>3195</v>
      </c>
      <c r="F151" s="64" t="str">
        <f t="shared" si="145"/>
        <v>103-1</v>
      </c>
      <c r="G151" s="65" t="str">
        <f t="shared" si="146"/>
        <v>70바6098</v>
      </c>
      <c r="H151" s="66">
        <f t="shared" si="147"/>
        <v>2</v>
      </c>
      <c r="I151" s="67">
        <f t="shared" si="148"/>
        <v>2180.1019999999999</v>
      </c>
      <c r="J151" s="68">
        <f t="shared" si="149"/>
        <v>1.6403718752570306E-2</v>
      </c>
      <c r="K151" s="68">
        <f t="shared" si="150"/>
        <v>0.33272168749773257</v>
      </c>
      <c r="L151" s="68">
        <f t="shared" si="151"/>
        <v>0.2160449373469682</v>
      </c>
      <c r="M151" s="69">
        <f t="shared" si="152"/>
        <v>17.477</v>
      </c>
      <c r="N151" s="70">
        <f t="shared" si="153"/>
        <v>0.50456354794408709</v>
      </c>
      <c r="O151" s="70">
        <f t="shared" si="154"/>
        <v>38.438568470649543</v>
      </c>
      <c r="P151" s="109">
        <f t="shared" si="155"/>
        <v>0</v>
      </c>
      <c r="Q151" s="110">
        <f t="shared" si="156"/>
        <v>11</v>
      </c>
      <c r="R151" s="110">
        <f t="shared" si="157"/>
        <v>838</v>
      </c>
      <c r="T151">
        <v>502</v>
      </c>
      <c r="U151">
        <v>3195</v>
      </c>
      <c r="V151" t="s">
        <v>490</v>
      </c>
      <c r="W151">
        <v>2180.1019999999999</v>
      </c>
      <c r="X151">
        <v>1124.5309999999999</v>
      </c>
      <c r="Y151">
        <v>1.9390000000000001</v>
      </c>
      <c r="Z151">
        <v>17.477</v>
      </c>
      <c r="AA151">
        <v>114.334684</v>
      </c>
      <c r="AB151">
        <v>1.8755139999999999</v>
      </c>
      <c r="AC151">
        <v>38.041629</v>
      </c>
      <c r="AD151" s="1">
        <v>471</v>
      </c>
      <c r="AE151">
        <v>11</v>
      </c>
      <c r="AF151">
        <v>838</v>
      </c>
      <c r="AG151">
        <v>86</v>
      </c>
      <c r="AH151">
        <v>19.067722</v>
      </c>
      <c r="AI151">
        <v>2894.8</v>
      </c>
      <c r="AJ151">
        <v>5.4</v>
      </c>
      <c r="AK151">
        <v>0</v>
      </c>
      <c r="AL151">
        <v>0</v>
      </c>
      <c r="AM151" t="s">
        <v>491</v>
      </c>
      <c r="AN151" t="s">
        <v>774</v>
      </c>
      <c r="AO151">
        <v>2066.2159999999999</v>
      </c>
      <c r="AR151" t="s">
        <v>117</v>
      </c>
      <c r="AS151" t="s">
        <v>119</v>
      </c>
      <c r="AT151" t="s">
        <v>249</v>
      </c>
      <c r="AU151" t="s">
        <v>490</v>
      </c>
      <c r="AV151" t="s">
        <v>48</v>
      </c>
      <c r="AW151">
        <v>2</v>
      </c>
      <c r="BB151">
        <v>0.92092734191185077</v>
      </c>
      <c r="BC151" t="s">
        <v>68</v>
      </c>
      <c r="BF151" t="s">
        <v>117</v>
      </c>
      <c r="BG151" t="s">
        <v>119</v>
      </c>
      <c r="BH151" t="s">
        <v>490</v>
      </c>
      <c r="BI151">
        <v>3195</v>
      </c>
      <c r="BJ151">
        <v>2</v>
      </c>
      <c r="BK151" t="s">
        <v>249</v>
      </c>
      <c r="BL151" t="s">
        <v>231</v>
      </c>
      <c r="BM151">
        <v>0.92092734191185077</v>
      </c>
      <c r="BN151" t="s">
        <v>68</v>
      </c>
      <c r="BO151" t="s">
        <v>174</v>
      </c>
      <c r="BP151">
        <v>2180.1019999999999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51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4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65" t="s">
        <v>775</v>
      </c>
      <c r="B2" s="266"/>
      <c r="C2" s="267"/>
      <c r="D2" s="268"/>
      <c r="E2" s="265"/>
      <c r="F2" s="269"/>
      <c r="G2" s="265"/>
      <c r="H2" s="265"/>
      <c r="I2" s="265"/>
      <c r="J2" s="265"/>
      <c r="K2" s="122"/>
      <c r="L2" s="122"/>
      <c r="M2" s="122"/>
      <c r="N2" s="122"/>
      <c r="O2" s="122"/>
      <c r="P2" s="122"/>
      <c r="Q2" s="122"/>
      <c r="R2" s="122"/>
    </row>
    <row r="3" spans="1:18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ht="26.25">
      <c r="A4" s="270" t="s">
        <v>776</v>
      </c>
      <c r="B4" s="271"/>
      <c r="C4" s="272"/>
      <c r="D4" s="273"/>
      <c r="E4" s="274"/>
      <c r="F4" s="275"/>
      <c r="G4" s="122"/>
      <c r="H4" s="274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ht="26.25">
      <c r="A5" s="125" t="s">
        <v>777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</row>
    <row r="6" spans="1:18" ht="17.25">
      <c r="A6" s="126" t="s">
        <v>778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</row>
    <row r="7" spans="1:18" ht="17.25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</row>
    <row r="8" spans="1:18" ht="17.25">
      <c r="A8" s="123" t="s">
        <v>188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8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1:18">
      <c r="A10" s="124" t="s">
        <v>779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</row>
    <row r="11" spans="1:18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</row>
    <row r="12" spans="1:18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ht="37.5" customHeight="1">
      <c r="A13" s="276" t="s">
        <v>0</v>
      </c>
      <c r="B13" s="277" t="s">
        <v>74</v>
      </c>
      <c r="C13" s="278" t="s">
        <v>65</v>
      </c>
      <c r="D13" s="278" t="s">
        <v>157</v>
      </c>
      <c r="E13" s="279" t="s">
        <v>143</v>
      </c>
      <c r="F13" s="277" t="s">
        <v>148</v>
      </c>
      <c r="G13" s="279" t="s">
        <v>146</v>
      </c>
      <c r="H13" s="279" t="s">
        <v>150</v>
      </c>
      <c r="I13" s="114" t="s">
        <v>152</v>
      </c>
      <c r="J13" s="279" t="s">
        <v>11</v>
      </c>
      <c r="K13" s="279" t="s">
        <v>12</v>
      </c>
      <c r="L13" s="279" t="s">
        <v>13</v>
      </c>
      <c r="M13" s="279" t="s">
        <v>105</v>
      </c>
      <c r="N13" s="279" t="s">
        <v>6</v>
      </c>
      <c r="O13" s="279" t="s">
        <v>7</v>
      </c>
      <c r="P13" s="279" t="s">
        <v>179</v>
      </c>
      <c r="Q13" s="280" t="s">
        <v>181</v>
      </c>
      <c r="R13" s="280" t="s">
        <v>182</v>
      </c>
    </row>
    <row r="14" spans="1:18" ht="16.5">
      <c r="A14" s="281" t="s">
        <v>117</v>
      </c>
      <c r="B14" s="282" t="s">
        <v>503</v>
      </c>
      <c r="C14" s="283" t="s">
        <v>70</v>
      </c>
      <c r="D14" s="284">
        <v>0.7818535041248853</v>
      </c>
      <c r="E14" s="285">
        <v>2887</v>
      </c>
      <c r="F14" s="115" t="s">
        <v>118</v>
      </c>
      <c r="G14" s="286" t="s">
        <v>223</v>
      </c>
      <c r="H14" s="287">
        <v>12</v>
      </c>
      <c r="I14" s="116">
        <v>1638.9609999999998</v>
      </c>
      <c r="J14" s="288">
        <v>1.0902394587966793E-2</v>
      </c>
      <c r="K14" s="288">
        <v>0.38325988338286304</v>
      </c>
      <c r="L14" s="288">
        <v>0.20320830046140237</v>
      </c>
      <c r="M14" s="289">
        <v>19.507999999999999</v>
      </c>
      <c r="N14" s="290">
        <v>0.97622823239845258</v>
      </c>
      <c r="O14" s="290">
        <v>42.34389958028288</v>
      </c>
      <c r="P14" s="291">
        <v>80</v>
      </c>
      <c r="Q14" s="292">
        <v>21</v>
      </c>
      <c r="R14" s="292">
        <v>1073</v>
      </c>
    </row>
    <row r="15" spans="1:18" ht="16.5">
      <c r="A15" s="281" t="s">
        <v>117</v>
      </c>
      <c r="B15" s="282" t="s">
        <v>278</v>
      </c>
      <c r="C15" s="283" t="s">
        <v>67</v>
      </c>
      <c r="D15" s="284">
        <v>0.83884325279057803</v>
      </c>
      <c r="E15" s="285">
        <v>887</v>
      </c>
      <c r="F15" s="115" t="s">
        <v>120</v>
      </c>
      <c r="G15" s="286" t="s">
        <v>253</v>
      </c>
      <c r="H15" s="287">
        <v>2</v>
      </c>
      <c r="I15" s="116">
        <v>2779.8900000000003</v>
      </c>
      <c r="J15" s="288">
        <v>7.8916138310810395E-3</v>
      </c>
      <c r="K15" s="288">
        <v>0.29805180165957207</v>
      </c>
      <c r="L15" s="288">
        <v>0.17950350553439165</v>
      </c>
      <c r="M15" s="289">
        <v>16.850000000000001</v>
      </c>
      <c r="N15" s="290">
        <v>0</v>
      </c>
      <c r="O15" s="290">
        <v>0</v>
      </c>
      <c r="P15" s="291">
        <v>13</v>
      </c>
      <c r="Q15" s="292">
        <v>19</v>
      </c>
      <c r="R15" s="292">
        <v>3581</v>
      </c>
    </row>
    <row r="16" spans="1:18" ht="16.5">
      <c r="A16" s="281" t="s">
        <v>117</v>
      </c>
      <c r="B16" s="282" t="s">
        <v>282</v>
      </c>
      <c r="C16" s="283" t="s">
        <v>70</v>
      </c>
      <c r="D16" s="284">
        <v>0.75491920439585203</v>
      </c>
      <c r="E16" s="285">
        <v>21</v>
      </c>
      <c r="F16" s="115" t="s">
        <v>118</v>
      </c>
      <c r="G16" s="286" t="s">
        <v>207</v>
      </c>
      <c r="H16" s="287">
        <v>4</v>
      </c>
      <c r="I16" s="116">
        <v>1447.6669999999999</v>
      </c>
      <c r="J16" s="288">
        <v>1.0216581007967409E-2</v>
      </c>
      <c r="K16" s="288">
        <v>0.36115320608400736</v>
      </c>
      <c r="L16" s="288">
        <v>0.23743412400493205</v>
      </c>
      <c r="M16" s="289">
        <v>20.524000000000001</v>
      </c>
      <c r="N16" s="290">
        <v>0.27630663681633971</v>
      </c>
      <c r="O16" s="290">
        <v>9.2562723333473791</v>
      </c>
      <c r="P16" s="291">
        <v>72</v>
      </c>
      <c r="Q16" s="292">
        <v>4</v>
      </c>
      <c r="R16" s="292">
        <v>140</v>
      </c>
    </row>
    <row r="17" spans="1:18" ht="16.5">
      <c r="A17" s="281" t="s">
        <v>117</v>
      </c>
      <c r="B17" s="282" t="s">
        <v>290</v>
      </c>
      <c r="C17" s="283" t="s">
        <v>70</v>
      </c>
      <c r="D17" s="284">
        <v>0.72636233213674095</v>
      </c>
      <c r="E17" s="285">
        <v>5366</v>
      </c>
      <c r="F17" s="115" t="s">
        <v>119</v>
      </c>
      <c r="G17" s="286" t="s">
        <v>230</v>
      </c>
      <c r="H17" s="287">
        <v>3</v>
      </c>
      <c r="I17" s="116">
        <v>1700.2370000000001</v>
      </c>
      <c r="J17" s="288">
        <v>7.2800214967501553E-2</v>
      </c>
      <c r="K17" s="288">
        <v>0.36979836286824852</v>
      </c>
      <c r="L17" s="288">
        <v>0.26819790417453565</v>
      </c>
      <c r="M17" s="289">
        <v>23.992999999999999</v>
      </c>
      <c r="N17" s="290">
        <v>0.23526131945134707</v>
      </c>
      <c r="O17" s="290">
        <v>38.75930237960943</v>
      </c>
      <c r="P17" s="291">
        <v>15</v>
      </c>
      <c r="Q17" s="292">
        <v>4</v>
      </c>
      <c r="R17" s="292">
        <v>659</v>
      </c>
    </row>
    <row r="18" spans="1:18" ht="16.5">
      <c r="A18" s="281" t="s">
        <v>117</v>
      </c>
      <c r="B18" s="282" t="s">
        <v>296</v>
      </c>
      <c r="C18" s="283" t="s">
        <v>67</v>
      </c>
      <c r="D18" s="284">
        <v>0.81730595204917078</v>
      </c>
      <c r="E18" s="285">
        <v>1046</v>
      </c>
      <c r="F18" s="115" t="s">
        <v>118</v>
      </c>
      <c r="G18" s="286" t="s">
        <v>202</v>
      </c>
      <c r="H18" s="287">
        <v>2</v>
      </c>
      <c r="I18" s="116">
        <v>2067.0909999999999</v>
      </c>
      <c r="J18" s="288">
        <v>6.4162652724731161E-3</v>
      </c>
      <c r="K18" s="288">
        <v>0.36979118317721588</v>
      </c>
      <c r="L18" s="288">
        <v>0.14948543629670877</v>
      </c>
      <c r="M18" s="289">
        <v>17.356999999999999</v>
      </c>
      <c r="N18" s="290">
        <v>0.48377163850067562</v>
      </c>
      <c r="O18" s="290">
        <v>18.625208082276011</v>
      </c>
      <c r="P18" s="291">
        <v>0</v>
      </c>
      <c r="Q18" s="292">
        <v>10</v>
      </c>
      <c r="R18" s="292">
        <v>385</v>
      </c>
    </row>
    <row r="19" spans="1:18" ht="16.5">
      <c r="A19" s="281" t="s">
        <v>117</v>
      </c>
      <c r="B19" s="282" t="s">
        <v>298</v>
      </c>
      <c r="C19" s="283" t="s">
        <v>67</v>
      </c>
      <c r="D19" s="284">
        <v>0.83769230769230763</v>
      </c>
      <c r="E19" s="285">
        <v>2278</v>
      </c>
      <c r="F19" s="115" t="s">
        <v>120</v>
      </c>
      <c r="G19" s="286" t="s">
        <v>255</v>
      </c>
      <c r="H19" s="287">
        <v>1</v>
      </c>
      <c r="I19" s="116">
        <v>2830.8690000000001</v>
      </c>
      <c r="J19" s="288">
        <v>8.9706500270124914E-3</v>
      </c>
      <c r="K19" s="288">
        <v>0.31958276794094553</v>
      </c>
      <c r="L19" s="288">
        <v>0.18439567496765127</v>
      </c>
      <c r="M19" s="289">
        <v>16.126000000000001</v>
      </c>
      <c r="N19" s="290">
        <v>0</v>
      </c>
      <c r="O19" s="290">
        <v>56.872995535999721</v>
      </c>
      <c r="P19" s="291">
        <v>32</v>
      </c>
      <c r="Q19" s="292">
        <v>0</v>
      </c>
      <c r="R19" s="292">
        <v>1610</v>
      </c>
    </row>
    <row r="20" spans="1:18" ht="16.5">
      <c r="A20" s="281" t="s">
        <v>117</v>
      </c>
      <c r="B20" s="282" t="s">
        <v>307</v>
      </c>
      <c r="C20" s="283" t="s">
        <v>67</v>
      </c>
      <c r="D20" s="284">
        <v>0.84153671374294658</v>
      </c>
      <c r="E20" s="285">
        <v>852</v>
      </c>
      <c r="F20" s="115" t="s">
        <v>118</v>
      </c>
      <c r="G20" s="286" t="s">
        <v>191</v>
      </c>
      <c r="H20" s="287">
        <v>7</v>
      </c>
      <c r="I20" s="116">
        <v>2415.627</v>
      </c>
      <c r="J20" s="288">
        <v>4.9693336238625192E-3</v>
      </c>
      <c r="K20" s="288">
        <v>0.36136156272440145</v>
      </c>
      <c r="L20" s="288">
        <v>0.23472166853574664</v>
      </c>
      <c r="M20" s="289">
        <v>16.413</v>
      </c>
      <c r="N20" s="290">
        <v>0.66235391473932026</v>
      </c>
      <c r="O20" s="290">
        <v>21.609296468370324</v>
      </c>
      <c r="P20" s="291">
        <v>1</v>
      </c>
      <c r="Q20" s="292">
        <v>16</v>
      </c>
      <c r="R20" s="292">
        <v>522</v>
      </c>
    </row>
    <row r="21" spans="1:18" ht="16.5">
      <c r="A21" s="281" t="s">
        <v>117</v>
      </c>
      <c r="B21" s="282" t="s">
        <v>638</v>
      </c>
      <c r="C21" s="283" t="s">
        <v>70</v>
      </c>
      <c r="D21" s="284">
        <v>0.79135092002120655</v>
      </c>
      <c r="E21" s="285">
        <v>5225</v>
      </c>
      <c r="F21" s="115" t="s">
        <v>121</v>
      </c>
      <c r="G21" s="286" t="s">
        <v>589</v>
      </c>
      <c r="H21" s="287">
        <v>4</v>
      </c>
      <c r="I21" s="116">
        <v>3586.2510000000007</v>
      </c>
      <c r="J21" s="288">
        <v>1.6877511627055149E-2</v>
      </c>
      <c r="K21" s="288">
        <v>0.32503678994765461</v>
      </c>
      <c r="L21" s="288">
        <v>0.12603691152682842</v>
      </c>
      <c r="M21" s="289">
        <v>18.425000000000001</v>
      </c>
      <c r="N21" s="290">
        <v>8.3652817385063111E-2</v>
      </c>
      <c r="O21" s="290">
        <v>1.7845934375480128</v>
      </c>
      <c r="P21" s="291">
        <v>47</v>
      </c>
      <c r="Q21" s="292">
        <v>3</v>
      </c>
      <c r="R21" s="292">
        <v>64</v>
      </c>
    </row>
    <row r="22" spans="1:18" ht="16.5">
      <c r="A22" s="281" t="s">
        <v>117</v>
      </c>
      <c r="B22" s="282" t="s">
        <v>311</v>
      </c>
      <c r="C22" s="283" t="s">
        <v>70</v>
      </c>
      <c r="D22" s="284">
        <v>0.78569310943631954</v>
      </c>
      <c r="E22" s="285">
        <v>4554</v>
      </c>
      <c r="F22" s="115" t="s">
        <v>119</v>
      </c>
      <c r="G22" s="286" t="s">
        <v>236</v>
      </c>
      <c r="H22" s="287">
        <v>10</v>
      </c>
      <c r="I22" s="116">
        <v>1826.221</v>
      </c>
      <c r="J22" s="288">
        <v>1.5315594373486657E-2</v>
      </c>
      <c r="K22" s="288">
        <v>0.36740619126326296</v>
      </c>
      <c r="L22" s="288">
        <v>0.26476339608225818</v>
      </c>
      <c r="M22" s="289">
        <v>19.489999999999998</v>
      </c>
      <c r="N22" s="290">
        <v>0.82136827908560905</v>
      </c>
      <c r="O22" s="290">
        <v>41.123171839552825</v>
      </c>
      <c r="P22" s="291">
        <v>6</v>
      </c>
      <c r="Q22" s="292">
        <v>15</v>
      </c>
      <c r="R22" s="292">
        <v>772</v>
      </c>
    </row>
    <row r="23" spans="1:18" ht="16.5">
      <c r="A23" s="281" t="s">
        <v>117</v>
      </c>
      <c r="B23" s="282" t="s">
        <v>317</v>
      </c>
      <c r="C23" s="283" t="s">
        <v>67</v>
      </c>
      <c r="D23" s="284">
        <v>0.84446060209434304</v>
      </c>
      <c r="E23" s="285">
        <v>9914</v>
      </c>
      <c r="F23" s="115" t="s">
        <v>119</v>
      </c>
      <c r="G23" s="286" t="s">
        <v>240</v>
      </c>
      <c r="H23" s="287">
        <v>2</v>
      </c>
      <c r="I23" s="116">
        <v>1281.261</v>
      </c>
      <c r="J23" s="288">
        <v>5.9713656581519656E-2</v>
      </c>
      <c r="K23" s="288">
        <v>0.36657523988766666</v>
      </c>
      <c r="L23" s="288">
        <v>0.15063285310330995</v>
      </c>
      <c r="M23" s="289">
        <v>23.016999999999999</v>
      </c>
      <c r="N23" s="290">
        <v>1.0146254354108961</v>
      </c>
      <c r="O23" s="290">
        <v>31.687532828986445</v>
      </c>
      <c r="P23" s="291">
        <v>16</v>
      </c>
      <c r="Q23" s="292">
        <v>13</v>
      </c>
      <c r="R23" s="292">
        <v>406</v>
      </c>
    </row>
    <row r="24" spans="1:18" ht="16.5">
      <c r="A24" s="281" t="s">
        <v>117</v>
      </c>
      <c r="B24" s="282" t="s">
        <v>319</v>
      </c>
      <c r="C24" s="283" t="s">
        <v>67</v>
      </c>
      <c r="D24" s="284">
        <v>0.80656368144700286</v>
      </c>
      <c r="E24" s="285">
        <v>5010</v>
      </c>
      <c r="F24" s="115" t="s">
        <v>119</v>
      </c>
      <c r="G24" s="286" t="s">
        <v>231</v>
      </c>
      <c r="H24" s="287">
        <v>2</v>
      </c>
      <c r="I24" s="116">
        <v>1827.4269999999999</v>
      </c>
      <c r="J24" s="288">
        <v>5.4726625615562671E-2</v>
      </c>
      <c r="K24" s="288">
        <v>0.35765926825854988</v>
      </c>
      <c r="L24" s="288">
        <v>0.2057205552931137</v>
      </c>
      <c r="M24" s="289">
        <v>18.564</v>
      </c>
      <c r="N24" s="290">
        <v>0.16416524435723015</v>
      </c>
      <c r="O24" s="290">
        <v>57.238948532554247</v>
      </c>
      <c r="P24" s="291">
        <v>21</v>
      </c>
      <c r="Q24" s="292">
        <v>3</v>
      </c>
      <c r="R24" s="292">
        <v>1046</v>
      </c>
    </row>
    <row r="25" spans="1:18" ht="16.5">
      <c r="A25" s="281" t="s">
        <v>117</v>
      </c>
      <c r="B25" s="282" t="s">
        <v>646</v>
      </c>
      <c r="C25" s="283" t="s">
        <v>70</v>
      </c>
      <c r="D25" s="284">
        <v>0.74883374534742619</v>
      </c>
      <c r="E25" s="285">
        <v>7884</v>
      </c>
      <c r="F25" s="115" t="s">
        <v>119</v>
      </c>
      <c r="G25" s="286" t="s">
        <v>581</v>
      </c>
      <c r="H25" s="287">
        <v>3</v>
      </c>
      <c r="I25" s="116">
        <v>1438.6379999999999</v>
      </c>
      <c r="J25" s="288">
        <v>5.7158942325493747E-3</v>
      </c>
      <c r="K25" s="288">
        <v>0.36990964197975723</v>
      </c>
      <c r="L25" s="288">
        <v>0.25093178409022981</v>
      </c>
      <c r="M25" s="289">
        <v>21.792999999999999</v>
      </c>
      <c r="N25" s="290">
        <v>0.69510189498678621</v>
      </c>
      <c r="O25" s="290">
        <v>67.355373624219581</v>
      </c>
      <c r="P25" s="291">
        <v>9</v>
      </c>
      <c r="Q25" s="292">
        <v>10</v>
      </c>
      <c r="R25" s="292">
        <v>1047</v>
      </c>
    </row>
    <row r="26" spans="1:18" ht="16.5">
      <c r="A26" s="281" t="s">
        <v>117</v>
      </c>
      <c r="B26" s="282" t="s">
        <v>325</v>
      </c>
      <c r="C26" s="283" t="s">
        <v>70</v>
      </c>
      <c r="D26" s="284">
        <v>0.77235986381396859</v>
      </c>
      <c r="E26" s="285">
        <v>9059</v>
      </c>
      <c r="F26" s="115" t="s">
        <v>119</v>
      </c>
      <c r="G26" s="286" t="s">
        <v>230</v>
      </c>
      <c r="H26" s="287">
        <v>3</v>
      </c>
      <c r="I26" s="116">
        <v>1815.394</v>
      </c>
      <c r="J26" s="288">
        <v>2.6417335096614217E-2</v>
      </c>
      <c r="K26" s="288">
        <v>0.36494439390955807</v>
      </c>
      <c r="L26" s="288">
        <v>0.19720237039452593</v>
      </c>
      <c r="M26" s="289">
        <v>19.533000000000001</v>
      </c>
      <c r="N26" s="290">
        <v>0.60592907104463278</v>
      </c>
      <c r="O26" s="290">
        <v>46.326031704412372</v>
      </c>
      <c r="P26" s="291">
        <v>11</v>
      </c>
      <c r="Q26" s="292">
        <v>11</v>
      </c>
      <c r="R26" s="292">
        <v>841</v>
      </c>
    </row>
    <row r="27" spans="1:18" ht="16.5">
      <c r="A27" s="281" t="s">
        <v>117</v>
      </c>
      <c r="B27" s="282" t="s">
        <v>333</v>
      </c>
      <c r="C27" s="283" t="s">
        <v>67</v>
      </c>
      <c r="D27" s="284">
        <v>0.83868614289920218</v>
      </c>
      <c r="E27" s="285">
        <v>3551</v>
      </c>
      <c r="F27" s="115" t="s">
        <v>118</v>
      </c>
      <c r="G27" s="286" t="s">
        <v>207</v>
      </c>
      <c r="H27" s="287">
        <v>4</v>
      </c>
      <c r="I27" s="116">
        <v>2017.8220000000001</v>
      </c>
      <c r="J27" s="288">
        <v>5.5529266280236215E-3</v>
      </c>
      <c r="K27" s="288">
        <v>0.38039633682650215</v>
      </c>
      <c r="L27" s="288">
        <v>0.15363099421058946</v>
      </c>
      <c r="M27" s="289">
        <v>16.675000000000001</v>
      </c>
      <c r="N27" s="290">
        <v>0.39646708183377916</v>
      </c>
      <c r="O27" s="290">
        <v>32.906767792203674</v>
      </c>
      <c r="P27" s="291">
        <v>1</v>
      </c>
      <c r="Q27" s="292">
        <v>8</v>
      </c>
      <c r="R27" s="292">
        <v>664</v>
      </c>
    </row>
    <row r="28" spans="1:18" ht="16.5">
      <c r="A28" s="281" t="s">
        <v>117</v>
      </c>
      <c r="B28" s="282" t="s">
        <v>345</v>
      </c>
      <c r="C28" s="283" t="s">
        <v>70</v>
      </c>
      <c r="D28" s="284">
        <v>0.77884654825796051</v>
      </c>
      <c r="E28" s="285">
        <v>1960</v>
      </c>
      <c r="F28" s="115" t="s">
        <v>118</v>
      </c>
      <c r="G28" s="286" t="s">
        <v>206</v>
      </c>
      <c r="H28" s="287">
        <v>2</v>
      </c>
      <c r="I28" s="116">
        <v>1923.1460000000002</v>
      </c>
      <c r="J28" s="288">
        <v>5.1133080606370809E-3</v>
      </c>
      <c r="K28" s="288">
        <v>0.36858564924500509</v>
      </c>
      <c r="L28" s="288">
        <v>0.25479084791274298</v>
      </c>
      <c r="M28" s="289">
        <v>18.562000000000001</v>
      </c>
      <c r="N28" s="290">
        <v>0.1039962644541808</v>
      </c>
      <c r="O28" s="290">
        <v>15.027460213629125</v>
      </c>
      <c r="P28" s="291">
        <v>0</v>
      </c>
      <c r="Q28" s="292">
        <v>2</v>
      </c>
      <c r="R28" s="292">
        <v>289</v>
      </c>
    </row>
    <row r="29" spans="1:18" ht="16.5">
      <c r="A29" s="281" t="s">
        <v>117</v>
      </c>
      <c r="B29" s="282" t="s">
        <v>507</v>
      </c>
      <c r="C29" s="283" t="s">
        <v>70</v>
      </c>
      <c r="D29" s="284">
        <v>0.7922079701429553</v>
      </c>
      <c r="E29" s="285">
        <v>4646</v>
      </c>
      <c r="F29" s="115" t="s">
        <v>119</v>
      </c>
      <c r="G29" s="286" t="s">
        <v>240</v>
      </c>
      <c r="H29" s="287">
        <v>10</v>
      </c>
      <c r="I29" s="116">
        <v>1211.9700000000003</v>
      </c>
      <c r="J29" s="288">
        <v>4.2378005857559901E-2</v>
      </c>
      <c r="K29" s="288">
        <v>0.37278674732148959</v>
      </c>
      <c r="L29" s="288">
        <v>0.2749646253375268</v>
      </c>
      <c r="M29" s="289">
        <v>23.978999999999999</v>
      </c>
      <c r="N29" s="290">
        <v>0.24753087947721472</v>
      </c>
      <c r="O29" s="290">
        <v>45.298150944330295</v>
      </c>
      <c r="P29" s="291">
        <v>3</v>
      </c>
      <c r="Q29" s="292">
        <v>12</v>
      </c>
      <c r="R29" s="292">
        <v>905</v>
      </c>
    </row>
    <row r="30" spans="1:18" ht="16.5">
      <c r="A30" s="281" t="s">
        <v>117</v>
      </c>
      <c r="B30" s="282" t="s">
        <v>355</v>
      </c>
      <c r="C30" s="283" t="s">
        <v>70</v>
      </c>
      <c r="D30" s="284">
        <v>0.7579644195891786</v>
      </c>
      <c r="E30" s="285">
        <v>4916</v>
      </c>
      <c r="F30" s="115" t="s">
        <v>119</v>
      </c>
      <c r="G30" s="286" t="s">
        <v>242</v>
      </c>
      <c r="H30" s="287">
        <v>3</v>
      </c>
      <c r="I30" s="116">
        <v>1690.9979999999998</v>
      </c>
      <c r="J30" s="288">
        <v>6.0301044881390896E-3</v>
      </c>
      <c r="K30" s="288">
        <v>0.36052665618395741</v>
      </c>
      <c r="L30" s="288">
        <v>0.1945596624005469</v>
      </c>
      <c r="M30" s="289">
        <v>19.152000000000001</v>
      </c>
      <c r="N30" s="290">
        <v>0.29568337750842999</v>
      </c>
      <c r="O30" s="290">
        <v>28.858697644822765</v>
      </c>
      <c r="P30" s="291">
        <v>0</v>
      </c>
      <c r="Q30" s="292">
        <v>5</v>
      </c>
      <c r="R30" s="292">
        <v>488</v>
      </c>
    </row>
    <row r="31" spans="1:18" ht="16.5">
      <c r="A31" s="281" t="s">
        <v>117</v>
      </c>
      <c r="B31" s="282" t="s">
        <v>357</v>
      </c>
      <c r="C31" s="283" t="s">
        <v>67</v>
      </c>
      <c r="D31" s="284">
        <v>0.82935976682718104</v>
      </c>
      <c r="E31" s="285">
        <v>5883</v>
      </c>
      <c r="F31" s="115" t="s">
        <v>118</v>
      </c>
      <c r="G31" s="286" t="s">
        <v>206</v>
      </c>
      <c r="H31" s="287">
        <v>4</v>
      </c>
      <c r="I31" s="116">
        <v>2338.5230000000001</v>
      </c>
      <c r="J31" s="288">
        <v>7.3324396685920945E-3</v>
      </c>
      <c r="K31" s="288">
        <v>0.37868647912721631</v>
      </c>
      <c r="L31" s="288">
        <v>0.37502303804580922</v>
      </c>
      <c r="M31" s="289">
        <v>17.521999999999998</v>
      </c>
      <c r="N31" s="290">
        <v>0.42762033984698888</v>
      </c>
      <c r="O31" s="290">
        <v>14.025947146981235</v>
      </c>
      <c r="P31" s="291">
        <v>0</v>
      </c>
      <c r="Q31" s="292">
        <v>10</v>
      </c>
      <c r="R31" s="292">
        <v>328</v>
      </c>
    </row>
    <row r="32" spans="1:18" ht="16.5">
      <c r="A32" s="281" t="s">
        <v>117</v>
      </c>
      <c r="B32" s="282" t="s">
        <v>367</v>
      </c>
      <c r="C32" s="283" t="s">
        <v>67</v>
      </c>
      <c r="D32" s="284">
        <v>0.84098878463408788</v>
      </c>
      <c r="E32" s="285">
        <v>7561</v>
      </c>
      <c r="F32" s="115" t="s">
        <v>118</v>
      </c>
      <c r="G32" s="286" t="s">
        <v>216</v>
      </c>
      <c r="H32" s="287">
        <v>3</v>
      </c>
      <c r="I32" s="116">
        <v>2363.3269999999998</v>
      </c>
      <c r="J32" s="288">
        <v>2.6752063925104604E-2</v>
      </c>
      <c r="K32" s="288">
        <v>0.39727043781103</v>
      </c>
      <c r="L32" s="288">
        <v>0.27494201810778979</v>
      </c>
      <c r="M32" s="289">
        <v>16.579999999999998</v>
      </c>
      <c r="N32" s="290">
        <v>0.67701168733738504</v>
      </c>
      <c r="O32" s="290">
        <v>64.950808753930374</v>
      </c>
      <c r="P32" s="291">
        <v>35</v>
      </c>
      <c r="Q32" s="292">
        <v>17</v>
      </c>
      <c r="R32" s="292">
        <v>1593</v>
      </c>
    </row>
    <row r="33" spans="1:18" ht="16.5">
      <c r="A33" s="281" t="s">
        <v>117</v>
      </c>
      <c r="B33" s="282" t="s">
        <v>371</v>
      </c>
      <c r="C33" s="283" t="s">
        <v>70</v>
      </c>
      <c r="D33" s="284">
        <v>0.79975885693637261</v>
      </c>
      <c r="E33" s="285">
        <v>9400</v>
      </c>
      <c r="F33" s="115" t="s">
        <v>118</v>
      </c>
      <c r="G33" s="286" t="s">
        <v>221</v>
      </c>
      <c r="H33" s="287">
        <v>3</v>
      </c>
      <c r="I33" s="116">
        <v>1886.875</v>
      </c>
      <c r="J33" s="288">
        <v>2.9319709834963088E-2</v>
      </c>
      <c r="K33" s="288">
        <v>0.39881498039172331</v>
      </c>
      <c r="L33" s="288">
        <v>0.1695925803246108</v>
      </c>
      <c r="M33" s="289">
        <v>20.013999999999999</v>
      </c>
      <c r="N33" s="290">
        <v>0</v>
      </c>
      <c r="O33" s="290">
        <v>7.2606823451473996</v>
      </c>
      <c r="P33" s="291">
        <v>713</v>
      </c>
      <c r="Q33" s="292">
        <v>0</v>
      </c>
      <c r="R33" s="292">
        <v>230</v>
      </c>
    </row>
    <row r="34" spans="1:18" ht="16.5">
      <c r="A34" s="281" t="s">
        <v>117</v>
      </c>
      <c r="B34" s="282" t="s">
        <v>377</v>
      </c>
      <c r="C34" s="283" t="s">
        <v>70</v>
      </c>
      <c r="D34" s="284">
        <v>0.74441067075579137</v>
      </c>
      <c r="E34" s="285">
        <v>1445</v>
      </c>
      <c r="F34" s="115" t="s">
        <v>120</v>
      </c>
      <c r="G34" s="286" t="s">
        <v>256</v>
      </c>
      <c r="H34" s="287">
        <v>4</v>
      </c>
      <c r="I34" s="116">
        <v>3599.9930000000004</v>
      </c>
      <c r="J34" s="288">
        <v>5.6179312590608115E-3</v>
      </c>
      <c r="K34" s="288">
        <v>0.33476000065233258</v>
      </c>
      <c r="L34" s="288">
        <v>0.16305587260864118</v>
      </c>
      <c r="M34" s="289">
        <v>19.751000000000001</v>
      </c>
      <c r="N34" s="290">
        <v>0</v>
      </c>
      <c r="O34" s="290">
        <v>0</v>
      </c>
      <c r="P34" s="291">
        <v>47</v>
      </c>
      <c r="Q34" s="292">
        <v>14</v>
      </c>
      <c r="R34" s="292">
        <v>3631</v>
      </c>
    </row>
    <row r="35" spans="1:18" ht="16.5">
      <c r="A35" s="281" t="s">
        <v>117</v>
      </c>
      <c r="B35" s="282" t="s">
        <v>383</v>
      </c>
      <c r="C35" s="283" t="s">
        <v>67</v>
      </c>
      <c r="D35" s="284">
        <v>0.82987395720001578</v>
      </c>
      <c r="E35" s="285">
        <v>6000</v>
      </c>
      <c r="F35" s="115" t="s">
        <v>120</v>
      </c>
      <c r="G35" s="286" t="s">
        <v>262</v>
      </c>
      <c r="H35" s="287">
        <v>4</v>
      </c>
      <c r="I35" s="116">
        <v>3471.6260000000002</v>
      </c>
      <c r="J35" s="288">
        <v>2.9664720663242017E-3</v>
      </c>
      <c r="K35" s="288">
        <v>0.29557254753890233</v>
      </c>
      <c r="L35" s="288">
        <v>0.24023325093198403</v>
      </c>
      <c r="M35" s="289">
        <v>17.625</v>
      </c>
      <c r="N35" s="290">
        <v>2.1603709616185611</v>
      </c>
      <c r="O35" s="290">
        <v>31.829465501180138</v>
      </c>
      <c r="P35" s="291">
        <v>1</v>
      </c>
      <c r="Q35" s="292">
        <v>96</v>
      </c>
      <c r="R35" s="292">
        <v>1428</v>
      </c>
    </row>
    <row r="36" spans="1:18" ht="16.5">
      <c r="A36" s="281" t="s">
        <v>117</v>
      </c>
      <c r="B36" s="282" t="s">
        <v>690</v>
      </c>
      <c r="C36" s="283" t="s">
        <v>67</v>
      </c>
      <c r="D36" s="284">
        <v>0.83517875180080592</v>
      </c>
      <c r="E36" s="285">
        <v>2505</v>
      </c>
      <c r="F36" s="115" t="s">
        <v>118</v>
      </c>
      <c r="G36" s="286" t="s">
        <v>579</v>
      </c>
      <c r="H36" s="287">
        <v>4</v>
      </c>
      <c r="I36" s="116">
        <v>1898.1610000000001</v>
      </c>
      <c r="J36" s="288">
        <v>1.8666378586585371E-2</v>
      </c>
      <c r="K36" s="288">
        <v>0.38440743622576329</v>
      </c>
      <c r="L36" s="288">
        <v>0.2887004843108672</v>
      </c>
      <c r="M36" s="289">
        <v>19.527000000000001</v>
      </c>
      <c r="N36" s="290">
        <v>0.63219084155664351</v>
      </c>
      <c r="O36" s="290">
        <v>43.568485497278679</v>
      </c>
      <c r="P36" s="291">
        <v>23</v>
      </c>
      <c r="Q36" s="292">
        <v>13</v>
      </c>
      <c r="R36" s="292">
        <v>906</v>
      </c>
    </row>
    <row r="37" spans="1:18" ht="16.5">
      <c r="A37" s="281" t="s">
        <v>117</v>
      </c>
      <c r="B37" s="282" t="s">
        <v>385</v>
      </c>
      <c r="C37" s="283" t="s">
        <v>67</v>
      </c>
      <c r="D37" s="284">
        <v>0.82822934579155527</v>
      </c>
      <c r="E37" s="285">
        <v>7164</v>
      </c>
      <c r="F37" s="115" t="s">
        <v>118</v>
      </c>
      <c r="G37" s="286" t="s">
        <v>197</v>
      </c>
      <c r="H37" s="287">
        <v>11</v>
      </c>
      <c r="I37" s="116">
        <v>2368.7349999999997</v>
      </c>
      <c r="J37" s="288">
        <v>1.9721546420016289E-2</v>
      </c>
      <c r="K37" s="288">
        <v>0.39265634745658551</v>
      </c>
      <c r="L37" s="288">
        <v>0.16425775719516394</v>
      </c>
      <c r="M37" s="289">
        <v>18.655000000000001</v>
      </c>
      <c r="N37" s="290">
        <v>8.4433252347772131E-2</v>
      </c>
      <c r="O37" s="290">
        <v>33.984384069978283</v>
      </c>
      <c r="P37" s="291">
        <v>13</v>
      </c>
      <c r="Q37" s="292">
        <v>5</v>
      </c>
      <c r="R37" s="292">
        <v>1704</v>
      </c>
    </row>
    <row r="38" spans="1:18" ht="16.5">
      <c r="A38" s="281" t="s">
        <v>117</v>
      </c>
      <c r="B38" s="282" t="s">
        <v>391</v>
      </c>
      <c r="C38" s="283" t="s">
        <v>67</v>
      </c>
      <c r="D38" s="284">
        <v>0.80668801203998486</v>
      </c>
      <c r="E38" s="285">
        <v>1370</v>
      </c>
      <c r="F38" s="115" t="s">
        <v>118</v>
      </c>
      <c r="G38" s="286" t="s">
        <v>195</v>
      </c>
      <c r="H38" s="287">
        <v>6</v>
      </c>
      <c r="I38" s="116">
        <v>2127.8190000000004</v>
      </c>
      <c r="J38" s="288">
        <v>1.1132625339054361E-2</v>
      </c>
      <c r="K38" s="288">
        <v>0.39750130966367192</v>
      </c>
      <c r="L38" s="288">
        <v>0.25483857987848224</v>
      </c>
      <c r="M38" s="289">
        <v>19.404</v>
      </c>
      <c r="N38" s="290">
        <v>0</v>
      </c>
      <c r="O38" s="290">
        <v>3.5247358915396463</v>
      </c>
      <c r="P38" s="291">
        <v>18</v>
      </c>
      <c r="Q38" s="292">
        <v>10</v>
      </c>
      <c r="R38" s="292">
        <v>1989</v>
      </c>
    </row>
    <row r="39" spans="1:18" ht="16.5">
      <c r="A39" s="281" t="s">
        <v>117</v>
      </c>
      <c r="B39" s="282" t="s">
        <v>397</v>
      </c>
      <c r="C39" s="283" t="s">
        <v>70</v>
      </c>
      <c r="D39" s="284">
        <v>0.79142857142857137</v>
      </c>
      <c r="E39" s="285">
        <v>6690</v>
      </c>
      <c r="F39" s="115" t="s">
        <v>118</v>
      </c>
      <c r="G39" s="286" t="s">
        <v>205</v>
      </c>
      <c r="H39" s="287">
        <v>1</v>
      </c>
      <c r="I39" s="116">
        <v>1232.19</v>
      </c>
      <c r="J39" s="288">
        <v>8.9719819033174004E-3</v>
      </c>
      <c r="K39" s="288">
        <v>0.39645287319204492</v>
      </c>
      <c r="L39" s="288">
        <v>0.21689343302657293</v>
      </c>
      <c r="M39" s="289">
        <v>21.731000000000002</v>
      </c>
      <c r="N39" s="290">
        <v>0.24346894553599688</v>
      </c>
      <c r="O39" s="290">
        <v>16.068950405375794</v>
      </c>
      <c r="P39" s="291">
        <v>11</v>
      </c>
      <c r="Q39" s="292">
        <v>4</v>
      </c>
      <c r="R39" s="292">
        <v>206</v>
      </c>
    </row>
    <row r="40" spans="1:18" ht="16.5">
      <c r="A40" s="281" t="s">
        <v>117</v>
      </c>
      <c r="B40" s="282" t="s">
        <v>555</v>
      </c>
      <c r="C40" s="283" t="s">
        <v>67</v>
      </c>
      <c r="D40" s="284">
        <v>0.81563238227602353</v>
      </c>
      <c r="E40" s="285">
        <v>1633</v>
      </c>
      <c r="F40" s="115" t="s">
        <v>118</v>
      </c>
      <c r="G40" s="286" t="s">
        <v>577</v>
      </c>
      <c r="H40" s="287">
        <v>10</v>
      </c>
      <c r="I40" s="116">
        <v>1598.5750000000003</v>
      </c>
      <c r="J40" s="288">
        <v>2.07529753566317E-2</v>
      </c>
      <c r="K40" s="288">
        <v>0.379520787547378</v>
      </c>
      <c r="L40" s="288">
        <v>0.26549928923627775</v>
      </c>
      <c r="M40" s="289">
        <v>20.491</v>
      </c>
      <c r="N40" s="290">
        <v>1.3136699873324678</v>
      </c>
      <c r="O40" s="290">
        <v>34.468198239056655</v>
      </c>
      <c r="P40" s="291">
        <v>18</v>
      </c>
      <c r="Q40" s="292">
        <v>23</v>
      </c>
      <c r="R40" s="292">
        <v>615</v>
      </c>
    </row>
    <row r="41" spans="1:18" ht="16.5">
      <c r="A41" s="281" t="s">
        <v>117</v>
      </c>
      <c r="B41" s="282" t="s">
        <v>401</v>
      </c>
      <c r="C41" s="283" t="s">
        <v>67</v>
      </c>
      <c r="D41" s="284">
        <v>0.84393945861953623</v>
      </c>
      <c r="E41" s="285">
        <v>9106</v>
      </c>
      <c r="F41" s="115" t="s">
        <v>118</v>
      </c>
      <c r="G41" s="286" t="s">
        <v>223</v>
      </c>
      <c r="H41" s="287">
        <v>14</v>
      </c>
      <c r="I41" s="116">
        <v>2325.1280000000002</v>
      </c>
      <c r="J41" s="288">
        <v>3.4693442065200498E-3</v>
      </c>
      <c r="K41" s="288">
        <v>0.39945047275194046</v>
      </c>
      <c r="L41" s="288">
        <v>0.21246142147873148</v>
      </c>
      <c r="M41" s="289">
        <v>17.596</v>
      </c>
      <c r="N41" s="290">
        <v>0.38707546423250672</v>
      </c>
      <c r="O41" s="290">
        <v>27.91244180965521</v>
      </c>
      <c r="P41" s="291">
        <v>76</v>
      </c>
      <c r="Q41" s="292">
        <v>9</v>
      </c>
      <c r="R41" s="292">
        <v>649</v>
      </c>
    </row>
    <row r="42" spans="1:18" ht="16.5">
      <c r="A42" s="281" t="s">
        <v>117</v>
      </c>
      <c r="B42" s="282" t="s">
        <v>557</v>
      </c>
      <c r="C42" s="283" t="s">
        <v>67</v>
      </c>
      <c r="D42" s="284">
        <v>0.81106463606678281</v>
      </c>
      <c r="E42" s="285">
        <v>5183</v>
      </c>
      <c r="F42" s="115" t="s">
        <v>118</v>
      </c>
      <c r="G42" s="286" t="s">
        <v>576</v>
      </c>
      <c r="H42" s="287">
        <v>2</v>
      </c>
      <c r="I42" s="116">
        <v>1725.8789999999999</v>
      </c>
      <c r="J42" s="288">
        <v>1.6991117264630647E-2</v>
      </c>
      <c r="K42" s="288">
        <v>0.37699040083677832</v>
      </c>
      <c r="L42" s="288">
        <v>0.38183441597006512</v>
      </c>
      <c r="M42" s="289">
        <v>18.539000000000001</v>
      </c>
      <c r="N42" s="290">
        <v>0.86912234287571732</v>
      </c>
      <c r="O42" s="290">
        <v>41.370223520884146</v>
      </c>
      <c r="P42" s="291">
        <v>5</v>
      </c>
      <c r="Q42" s="292">
        <v>15</v>
      </c>
      <c r="R42" s="292">
        <v>714</v>
      </c>
    </row>
    <row r="43" spans="1:18" ht="16.5">
      <c r="A43" s="281" t="s">
        <v>117</v>
      </c>
      <c r="B43" s="282" t="s">
        <v>405</v>
      </c>
      <c r="C43" s="283" t="s">
        <v>70</v>
      </c>
      <c r="D43" s="284">
        <v>0.78026084891627789</v>
      </c>
      <c r="E43" s="285">
        <v>8002</v>
      </c>
      <c r="F43" s="115" t="s">
        <v>120</v>
      </c>
      <c r="G43" s="286" t="s">
        <v>256</v>
      </c>
      <c r="H43" s="287">
        <v>4</v>
      </c>
      <c r="I43" s="116">
        <v>3543.2269999999999</v>
      </c>
      <c r="J43" s="288">
        <v>1.3192758958735333E-2</v>
      </c>
      <c r="K43" s="288">
        <v>0.32816129264725796</v>
      </c>
      <c r="L43" s="288">
        <v>0.22400048792185487</v>
      </c>
      <c r="M43" s="289">
        <v>18.088000000000001</v>
      </c>
      <c r="N43" s="290">
        <v>0.28222860121578436</v>
      </c>
      <c r="O43" s="290">
        <v>45.38235907549813</v>
      </c>
      <c r="P43" s="291">
        <v>23</v>
      </c>
      <c r="Q43" s="292">
        <v>18</v>
      </c>
      <c r="R43" s="292">
        <v>2523</v>
      </c>
    </row>
    <row r="44" spans="1:18" ht="16.5">
      <c r="A44" s="281" t="s">
        <v>117</v>
      </c>
      <c r="B44" s="282" t="s">
        <v>711</v>
      </c>
      <c r="C44" s="283" t="s">
        <v>70</v>
      </c>
      <c r="D44" s="284">
        <v>0.79974487975256814</v>
      </c>
      <c r="E44" s="285">
        <v>9215</v>
      </c>
      <c r="F44" s="115" t="s">
        <v>119</v>
      </c>
      <c r="G44" s="286" t="s">
        <v>229</v>
      </c>
      <c r="H44" s="287">
        <v>4</v>
      </c>
      <c r="I44" s="116">
        <v>3974.4050000000002</v>
      </c>
      <c r="J44" s="288">
        <v>2.1028397013341076E-2</v>
      </c>
      <c r="K44" s="288">
        <v>0.37282184714460476</v>
      </c>
      <c r="L44" s="288">
        <v>0.31627375670068852</v>
      </c>
      <c r="M44" s="289">
        <v>19.544</v>
      </c>
      <c r="N44" s="290">
        <v>9.8882725841981376</v>
      </c>
      <c r="O44" s="290">
        <v>43.276918180205591</v>
      </c>
      <c r="P44" s="291">
        <v>23</v>
      </c>
      <c r="Q44" s="292">
        <v>393</v>
      </c>
      <c r="R44" s="292">
        <v>1720</v>
      </c>
    </row>
    <row r="45" spans="1:18" ht="16.5">
      <c r="A45" s="281" t="s">
        <v>117</v>
      </c>
      <c r="B45" s="282" t="s">
        <v>413</v>
      </c>
      <c r="C45" s="283" t="s">
        <v>70</v>
      </c>
      <c r="D45" s="284">
        <v>0.7990566333570972</v>
      </c>
      <c r="E45" s="285">
        <v>4</v>
      </c>
      <c r="F45" s="115" t="s">
        <v>118</v>
      </c>
      <c r="G45" s="286" t="s">
        <v>213</v>
      </c>
      <c r="H45" s="287">
        <v>3</v>
      </c>
      <c r="I45" s="116">
        <v>1718.403</v>
      </c>
      <c r="J45" s="288">
        <v>1.2611436052090195E-2</v>
      </c>
      <c r="K45" s="288">
        <v>0.40375301883485443</v>
      </c>
      <c r="L45" s="288">
        <v>0.28456654230701411</v>
      </c>
      <c r="M45" s="289">
        <v>21.658000000000001</v>
      </c>
      <c r="N45" s="290">
        <v>0</v>
      </c>
      <c r="O45" s="290">
        <v>0</v>
      </c>
      <c r="P45" s="291">
        <v>2</v>
      </c>
      <c r="Q45" s="292">
        <v>27</v>
      </c>
      <c r="R45" s="292">
        <v>2230</v>
      </c>
    </row>
    <row r="46" spans="1:18" ht="16.5">
      <c r="A46" s="281" t="s">
        <v>117</v>
      </c>
      <c r="B46" s="282" t="s">
        <v>541</v>
      </c>
      <c r="C46" s="283" t="s">
        <v>67</v>
      </c>
      <c r="D46" s="284">
        <v>0.82375979992324866</v>
      </c>
      <c r="E46" s="285">
        <v>8938</v>
      </c>
      <c r="F46" s="115" t="s">
        <v>120</v>
      </c>
      <c r="G46" s="286" t="s">
        <v>258</v>
      </c>
      <c r="H46" s="287">
        <v>3</v>
      </c>
      <c r="I46" s="116">
        <v>1382.085</v>
      </c>
      <c r="J46" s="288">
        <v>1.1879403183505121E-2</v>
      </c>
      <c r="K46" s="288">
        <v>0.27578513007206185</v>
      </c>
      <c r="L46" s="288">
        <v>0.18016258044910408</v>
      </c>
      <c r="M46" s="289">
        <v>17.212</v>
      </c>
      <c r="N46" s="290">
        <v>0.57883559983647892</v>
      </c>
      <c r="O46" s="290">
        <v>27.422336542253188</v>
      </c>
      <c r="P46" s="291">
        <v>0</v>
      </c>
      <c r="Q46" s="292">
        <v>8</v>
      </c>
      <c r="R46" s="292">
        <v>379</v>
      </c>
    </row>
    <row r="47" spans="1:18" ht="16.5">
      <c r="A47" s="281" t="s">
        <v>117</v>
      </c>
      <c r="B47" s="282" t="s">
        <v>722</v>
      </c>
      <c r="C47" s="283" t="s">
        <v>70</v>
      </c>
      <c r="D47" s="284">
        <v>0.75023903542914794</v>
      </c>
      <c r="E47" s="285">
        <v>7679</v>
      </c>
      <c r="F47" s="115" t="s">
        <v>118</v>
      </c>
      <c r="G47" s="286" t="s">
        <v>572</v>
      </c>
      <c r="H47" s="287">
        <v>4</v>
      </c>
      <c r="I47" s="116">
        <v>1660.0429999999999</v>
      </c>
      <c r="J47" s="288">
        <v>1.8758665731367943E-2</v>
      </c>
      <c r="K47" s="288">
        <v>0.362841335859513</v>
      </c>
      <c r="L47" s="288">
        <v>0.22951212709550295</v>
      </c>
      <c r="M47" s="289">
        <v>20.704999999999998</v>
      </c>
      <c r="N47" s="290">
        <v>0.54215463093425897</v>
      </c>
      <c r="O47" s="290">
        <v>37.83034535852385</v>
      </c>
      <c r="P47" s="291">
        <v>15</v>
      </c>
      <c r="Q47" s="292">
        <v>12</v>
      </c>
      <c r="R47" s="292">
        <v>880</v>
      </c>
    </row>
    <row r="48" spans="1:18" ht="16.5">
      <c r="A48" s="281" t="s">
        <v>117</v>
      </c>
      <c r="B48" s="282" t="s">
        <v>424</v>
      </c>
      <c r="C48" s="283" t="s">
        <v>70</v>
      </c>
      <c r="D48" s="284">
        <v>0.78283858715654431</v>
      </c>
      <c r="E48" s="285">
        <v>6377</v>
      </c>
      <c r="F48" s="115" t="s">
        <v>118</v>
      </c>
      <c r="G48" s="286" t="s">
        <v>208</v>
      </c>
      <c r="H48" s="287">
        <v>5</v>
      </c>
      <c r="I48" s="116">
        <v>2481.4639999999999</v>
      </c>
      <c r="J48" s="288">
        <v>3.4108564355280598E-2</v>
      </c>
      <c r="K48" s="288">
        <v>0.37434771894241764</v>
      </c>
      <c r="L48" s="288">
        <v>0.27927062411544151</v>
      </c>
      <c r="M48" s="289">
        <v>17.863</v>
      </c>
      <c r="N48" s="290">
        <v>1.6522504457046325</v>
      </c>
      <c r="O48" s="290">
        <v>23.57479294481</v>
      </c>
      <c r="P48" s="291">
        <v>68</v>
      </c>
      <c r="Q48" s="292">
        <v>41</v>
      </c>
      <c r="R48" s="292">
        <v>585</v>
      </c>
    </row>
    <row r="49" spans="1:18" ht="16.5">
      <c r="A49" s="281" t="s">
        <v>117</v>
      </c>
      <c r="B49" s="282" t="s">
        <v>438</v>
      </c>
      <c r="C49" s="283" t="s">
        <v>70</v>
      </c>
      <c r="D49" s="284">
        <v>0.79556489104794292</v>
      </c>
      <c r="E49" s="285">
        <v>91</v>
      </c>
      <c r="F49" s="115" t="s">
        <v>120</v>
      </c>
      <c r="G49" s="286" t="s">
        <v>260</v>
      </c>
      <c r="H49" s="287">
        <v>4</v>
      </c>
      <c r="I49" s="116">
        <v>3653.23</v>
      </c>
      <c r="J49" s="288">
        <v>2.5642043265663893E-2</v>
      </c>
      <c r="K49" s="288">
        <v>0.2992547130069807</v>
      </c>
      <c r="L49" s="288">
        <v>0.18095374615132639</v>
      </c>
      <c r="M49" s="289">
        <v>17.727</v>
      </c>
      <c r="N49" s="290">
        <v>0.24635733309975008</v>
      </c>
      <c r="O49" s="290">
        <v>31.807469006878843</v>
      </c>
      <c r="P49" s="291">
        <v>13</v>
      </c>
      <c r="Q49" s="292">
        <v>9</v>
      </c>
      <c r="R49" s="292">
        <v>1162</v>
      </c>
    </row>
    <row r="50" spans="1:18" ht="16.5">
      <c r="A50" s="281" t="s">
        <v>117</v>
      </c>
      <c r="B50" s="282" t="s">
        <v>444</v>
      </c>
      <c r="C50" s="283" t="s">
        <v>67</v>
      </c>
      <c r="D50" s="284">
        <v>0.82523645579256688</v>
      </c>
      <c r="E50" s="285">
        <v>6487</v>
      </c>
      <c r="F50" s="115" t="s">
        <v>118</v>
      </c>
      <c r="G50" s="286" t="s">
        <v>201</v>
      </c>
      <c r="H50" s="287">
        <v>4</v>
      </c>
      <c r="I50" s="116">
        <v>2443.4140000000002</v>
      </c>
      <c r="J50" s="288">
        <v>3.030720210249303E-2</v>
      </c>
      <c r="K50" s="288">
        <v>0.35399473896259331</v>
      </c>
      <c r="L50" s="288">
        <v>0.23614500039698552</v>
      </c>
      <c r="M50" s="289">
        <v>17.276</v>
      </c>
      <c r="N50" s="290">
        <v>1.3914956695836234</v>
      </c>
      <c r="O50" s="290">
        <v>45.428240977583002</v>
      </c>
      <c r="P50" s="291">
        <v>7</v>
      </c>
      <c r="Q50" s="292">
        <v>34</v>
      </c>
      <c r="R50" s="292">
        <v>1110</v>
      </c>
    </row>
    <row r="51" spans="1:18" ht="16.5">
      <c r="A51" s="281" t="s">
        <v>117</v>
      </c>
      <c r="B51" s="282" t="s">
        <v>446</v>
      </c>
      <c r="C51" s="283" t="s">
        <v>67</v>
      </c>
      <c r="D51" s="284">
        <v>0.84744107412539604</v>
      </c>
      <c r="E51" s="285">
        <v>5939</v>
      </c>
      <c r="F51" s="115" t="s">
        <v>118</v>
      </c>
      <c r="G51" s="286" t="s">
        <v>205</v>
      </c>
      <c r="H51" s="287">
        <v>2</v>
      </c>
      <c r="I51" s="116">
        <v>1994.69</v>
      </c>
      <c r="J51" s="288">
        <v>1.3742833716585438E-2</v>
      </c>
      <c r="K51" s="288">
        <v>0.37630475698181137</v>
      </c>
      <c r="L51" s="288">
        <v>0.23643943790202676</v>
      </c>
      <c r="M51" s="289">
        <v>18.648</v>
      </c>
      <c r="N51" s="290">
        <v>0.20053241355799648</v>
      </c>
      <c r="O51" s="290">
        <v>19.351377908346659</v>
      </c>
      <c r="P51" s="291">
        <v>10</v>
      </c>
      <c r="Q51" s="292">
        <v>5</v>
      </c>
      <c r="R51" s="292">
        <v>393</v>
      </c>
    </row>
    <row r="52" spans="1:18" ht="16.5">
      <c r="A52" s="281" t="s">
        <v>117</v>
      </c>
      <c r="B52" s="282" t="s">
        <v>454</v>
      </c>
      <c r="C52" s="283" t="s">
        <v>70</v>
      </c>
      <c r="D52" s="284">
        <v>0.78737805886483236</v>
      </c>
      <c r="E52" s="285">
        <v>3041</v>
      </c>
      <c r="F52" s="115" t="s">
        <v>119</v>
      </c>
      <c r="G52" s="286" t="s">
        <v>246</v>
      </c>
      <c r="H52" s="287">
        <v>2</v>
      </c>
      <c r="I52" s="116">
        <v>2053.2019999999998</v>
      </c>
      <c r="J52" s="288">
        <v>1.9608274503835146E-2</v>
      </c>
      <c r="K52" s="288">
        <v>0.35722460011467727</v>
      </c>
      <c r="L52" s="288">
        <v>0.18897312587850584</v>
      </c>
      <c r="M52" s="289">
        <v>18.46</v>
      </c>
      <c r="N52" s="290">
        <v>0</v>
      </c>
      <c r="O52" s="290">
        <v>62.974807154873226</v>
      </c>
      <c r="P52" s="291">
        <v>4</v>
      </c>
      <c r="Q52" s="292">
        <v>0</v>
      </c>
      <c r="R52" s="292">
        <v>1293</v>
      </c>
    </row>
    <row r="53" spans="1:18" ht="16.5">
      <c r="A53" s="281" t="s">
        <v>117</v>
      </c>
      <c r="B53" s="282" t="s">
        <v>458</v>
      </c>
      <c r="C53" s="283" t="s">
        <v>67</v>
      </c>
      <c r="D53" s="284">
        <v>0.80327103987071236</v>
      </c>
      <c r="E53" s="285">
        <v>8988</v>
      </c>
      <c r="F53" s="115" t="s">
        <v>119</v>
      </c>
      <c r="G53" s="286" t="s">
        <v>226</v>
      </c>
      <c r="H53" s="287">
        <v>3</v>
      </c>
      <c r="I53" s="116">
        <v>2008.8080000000002</v>
      </c>
      <c r="J53" s="288">
        <v>2.5024016110782185E-2</v>
      </c>
      <c r="K53" s="288">
        <v>0.37434058579476259</v>
      </c>
      <c r="L53" s="288">
        <v>0.23098275196036655</v>
      </c>
      <c r="M53" s="289">
        <v>20.431000000000001</v>
      </c>
      <c r="N53" s="290">
        <v>0.24890382754349841</v>
      </c>
      <c r="O53" s="290">
        <v>61.529026168752807</v>
      </c>
      <c r="P53" s="291">
        <v>15</v>
      </c>
      <c r="Q53" s="292">
        <v>5</v>
      </c>
      <c r="R53" s="292">
        <v>1376</v>
      </c>
    </row>
    <row r="54" spans="1:18" ht="16.5">
      <c r="A54" s="281" t="s">
        <v>117</v>
      </c>
      <c r="B54" s="282" t="s">
        <v>545</v>
      </c>
      <c r="C54" s="283" t="s">
        <v>67</v>
      </c>
      <c r="D54" s="284">
        <v>0.82610667076855582</v>
      </c>
      <c r="E54" s="285">
        <v>2116</v>
      </c>
      <c r="F54" s="115" t="s">
        <v>118</v>
      </c>
      <c r="G54" s="286" t="s">
        <v>521</v>
      </c>
      <c r="H54" s="287">
        <v>3</v>
      </c>
      <c r="I54" s="116">
        <v>2112.5520000000001</v>
      </c>
      <c r="J54" s="288">
        <v>5.8606558966378614E-3</v>
      </c>
      <c r="K54" s="288">
        <v>0.40350586921907389</v>
      </c>
      <c r="L54" s="288">
        <v>0.36922168069709049</v>
      </c>
      <c r="M54" s="289">
        <v>19.943000000000001</v>
      </c>
      <c r="N54" s="290">
        <v>0.42602501618895061</v>
      </c>
      <c r="O54" s="290">
        <v>26.508223229534703</v>
      </c>
      <c r="P54" s="291">
        <v>47</v>
      </c>
      <c r="Q54" s="292">
        <v>9</v>
      </c>
      <c r="R54" s="292">
        <v>560</v>
      </c>
    </row>
    <row r="55" spans="1:18" ht="16.5">
      <c r="A55" s="281" t="s">
        <v>117</v>
      </c>
      <c r="B55" s="282" t="s">
        <v>460</v>
      </c>
      <c r="C55" s="283" t="s">
        <v>67</v>
      </c>
      <c r="D55" s="284">
        <v>0.8103129616477579</v>
      </c>
      <c r="E55" s="285">
        <v>257</v>
      </c>
      <c r="F55" s="115" t="s">
        <v>120</v>
      </c>
      <c r="G55" s="286" t="s">
        <v>262</v>
      </c>
      <c r="H55" s="287">
        <v>7</v>
      </c>
      <c r="I55" s="116">
        <v>3657.3110000000001</v>
      </c>
      <c r="J55" s="288">
        <v>1.1654727881036333E-2</v>
      </c>
      <c r="K55" s="288">
        <v>0.28079568349930639</v>
      </c>
      <c r="L55" s="288">
        <v>0.16050043324179977</v>
      </c>
      <c r="M55" s="289">
        <v>18.925999999999998</v>
      </c>
      <c r="N55" s="290">
        <v>0.10936997154466765</v>
      </c>
      <c r="O55" s="290">
        <v>22.803639067063205</v>
      </c>
      <c r="P55" s="291">
        <v>11</v>
      </c>
      <c r="Q55" s="292">
        <v>16</v>
      </c>
      <c r="R55" s="292">
        <v>3283</v>
      </c>
    </row>
    <row r="56" spans="1:18" ht="16.5">
      <c r="A56" s="281" t="s">
        <v>117</v>
      </c>
      <c r="B56" s="282" t="s">
        <v>464</v>
      </c>
      <c r="C56" s="283" t="s">
        <v>67</v>
      </c>
      <c r="D56" s="284">
        <v>0.8123165163833842</v>
      </c>
      <c r="E56" s="285">
        <v>5295</v>
      </c>
      <c r="F56" s="115" t="s">
        <v>118</v>
      </c>
      <c r="G56" s="286" t="s">
        <v>208</v>
      </c>
      <c r="H56" s="287">
        <v>5</v>
      </c>
      <c r="I56" s="116">
        <v>2206.3589999999999</v>
      </c>
      <c r="J56" s="288">
        <v>6.9736302087345901E-3</v>
      </c>
      <c r="K56" s="288">
        <v>0.36315263043321144</v>
      </c>
      <c r="L56" s="288">
        <v>0.23658887787526872</v>
      </c>
      <c r="M56" s="289">
        <v>17.669</v>
      </c>
      <c r="N56" s="290">
        <v>0.63452955751987783</v>
      </c>
      <c r="O56" s="290">
        <v>13.41576778756313</v>
      </c>
      <c r="P56" s="291">
        <v>73</v>
      </c>
      <c r="Q56" s="292">
        <v>14</v>
      </c>
      <c r="R56" s="292">
        <v>296</v>
      </c>
    </row>
    <row r="57" spans="1:18" ht="16.5">
      <c r="A57" s="281" t="s">
        <v>117</v>
      </c>
      <c r="B57" s="282" t="s">
        <v>468</v>
      </c>
      <c r="C57" s="283" t="s">
        <v>70</v>
      </c>
      <c r="D57" s="284">
        <v>0.78948437447484954</v>
      </c>
      <c r="E57" s="285">
        <v>4685</v>
      </c>
      <c r="F57" s="115" t="s">
        <v>119</v>
      </c>
      <c r="G57" s="286" t="s">
        <v>236</v>
      </c>
      <c r="H57" s="287">
        <v>13</v>
      </c>
      <c r="I57" s="116">
        <v>1902.1050000000002</v>
      </c>
      <c r="J57" s="288">
        <v>4.1474204663110741E-2</v>
      </c>
      <c r="K57" s="288">
        <v>0.34714933059569525</v>
      </c>
      <c r="L57" s="288">
        <v>0.22919926717902467</v>
      </c>
      <c r="M57" s="289">
        <v>18.215</v>
      </c>
      <c r="N57" s="290">
        <v>0.26286666614093329</v>
      </c>
      <c r="O57" s="290">
        <v>18.295519963408957</v>
      </c>
      <c r="P57" s="291">
        <v>12</v>
      </c>
      <c r="Q57" s="292">
        <v>5</v>
      </c>
      <c r="R57" s="292">
        <v>368</v>
      </c>
    </row>
    <row r="58" spans="1:18" ht="16.5">
      <c r="A58" s="281" t="s">
        <v>117</v>
      </c>
      <c r="B58" s="282" t="s">
        <v>474</v>
      </c>
      <c r="C58" s="283" t="s">
        <v>67</v>
      </c>
      <c r="D58" s="284">
        <v>0.8220884374286257</v>
      </c>
      <c r="E58" s="285">
        <v>8880</v>
      </c>
      <c r="F58" s="115" t="s">
        <v>118</v>
      </c>
      <c r="G58" s="286" t="s">
        <v>202</v>
      </c>
      <c r="H58" s="287">
        <v>3</v>
      </c>
      <c r="I58" s="116">
        <v>2325.3449999999998</v>
      </c>
      <c r="J58" s="288">
        <v>9.8873915112208822E-3</v>
      </c>
      <c r="K58" s="288">
        <v>0.41304295584222794</v>
      </c>
      <c r="L58" s="288">
        <v>0.19954028326979439</v>
      </c>
      <c r="M58" s="289">
        <v>18.024000000000001</v>
      </c>
      <c r="N58" s="290">
        <v>0.3440349711548179</v>
      </c>
      <c r="O58" s="290">
        <v>25.587600979639582</v>
      </c>
      <c r="P58" s="291">
        <v>25</v>
      </c>
      <c r="Q58" s="292">
        <v>8</v>
      </c>
      <c r="R58" s="292">
        <v>595</v>
      </c>
    </row>
    <row r="59" spans="1:18" ht="16.5">
      <c r="A59" s="281" t="s">
        <v>117</v>
      </c>
      <c r="B59" s="282" t="s">
        <v>760</v>
      </c>
      <c r="C59" s="283" t="s">
        <v>70</v>
      </c>
      <c r="D59" s="284">
        <v>0.78559256157921986</v>
      </c>
      <c r="E59" s="285">
        <v>7615</v>
      </c>
      <c r="F59" s="115" t="s">
        <v>119</v>
      </c>
      <c r="G59" s="286" t="s">
        <v>581</v>
      </c>
      <c r="H59" s="287">
        <v>4</v>
      </c>
      <c r="I59" s="116">
        <v>2163.3180000000002</v>
      </c>
      <c r="J59" s="288">
        <v>5.6043560806341389E-2</v>
      </c>
      <c r="K59" s="288">
        <v>0.38955591865114647</v>
      </c>
      <c r="L59" s="288">
        <v>0.25839936615883563</v>
      </c>
      <c r="M59" s="289">
        <v>17.003</v>
      </c>
      <c r="N59" s="290">
        <v>4.6225289116070774E-2</v>
      </c>
      <c r="O59" s="290">
        <v>22.280589353946112</v>
      </c>
      <c r="P59" s="291">
        <v>35</v>
      </c>
      <c r="Q59" s="292">
        <v>1</v>
      </c>
      <c r="R59" s="292">
        <v>482</v>
      </c>
    </row>
    <row r="60" spans="1:18" ht="16.5">
      <c r="A60" s="281" t="s">
        <v>117</v>
      </c>
      <c r="B60" s="282" t="s">
        <v>476</v>
      </c>
      <c r="C60" s="283" t="s">
        <v>70</v>
      </c>
      <c r="D60" s="284">
        <v>0.75742334715377602</v>
      </c>
      <c r="E60" s="285">
        <v>231</v>
      </c>
      <c r="F60" s="115" t="s">
        <v>118</v>
      </c>
      <c r="G60" s="286" t="s">
        <v>223</v>
      </c>
      <c r="H60" s="287">
        <v>2</v>
      </c>
      <c r="I60" s="116">
        <v>1636.377</v>
      </c>
      <c r="J60" s="288">
        <v>1.6886605993558616E-2</v>
      </c>
      <c r="K60" s="288">
        <v>0.40372878600790429</v>
      </c>
      <c r="L60" s="288">
        <v>0.30738637856679729</v>
      </c>
      <c r="M60" s="289">
        <v>20.835999999999999</v>
      </c>
      <c r="N60" s="290">
        <v>1.5277653010278194</v>
      </c>
      <c r="O60" s="290">
        <v>63.616147134798403</v>
      </c>
      <c r="P60" s="291">
        <v>18</v>
      </c>
      <c r="Q60" s="292">
        <v>25</v>
      </c>
      <c r="R60" s="292">
        <v>1041</v>
      </c>
    </row>
    <row r="61" spans="1:18" ht="16.5">
      <c r="A61" s="281" t="s">
        <v>117</v>
      </c>
      <c r="B61" s="282" t="s">
        <v>478</v>
      </c>
      <c r="C61" s="283" t="s">
        <v>70</v>
      </c>
      <c r="D61" s="284">
        <v>0.78780800099029347</v>
      </c>
      <c r="E61" s="285">
        <v>2999</v>
      </c>
      <c r="F61" s="115" t="s">
        <v>118</v>
      </c>
      <c r="G61" s="286" t="s">
        <v>216</v>
      </c>
      <c r="H61" s="287">
        <v>5</v>
      </c>
      <c r="I61" s="116">
        <v>2257.8049999999998</v>
      </c>
      <c r="J61" s="288">
        <v>3.2609277719018795E-2</v>
      </c>
      <c r="K61" s="288">
        <v>0.38222006161947103</v>
      </c>
      <c r="L61" s="288">
        <v>0.31930205265605277</v>
      </c>
      <c r="M61" s="289">
        <v>18.13</v>
      </c>
      <c r="N61" s="290">
        <v>0.35432643651688256</v>
      </c>
      <c r="O61" s="290">
        <v>10.275466658989595</v>
      </c>
      <c r="P61" s="291">
        <v>31</v>
      </c>
      <c r="Q61" s="292">
        <v>30</v>
      </c>
      <c r="R61" s="292">
        <v>1779</v>
      </c>
    </row>
    <row r="62" spans="1:18" ht="16.5">
      <c r="A62" s="281" t="s">
        <v>117</v>
      </c>
      <c r="B62" s="282" t="s">
        <v>480</v>
      </c>
      <c r="C62" s="283" t="s">
        <v>67</v>
      </c>
      <c r="D62" s="284">
        <v>0.84159701674938203</v>
      </c>
      <c r="E62" s="285">
        <v>4406</v>
      </c>
      <c r="F62" s="115" t="s">
        <v>120</v>
      </c>
      <c r="G62" s="286" t="s">
        <v>258</v>
      </c>
      <c r="H62" s="287">
        <v>3</v>
      </c>
      <c r="I62" s="116">
        <v>1627.7339999999999</v>
      </c>
      <c r="J62" s="288">
        <v>1.0076539491918262E-2</v>
      </c>
      <c r="K62" s="288">
        <v>0.31583185918918372</v>
      </c>
      <c r="L62" s="288">
        <v>0.17017522519035666</v>
      </c>
      <c r="M62" s="289">
        <v>16.937999999999999</v>
      </c>
      <c r="N62" s="290">
        <v>0.24574039738679662</v>
      </c>
      <c r="O62" s="290">
        <v>49.823865570173012</v>
      </c>
      <c r="P62" s="291">
        <v>9</v>
      </c>
      <c r="Q62" s="292">
        <v>5</v>
      </c>
      <c r="R62" s="292">
        <v>984</v>
      </c>
    </row>
    <row r="63" spans="1:18" ht="16.5">
      <c r="A63" s="281" t="s">
        <v>117</v>
      </c>
      <c r="B63" s="282" t="s">
        <v>482</v>
      </c>
      <c r="C63" s="283" t="s">
        <v>67</v>
      </c>
      <c r="D63" s="284">
        <v>0.84849712882702877</v>
      </c>
      <c r="E63" s="285">
        <v>7959</v>
      </c>
      <c r="F63" s="115" t="s">
        <v>120</v>
      </c>
      <c r="G63" s="286" t="s">
        <v>255</v>
      </c>
      <c r="H63" s="287">
        <v>3</v>
      </c>
      <c r="I63" s="116">
        <v>3077.0859999999998</v>
      </c>
      <c r="J63" s="288">
        <v>3.3111877061706863E-3</v>
      </c>
      <c r="K63" s="288">
        <v>0.2907223105420445</v>
      </c>
      <c r="L63" s="288">
        <v>0.20701403860665579</v>
      </c>
      <c r="M63" s="289">
        <v>16.402000000000001</v>
      </c>
      <c r="N63" s="290">
        <v>0.64996558432231022</v>
      </c>
      <c r="O63" s="290">
        <v>34.220688014569632</v>
      </c>
      <c r="P63" s="291">
        <v>21</v>
      </c>
      <c r="Q63" s="292">
        <v>20</v>
      </c>
      <c r="R63" s="292">
        <v>1053</v>
      </c>
    </row>
    <row r="64" spans="1:18" ht="16.5">
      <c r="A64" s="281" t="s">
        <v>117</v>
      </c>
      <c r="B64" s="282" t="s">
        <v>488</v>
      </c>
      <c r="C64" s="283" t="s">
        <v>70</v>
      </c>
      <c r="D64" s="284">
        <v>0.76860533921659646</v>
      </c>
      <c r="E64" s="285">
        <v>4339</v>
      </c>
      <c r="F64" s="115" t="s">
        <v>118</v>
      </c>
      <c r="G64" s="286" t="s">
        <v>197</v>
      </c>
      <c r="H64" s="287">
        <v>13</v>
      </c>
      <c r="I64" s="116">
        <v>1634.2139999999997</v>
      </c>
      <c r="J64" s="288">
        <v>9.3562554622319705E-3</v>
      </c>
      <c r="K64" s="288">
        <v>0.3923919525599831</v>
      </c>
      <c r="L64" s="288">
        <v>0.27159625475728699</v>
      </c>
      <c r="M64" s="289">
        <v>21.562999999999999</v>
      </c>
      <c r="N64" s="290">
        <v>1.0402554377823225</v>
      </c>
      <c r="O64" s="290">
        <v>45.710047766082049</v>
      </c>
      <c r="P64" s="291">
        <v>3</v>
      </c>
      <c r="Q64" s="292">
        <v>19</v>
      </c>
      <c r="R64" s="292">
        <v>795</v>
      </c>
    </row>
  </sheetData>
  <phoneticPr fontId="3" type="noConversion"/>
  <conditionalFormatting sqref="C14:D64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61"/>
  <sheetViews>
    <sheetView showGridLines="0" zoomScaleNormal="100" zoomScaleSheetLayoutView="85" workbookViewId="0"/>
  </sheetViews>
  <sheetFormatPr defaultRowHeight="13.5"/>
  <cols>
    <col min="1" max="2" width="9.140625" style="122"/>
    <col min="3" max="3" width="9.85546875" style="122" customWidth="1"/>
    <col min="4" max="16384" width="9.140625" style="122"/>
  </cols>
  <sheetData>
    <row r="1" spans="1:11" ht="3.75" customHeight="1">
      <c r="A1" s="117"/>
      <c r="B1" s="118"/>
      <c r="C1" s="119"/>
      <c r="D1" s="120"/>
      <c r="E1" s="120"/>
      <c r="F1" s="121"/>
      <c r="G1" s="120"/>
      <c r="H1" s="120"/>
      <c r="I1" s="120"/>
      <c r="J1" s="120"/>
      <c r="K1" s="120"/>
    </row>
    <row r="2" spans="1:11" ht="41.25">
      <c r="A2" s="311" t="s">
        <v>780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</row>
    <row r="4" spans="1:11" ht="17.25">
      <c r="A4" s="123" t="s">
        <v>492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6" spans="1:11" ht="26.25">
      <c r="A6" s="125"/>
    </row>
    <row r="7" spans="1:11" ht="130.5" customHeight="1">
      <c r="A7" s="125"/>
    </row>
    <row r="8" spans="1:11" ht="26.25">
      <c r="A8" s="125"/>
    </row>
    <row r="9" spans="1:11" ht="26.25">
      <c r="A9" s="125"/>
    </row>
    <row r="10" spans="1:11" ht="40.5" customHeight="1">
      <c r="A10" s="125" t="s">
        <v>493</v>
      </c>
    </row>
    <row r="11" spans="1:11" ht="19.5" customHeight="1">
      <c r="A11" s="125"/>
    </row>
    <row r="12" spans="1:11" ht="17.25">
      <c r="A12" s="126" t="s">
        <v>494</v>
      </c>
    </row>
    <row r="13" spans="1:11" ht="40.5">
      <c r="A13" s="276" t="s">
        <v>0</v>
      </c>
      <c r="B13" s="277" t="s">
        <v>74</v>
      </c>
      <c r="C13" s="278" t="s">
        <v>65</v>
      </c>
      <c r="D13" s="278" t="s">
        <v>157</v>
      </c>
      <c r="E13" s="279" t="s">
        <v>143</v>
      </c>
      <c r="F13" s="277" t="s">
        <v>148</v>
      </c>
      <c r="G13" s="279" t="s">
        <v>146</v>
      </c>
      <c r="H13" s="279" t="s">
        <v>150</v>
      </c>
      <c r="I13" s="114" t="s">
        <v>152</v>
      </c>
      <c r="J13" s="279" t="s">
        <v>6</v>
      </c>
      <c r="K13" s="293" t="s">
        <v>7</v>
      </c>
    </row>
    <row r="14" spans="1:11" ht="16.5">
      <c r="A14" s="281" t="s">
        <v>117</v>
      </c>
      <c r="B14" s="282" t="s">
        <v>503</v>
      </c>
      <c r="C14" s="283" t="s">
        <v>70</v>
      </c>
      <c r="D14" s="284">
        <v>0.7818535041248853</v>
      </c>
      <c r="E14" s="285">
        <v>2887</v>
      </c>
      <c r="F14" s="115" t="s">
        <v>118</v>
      </c>
      <c r="G14" s="286" t="s">
        <v>223</v>
      </c>
      <c r="H14" s="287">
        <v>12</v>
      </c>
      <c r="I14" s="116">
        <v>1638.9609999999998</v>
      </c>
      <c r="J14" s="290">
        <v>0.97622823239845258</v>
      </c>
      <c r="K14" s="294">
        <v>42.34389958028288</v>
      </c>
    </row>
    <row r="15" spans="1:11" ht="16.5">
      <c r="A15" s="281" t="s">
        <v>117</v>
      </c>
      <c r="B15" s="282" t="s">
        <v>280</v>
      </c>
      <c r="C15" s="283" t="s">
        <v>69</v>
      </c>
      <c r="D15" s="284">
        <v>0.85064887910608122</v>
      </c>
      <c r="E15" s="285">
        <v>1614</v>
      </c>
      <c r="F15" s="115" t="s">
        <v>118</v>
      </c>
      <c r="G15" s="286" t="s">
        <v>521</v>
      </c>
      <c r="H15" s="287">
        <v>15</v>
      </c>
      <c r="I15" s="116">
        <v>2124.5380000000005</v>
      </c>
      <c r="J15" s="290">
        <v>0.65896679654588419</v>
      </c>
      <c r="K15" s="294">
        <v>42.738703661690202</v>
      </c>
    </row>
    <row r="16" spans="1:11" ht="16.5">
      <c r="A16" s="281" t="s">
        <v>117</v>
      </c>
      <c r="B16" s="282" t="s">
        <v>290</v>
      </c>
      <c r="C16" s="283" t="s">
        <v>70</v>
      </c>
      <c r="D16" s="284">
        <v>0.72636233213674095</v>
      </c>
      <c r="E16" s="285">
        <v>5366</v>
      </c>
      <c r="F16" s="115" t="s">
        <v>119</v>
      </c>
      <c r="G16" s="286" t="s">
        <v>230</v>
      </c>
      <c r="H16" s="287">
        <v>3</v>
      </c>
      <c r="I16" s="116">
        <v>1700.2370000000001</v>
      </c>
      <c r="J16" s="290">
        <v>0.23526131945134707</v>
      </c>
      <c r="K16" s="294">
        <v>38.75930237960943</v>
      </c>
    </row>
    <row r="17" spans="1:11" ht="16.5">
      <c r="A17" s="281" t="s">
        <v>117</v>
      </c>
      <c r="B17" s="282" t="s">
        <v>298</v>
      </c>
      <c r="C17" s="283" t="s">
        <v>67</v>
      </c>
      <c r="D17" s="284">
        <v>0.83769230769230763</v>
      </c>
      <c r="E17" s="285">
        <v>2278</v>
      </c>
      <c r="F17" s="115" t="s">
        <v>120</v>
      </c>
      <c r="G17" s="286" t="s">
        <v>255</v>
      </c>
      <c r="H17" s="287">
        <v>1</v>
      </c>
      <c r="I17" s="116">
        <v>2830.8690000000001</v>
      </c>
      <c r="J17" s="290">
        <v>0</v>
      </c>
      <c r="K17" s="294">
        <v>56.872995535999721</v>
      </c>
    </row>
    <row r="18" spans="1:11" ht="16.5">
      <c r="A18" s="281" t="s">
        <v>117</v>
      </c>
      <c r="B18" s="282" t="s">
        <v>539</v>
      </c>
      <c r="C18" s="283" t="s">
        <v>69</v>
      </c>
      <c r="D18" s="284">
        <v>0.86434942977141438</v>
      </c>
      <c r="E18" s="285">
        <v>533</v>
      </c>
      <c r="F18" s="115" t="s">
        <v>118</v>
      </c>
      <c r="G18" s="286" t="s">
        <v>521</v>
      </c>
      <c r="H18" s="287">
        <v>2</v>
      </c>
      <c r="I18" s="116">
        <v>2205.6610000000001</v>
      </c>
      <c r="J18" s="290">
        <v>0.40804094554874931</v>
      </c>
      <c r="K18" s="294">
        <v>24.75448402995746</v>
      </c>
    </row>
    <row r="19" spans="1:11" ht="16.5">
      <c r="A19" s="281" t="s">
        <v>117</v>
      </c>
      <c r="B19" s="282" t="s">
        <v>630</v>
      </c>
      <c r="C19" s="283" t="s">
        <v>69</v>
      </c>
      <c r="D19" s="284">
        <v>0.87316839277720626</v>
      </c>
      <c r="E19" s="285">
        <v>4557</v>
      </c>
      <c r="F19" s="115" t="s">
        <v>118</v>
      </c>
      <c r="G19" s="286" t="s">
        <v>566</v>
      </c>
      <c r="H19" s="287">
        <v>2</v>
      </c>
      <c r="I19" s="116">
        <v>1844.1970000000001</v>
      </c>
      <c r="J19" s="290">
        <v>0.32534485198707075</v>
      </c>
      <c r="K19" s="294">
        <v>54.874831701819268</v>
      </c>
    </row>
    <row r="20" spans="1:11" ht="16.5">
      <c r="A20" s="281" t="s">
        <v>117</v>
      </c>
      <c r="B20" s="282" t="s">
        <v>307</v>
      </c>
      <c r="C20" s="283" t="s">
        <v>67</v>
      </c>
      <c r="D20" s="284">
        <v>0.84153671374294658</v>
      </c>
      <c r="E20" s="285">
        <v>852</v>
      </c>
      <c r="F20" s="115" t="s">
        <v>118</v>
      </c>
      <c r="G20" s="286" t="s">
        <v>191</v>
      </c>
      <c r="H20" s="287">
        <v>7</v>
      </c>
      <c r="I20" s="116">
        <v>2415.627</v>
      </c>
      <c r="J20" s="290">
        <v>0.66235391473932026</v>
      </c>
      <c r="K20" s="294">
        <v>21.609296468370324</v>
      </c>
    </row>
    <row r="21" spans="1:11" ht="16.5">
      <c r="A21" s="281" t="s">
        <v>117</v>
      </c>
      <c r="B21" s="282" t="s">
        <v>311</v>
      </c>
      <c r="C21" s="283" t="s">
        <v>70</v>
      </c>
      <c r="D21" s="284">
        <v>0.78569310943631954</v>
      </c>
      <c r="E21" s="285">
        <v>4554</v>
      </c>
      <c r="F21" s="115" t="s">
        <v>119</v>
      </c>
      <c r="G21" s="286" t="s">
        <v>236</v>
      </c>
      <c r="H21" s="287">
        <v>10</v>
      </c>
      <c r="I21" s="116">
        <v>1826.221</v>
      </c>
      <c r="J21" s="290">
        <v>0.82136827908560905</v>
      </c>
      <c r="K21" s="294">
        <v>41.123171839552825</v>
      </c>
    </row>
    <row r="22" spans="1:11" ht="16.5">
      <c r="A22" s="281" t="s">
        <v>117</v>
      </c>
      <c r="B22" s="282" t="s">
        <v>317</v>
      </c>
      <c r="C22" s="283" t="s">
        <v>67</v>
      </c>
      <c r="D22" s="284">
        <v>0.84446060209434304</v>
      </c>
      <c r="E22" s="285">
        <v>9914</v>
      </c>
      <c r="F22" s="115" t="s">
        <v>119</v>
      </c>
      <c r="G22" s="286" t="s">
        <v>240</v>
      </c>
      <c r="H22" s="287">
        <v>2</v>
      </c>
      <c r="I22" s="116">
        <v>1281.261</v>
      </c>
      <c r="J22" s="290">
        <v>1.0146254354108961</v>
      </c>
      <c r="K22" s="294">
        <v>31.687532828986445</v>
      </c>
    </row>
    <row r="23" spans="1:11" ht="16.5">
      <c r="A23" s="281" t="s">
        <v>117</v>
      </c>
      <c r="B23" s="282" t="s">
        <v>319</v>
      </c>
      <c r="C23" s="283" t="s">
        <v>67</v>
      </c>
      <c r="D23" s="284">
        <v>0.80656368144700286</v>
      </c>
      <c r="E23" s="285">
        <v>5010</v>
      </c>
      <c r="F23" s="115" t="s">
        <v>119</v>
      </c>
      <c r="G23" s="286" t="s">
        <v>231</v>
      </c>
      <c r="H23" s="287">
        <v>2</v>
      </c>
      <c r="I23" s="116">
        <v>1827.4269999999999</v>
      </c>
      <c r="J23" s="290">
        <v>0.16416524435723015</v>
      </c>
      <c r="K23" s="294">
        <v>57.238948532554247</v>
      </c>
    </row>
    <row r="24" spans="1:11" ht="16.5">
      <c r="A24" s="281" t="s">
        <v>117</v>
      </c>
      <c r="B24" s="282" t="s">
        <v>646</v>
      </c>
      <c r="C24" s="283" t="s">
        <v>70</v>
      </c>
      <c r="D24" s="284">
        <v>0.74883374534742619</v>
      </c>
      <c r="E24" s="285">
        <v>7884</v>
      </c>
      <c r="F24" s="115" t="s">
        <v>119</v>
      </c>
      <c r="G24" s="286" t="s">
        <v>581</v>
      </c>
      <c r="H24" s="287">
        <v>3</v>
      </c>
      <c r="I24" s="116">
        <v>1438.6379999999999</v>
      </c>
      <c r="J24" s="290">
        <v>0.69510189498678621</v>
      </c>
      <c r="K24" s="294">
        <v>67.355373624219581</v>
      </c>
    </row>
    <row r="25" spans="1:11" ht="16.5">
      <c r="A25" s="281" t="s">
        <v>117</v>
      </c>
      <c r="B25" s="282" t="s">
        <v>325</v>
      </c>
      <c r="C25" s="283" t="s">
        <v>70</v>
      </c>
      <c r="D25" s="284">
        <v>0.77235986381396859</v>
      </c>
      <c r="E25" s="285">
        <v>9059</v>
      </c>
      <c r="F25" s="115" t="s">
        <v>119</v>
      </c>
      <c r="G25" s="286" t="s">
        <v>230</v>
      </c>
      <c r="H25" s="287">
        <v>3</v>
      </c>
      <c r="I25" s="116">
        <v>1815.394</v>
      </c>
      <c r="J25" s="290">
        <v>0.60592907104463278</v>
      </c>
      <c r="K25" s="294">
        <v>46.326031704412372</v>
      </c>
    </row>
    <row r="26" spans="1:11" ht="16.5">
      <c r="A26" s="281" t="s">
        <v>117</v>
      </c>
      <c r="B26" s="282" t="s">
        <v>333</v>
      </c>
      <c r="C26" s="283" t="s">
        <v>67</v>
      </c>
      <c r="D26" s="284">
        <v>0.83868614289920218</v>
      </c>
      <c r="E26" s="285">
        <v>3551</v>
      </c>
      <c r="F26" s="115" t="s">
        <v>118</v>
      </c>
      <c r="G26" s="286" t="s">
        <v>207</v>
      </c>
      <c r="H26" s="287">
        <v>4</v>
      </c>
      <c r="I26" s="116">
        <v>2017.8220000000001</v>
      </c>
      <c r="J26" s="290">
        <v>0.39646708183377916</v>
      </c>
      <c r="K26" s="294">
        <v>32.906767792203674</v>
      </c>
    </row>
    <row r="27" spans="1:11" ht="16.5">
      <c r="A27" s="281" t="s">
        <v>117</v>
      </c>
      <c r="B27" s="282" t="s">
        <v>662</v>
      </c>
      <c r="C27" s="283" t="s">
        <v>69</v>
      </c>
      <c r="D27" s="284">
        <v>0.85959243064545809</v>
      </c>
      <c r="E27" s="285">
        <v>2078</v>
      </c>
      <c r="F27" s="115" t="s">
        <v>121</v>
      </c>
      <c r="G27" s="286" t="s">
        <v>589</v>
      </c>
      <c r="H27" s="287">
        <v>3</v>
      </c>
      <c r="I27" s="116">
        <v>3596.6120000000001</v>
      </c>
      <c r="J27" s="290">
        <v>2.780394437876535E-2</v>
      </c>
      <c r="K27" s="294">
        <v>32.113555757473975</v>
      </c>
    </row>
    <row r="28" spans="1:11" ht="16.5">
      <c r="A28" s="281" t="s">
        <v>117</v>
      </c>
      <c r="B28" s="282" t="s">
        <v>507</v>
      </c>
      <c r="C28" s="283" t="s">
        <v>70</v>
      </c>
      <c r="D28" s="284">
        <v>0.7922079701429553</v>
      </c>
      <c r="E28" s="285">
        <v>4646</v>
      </c>
      <c r="F28" s="115" t="s">
        <v>119</v>
      </c>
      <c r="G28" s="286" t="s">
        <v>240</v>
      </c>
      <c r="H28" s="287">
        <v>10</v>
      </c>
      <c r="I28" s="116">
        <v>1211.9700000000003</v>
      </c>
      <c r="J28" s="290">
        <v>0.24753087947721472</v>
      </c>
      <c r="K28" s="294">
        <v>45.298150944330295</v>
      </c>
    </row>
    <row r="29" spans="1:11" ht="16.5">
      <c r="A29" s="281" t="s">
        <v>117</v>
      </c>
      <c r="B29" s="282" t="s">
        <v>551</v>
      </c>
      <c r="C29" s="283" t="s">
        <v>69</v>
      </c>
      <c r="D29" s="284">
        <v>0.87476190476190474</v>
      </c>
      <c r="E29" s="285">
        <v>1258</v>
      </c>
      <c r="F29" s="115" t="s">
        <v>118</v>
      </c>
      <c r="G29" s="286" t="s">
        <v>576</v>
      </c>
      <c r="H29" s="287">
        <v>1</v>
      </c>
      <c r="I29" s="116">
        <v>2215.8139999999999</v>
      </c>
      <c r="J29" s="290">
        <v>0.31591099252915633</v>
      </c>
      <c r="K29" s="294">
        <v>34.975859887156595</v>
      </c>
    </row>
    <row r="30" spans="1:11" ht="16.5">
      <c r="A30" s="281" t="s">
        <v>117</v>
      </c>
      <c r="B30" s="282" t="s">
        <v>355</v>
      </c>
      <c r="C30" s="283" t="s">
        <v>70</v>
      </c>
      <c r="D30" s="284">
        <v>0.7579644195891786</v>
      </c>
      <c r="E30" s="285">
        <v>4916</v>
      </c>
      <c r="F30" s="115" t="s">
        <v>119</v>
      </c>
      <c r="G30" s="286" t="s">
        <v>242</v>
      </c>
      <c r="H30" s="287">
        <v>3</v>
      </c>
      <c r="I30" s="116">
        <v>1690.9979999999998</v>
      </c>
      <c r="J30" s="290">
        <v>0.29568337750842999</v>
      </c>
      <c r="K30" s="294">
        <v>28.858697644822765</v>
      </c>
    </row>
    <row r="31" spans="1:11" ht="16.5">
      <c r="A31" s="281" t="s">
        <v>117</v>
      </c>
      <c r="B31" s="282" t="s">
        <v>509</v>
      </c>
      <c r="C31" s="283" t="s">
        <v>69</v>
      </c>
      <c r="D31" s="284">
        <v>0.88496511642374576</v>
      </c>
      <c r="E31" s="285">
        <v>7080</v>
      </c>
      <c r="F31" s="115" t="s">
        <v>118</v>
      </c>
      <c r="G31" s="286" t="s">
        <v>576</v>
      </c>
      <c r="H31" s="287">
        <v>13</v>
      </c>
      <c r="I31" s="116">
        <v>2194.3989999999999</v>
      </c>
      <c r="J31" s="290">
        <v>0.41013507570865648</v>
      </c>
      <c r="K31" s="294">
        <v>30.213283910537694</v>
      </c>
    </row>
    <row r="32" spans="1:11" ht="16.5">
      <c r="A32" s="281" t="s">
        <v>117</v>
      </c>
      <c r="B32" s="282" t="s">
        <v>365</v>
      </c>
      <c r="C32" s="283" t="s">
        <v>69</v>
      </c>
      <c r="D32" s="284">
        <v>0.86684526512649507</v>
      </c>
      <c r="E32" s="285">
        <v>8197</v>
      </c>
      <c r="F32" s="115" t="s">
        <v>118</v>
      </c>
      <c r="G32" s="286" t="s">
        <v>214</v>
      </c>
      <c r="H32" s="287">
        <v>4</v>
      </c>
      <c r="I32" s="116">
        <v>2276.3049999999998</v>
      </c>
      <c r="J32" s="290">
        <v>0.70289350504435921</v>
      </c>
      <c r="K32" s="294">
        <v>31.54234603886562</v>
      </c>
    </row>
    <row r="33" spans="1:11" ht="16.5">
      <c r="A33" s="281" t="s">
        <v>117</v>
      </c>
      <c r="B33" s="282" t="s">
        <v>367</v>
      </c>
      <c r="C33" s="283" t="s">
        <v>67</v>
      </c>
      <c r="D33" s="284">
        <v>0.84098878463408788</v>
      </c>
      <c r="E33" s="285">
        <v>7561</v>
      </c>
      <c r="F33" s="115" t="s">
        <v>118</v>
      </c>
      <c r="G33" s="286" t="s">
        <v>216</v>
      </c>
      <c r="H33" s="287">
        <v>3</v>
      </c>
      <c r="I33" s="116">
        <v>2363.3269999999998</v>
      </c>
      <c r="J33" s="290">
        <v>0.67701168733738504</v>
      </c>
      <c r="K33" s="294">
        <v>64.950808753930374</v>
      </c>
    </row>
    <row r="34" spans="1:11" ht="16.5">
      <c r="A34" s="281" t="s">
        <v>117</v>
      </c>
      <c r="B34" s="282" t="s">
        <v>381</v>
      </c>
      <c r="C34" s="283" t="s">
        <v>69</v>
      </c>
      <c r="D34" s="284">
        <v>0.87244348822314832</v>
      </c>
      <c r="E34" s="285">
        <v>1881</v>
      </c>
      <c r="F34" s="115" t="s">
        <v>90</v>
      </c>
      <c r="G34" s="286" t="s">
        <v>271</v>
      </c>
      <c r="H34" s="287">
        <v>9</v>
      </c>
      <c r="I34" s="116">
        <v>4381.8130000000001</v>
      </c>
      <c r="J34" s="290">
        <v>0.95850735757094152</v>
      </c>
      <c r="K34" s="294">
        <v>27.40874610577859</v>
      </c>
    </row>
    <row r="35" spans="1:11" ht="16.5">
      <c r="A35" s="281" t="s">
        <v>117</v>
      </c>
      <c r="B35" s="282" t="s">
        <v>383</v>
      </c>
      <c r="C35" s="283" t="s">
        <v>67</v>
      </c>
      <c r="D35" s="284">
        <v>0.82987395720001578</v>
      </c>
      <c r="E35" s="285">
        <v>6000</v>
      </c>
      <c r="F35" s="115" t="s">
        <v>120</v>
      </c>
      <c r="G35" s="286" t="s">
        <v>262</v>
      </c>
      <c r="H35" s="287">
        <v>4</v>
      </c>
      <c r="I35" s="116">
        <v>3471.6260000000002</v>
      </c>
      <c r="J35" s="290">
        <v>2.1603709616185611</v>
      </c>
      <c r="K35" s="294">
        <v>31.829465501180138</v>
      </c>
    </row>
    <row r="36" spans="1:11" ht="16.5">
      <c r="A36" s="281" t="s">
        <v>117</v>
      </c>
      <c r="B36" s="282" t="s">
        <v>690</v>
      </c>
      <c r="C36" s="283" t="s">
        <v>67</v>
      </c>
      <c r="D36" s="284">
        <v>0.83517875180080592</v>
      </c>
      <c r="E36" s="285">
        <v>2505</v>
      </c>
      <c r="F36" s="115" t="s">
        <v>118</v>
      </c>
      <c r="G36" s="286" t="s">
        <v>579</v>
      </c>
      <c r="H36" s="287">
        <v>4</v>
      </c>
      <c r="I36" s="116">
        <v>1898.1610000000001</v>
      </c>
      <c r="J36" s="290">
        <v>0.63219084155664351</v>
      </c>
      <c r="K36" s="294">
        <v>43.568485497278679</v>
      </c>
    </row>
    <row r="37" spans="1:11" ht="16.5">
      <c r="A37" s="281" t="s">
        <v>117</v>
      </c>
      <c r="B37" s="282" t="s">
        <v>385</v>
      </c>
      <c r="C37" s="283" t="s">
        <v>67</v>
      </c>
      <c r="D37" s="284">
        <v>0.82822934579155527</v>
      </c>
      <c r="E37" s="285">
        <v>7164</v>
      </c>
      <c r="F37" s="115" t="s">
        <v>118</v>
      </c>
      <c r="G37" s="286" t="s">
        <v>197</v>
      </c>
      <c r="H37" s="287">
        <v>11</v>
      </c>
      <c r="I37" s="116">
        <v>2368.7349999999997</v>
      </c>
      <c r="J37" s="290">
        <v>8.4433252347772131E-2</v>
      </c>
      <c r="K37" s="294">
        <v>33.984384069978283</v>
      </c>
    </row>
    <row r="38" spans="1:11" ht="16.5">
      <c r="A38" s="281" t="s">
        <v>117</v>
      </c>
      <c r="B38" s="282" t="s">
        <v>387</v>
      </c>
      <c r="C38" s="283" t="s">
        <v>69</v>
      </c>
      <c r="D38" s="284">
        <v>0.85153030853480316</v>
      </c>
      <c r="E38" s="285">
        <v>606</v>
      </c>
      <c r="F38" s="115" t="s">
        <v>119</v>
      </c>
      <c r="G38" s="286" t="s">
        <v>233</v>
      </c>
      <c r="H38" s="287">
        <v>2</v>
      </c>
      <c r="I38" s="116">
        <v>1993.2529999999999</v>
      </c>
      <c r="J38" s="290">
        <v>0.50169245951216435</v>
      </c>
      <c r="K38" s="294">
        <v>25.736823172974027</v>
      </c>
    </row>
    <row r="39" spans="1:11" ht="16.5">
      <c r="A39" s="281" t="s">
        <v>117</v>
      </c>
      <c r="B39" s="282" t="s">
        <v>555</v>
      </c>
      <c r="C39" s="283" t="s">
        <v>67</v>
      </c>
      <c r="D39" s="284">
        <v>0.81563238227602353</v>
      </c>
      <c r="E39" s="285">
        <v>1633</v>
      </c>
      <c r="F39" s="115" t="s">
        <v>118</v>
      </c>
      <c r="G39" s="286" t="s">
        <v>577</v>
      </c>
      <c r="H39" s="287">
        <v>10</v>
      </c>
      <c r="I39" s="116">
        <v>1598.5750000000003</v>
      </c>
      <c r="J39" s="290">
        <v>1.3136699873324678</v>
      </c>
      <c r="K39" s="294">
        <v>34.468198239056655</v>
      </c>
    </row>
    <row r="40" spans="1:11" ht="16.5">
      <c r="A40" s="281" t="s">
        <v>117</v>
      </c>
      <c r="B40" s="282" t="s">
        <v>401</v>
      </c>
      <c r="C40" s="283" t="s">
        <v>67</v>
      </c>
      <c r="D40" s="284">
        <v>0.84393945861953623</v>
      </c>
      <c r="E40" s="285">
        <v>9106</v>
      </c>
      <c r="F40" s="115" t="s">
        <v>118</v>
      </c>
      <c r="G40" s="286" t="s">
        <v>223</v>
      </c>
      <c r="H40" s="287">
        <v>14</v>
      </c>
      <c r="I40" s="116">
        <v>2325.1280000000002</v>
      </c>
      <c r="J40" s="290">
        <v>0.38707546423250672</v>
      </c>
      <c r="K40" s="294">
        <v>27.91244180965521</v>
      </c>
    </row>
    <row r="41" spans="1:11" ht="16.5">
      <c r="A41" s="281" t="s">
        <v>117</v>
      </c>
      <c r="B41" s="282" t="s">
        <v>557</v>
      </c>
      <c r="C41" s="283" t="s">
        <v>67</v>
      </c>
      <c r="D41" s="284">
        <v>0.81106463606678281</v>
      </c>
      <c r="E41" s="285">
        <v>5183</v>
      </c>
      <c r="F41" s="115" t="s">
        <v>118</v>
      </c>
      <c r="G41" s="286" t="s">
        <v>576</v>
      </c>
      <c r="H41" s="287">
        <v>2</v>
      </c>
      <c r="I41" s="116">
        <v>1725.8789999999999</v>
      </c>
      <c r="J41" s="290">
        <v>0.86912234287571732</v>
      </c>
      <c r="K41" s="294">
        <v>41.370223520884146</v>
      </c>
    </row>
    <row r="42" spans="1:11" ht="16.5">
      <c r="A42" s="281" t="s">
        <v>117</v>
      </c>
      <c r="B42" s="282" t="s">
        <v>405</v>
      </c>
      <c r="C42" s="283" t="s">
        <v>70</v>
      </c>
      <c r="D42" s="284">
        <v>0.78026084891627789</v>
      </c>
      <c r="E42" s="285">
        <v>8002</v>
      </c>
      <c r="F42" s="115" t="s">
        <v>120</v>
      </c>
      <c r="G42" s="286" t="s">
        <v>256</v>
      </c>
      <c r="H42" s="287">
        <v>4</v>
      </c>
      <c r="I42" s="116">
        <v>3543.2269999999999</v>
      </c>
      <c r="J42" s="290">
        <v>0.28222860121578436</v>
      </c>
      <c r="K42" s="294">
        <v>45.38235907549813</v>
      </c>
    </row>
    <row r="43" spans="1:11" ht="16.5">
      <c r="A43" s="281" t="s">
        <v>117</v>
      </c>
      <c r="B43" s="282" t="s">
        <v>711</v>
      </c>
      <c r="C43" s="283" t="s">
        <v>70</v>
      </c>
      <c r="D43" s="284">
        <v>0.79974487975256814</v>
      </c>
      <c r="E43" s="285">
        <v>9215</v>
      </c>
      <c r="F43" s="115" t="s">
        <v>119</v>
      </c>
      <c r="G43" s="286" t="s">
        <v>229</v>
      </c>
      <c r="H43" s="287">
        <v>4</v>
      </c>
      <c r="I43" s="116">
        <v>3974.4050000000002</v>
      </c>
      <c r="J43" s="290">
        <v>9.8882725841981376</v>
      </c>
      <c r="K43" s="294">
        <v>43.276918180205591</v>
      </c>
    </row>
    <row r="44" spans="1:11" ht="16.5">
      <c r="A44" s="281" t="s">
        <v>117</v>
      </c>
      <c r="B44" s="282" t="s">
        <v>541</v>
      </c>
      <c r="C44" s="283" t="s">
        <v>67</v>
      </c>
      <c r="D44" s="284">
        <v>0.82375979992324866</v>
      </c>
      <c r="E44" s="285">
        <v>8938</v>
      </c>
      <c r="F44" s="115" t="s">
        <v>120</v>
      </c>
      <c r="G44" s="286" t="s">
        <v>258</v>
      </c>
      <c r="H44" s="287">
        <v>3</v>
      </c>
      <c r="I44" s="116">
        <v>1382.085</v>
      </c>
      <c r="J44" s="290">
        <v>0.57883559983647892</v>
      </c>
      <c r="K44" s="294">
        <v>27.422336542253188</v>
      </c>
    </row>
    <row r="45" spans="1:11" ht="16.5">
      <c r="A45" s="281" t="s">
        <v>117</v>
      </c>
      <c r="B45" s="282" t="s">
        <v>722</v>
      </c>
      <c r="C45" s="283" t="s">
        <v>70</v>
      </c>
      <c r="D45" s="284">
        <v>0.75023903542914794</v>
      </c>
      <c r="E45" s="285">
        <v>7679</v>
      </c>
      <c r="F45" s="115" t="s">
        <v>118</v>
      </c>
      <c r="G45" s="286" t="s">
        <v>572</v>
      </c>
      <c r="H45" s="287">
        <v>4</v>
      </c>
      <c r="I45" s="116">
        <v>1660.0429999999999</v>
      </c>
      <c r="J45" s="290">
        <v>0.54215463093425897</v>
      </c>
      <c r="K45" s="294">
        <v>37.83034535852385</v>
      </c>
    </row>
    <row r="46" spans="1:11" ht="16.5">
      <c r="A46" s="281" t="s">
        <v>117</v>
      </c>
      <c r="B46" s="282" t="s">
        <v>424</v>
      </c>
      <c r="C46" s="283" t="s">
        <v>70</v>
      </c>
      <c r="D46" s="284">
        <v>0.78283858715654431</v>
      </c>
      <c r="E46" s="285">
        <v>6377</v>
      </c>
      <c r="F46" s="115" t="s">
        <v>118</v>
      </c>
      <c r="G46" s="286" t="s">
        <v>208</v>
      </c>
      <c r="H46" s="287">
        <v>5</v>
      </c>
      <c r="I46" s="116">
        <v>2481.4639999999999</v>
      </c>
      <c r="J46" s="290">
        <v>1.6522504457046325</v>
      </c>
      <c r="K46" s="294">
        <v>23.57479294481</v>
      </c>
    </row>
    <row r="47" spans="1:11" ht="16.5">
      <c r="A47" s="281" t="s">
        <v>117</v>
      </c>
      <c r="B47" s="282" t="s">
        <v>426</v>
      </c>
      <c r="C47" s="283" t="s">
        <v>69</v>
      </c>
      <c r="D47" s="284">
        <v>0.87909090909090903</v>
      </c>
      <c r="E47" s="285">
        <v>6901</v>
      </c>
      <c r="F47" s="115" t="s">
        <v>119</v>
      </c>
      <c r="G47" s="286" t="s">
        <v>237</v>
      </c>
      <c r="H47" s="287">
        <v>1</v>
      </c>
      <c r="I47" s="116">
        <v>1822.77</v>
      </c>
      <c r="J47" s="290">
        <v>5.486155686126061E-2</v>
      </c>
      <c r="K47" s="294">
        <v>38.457951359743689</v>
      </c>
    </row>
    <row r="48" spans="1:11" ht="16.5">
      <c r="A48" s="281" t="s">
        <v>117</v>
      </c>
      <c r="B48" s="282" t="s">
        <v>438</v>
      </c>
      <c r="C48" s="283" t="s">
        <v>70</v>
      </c>
      <c r="D48" s="284">
        <v>0.79556489104794292</v>
      </c>
      <c r="E48" s="285">
        <v>91</v>
      </c>
      <c r="F48" s="115" t="s">
        <v>120</v>
      </c>
      <c r="G48" s="286" t="s">
        <v>260</v>
      </c>
      <c r="H48" s="287">
        <v>4</v>
      </c>
      <c r="I48" s="116">
        <v>3653.23</v>
      </c>
      <c r="J48" s="290">
        <v>0.24635733309975008</v>
      </c>
      <c r="K48" s="294">
        <v>31.807469006878843</v>
      </c>
    </row>
    <row r="49" spans="1:11" ht="16.5">
      <c r="A49" s="281" t="s">
        <v>117</v>
      </c>
      <c r="B49" s="282" t="s">
        <v>442</v>
      </c>
      <c r="C49" s="283" t="s">
        <v>69</v>
      </c>
      <c r="D49" s="284">
        <v>0.88598721646674095</v>
      </c>
      <c r="E49" s="285">
        <v>7017</v>
      </c>
      <c r="F49" s="115" t="s">
        <v>118</v>
      </c>
      <c r="G49" s="286" t="s">
        <v>195</v>
      </c>
      <c r="H49" s="287">
        <v>14</v>
      </c>
      <c r="I49" s="116">
        <v>2479.2880000000005</v>
      </c>
      <c r="J49" s="290">
        <v>0.36300744407265306</v>
      </c>
      <c r="K49" s="294">
        <v>24.039159629700134</v>
      </c>
    </row>
    <row r="50" spans="1:11" ht="16.5">
      <c r="A50" s="281" t="s">
        <v>117</v>
      </c>
      <c r="B50" s="282" t="s">
        <v>444</v>
      </c>
      <c r="C50" s="283" t="s">
        <v>67</v>
      </c>
      <c r="D50" s="284">
        <v>0.82523645579256688</v>
      </c>
      <c r="E50" s="285">
        <v>6487</v>
      </c>
      <c r="F50" s="115" t="s">
        <v>118</v>
      </c>
      <c r="G50" s="286" t="s">
        <v>201</v>
      </c>
      <c r="H50" s="287">
        <v>4</v>
      </c>
      <c r="I50" s="116">
        <v>2443.4140000000002</v>
      </c>
      <c r="J50" s="290">
        <v>1.3914956695836234</v>
      </c>
      <c r="K50" s="294">
        <v>45.428240977583002</v>
      </c>
    </row>
    <row r="51" spans="1:11" ht="16.5">
      <c r="A51" s="281" t="s">
        <v>117</v>
      </c>
      <c r="B51" s="282" t="s">
        <v>454</v>
      </c>
      <c r="C51" s="283" t="s">
        <v>70</v>
      </c>
      <c r="D51" s="284">
        <v>0.78737805886483236</v>
      </c>
      <c r="E51" s="285">
        <v>3041</v>
      </c>
      <c r="F51" s="115" t="s">
        <v>119</v>
      </c>
      <c r="G51" s="286" t="s">
        <v>246</v>
      </c>
      <c r="H51" s="287">
        <v>2</v>
      </c>
      <c r="I51" s="116">
        <v>2053.2019999999998</v>
      </c>
      <c r="J51" s="290">
        <v>0</v>
      </c>
      <c r="K51" s="294">
        <v>62.974807154873226</v>
      </c>
    </row>
    <row r="52" spans="1:11" ht="16.5">
      <c r="A52" s="281" t="s">
        <v>117</v>
      </c>
      <c r="B52" s="282" t="s">
        <v>458</v>
      </c>
      <c r="C52" s="283" t="s">
        <v>67</v>
      </c>
      <c r="D52" s="284">
        <v>0.80327103987071236</v>
      </c>
      <c r="E52" s="285">
        <v>8988</v>
      </c>
      <c r="F52" s="115" t="s">
        <v>119</v>
      </c>
      <c r="G52" s="286" t="s">
        <v>226</v>
      </c>
      <c r="H52" s="287">
        <v>3</v>
      </c>
      <c r="I52" s="116">
        <v>2008.8080000000002</v>
      </c>
      <c r="J52" s="290">
        <v>0.24890382754349841</v>
      </c>
      <c r="K52" s="294">
        <v>61.529026168752807</v>
      </c>
    </row>
    <row r="53" spans="1:11" ht="16.5">
      <c r="A53" s="281" t="s">
        <v>117</v>
      </c>
      <c r="B53" s="282" t="s">
        <v>545</v>
      </c>
      <c r="C53" s="283" t="s">
        <v>67</v>
      </c>
      <c r="D53" s="284">
        <v>0.82610667076855582</v>
      </c>
      <c r="E53" s="285">
        <v>2116</v>
      </c>
      <c r="F53" s="115" t="s">
        <v>118</v>
      </c>
      <c r="G53" s="286" t="s">
        <v>521</v>
      </c>
      <c r="H53" s="287">
        <v>3</v>
      </c>
      <c r="I53" s="116">
        <v>2112.5520000000001</v>
      </c>
      <c r="J53" s="290">
        <v>0.42602501618895061</v>
      </c>
      <c r="K53" s="294">
        <v>26.508223229534703</v>
      </c>
    </row>
    <row r="54" spans="1:11" ht="16.5">
      <c r="A54" s="281" t="s">
        <v>117</v>
      </c>
      <c r="B54" s="282" t="s">
        <v>460</v>
      </c>
      <c r="C54" s="283" t="s">
        <v>67</v>
      </c>
      <c r="D54" s="284">
        <v>0.8103129616477579</v>
      </c>
      <c r="E54" s="285">
        <v>257</v>
      </c>
      <c r="F54" s="115" t="s">
        <v>120</v>
      </c>
      <c r="G54" s="286" t="s">
        <v>262</v>
      </c>
      <c r="H54" s="287">
        <v>7</v>
      </c>
      <c r="I54" s="116">
        <v>3657.3110000000001</v>
      </c>
      <c r="J54" s="290">
        <v>0.10936997154466765</v>
      </c>
      <c r="K54" s="294">
        <v>22.803639067063205</v>
      </c>
    </row>
    <row r="55" spans="1:11" ht="16.5">
      <c r="A55" s="281" t="s">
        <v>117</v>
      </c>
      <c r="B55" s="282" t="s">
        <v>474</v>
      </c>
      <c r="C55" s="283" t="s">
        <v>67</v>
      </c>
      <c r="D55" s="284">
        <v>0.8220884374286257</v>
      </c>
      <c r="E55" s="285">
        <v>8880</v>
      </c>
      <c r="F55" s="115" t="s">
        <v>118</v>
      </c>
      <c r="G55" s="286" t="s">
        <v>202</v>
      </c>
      <c r="H55" s="287">
        <v>3</v>
      </c>
      <c r="I55" s="116">
        <v>2325.3449999999998</v>
      </c>
      <c r="J55" s="290">
        <v>0.3440349711548179</v>
      </c>
      <c r="K55" s="294">
        <v>25.587600979639582</v>
      </c>
    </row>
    <row r="56" spans="1:11" ht="16.5">
      <c r="A56" s="281" t="s">
        <v>117</v>
      </c>
      <c r="B56" s="282" t="s">
        <v>760</v>
      </c>
      <c r="C56" s="283" t="s">
        <v>70</v>
      </c>
      <c r="D56" s="284">
        <v>0.78559256157921986</v>
      </c>
      <c r="E56" s="285">
        <v>7615</v>
      </c>
      <c r="F56" s="115" t="s">
        <v>119</v>
      </c>
      <c r="G56" s="286" t="s">
        <v>581</v>
      </c>
      <c r="H56" s="287">
        <v>4</v>
      </c>
      <c r="I56" s="116">
        <v>2163.3180000000002</v>
      </c>
      <c r="J56" s="290">
        <v>4.6225289116070774E-2</v>
      </c>
      <c r="K56" s="294">
        <v>22.280589353946112</v>
      </c>
    </row>
    <row r="57" spans="1:11" ht="16.5">
      <c r="A57" s="281" t="s">
        <v>117</v>
      </c>
      <c r="B57" s="282" t="s">
        <v>476</v>
      </c>
      <c r="C57" s="283" t="s">
        <v>70</v>
      </c>
      <c r="D57" s="284">
        <v>0.75742334715377602</v>
      </c>
      <c r="E57" s="285">
        <v>231</v>
      </c>
      <c r="F57" s="115" t="s">
        <v>118</v>
      </c>
      <c r="G57" s="286" t="s">
        <v>223</v>
      </c>
      <c r="H57" s="287">
        <v>2</v>
      </c>
      <c r="I57" s="116">
        <v>1636.377</v>
      </c>
      <c r="J57" s="290">
        <v>1.5277653010278194</v>
      </c>
      <c r="K57" s="294">
        <v>63.616147134798403</v>
      </c>
    </row>
    <row r="58" spans="1:11" ht="16.5">
      <c r="A58" s="281" t="s">
        <v>117</v>
      </c>
      <c r="B58" s="282" t="s">
        <v>480</v>
      </c>
      <c r="C58" s="283" t="s">
        <v>67</v>
      </c>
      <c r="D58" s="284">
        <v>0.84159701674938203</v>
      </c>
      <c r="E58" s="285">
        <v>4406</v>
      </c>
      <c r="F58" s="115" t="s">
        <v>120</v>
      </c>
      <c r="G58" s="286" t="s">
        <v>258</v>
      </c>
      <c r="H58" s="287">
        <v>3</v>
      </c>
      <c r="I58" s="116">
        <v>1627.7339999999999</v>
      </c>
      <c r="J58" s="290">
        <v>0.24574039738679662</v>
      </c>
      <c r="K58" s="294">
        <v>49.823865570173012</v>
      </c>
    </row>
    <row r="59" spans="1:11" ht="16.5">
      <c r="A59" s="281" t="s">
        <v>117</v>
      </c>
      <c r="B59" s="282" t="s">
        <v>482</v>
      </c>
      <c r="C59" s="283" t="s">
        <v>67</v>
      </c>
      <c r="D59" s="284">
        <v>0.84849712882702877</v>
      </c>
      <c r="E59" s="285">
        <v>7959</v>
      </c>
      <c r="F59" s="115" t="s">
        <v>120</v>
      </c>
      <c r="G59" s="286" t="s">
        <v>255</v>
      </c>
      <c r="H59" s="287">
        <v>3</v>
      </c>
      <c r="I59" s="116">
        <v>3077.0859999999998</v>
      </c>
      <c r="J59" s="290">
        <v>0.64996558432231022</v>
      </c>
      <c r="K59" s="294">
        <v>34.220688014569632</v>
      </c>
    </row>
    <row r="60" spans="1:11" ht="16.5">
      <c r="A60" s="281" t="s">
        <v>117</v>
      </c>
      <c r="B60" s="282" t="s">
        <v>488</v>
      </c>
      <c r="C60" s="283" t="s">
        <v>70</v>
      </c>
      <c r="D60" s="284">
        <v>0.76860533921659646</v>
      </c>
      <c r="E60" s="285">
        <v>4339</v>
      </c>
      <c r="F60" s="115" t="s">
        <v>118</v>
      </c>
      <c r="G60" s="286" t="s">
        <v>197</v>
      </c>
      <c r="H60" s="287">
        <v>13</v>
      </c>
      <c r="I60" s="116">
        <v>1634.2139999999997</v>
      </c>
      <c r="J60" s="290">
        <v>1.0402554377823225</v>
      </c>
      <c r="K60" s="294">
        <v>45.710047766082049</v>
      </c>
    </row>
    <row r="61" spans="1:11" ht="16.5">
      <c r="A61" s="281" t="s">
        <v>117</v>
      </c>
      <c r="B61" s="282" t="s">
        <v>771</v>
      </c>
      <c r="C61" s="283" t="s">
        <v>69</v>
      </c>
      <c r="D61" s="284">
        <v>0.85</v>
      </c>
      <c r="E61" s="285">
        <v>4214</v>
      </c>
      <c r="F61" s="115" t="s">
        <v>119</v>
      </c>
      <c r="G61" s="286" t="s">
        <v>249</v>
      </c>
      <c r="H61" s="287">
        <v>1</v>
      </c>
      <c r="I61" s="116">
        <v>1906.3209999999999</v>
      </c>
      <c r="J61" s="290">
        <v>0.10491412516569876</v>
      </c>
      <c r="K61" s="294">
        <v>33.729891240772147</v>
      </c>
    </row>
  </sheetData>
  <mergeCells count="1">
    <mergeCell ref="A2:K2"/>
  </mergeCells>
  <phoneticPr fontId="3" type="noConversion"/>
  <conditionalFormatting sqref="C14:D61">
    <cfRule type="containsText" dxfId="9" priority="1" operator="containsText" text="F">
      <formula>NOT(ISERROR(SEARCH("F",C14)))</formula>
    </cfRule>
    <cfRule type="containsText" dxfId="8" priority="2" operator="containsText" text="D">
      <formula>NOT(ISERROR(SEARCH("D",C14)))</formula>
    </cfRule>
    <cfRule type="containsText" dxfId="7" priority="3" operator="containsText" text="C">
      <formula>NOT(ISERROR(SEARCH("C",C14)))</formula>
    </cfRule>
    <cfRule type="containsText" dxfId="6" priority="4" operator="containsText" text="B">
      <formula>NOT(ISERROR(SEARCH("B",C14)))</formula>
    </cfRule>
    <cfRule type="containsText" dxfId="5" priority="5" operator="containsText" text="A">
      <formula>NOT(ISERROR(SEARCH("A",C14)))</formula>
    </cfRule>
    <cfRule type="containsText" dxfId="4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2024-11-04T04:22:04Z</dcterms:modified>
</cp:coreProperties>
</file>