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26B5490E-35D6-4ADF-AE20-5506B6FC91D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6" hidden="1">'D,F등급 명단'!$A$13:$R$13</definedName>
    <definedName name="_xlnm._FilterDatabase" localSheetId="7" hidden="1">'공회전과다 명단'!$A$9:$M$9</definedName>
    <definedName name="_xlnm._FilterDatabase" localSheetId="4" hidden="1">운전자별!$A$4:$R$4</definedName>
    <definedName name="_xlnm._FilterDatabase" localSheetId="3" hidden="1">차량별!$A$4:$T$4</definedName>
    <definedName name="_xlnm.Print_Area" localSheetId="4">운전자별!$A$1:$R$136</definedName>
    <definedName name="_xlnm.Print_Area" localSheetId="1">종합!$A$1:$L$206</definedName>
    <definedName name="_xlnm.Print_Area" localSheetId="3">차량별!$A$1:$T$51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9" i="7" l="1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50" i="60" l="1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I193" i="12"/>
  <c r="A9" i="7" l="1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B13" i="7" s="1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B17" i="7" s="1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B18" i="7" s="1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B19" i="7" s="1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C20" i="7"/>
  <c r="D20" i="7"/>
  <c r="E20" i="7"/>
  <c r="B20" i="7" s="1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B187" i="12" l="1"/>
  <c r="B188" i="12"/>
  <c r="B189" i="12"/>
  <c r="B190" i="12"/>
  <c r="B191" i="12"/>
  <c r="B192" i="12"/>
  <c r="B193" i="12"/>
  <c r="D188" i="12" l="1"/>
  <c r="E192" i="12"/>
  <c r="E191" i="12"/>
  <c r="E188" i="12"/>
  <c r="H193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B6" i="60"/>
  <c r="B7" i="60"/>
  <c r="B8" i="60"/>
  <c r="B9" i="60"/>
  <c r="B10" i="60"/>
  <c r="B5" i="60"/>
  <c r="I192" i="12" l="1"/>
  <c r="G192" i="12"/>
  <c r="F192" i="12"/>
  <c r="H192" i="12"/>
  <c r="F187" i="12"/>
  <c r="G188" i="12"/>
  <c r="E187" i="12"/>
  <c r="H188" i="12"/>
  <c r="F49" i="60"/>
  <c r="F17" i="60"/>
  <c r="F47" i="60"/>
  <c r="F23" i="60"/>
  <c r="F15" i="60"/>
  <c r="J193" i="12"/>
  <c r="H189" i="12"/>
  <c r="F189" i="12"/>
  <c r="I190" i="12"/>
  <c r="G190" i="12"/>
  <c r="J191" i="12"/>
  <c r="I188" i="12"/>
  <c r="F190" i="12"/>
  <c r="D192" i="12"/>
  <c r="D187" i="12"/>
  <c r="J188" i="12"/>
  <c r="H190" i="12"/>
  <c r="H187" i="12"/>
  <c r="D189" i="12"/>
  <c r="J192" i="12"/>
  <c r="D191" i="12"/>
  <c r="I189" i="12"/>
  <c r="G191" i="12"/>
  <c r="J189" i="12"/>
  <c r="I191" i="12"/>
  <c r="F193" i="12"/>
  <c r="G193" i="12"/>
  <c r="J190" i="12"/>
  <c r="J187" i="12"/>
  <c r="G189" i="12"/>
  <c r="I187" i="12"/>
  <c r="D193" i="12"/>
  <c r="F188" i="12"/>
  <c r="E189" i="12"/>
  <c r="D190" i="12"/>
  <c r="H191" i="12"/>
  <c r="E193" i="12"/>
  <c r="E190" i="12"/>
  <c r="F191" i="12"/>
  <c r="G187" i="12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11" i="60"/>
  <c r="F40" i="60"/>
  <c r="F32" i="60"/>
  <c r="F13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53" i="12" a="1"/>
  <c r="J53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96" i="12" l="1"/>
  <c r="B197" i="12"/>
  <c r="B198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95" i="12" l="1"/>
  <c r="G195" i="12" s="1"/>
  <c r="B194" i="12"/>
  <c r="J194" i="12" l="1"/>
  <c r="H194" i="12"/>
  <c r="J10" i="12"/>
  <c r="J32" i="12" s="1"/>
  <c r="K28" i="12"/>
  <c r="N53" i="12" a="1"/>
  <c r="F194" i="12" l="1"/>
  <c r="E195" i="12"/>
  <c r="J195" i="12"/>
  <c r="H195" i="12"/>
  <c r="F195" i="12"/>
  <c r="D195" i="12"/>
  <c r="G194" i="12"/>
  <c r="I194" i="12"/>
  <c r="D194" i="12"/>
  <c r="I195" i="12"/>
  <c r="E194" i="12"/>
  <c r="N53" i="12"/>
  <c r="D28" i="12"/>
  <c r="D53" i="12" a="1"/>
  <c r="F53" i="12" a="1"/>
  <c r="G53" i="12" a="1"/>
  <c r="H53" i="12" a="1"/>
  <c r="E53" i="12" a="1"/>
  <c r="I53" i="12" a="1"/>
  <c r="H53" i="12" l="1"/>
  <c r="G53" i="12"/>
  <c r="F53" i="12"/>
  <c r="D53" i="12"/>
  <c r="E53" i="12"/>
  <c r="I53" i="12"/>
  <c r="K53" i="12" a="1"/>
  <c r="K53" i="12" s="1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97" i="12" l="1"/>
  <c r="E197" i="12"/>
  <c r="D197" i="12"/>
  <c r="J197" i="12"/>
  <c r="I197" i="12"/>
  <c r="H197" i="12"/>
  <c r="G197" i="12"/>
  <c r="H198" i="12" l="1"/>
  <c r="H196" i="12"/>
  <c r="G198" i="12"/>
  <c r="G196" i="12"/>
  <c r="D198" i="12"/>
  <c r="D196" i="12"/>
  <c r="E196" i="12"/>
  <c r="E198" i="12"/>
  <c r="F198" i="12"/>
  <c r="F196" i="12"/>
  <c r="I198" i="12"/>
  <c r="I196" i="12"/>
  <c r="J198" i="12"/>
  <c r="J19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<sst xmlns="http://schemas.openxmlformats.org/spreadsheetml/2006/main" count="3476" uniqueCount="746">
  <si>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</si>
  <si>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</si>
  <si>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</si>
  <si>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</si>
  <si>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</si>
  <si>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</si>
  <si>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</si>
  <si>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</si>
  <si>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</si>
  <si>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</si>
  <si>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</si>
  <si>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</si>
  <si>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</si>
  <si>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</si>
  <si>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</si>
  <si>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</si>
  <si>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</si>
  <si>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</si>
  <si>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</si>
  <si>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</si>
  <si>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</si>
  <si>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</si>
  <si>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</si>
  <si>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</si>
  <si>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</si>
  <si>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</si>
  <si>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</si>
  <si>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</si>
  <si>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</si>
  <si>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</si>
  <si>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</si>
  <si>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</si>
  <si>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</si>
  <si>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</si>
  <si>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</si>
  <si>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</si>
  <si>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</si>
  <si>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</si>
  <si>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</si>
  <si>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</si>
  <si>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</si>
  <si>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</si>
  <si>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</si>
  <si>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</si>
  <si>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</si>
  <si>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</si>
  <si>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</si>
  <si>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</si>
  <si>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</si>
  <si>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</si>
  <si>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</si>
  <si>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</si>
  <si>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</si>
  <si>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</si>
  <si>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</si>
  <si>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</si>
  <si>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</si>
  <si>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</si>
  <si>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</si>
  <si>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</si>
  <si>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</si>
  <si>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</si>
  <si>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</si>
  <si>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</si>
  <si>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</si>
  <si>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</si>
  <si>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</si>
  <si>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</si>
  <si>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</si>
  <si>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</si>
  <si>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</si>
  <si>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</si>
  <si>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</si>
  <si>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</si>
  <si>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</si>
  <si>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</si>
  <si>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</si>
  <si>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</si>
  <si>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</si>
  <si>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</si>
  <si>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</si>
  <si>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</si>
  <si>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</si>
  <si>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</si>
  <si>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</si>
  <si>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</si>
  <si>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</si>
  <si>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</si>
  <si>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</si>
  <si>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</si>
  <si>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</si>
  <si>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</si>
  <si>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</si>
  <si>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</si>
  <si>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</si>
  <si>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</si>
  <si>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</si>
  <si>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</si>
  <si>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</si>
  <si>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</si>
  <si>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</si>
  <si>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</si>
  <si>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</si>
  <si>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</si>
  <si>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</si>
  <si>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</si>
  <si>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</si>
  <si>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</si>
  <si>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</si>
  <si>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</si>
  <si>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</si>
  <si>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</si>
  <si>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</si>
  <si>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</si>
  <si>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</si>
  <si>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</si>
  <si>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0" type="noConversion"/>
  </si>
  <si>
    <t>B</t>
    <phoneticPr fontId="3" type="noConversion"/>
  </si>
  <si>
    <t>공영급행</t>
  </si>
  <si>
    <t>14-1</t>
  </si>
  <si>
    <t>e음11</t>
  </si>
  <si>
    <t>e음12</t>
  </si>
  <si>
    <t>e음21</t>
  </si>
  <si>
    <t>e음22</t>
  </si>
  <si>
    <t>e음31</t>
  </si>
  <si>
    <t>e음53</t>
  </si>
  <si>
    <t>e음84</t>
  </si>
  <si>
    <t>e음86</t>
  </si>
  <si>
    <t>e음88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</si>
  <si>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</si>
  <si>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</si>
  <si>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</si>
  <si>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</si>
  <si>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</si>
  <si>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</si>
  <si>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</si>
  <si>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</si>
  <si>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</si>
  <si>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</si>
  <si>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</si>
  <si>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</si>
  <si>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</si>
  <si>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</si>
  <si>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</si>
  <si>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</si>
  <si>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</si>
  <si>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</si>
  <si>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</si>
  <si>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</si>
  <si>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</si>
  <si>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</si>
  <si>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</si>
  <si>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</si>
  <si>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</si>
  <si>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</si>
  <si>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</si>
  <si>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</si>
  <si>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</si>
  <si>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</si>
  <si>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</si>
  <si>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</si>
  <si>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</si>
  <si>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</si>
  <si>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</si>
  <si>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</si>
  <si>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</si>
  <si>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</si>
  <si>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</si>
  <si>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</si>
  <si>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</si>
  <si>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</si>
  <si>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</si>
  <si>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</si>
  <si>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</si>
  <si>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</si>
  <si>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</si>
  <si>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</si>
  <si>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</si>
  <si>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</si>
  <si>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김계현</t>
  </si>
  <si>
    <t>김안도</t>
  </si>
  <si>
    <t>문광호</t>
  </si>
  <si>
    <t>박용민</t>
  </si>
  <si>
    <t>박윤만</t>
  </si>
  <si>
    <t>서영삼</t>
  </si>
  <si>
    <t>엄무용</t>
  </si>
  <si>
    <t>윤석춘</t>
  </si>
  <si>
    <t>윤성운</t>
  </si>
  <si>
    <t>이상목</t>
  </si>
  <si>
    <t>이운홍</t>
  </si>
  <si>
    <t>이재만</t>
  </si>
  <si>
    <t>이종덕</t>
  </si>
  <si>
    <t>임대희</t>
  </si>
  <si>
    <t>정영진</t>
  </si>
  <si>
    <t>정지환</t>
  </si>
  <si>
    <t>호동수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</si>
  <si>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</si>
  <si>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</si>
  <si>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</si>
  <si>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</si>
  <si>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</si>
  <si>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</si>
  <si>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</si>
  <si>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</si>
  <si>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</si>
  <si>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</si>
  <si>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70바3212</t>
  </si>
  <si>
    <t>70바3125</t>
  </si>
  <si>
    <t>70바3157</t>
  </si>
  <si>
    <t>73아1569</t>
  </si>
  <si>
    <t>73아1557</t>
  </si>
  <si>
    <t>73아1571</t>
  </si>
  <si>
    <t>73아1555</t>
  </si>
  <si>
    <t>70바3132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</si>
  <si>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</si>
  <si>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</si>
  <si>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</si>
  <si>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</si>
  <si>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</si>
  <si>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</si>
  <si>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</si>
  <si>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</si>
  <si>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</si>
  <si>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</si>
  <si>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</si>
  <si>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</si>
  <si>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</si>
  <si>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</si>
  <si>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</si>
  <si>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</si>
  <si>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</si>
  <si>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</si>
  <si>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</si>
  <si>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</si>
  <si>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</si>
  <si>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</si>
  <si>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</si>
  <si>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70바3106</t>
  </si>
  <si>
    <t>70바3107</t>
  </si>
  <si>
    <t>70바3109</t>
  </si>
  <si>
    <t>70바3111</t>
  </si>
  <si>
    <t>70바3112</t>
  </si>
  <si>
    <t>70바3131</t>
  </si>
  <si>
    <t>70바3133</t>
  </si>
  <si>
    <t>70바3135</t>
  </si>
  <si>
    <t>70바3138</t>
  </si>
  <si>
    <t>70바3145</t>
  </si>
  <si>
    <t>70바3160</t>
  </si>
  <si>
    <t>70바3210</t>
  </si>
  <si>
    <t>70바3211</t>
  </si>
  <si>
    <t>70바3140</t>
  </si>
  <si>
    <t>소형</t>
  </si>
  <si>
    <t>HD</t>
  </si>
  <si>
    <t>e음12e음12</t>
  </si>
  <si>
    <t>73아1572</t>
  </si>
  <si>
    <t>e음21e음21</t>
  </si>
  <si>
    <t>73아1575</t>
  </si>
  <si>
    <t>e음22e음22</t>
  </si>
  <si>
    <t>73아1576</t>
  </si>
  <si>
    <t>73아1577</t>
  </si>
  <si>
    <t>e음31e음31</t>
  </si>
  <si>
    <t>73아1579</t>
  </si>
  <si>
    <t>73아1563</t>
  </si>
  <si>
    <t>중형</t>
  </si>
  <si>
    <t>e음53e음53</t>
  </si>
  <si>
    <t>73아1564</t>
  </si>
  <si>
    <t>73아1565</t>
  </si>
  <si>
    <t>73아1566</t>
  </si>
  <si>
    <t>73아1556</t>
  </si>
  <si>
    <t>e음84e음84</t>
  </si>
  <si>
    <t>e음86e음86</t>
  </si>
  <si>
    <t>73아1559</t>
  </si>
  <si>
    <t>e음88e음88</t>
  </si>
  <si>
    <t>73아1562</t>
  </si>
  <si>
    <t>강치선</t>
  </si>
  <si>
    <t>5043171</t>
  </si>
  <si>
    <t>강태수</t>
  </si>
  <si>
    <t>5048591</t>
  </si>
  <si>
    <t>고지수</t>
  </si>
  <si>
    <t>5045322</t>
  </si>
  <si>
    <t>권봉수</t>
  </si>
  <si>
    <t>5049995</t>
  </si>
  <si>
    <t>권성호</t>
  </si>
  <si>
    <t>5045752</t>
  </si>
  <si>
    <t>5045902</t>
  </si>
  <si>
    <t>김권중</t>
  </si>
  <si>
    <t>5046561</t>
  </si>
  <si>
    <t>김규한</t>
  </si>
  <si>
    <t>5043745</t>
  </si>
  <si>
    <t>김덕경</t>
  </si>
  <si>
    <t>5049135</t>
  </si>
  <si>
    <t>50430</t>
  </si>
  <si>
    <t>김동준</t>
  </si>
  <si>
    <t>5042562</t>
  </si>
  <si>
    <t>김동호</t>
  </si>
  <si>
    <t>50448</t>
  </si>
  <si>
    <t>504525</t>
  </si>
  <si>
    <t>김정대</t>
  </si>
  <si>
    <t>5048726</t>
  </si>
  <si>
    <t>김진양</t>
  </si>
  <si>
    <t>5047905</t>
  </si>
  <si>
    <t>김창배</t>
  </si>
  <si>
    <t>5043696</t>
  </si>
  <si>
    <t>김창섭</t>
  </si>
  <si>
    <t>5048913</t>
  </si>
  <si>
    <t>김춘식</t>
  </si>
  <si>
    <t>504292</t>
  </si>
  <si>
    <t>김태문</t>
  </si>
  <si>
    <t>5041370</t>
  </si>
  <si>
    <t>김태욱</t>
  </si>
  <si>
    <t>5043841</t>
  </si>
  <si>
    <t>김학수</t>
  </si>
  <si>
    <t>5044905</t>
  </si>
  <si>
    <t>김환</t>
  </si>
  <si>
    <t>5042765</t>
  </si>
  <si>
    <t>5041080</t>
  </si>
  <si>
    <t>박상천</t>
  </si>
  <si>
    <t>5049677</t>
  </si>
  <si>
    <t>박승기</t>
  </si>
  <si>
    <t>5048030</t>
  </si>
  <si>
    <t>5045040</t>
  </si>
  <si>
    <t>5041797</t>
  </si>
  <si>
    <t>백경인</t>
  </si>
  <si>
    <t>5042942</t>
  </si>
  <si>
    <t>서동진</t>
  </si>
  <si>
    <t>5046652</t>
  </si>
  <si>
    <t>서성민</t>
  </si>
  <si>
    <t>5045309</t>
  </si>
  <si>
    <t>5043233</t>
  </si>
  <si>
    <t>성경구</t>
  </si>
  <si>
    <t>5047739</t>
  </si>
  <si>
    <t>송광섭</t>
  </si>
  <si>
    <t>5045805</t>
  </si>
  <si>
    <t>신광현</t>
  </si>
  <si>
    <t>504766</t>
  </si>
  <si>
    <t>심의섭</t>
  </si>
  <si>
    <t>5048359</t>
  </si>
  <si>
    <t>안종락</t>
  </si>
  <si>
    <t>5046935</t>
  </si>
  <si>
    <t>양용민</t>
  </si>
  <si>
    <t>5047799</t>
  </si>
  <si>
    <t>5045256</t>
  </si>
  <si>
    <t>오인환</t>
  </si>
  <si>
    <t>504975</t>
  </si>
  <si>
    <t>오종섭</t>
  </si>
  <si>
    <t>5043980</t>
  </si>
  <si>
    <t>용광성</t>
  </si>
  <si>
    <t>5047274</t>
  </si>
  <si>
    <t>윤기성</t>
  </si>
  <si>
    <t>5046497</t>
  </si>
  <si>
    <t>5048345</t>
  </si>
  <si>
    <t>5049644</t>
  </si>
  <si>
    <t>윤철</t>
  </si>
  <si>
    <t>5049881</t>
  </si>
  <si>
    <t>이광세</t>
  </si>
  <si>
    <t>5047318</t>
  </si>
  <si>
    <t>이규환</t>
  </si>
  <si>
    <t>5046861</t>
  </si>
  <si>
    <t>이도우</t>
  </si>
  <si>
    <t>5041554</t>
  </si>
  <si>
    <t>5045033</t>
  </si>
  <si>
    <t>이순경</t>
  </si>
  <si>
    <t>5049568</t>
  </si>
  <si>
    <t>이영재</t>
  </si>
  <si>
    <t>5043748</t>
  </si>
  <si>
    <t>이영환</t>
  </si>
  <si>
    <t>5049381</t>
  </si>
  <si>
    <t>이운철</t>
  </si>
  <si>
    <t>5041522</t>
  </si>
  <si>
    <t>5041002</t>
  </si>
  <si>
    <t>5044558</t>
  </si>
  <si>
    <t>5045248</t>
  </si>
  <si>
    <t>이찬년</t>
  </si>
  <si>
    <t>5041722</t>
  </si>
  <si>
    <t>이창순</t>
  </si>
  <si>
    <t>5047619</t>
  </si>
  <si>
    <t>이호범</t>
  </si>
  <si>
    <t>5048348</t>
  </si>
  <si>
    <t>50433</t>
  </si>
  <si>
    <t>장금철</t>
  </si>
  <si>
    <t>5045351</t>
  </si>
  <si>
    <t>장종준</t>
  </si>
  <si>
    <t>5042278</t>
  </si>
  <si>
    <t>장후인</t>
  </si>
  <si>
    <t>5046011</t>
  </si>
  <si>
    <t>전유성</t>
  </si>
  <si>
    <t>5043019</t>
  </si>
  <si>
    <t>5046965</t>
  </si>
  <si>
    <t>5049487</t>
  </si>
  <si>
    <t>조성재</t>
  </si>
  <si>
    <t>5049642</t>
  </si>
  <si>
    <t>조형철</t>
  </si>
  <si>
    <t>5042357</t>
  </si>
  <si>
    <t>최은철</t>
  </si>
  <si>
    <t>5043835</t>
  </si>
  <si>
    <t>최재진</t>
  </si>
  <si>
    <t>5046576</t>
  </si>
  <si>
    <t>최진호</t>
  </si>
  <si>
    <t>5047577</t>
  </si>
  <si>
    <t>최태석</t>
  </si>
  <si>
    <t>504204</t>
  </si>
  <si>
    <t>하우경</t>
  </si>
  <si>
    <t>5046302</t>
  </si>
  <si>
    <t>현병구</t>
  </si>
  <si>
    <t>5041948</t>
  </si>
  <si>
    <t>5048291</t>
  </si>
  <si>
    <t>홍순태</t>
  </si>
  <si>
    <t>5047587</t>
  </si>
  <si>
    <t>황광훈</t>
  </si>
  <si>
    <t>5048449</t>
  </si>
  <si>
    <t>황정환</t>
  </si>
  <si>
    <t>5043610</t>
  </si>
  <si>
    <t>공영급행</t>
    <phoneticPr fontId="3" type="noConversion"/>
  </si>
  <si>
    <t>70바3213</t>
  </si>
  <si>
    <t>운전자코드</t>
  </si>
  <si>
    <t>맥스거리코드</t>
  </si>
  <si>
    <t>최대주행거리</t>
  </si>
  <si>
    <t>김흥규</t>
  </si>
  <si>
    <t>5048784</t>
  </si>
  <si>
    <t>박충래</t>
  </si>
  <si>
    <t>5042818</t>
  </si>
  <si>
    <t>배해성</t>
  </si>
  <si>
    <t>5044004</t>
  </si>
  <si>
    <t>이범섭</t>
  </si>
  <si>
    <t>5042429</t>
  </si>
  <si>
    <t>이정원</t>
  </si>
  <si>
    <t>5042247</t>
  </si>
  <si>
    <t>최영행</t>
  </si>
  <si>
    <t>5041557</t>
  </si>
  <si>
    <t>[TIP!!] 특별관리 운행사원 관리하려면?</t>
  </si>
  <si>
    <t>d</t>
    <phoneticPr fontId="3" type="noConversion"/>
  </si>
  <si>
    <t>강태우</t>
  </si>
  <si>
    <t>5047979</t>
  </si>
  <si>
    <t>김근택</t>
  </si>
  <si>
    <t>5045985</t>
  </si>
  <si>
    <t>손강성</t>
  </si>
  <si>
    <t>5045435</t>
  </si>
  <si>
    <t>5043205</t>
  </si>
  <si>
    <t>황용수</t>
  </si>
  <si>
    <t>윤철희</t>
  </si>
  <si>
    <t>5042812</t>
  </si>
  <si>
    <t>이종국</t>
  </si>
  <si>
    <t>504280</t>
  </si>
  <si>
    <t>공영급행e음22C1</t>
  </si>
  <si>
    <t>공영급행e음53C1</t>
  </si>
  <si>
    <t>공영급행e음88D2</t>
  </si>
  <si>
    <t>공영급행e음88D1</t>
  </si>
  <si>
    <t>안주영</t>
  </si>
  <si>
    <t>504378</t>
  </si>
  <si>
    <t>이기봉</t>
  </si>
  <si>
    <t>5047840</t>
  </si>
  <si>
    <t>임대근</t>
  </si>
  <si>
    <t>5045660</t>
  </si>
  <si>
    <t>정대인</t>
  </si>
  <si>
    <t>504741</t>
  </si>
  <si>
    <t>조규용</t>
  </si>
  <si>
    <t>5042312</t>
  </si>
  <si>
    <t>하수원</t>
  </si>
  <si>
    <t>5045618</t>
  </si>
  <si>
    <t>0%(0명)</t>
  </si>
  <si>
    <t>25%(1명)</t>
  </si>
  <si>
    <t>50%(1명)</t>
  </si>
  <si>
    <t>김봉환</t>
  </si>
  <si>
    <t>5048642</t>
  </si>
  <si>
    <t>장종민</t>
  </si>
  <si>
    <t>5045512</t>
  </si>
  <si>
    <t>허명수</t>
  </si>
  <si>
    <t>5048220</t>
  </si>
  <si>
    <t>인천전체</t>
  </si>
  <si>
    <t>개선율(유카전)</t>
  </si>
  <si>
    <t>순위</t>
  </si>
  <si>
    <t>김호정</t>
  </si>
  <si>
    <t>이재민</t>
  </si>
  <si>
    <t>임종식</t>
  </si>
  <si>
    <t>14-114-1</t>
  </si>
  <si>
    <t>공영급행14-1D3</t>
  </si>
  <si>
    <t>공영급행14-1C1</t>
  </si>
  <si>
    <t>공영급행14-1D6</t>
  </si>
  <si>
    <t>공영급행14-1D8</t>
  </si>
  <si>
    <t>공영급행14-1D4</t>
  </si>
  <si>
    <t>공영급행14-1D2</t>
  </si>
  <si>
    <t>공영급행14-1D5</t>
  </si>
  <si>
    <t>공영급행14-1D1</t>
  </si>
  <si>
    <t>공영급행14-1B1</t>
  </si>
  <si>
    <t>공영급행14-1D7</t>
  </si>
  <si>
    <t>공영급행14-1C2</t>
  </si>
  <si>
    <t>NULL</t>
  </si>
  <si>
    <t>5041877</t>
  </si>
  <si>
    <t>5046714</t>
  </si>
  <si>
    <t>김영범</t>
  </si>
  <si>
    <t>5044680</t>
  </si>
  <si>
    <t>5043600</t>
  </si>
  <si>
    <t>5044861</t>
  </si>
  <si>
    <t>5041832</t>
  </si>
  <si>
    <t>조성길</t>
  </si>
  <si>
    <t>504881</t>
  </si>
  <si>
    <t>17%(1명)</t>
  </si>
  <si>
    <t>NEW</t>
  </si>
  <si>
    <t>new</t>
  </si>
  <si>
    <t>5043259</t>
  </si>
  <si>
    <t>5045710</t>
  </si>
  <si>
    <t>5045784</t>
  </si>
  <si>
    <t>5047269</t>
  </si>
  <si>
    <t>기태훈</t>
  </si>
  <si>
    <t>73아1600</t>
  </si>
  <si>
    <t>이용석</t>
  </si>
  <si>
    <t>5049790</t>
  </si>
  <si>
    <t>분석기간: 24.10.01-24.10.31</t>
  </si>
  <si>
    <t>24'10</t>
    <phoneticPr fontId="3" type="noConversion"/>
  </si>
  <si>
    <t>C</t>
    <phoneticPr fontId="3" type="noConversion"/>
  </si>
  <si>
    <t>14위/(32개사)</t>
  </si>
  <si>
    <t>14%(19명)</t>
  </si>
  <si>
    <t>14%(17명)</t>
  </si>
  <si>
    <t>19%(26명)</t>
  </si>
  <si>
    <t>23%(28명)</t>
  </si>
  <si>
    <t>21%(29명)</t>
  </si>
  <si>
    <t>10%(13명)</t>
  </si>
  <si>
    <t>D</t>
    <phoneticPr fontId="3" type="noConversion"/>
  </si>
  <si>
    <t>50%(3명)</t>
  </si>
  <si>
    <t>33%(2명)</t>
  </si>
  <si>
    <t>22%(2명)</t>
  </si>
  <si>
    <t>63%(5명)</t>
  </si>
  <si>
    <t>27%(3명)</t>
  </si>
  <si>
    <t>40%(2명)</t>
  </si>
  <si>
    <t>4%(2명)</t>
  </si>
  <si>
    <t>4%(1명)</t>
  </si>
  <si>
    <t>33%(3명)</t>
  </si>
  <si>
    <t>13%(1명)</t>
  </si>
  <si>
    <t>9%(1명)</t>
  </si>
  <si>
    <t>20%(1명)</t>
  </si>
  <si>
    <t>6%(3명)</t>
  </si>
  <si>
    <t>18%(2명)</t>
  </si>
  <si>
    <t>9%(2명)</t>
  </si>
  <si>
    <t>17%(9명)</t>
  </si>
  <si>
    <t>26%(6명)</t>
  </si>
  <si>
    <t>31%(17명)</t>
  </si>
  <si>
    <t>22%(5명)</t>
  </si>
  <si>
    <t>39%(9명)</t>
  </si>
  <si>
    <t>11%(1명)</t>
  </si>
  <si>
    <t>11%(6명)</t>
  </si>
  <si>
    <t>▲</t>
  </si>
  <si>
    <t>공영급행14-1C6</t>
  </si>
  <si>
    <t>공영급행14-1B3</t>
  </si>
  <si>
    <t>공영급행14-1B4</t>
  </si>
  <si>
    <t>공영급행14-1B2</t>
  </si>
  <si>
    <t>=</t>
  </si>
  <si>
    <t>공영급행14-1C3</t>
  </si>
  <si>
    <t>공영급행14-1C4</t>
  </si>
  <si>
    <t>공영급행14-1A1</t>
  </si>
  <si>
    <t>공영급행14-1C7</t>
  </si>
  <si>
    <t>공영급행14-1C5</t>
  </si>
  <si>
    <t>공영급행예비C6</t>
  </si>
  <si>
    <t>공영급행예비F14</t>
  </si>
  <si>
    <t>이상</t>
  </si>
  <si>
    <t>e음11e음11</t>
  </si>
  <si>
    <t>공영급행e음11B2</t>
  </si>
  <si>
    <t>73아1570</t>
  </si>
  <si>
    <t>공영급행e음11B1</t>
  </si>
  <si>
    <t>공영급행e음12C1</t>
  </si>
  <si>
    <t>공영급행e음12C2</t>
  </si>
  <si>
    <t>공영급행e음21C1</t>
  </si>
  <si>
    <t>공영급행e음21D1</t>
  </si>
  <si>
    <t>공영급행e음22A1</t>
  </si>
  <si>
    <t>공영급행e음31C2</t>
  </si>
  <si>
    <t>공영급행e음31D1</t>
  </si>
  <si>
    <t>공영급행e음31S1</t>
  </si>
  <si>
    <t>공영급행e음31C1</t>
  </si>
  <si>
    <t>공영급행e음53A1</t>
  </si>
  <si>
    <t>공영급행e음53A2</t>
  </si>
  <si>
    <t>공영급행e음53B1</t>
  </si>
  <si>
    <t>공영급행e음84B1</t>
  </si>
  <si>
    <t>공영급행e음86D1</t>
  </si>
  <si>
    <t>공영급행e음86B1</t>
  </si>
  <si>
    <t>공영급행e음88C2</t>
  </si>
  <si>
    <t>공영급행e음88C1</t>
  </si>
  <si>
    <t>공영급행e음88C3</t>
  </si>
  <si>
    <t>공영급행e음88B1</t>
  </si>
  <si>
    <t>5048</t>
  </si>
  <si>
    <t>5048538.688</t>
  </si>
  <si>
    <t>504155</t>
  </si>
  <si>
    <t>504155326.555</t>
  </si>
  <si>
    <t>504502</t>
  </si>
  <si>
    <t>504502219.68</t>
  </si>
  <si>
    <t>5041001</t>
  </si>
  <si>
    <t>5041001366.173</t>
  </si>
  <si>
    <t>5041727</t>
  </si>
  <si>
    <t>5041727225.876</t>
  </si>
  <si>
    <t>5041877370.502</t>
  </si>
  <si>
    <t>5043026</t>
  </si>
  <si>
    <t>5043026221.143</t>
  </si>
  <si>
    <t>5043795</t>
  </si>
  <si>
    <t>5043795242.494</t>
  </si>
  <si>
    <t>5044985</t>
  </si>
  <si>
    <t>5044985371.458</t>
  </si>
  <si>
    <t>5045252</t>
  </si>
  <si>
    <t>5045252196.047</t>
  </si>
  <si>
    <t>5045812</t>
  </si>
  <si>
    <t>5045812130.819</t>
  </si>
  <si>
    <t>5046158</t>
  </si>
  <si>
    <t>5046158224.77</t>
  </si>
  <si>
    <t>5046412</t>
  </si>
  <si>
    <t>5046412645.093</t>
  </si>
  <si>
    <t>5047298</t>
  </si>
  <si>
    <t>5047298243.939</t>
  </si>
  <si>
    <t>5049201</t>
  </si>
  <si>
    <t>5049201263.636</t>
  </si>
  <si>
    <t>5049725</t>
  </si>
  <si>
    <t>5049725800.274</t>
  </si>
  <si>
    <t>50431712171.693</t>
  </si>
  <si>
    <t>50485911795.609</t>
  </si>
  <si>
    <t>50479791685.159</t>
  </si>
  <si>
    <t>5045322161.768</t>
  </si>
  <si>
    <t>50499951907.274</t>
  </si>
  <si>
    <t>50457521337.165</t>
  </si>
  <si>
    <t>5046714174.64</t>
  </si>
  <si>
    <t>5045902454.324</t>
  </si>
  <si>
    <t>50465611683.071</t>
  </si>
  <si>
    <t>50437451389.062</t>
  </si>
  <si>
    <t>50459851875.433</t>
  </si>
  <si>
    <t>50491351570.177</t>
  </si>
  <si>
    <t>504301460.783</t>
  </si>
  <si>
    <t>50425621302.93</t>
  </si>
  <si>
    <t>504482112.679</t>
  </si>
  <si>
    <t>50486421942.261</t>
  </si>
  <si>
    <t>504525559.602</t>
  </si>
  <si>
    <t>5044680583.451</t>
  </si>
  <si>
    <t>50487262204.027</t>
  </si>
  <si>
    <t>50479051408.966</t>
  </si>
  <si>
    <t>50436961226.997</t>
  </si>
  <si>
    <t>5048913998.535</t>
  </si>
  <si>
    <t>5042921881.114</t>
  </si>
  <si>
    <t>50413702127.425</t>
  </si>
  <si>
    <t>50438412053.764</t>
  </si>
  <si>
    <t>50449051034.77</t>
  </si>
  <si>
    <t>50436001079.835</t>
  </si>
  <si>
    <t>50427651511.246</t>
  </si>
  <si>
    <t>50487841763.993</t>
  </si>
  <si>
    <t>50410802014.911</t>
  </si>
  <si>
    <t>박상국</t>
  </si>
  <si>
    <t>5042065</t>
  </si>
  <si>
    <t>5042065398.687</t>
  </si>
  <si>
    <t>50496772128.494</t>
  </si>
  <si>
    <t>박상철</t>
  </si>
  <si>
    <t>5045710254.048</t>
  </si>
  <si>
    <t>박승구</t>
  </si>
  <si>
    <t>50472691184.1</t>
  </si>
  <si>
    <t>50480301307.084</t>
  </si>
  <si>
    <t>50450401478.649</t>
  </si>
  <si>
    <t>50417971182.056</t>
  </si>
  <si>
    <t>50428181705.14</t>
  </si>
  <si>
    <t>50440041917.867</t>
  </si>
  <si>
    <t>50429422099.809</t>
  </si>
  <si>
    <t>5046652764.389</t>
  </si>
  <si>
    <t>50453091204.356</t>
  </si>
  <si>
    <t>50432332321.558</t>
  </si>
  <si>
    <t>서종우</t>
  </si>
  <si>
    <t>5041397</t>
  </si>
  <si>
    <t>5041397732.725</t>
  </si>
  <si>
    <t>50477391752.462</t>
  </si>
  <si>
    <t>50454351867.185</t>
  </si>
  <si>
    <t>50458052088.08</t>
  </si>
  <si>
    <t>5047661376.187</t>
  </si>
  <si>
    <t>신응진</t>
  </si>
  <si>
    <t>5048243</t>
  </si>
  <si>
    <t>5048243812.688</t>
  </si>
  <si>
    <t>50483591225.618</t>
  </si>
  <si>
    <t>50469351074.058</t>
  </si>
  <si>
    <t>504378244.133</t>
  </si>
  <si>
    <t>50477991954.478</t>
  </si>
  <si>
    <t>50452561544.658</t>
  </si>
  <si>
    <t>504975414.674</t>
  </si>
  <si>
    <t>50439801923.668</t>
  </si>
  <si>
    <t>50472741590</t>
  </si>
  <si>
    <t>50464971100.672</t>
  </si>
  <si>
    <t>50483451068.284</t>
  </si>
  <si>
    <t>50496442061.614</t>
  </si>
  <si>
    <t>5049881966.473</t>
  </si>
  <si>
    <t>5042812486.849</t>
  </si>
  <si>
    <t>이강선</t>
  </si>
  <si>
    <t>5043259195.712</t>
  </si>
  <si>
    <t>50473182054.952</t>
  </si>
  <si>
    <t>50468611281.159</t>
  </si>
  <si>
    <t>50478401454.908</t>
  </si>
  <si>
    <t>5041554677.969</t>
  </si>
  <si>
    <t>이동형</t>
  </si>
  <si>
    <t>504605</t>
  </si>
  <si>
    <t>504605830.831</t>
  </si>
  <si>
    <t>50424291054.037</t>
  </si>
  <si>
    <t>이병기</t>
  </si>
  <si>
    <t>5044030</t>
  </si>
  <si>
    <t>50440301117.748</t>
  </si>
  <si>
    <t>50450331992.044</t>
  </si>
  <si>
    <t>50495681527.917</t>
  </si>
  <si>
    <t>50437482197.7</t>
  </si>
  <si>
    <t>50493812164.063</t>
  </si>
  <si>
    <t>50497901761.028</t>
  </si>
  <si>
    <t>50415221702.383</t>
  </si>
  <si>
    <t>5041002717.68</t>
  </si>
  <si>
    <t>5044558843.651</t>
  </si>
  <si>
    <t>5044861361.306</t>
  </si>
  <si>
    <t>5042247496.103</t>
  </si>
  <si>
    <t>504280301.989</t>
  </si>
  <si>
    <t>5045248694.438</t>
  </si>
  <si>
    <t>50417221570.277</t>
  </si>
  <si>
    <t>이창수</t>
  </si>
  <si>
    <t>5046750</t>
  </si>
  <si>
    <t>5046750165.489</t>
  </si>
  <si>
    <t>50476191615.716</t>
  </si>
  <si>
    <t>50483481398.634</t>
  </si>
  <si>
    <t>50456602120.48</t>
  </si>
  <si>
    <t>504332025.186</t>
  </si>
  <si>
    <t>5041832830.044</t>
  </si>
  <si>
    <t>50453511436.056</t>
  </si>
  <si>
    <t>5045512243.719</t>
  </si>
  <si>
    <t>50422782058.245</t>
  </si>
  <si>
    <t>50460111867.053</t>
  </si>
  <si>
    <t>5043019735.06</t>
  </si>
  <si>
    <t>504741691.232</t>
  </si>
  <si>
    <t>50469651936.851</t>
  </si>
  <si>
    <t>50494871567.041</t>
  </si>
  <si>
    <t>50423121501.315</t>
  </si>
  <si>
    <t>504881383.245</t>
  </si>
  <si>
    <t>50496423576.843</t>
  </si>
  <si>
    <t>50423571776.771</t>
  </si>
  <si>
    <t>최시정</t>
  </si>
  <si>
    <t>5045784496.903</t>
  </si>
  <si>
    <t>50415572046.069</t>
  </si>
  <si>
    <t>50438351081.038</t>
  </si>
  <si>
    <t>50465761726.991</t>
  </si>
  <si>
    <t>50475772512.193</t>
  </si>
  <si>
    <t>5042042410.581</t>
  </si>
  <si>
    <t>50456182397.165</t>
  </si>
  <si>
    <t>5043205577.386</t>
  </si>
  <si>
    <t>50482202046.355</t>
  </si>
  <si>
    <t>5041948508.909</t>
  </si>
  <si>
    <t>50482911191.514</t>
  </si>
  <si>
    <t>50475872282.313</t>
  </si>
  <si>
    <t>5048449369.869</t>
  </si>
  <si>
    <t>50463021949.965</t>
  </si>
  <si>
    <t>5043610635.665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</si>
  <si>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</si>
  <si>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</si>
  <si>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</si>
  <si>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</si>
  <si>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</si>
  <si>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[24년 11월] 공회전과다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</si>
</sst>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4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05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58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49" fontId="73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0" fontId="7" fillId="16" borderId="0" xfId="562" applyNumberFormat="1" applyFont="1" applyFill="1" applyAlignment="1">
      <alignment horizontal="center" vertical="center"/>
    </xf>
    <xf numFmtId="192" fontId="76" fillId="16" borderId="0" xfId="562" applyNumberFormat="1" applyFont="1" applyFill="1" applyAlignment="1">
      <alignment horizontal="right" vertical="center"/>
    </xf>
    <xf numFmtId="186" fontId="11" fillId="0" borderId="5" xfId="562" applyFont="1" applyBorder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4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3" fillId="0" borderId="0" xfId="562">
      <alignment vertical="center"/>
    </xf>
    <xf numFmtId="186" fontId="75" fillId="0" borderId="0" xfId="562" applyFont="1">
      <alignment vertical="center"/>
    </xf>
    <xf numFmtId="186" fontId="35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8" fillId="0" borderId="0" xfId="562" applyFont="1">
      <alignment vertical="center"/>
    </xf>
    <xf numFmtId="186" fontId="69" fillId="0" borderId="0" xfId="562" applyFont="1">
      <alignment vertical="center"/>
    </xf>
    <xf numFmtId="186" fontId="58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9" fontId="9" fillId="0" borderId="0" xfId="2" applyFont="1">
      <alignment vertical="center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  <xf numFmtId="0" fontId="30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20" fillId="0" borderId="0" xfId="0" applyFont="1" applyAlignment="1">
      <alignment horizontal="center"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583726E2-2FA6-4C64-A986-57CC1B611FE9}"/>
    <cellStyle name="표준 2 4" xfId="3" xr:uid="{F025CCA9-607F-40C4-B9F4-A4606A80B63C}"/>
    <cellStyle name="표준 3" xfId="565" xr:uid="{60C4FBB4-F171-472B-9713-681973E66964}"/>
  </cellStyles>
  <dxfs count="6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A8F-42B0-B656-F6C342759512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71A-4F92-9BD1-8B63CB6510B4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832-4CD9-BB48-7B35DF8F5B0E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832-4CD9-BB48-7B35DF8F5B0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2.3357119739712338</c:v>
                </c:pt>
                <c:pt idx="1">
                  <c:v>2.7731990586181752</c:v>
                </c:pt>
                <c:pt idx="2">
                  <c:v>2.7762958042224377</c:v>
                </c:pt>
                <c:pt idx="3">
                  <c:v>2.7322018806254862</c:v>
                </c:pt>
                <c:pt idx="4">
                  <c:v>2.6263888888888896</c:v>
                </c:pt>
                <c:pt idx="5">
                  <c:v>2.4753168135544223</c:v>
                </c:pt>
                <c:pt idx="6">
                  <c:v>2.3888730623222338</c:v>
                </c:pt>
                <c:pt idx="7">
                  <c:v>2.3137918628606284</c:v>
                </c:pt>
                <c:pt idx="8">
                  <c:v>2.3453556992544602</c:v>
                </c:pt>
                <c:pt idx="9">
                  <c:v>2.5838552889258497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0.13636363636363635</c:v>
                </c:pt>
                <c:pt idx="1">
                  <c:v>0.13636363636363635</c:v>
                </c:pt>
                <c:pt idx="2">
                  <c:v>0.18939393939393939</c:v>
                </c:pt>
                <c:pt idx="3">
                  <c:v>0.22727272727272727</c:v>
                </c:pt>
                <c:pt idx="4">
                  <c:v>0.21212121212121213</c:v>
                </c:pt>
                <c:pt idx="5">
                  <c:v>9.8484848484848481E-2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5"/>
          <c:order val="0"/>
          <c:tx>
            <c:v>F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e음11 </c:v>
                </c:pt>
                <c:pt idx="4">
                  <c:v> e음31 </c:v>
                </c:pt>
                <c:pt idx="5">
                  <c:v> e음12 </c:v>
                </c:pt>
                <c:pt idx="6">
                  <c:v> 14-1 </c:v>
                </c:pt>
                <c:pt idx="7">
                  <c:v> e음86 </c:v>
                </c:pt>
                <c:pt idx="8">
                  <c:v> e음88 </c:v>
                </c:pt>
                <c:pt idx="9">
                  <c:v> e음21 </c:v>
                </c:pt>
              </c:strCache>
            </c:strRef>
          </c:cat>
          <c:val>
            <c:numRef>
              <c:f>종합!$M$74:$V$74</c:f>
              <c:numCache>
                <c:formatCode>0%</c:formatCode>
                <c:ptCount val="10"/>
                <c:pt idx="0">
                  <c:v>0</c:v>
                </c:pt>
                <c:pt idx="1">
                  <c:v>0.1111111111111111</c:v>
                </c:pt>
                <c:pt idx="2">
                  <c:v>0.125</c:v>
                </c:pt>
                <c:pt idx="3">
                  <c:v>0</c:v>
                </c:pt>
                <c:pt idx="4">
                  <c:v>0.18181818181818182</c:v>
                </c:pt>
                <c:pt idx="5">
                  <c:v>0.2</c:v>
                </c:pt>
                <c:pt idx="6">
                  <c:v>0.1111111111111111</c:v>
                </c:pt>
                <c:pt idx="7">
                  <c:v>9.0909090909090912E-2</c:v>
                </c:pt>
                <c:pt idx="8" formatCode="General">
                  <c:v>0</c:v>
                </c:pt>
                <c:pt idx="9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1"/>
          <c:tx>
            <c:v>D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e음11 </c:v>
                </c:pt>
                <c:pt idx="4">
                  <c:v> e음31 </c:v>
                </c:pt>
                <c:pt idx="5">
                  <c:v> e음12 </c:v>
                </c:pt>
                <c:pt idx="6">
                  <c:v> 14-1 </c:v>
                </c:pt>
                <c:pt idx="7">
                  <c:v> e음86 </c:v>
                </c:pt>
                <c:pt idx="8">
                  <c:v> e음88 </c:v>
                </c:pt>
                <c:pt idx="9">
                  <c:v> e음21 </c:v>
                </c:pt>
              </c:strCache>
            </c:strRef>
          </c:cat>
          <c:val>
            <c:numRef>
              <c:f>종합!$M$73:$V$73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9.0909090909090912E-2</c:v>
                </c:pt>
                <c:pt idx="5">
                  <c:v>0</c:v>
                </c:pt>
                <c:pt idx="6">
                  <c:v>0.31481481481481483</c:v>
                </c:pt>
                <c:pt idx="7">
                  <c:v>0.27272727272727271</c:v>
                </c:pt>
                <c:pt idx="8">
                  <c:v>0.39130434782608697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2"/>
          <c:tx>
            <c:v>C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92-4910-A378-66984A5D99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e음11 </c:v>
                </c:pt>
                <c:pt idx="4">
                  <c:v> e음31 </c:v>
                </c:pt>
                <c:pt idx="5">
                  <c:v> e음12 </c:v>
                </c:pt>
                <c:pt idx="6">
                  <c:v> 14-1 </c:v>
                </c:pt>
                <c:pt idx="7">
                  <c:v> e음86 </c:v>
                </c:pt>
                <c:pt idx="8">
                  <c:v> e음88 </c:v>
                </c:pt>
                <c:pt idx="9">
                  <c:v> e음21 </c:v>
                </c:pt>
              </c:strCache>
            </c:strRef>
          </c:cat>
          <c:val>
            <c:numRef>
              <c:f>종합!$M$72:$V$72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0.18181818181818182</c:v>
                </c:pt>
                <c:pt idx="5">
                  <c:v>0</c:v>
                </c:pt>
                <c:pt idx="6">
                  <c:v>0.31481481481481483</c:v>
                </c:pt>
                <c:pt idx="7">
                  <c:v>0.18181818181818182</c:v>
                </c:pt>
                <c:pt idx="8">
                  <c:v>0.21739130434782608</c:v>
                </c:pt>
                <c:pt idx="9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3"/>
          <c:tx>
            <c:v>B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e음11 </c:v>
                </c:pt>
                <c:pt idx="4">
                  <c:v> e음31 </c:v>
                </c:pt>
                <c:pt idx="5">
                  <c:v> e음12 </c:v>
                </c:pt>
                <c:pt idx="6">
                  <c:v> 14-1 </c:v>
                </c:pt>
                <c:pt idx="7">
                  <c:v> e음86 </c:v>
                </c:pt>
                <c:pt idx="8">
                  <c:v> e음88 </c:v>
                </c:pt>
                <c:pt idx="9">
                  <c:v> e음21 </c:v>
                </c:pt>
              </c:strCache>
            </c:strRef>
          </c:cat>
          <c:val>
            <c:numRef>
              <c:f>종합!$M$71:$V$71</c:f>
              <c:numCache>
                <c:formatCode>0%</c:formatCode>
                <c:ptCount val="10"/>
                <c:pt idx="0">
                  <c:v>0.5</c:v>
                </c:pt>
                <c:pt idx="1">
                  <c:v>0.33333333333333331</c:v>
                </c:pt>
                <c:pt idx="2">
                  <c:v>0.125</c:v>
                </c:pt>
                <c:pt idx="3">
                  <c:v>0</c:v>
                </c:pt>
                <c:pt idx="4">
                  <c:v>0.18181818181818182</c:v>
                </c:pt>
                <c:pt idx="5">
                  <c:v>0.2</c:v>
                </c:pt>
                <c:pt idx="6">
                  <c:v>0.16666666666666666</c:v>
                </c:pt>
                <c:pt idx="7">
                  <c:v>0.27272727272727271</c:v>
                </c:pt>
                <c:pt idx="8">
                  <c:v>0.2608695652173913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4"/>
          <c:tx>
            <c:v>A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e음11 </c:v>
                </c:pt>
                <c:pt idx="4">
                  <c:v> e음31 </c:v>
                </c:pt>
                <c:pt idx="5">
                  <c:v> e음12 </c:v>
                </c:pt>
                <c:pt idx="6">
                  <c:v> 14-1 </c:v>
                </c:pt>
                <c:pt idx="7">
                  <c:v> e음86 </c:v>
                </c:pt>
                <c:pt idx="8">
                  <c:v> e음88 </c:v>
                </c:pt>
                <c:pt idx="9">
                  <c:v> e음21 </c:v>
                </c:pt>
              </c:strCache>
            </c:strRef>
          </c:cat>
          <c:val>
            <c:numRef>
              <c:f>종합!$M$70:$V$70</c:f>
              <c:numCache>
                <c:formatCode>0%</c:formatCode>
                <c:ptCount val="10"/>
                <c:pt idx="0">
                  <c:v>0.5</c:v>
                </c:pt>
                <c:pt idx="1">
                  <c:v>0.33333333333333331</c:v>
                </c:pt>
                <c:pt idx="2">
                  <c:v>0.125</c:v>
                </c:pt>
                <c:pt idx="3">
                  <c:v>0.25</c:v>
                </c:pt>
                <c:pt idx="4">
                  <c:v>9.0909090909090912E-2</c:v>
                </c:pt>
                <c:pt idx="5">
                  <c:v>0.2</c:v>
                </c:pt>
                <c:pt idx="6">
                  <c:v>5.5555555555555552E-2</c:v>
                </c:pt>
                <c:pt idx="7">
                  <c:v>0.18181818181818182</c:v>
                </c:pt>
                <c:pt idx="8">
                  <c:v>8.6956521739130432E-2</c:v>
                </c:pt>
                <c:pt idx="9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5"/>
          <c:tx>
            <c:v>S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e음11 </c:v>
                </c:pt>
                <c:pt idx="4">
                  <c:v> e음31 </c:v>
                </c:pt>
                <c:pt idx="5">
                  <c:v> e음12 </c:v>
                </c:pt>
                <c:pt idx="6">
                  <c:v> 14-1 </c:v>
                </c:pt>
                <c:pt idx="7">
                  <c:v> e음86 </c:v>
                </c:pt>
                <c:pt idx="8">
                  <c:v> e음88 </c:v>
                </c:pt>
                <c:pt idx="9">
                  <c:v> e음21 </c:v>
                </c:pt>
              </c:strCache>
            </c:strRef>
          </c:cat>
          <c:val>
            <c:numRef>
              <c:f>종합!$M$69:$V$69</c:f>
              <c:numCache>
                <c:formatCode>0%</c:formatCode>
                <c:ptCount val="10"/>
                <c:pt idx="0">
                  <c:v>0</c:v>
                </c:pt>
                <c:pt idx="1">
                  <c:v>0.22222222222222221</c:v>
                </c:pt>
                <c:pt idx="2">
                  <c:v>0.625</c:v>
                </c:pt>
                <c:pt idx="3">
                  <c:v>0.25</c:v>
                </c:pt>
                <c:pt idx="4">
                  <c:v>0.27272727272727271</c:v>
                </c:pt>
                <c:pt idx="5">
                  <c:v>0.4</c:v>
                </c:pt>
                <c:pt idx="6">
                  <c:v>3.7037037037037035E-2</c:v>
                </c:pt>
                <c:pt idx="7">
                  <c:v>0</c:v>
                </c:pt>
                <c:pt idx="8">
                  <c:v>4.3478260869565216E-2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204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22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380999</xdr:colOff>
      <xdr:row>17</xdr:row>
      <xdr:rowOff>190501</xdr:rowOff>
    </xdr:from>
    <xdr:to>
      <xdr:col>5</xdr:col>
      <xdr:colOff>661147</xdr:colOff>
      <xdr:row>18</xdr:row>
      <xdr:rowOff>78442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 flipV="1">
          <a:off x="4034117" y="5580530"/>
          <a:ext cx="280148" cy="1792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793375</xdr:colOff>
      <xdr:row>16</xdr:row>
      <xdr:rowOff>188262</xdr:rowOff>
    </xdr:from>
    <xdr:to>
      <xdr:col>6</xdr:col>
      <xdr:colOff>76203</xdr:colOff>
      <xdr:row>18</xdr:row>
      <xdr:rowOff>87410</xdr:rowOff>
    </xdr:to>
    <xdr:sp macro="" textlink="$K$19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572434" y="528693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8BEAEF8-FB91-4546-9D01-81E6F63B07E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818029</xdr:colOff>
      <xdr:row>11</xdr:row>
      <xdr:rowOff>179294</xdr:rowOff>
    </xdr:from>
    <xdr:to>
      <xdr:col>6</xdr:col>
      <xdr:colOff>268942</xdr:colOff>
      <xdr:row>17</xdr:row>
      <xdr:rowOff>112059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01E168A-5A40-428E-94C1-1DB661416FDC}"/>
            </a:ext>
          </a:extLst>
        </xdr:cNvPr>
        <xdr:cNvCxnSpPr/>
      </xdr:nvCxnSpPr>
      <xdr:spPr>
        <a:xfrm flipV="1">
          <a:off x="4471147" y="3821206"/>
          <a:ext cx="324971" cy="16808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329454</xdr:colOff>
      <xdr:row>13</xdr:row>
      <xdr:rowOff>15687</xdr:rowOff>
    </xdr:from>
    <xdr:to>
      <xdr:col>6</xdr:col>
      <xdr:colOff>486341</xdr:colOff>
      <xdr:row>14</xdr:row>
      <xdr:rowOff>206188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A5BB480E-1C19-4593-9B0A-B640A0F16ADF}"/>
            </a:ext>
          </a:extLst>
        </xdr:cNvPr>
        <xdr:cNvSpPr txBox="1"/>
      </xdr:nvSpPr>
      <xdr:spPr>
        <a:xfrm>
          <a:off x="3982572" y="424030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0BE0AC5-9F16-4632-B62C-485DAC4A81A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08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18.140625" style="4" bestFit="1" customWidth="1"/>
    <col min="9" max="11" width="13.140625" style="4" customWidth="1"/>
    <col min="12" max="12" width="2.5703125" style="38" customWidth="1"/>
    <col min="13" max="23" width="11.5703125" style="38" customWidth="1"/>
    <col min="24" max="25" width="9.140625" style="38"/>
    <col min="26" max="26" width="9.42578125" style="2" bestFit="1" customWidth="1"/>
    <col min="27" max="34" width="9.140625" style="2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64" t="s">
        <v>507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302" t="s">
        <v>38</v>
      </c>
      <c r="D4" s="302"/>
      <c r="E4" s="61" t="s">
        <v>112</v>
      </c>
      <c r="F4" s="61" t="s">
        <v>64</v>
      </c>
      <c r="G4" s="253" t="s">
        <v>115</v>
      </c>
      <c r="H4" s="37"/>
      <c r="I4" s="37"/>
      <c r="J4" s="96" t="s">
        <v>35</v>
      </c>
      <c r="K4" s="96" t="s">
        <v>36</v>
      </c>
    </row>
    <row r="5" spans="1:28" ht="48.75" customHeight="1">
      <c r="B5" s="63" t="s">
        <v>508</v>
      </c>
      <c r="C5" s="303" t="s">
        <v>412</v>
      </c>
      <c r="D5" s="303"/>
      <c r="E5" s="62">
        <v>10</v>
      </c>
      <c r="F5" s="63">
        <v>48</v>
      </c>
      <c r="G5" s="93" t="s">
        <v>509</v>
      </c>
      <c r="H5" s="37"/>
      <c r="I5" s="37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9"/>
    </row>
    <row r="7" spans="1:28" ht="16.5" customHeight="1">
      <c r="B7" s="51" t="s">
        <v>133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1"/>
      <c r="P9" s="301"/>
    </row>
    <row r="10" spans="1:28" ht="23.25" customHeight="1" thickBot="1">
      <c r="G10" s="6"/>
      <c r="H10" s="194" t="s">
        <v>92</v>
      </c>
      <c r="I10" s="195" t="s">
        <v>93</v>
      </c>
      <c r="J10" s="196" t="str">
        <f>C5</f>
        <v>공영급행</v>
      </c>
      <c r="K10" s="197" t="s">
        <v>94</v>
      </c>
      <c r="X10" s="289"/>
      <c r="Z10" s="38"/>
      <c r="AA10" s="38"/>
      <c r="AB10" s="38"/>
    </row>
    <row r="11" spans="1:28" ht="23.25" customHeight="1" thickTop="1">
      <c r="G11" s="6"/>
      <c r="H11" s="254">
        <v>1</v>
      </c>
      <c r="I11" s="255">
        <v>2.0099999999999998</v>
      </c>
      <c r="J11" s="256">
        <v>2.3357119739712338</v>
      </c>
      <c r="K11" s="257"/>
      <c r="M11" s="2"/>
      <c r="Y11" s="290"/>
      <c r="Z11" s="291"/>
      <c r="AA11" s="230"/>
      <c r="AB11" s="38"/>
    </row>
    <row r="12" spans="1:28" ht="23.25" customHeight="1">
      <c r="G12" s="6"/>
      <c r="H12" s="258">
        <v>2</v>
      </c>
      <c r="I12" s="255">
        <v>2.3662575846193561</v>
      </c>
      <c r="J12" s="256">
        <v>2.7731990586181752</v>
      </c>
      <c r="K12" s="259">
        <v>0.18730352437381881</v>
      </c>
      <c r="M12" s="230"/>
      <c r="Y12" s="290"/>
      <c r="Z12" s="291"/>
      <c r="AA12" s="230"/>
      <c r="AB12" s="38"/>
    </row>
    <row r="13" spans="1:28" ht="23.25" customHeight="1">
      <c r="G13" s="6"/>
      <c r="H13" s="258">
        <v>3</v>
      </c>
      <c r="I13" s="255">
        <v>2.37</v>
      </c>
      <c r="J13" s="256">
        <v>2.7762958042224377</v>
      </c>
      <c r="K13" s="260">
        <v>1.1166690665924683E-3</v>
      </c>
      <c r="M13" s="230"/>
      <c r="Y13" s="290"/>
      <c r="Z13" s="291"/>
      <c r="AA13" s="230"/>
      <c r="AB13" s="38"/>
    </row>
    <row r="14" spans="1:28" ht="23.25" customHeight="1">
      <c r="G14" s="6"/>
      <c r="H14" s="258">
        <v>4</v>
      </c>
      <c r="I14" s="255">
        <v>2.33</v>
      </c>
      <c r="J14" s="256">
        <v>2.7322018806254862</v>
      </c>
      <c r="K14" s="260">
        <v>-1.5882285860854384E-2</v>
      </c>
      <c r="M14" s="230"/>
      <c r="Y14" s="290"/>
      <c r="Z14" s="291"/>
      <c r="AA14" s="230"/>
      <c r="AB14" s="38"/>
    </row>
    <row r="15" spans="1:28" ht="23.25" customHeight="1">
      <c r="G15" s="6"/>
      <c r="H15" s="258">
        <v>5</v>
      </c>
      <c r="I15" s="255">
        <v>2.2850259626150282</v>
      </c>
      <c r="J15" s="256">
        <v>2.6263888888888896</v>
      </c>
      <c r="K15" s="260">
        <v>-3.8728101494598488E-2</v>
      </c>
      <c r="M15" s="230"/>
      <c r="Y15" s="290"/>
      <c r="Z15" s="291"/>
      <c r="AA15" s="230"/>
      <c r="AB15" s="38"/>
    </row>
    <row r="16" spans="1:28" ht="23.25" customHeight="1">
      <c r="G16" s="6"/>
      <c r="H16" s="258">
        <v>6</v>
      </c>
      <c r="I16" s="255">
        <v>2.0664933427553414</v>
      </c>
      <c r="J16" s="256">
        <v>2.4753168135544223</v>
      </c>
      <c r="K16" s="260">
        <v>-5.7520832491177343E-2</v>
      </c>
      <c r="M16" s="230"/>
      <c r="Y16" s="290"/>
      <c r="Z16" s="291"/>
      <c r="AA16" s="230"/>
      <c r="AB16" s="38"/>
    </row>
    <row r="17" spans="2:28" ht="23.25" customHeight="1">
      <c r="G17" s="6"/>
      <c r="H17" s="258">
        <v>7</v>
      </c>
      <c r="I17" s="255">
        <v>2.13</v>
      </c>
      <c r="J17" s="256">
        <v>2.3888730623222338</v>
      </c>
      <c r="K17" s="260">
        <v>-3.4922297929233515E-2</v>
      </c>
      <c r="M17" s="230"/>
      <c r="Y17" s="290"/>
      <c r="Z17" s="291"/>
      <c r="AA17" s="230"/>
      <c r="AB17" s="38"/>
    </row>
    <row r="18" spans="2:28" ht="23.25" customHeight="1">
      <c r="G18" s="6"/>
      <c r="H18" s="258">
        <v>8</v>
      </c>
      <c r="I18" s="255">
        <v>2.08</v>
      </c>
      <c r="J18" s="256">
        <v>2.3137918628606284</v>
      </c>
      <c r="K18" s="260">
        <v>-3.142954753260041E-2</v>
      </c>
      <c r="M18" s="230"/>
      <c r="Y18" s="290"/>
      <c r="Z18" s="291"/>
      <c r="AA18" s="230"/>
      <c r="AB18" s="38"/>
    </row>
    <row r="19" spans="2:28" ht="23.25" customHeight="1">
      <c r="G19" s="6"/>
      <c r="H19" s="258">
        <v>9</v>
      </c>
      <c r="I19" s="255">
        <v>2.13</v>
      </c>
      <c r="J19" s="256">
        <v>2.3453556992544602</v>
      </c>
      <c r="K19" s="260">
        <v>1.3641605755674302E-2</v>
      </c>
      <c r="M19" s="230"/>
      <c r="Y19" s="290"/>
      <c r="Z19" s="291"/>
      <c r="AA19" s="230"/>
      <c r="AB19" s="38"/>
    </row>
    <row r="20" spans="2:28" ht="23.25" customHeight="1">
      <c r="G20" s="6"/>
      <c r="H20" s="258">
        <v>10</v>
      </c>
      <c r="I20" s="255">
        <v>2.25</v>
      </c>
      <c r="J20" s="256">
        <v>2.5838552889258497</v>
      </c>
      <c r="K20" s="260">
        <v>0.10169015716771823</v>
      </c>
      <c r="M20" s="230"/>
      <c r="Y20" s="290"/>
      <c r="Z20" s="291"/>
      <c r="AA20" s="230"/>
      <c r="AB20" s="38"/>
    </row>
    <row r="21" spans="2:28" ht="23.25" customHeight="1">
      <c r="G21" s="6"/>
      <c r="H21" s="261" t="s">
        <v>469</v>
      </c>
      <c r="I21" s="262">
        <v>0.11940298507462699</v>
      </c>
      <c r="J21" s="263">
        <v>0.10623883326363948</v>
      </c>
      <c r="K21" s="264">
        <v>-1.3164151810987512E-2</v>
      </c>
      <c r="M21" s="230"/>
      <c r="Y21" s="290"/>
      <c r="Z21" s="291"/>
      <c r="AA21" s="230"/>
      <c r="AB21" s="38"/>
    </row>
    <row r="22" spans="2:28" ht="23.25" customHeight="1">
      <c r="H22" s="265" t="s">
        <v>470</v>
      </c>
      <c r="I22" s="266"/>
      <c r="J22" s="267" t="s">
        <v>510</v>
      </c>
      <c r="K22" s="268"/>
      <c r="M22" s="230"/>
      <c r="X22" s="2"/>
      <c r="Y22" s="2"/>
      <c r="AB22" s="38"/>
    </row>
    <row r="23" spans="2:28" ht="9" customHeight="1">
      <c r="M23" s="230"/>
      <c r="X23" s="2"/>
      <c r="Y23" s="2"/>
      <c r="AB23" s="230"/>
    </row>
    <row r="24" spans="2:28" ht="16.5" customHeight="1">
      <c r="B24" s="51" t="s">
        <v>134</v>
      </c>
      <c r="C24" s="51"/>
      <c r="D24" s="50"/>
      <c r="E24" s="50"/>
      <c r="F24" s="50"/>
      <c r="G24" s="50"/>
      <c r="H24" s="50"/>
      <c r="I24" s="50"/>
      <c r="J24" s="50"/>
      <c r="K24" s="50"/>
      <c r="M24" s="230"/>
      <c r="X24" s="2"/>
      <c r="Y24" s="2"/>
      <c r="AB24" s="230"/>
    </row>
    <row r="25" spans="2:28" ht="27.75" customHeight="1">
      <c r="B25" s="55" t="s">
        <v>62</v>
      </c>
      <c r="C25" s="55" t="s">
        <v>101</v>
      </c>
      <c r="D25" s="55" t="s">
        <v>103</v>
      </c>
      <c r="E25" s="55" t="s">
        <v>104</v>
      </c>
      <c r="F25" s="55" t="s">
        <v>105</v>
      </c>
      <c r="G25" s="55" t="s">
        <v>106</v>
      </c>
      <c r="H25" s="55" t="s">
        <v>6</v>
      </c>
      <c r="I25" s="55" t="s">
        <v>7</v>
      </c>
      <c r="J25" s="55" t="s">
        <v>107</v>
      </c>
      <c r="K25" s="55" t="s">
        <v>72</v>
      </c>
      <c r="M25" s="230"/>
      <c r="X25" s="2"/>
      <c r="Y25" s="2"/>
      <c r="AB25" s="230"/>
    </row>
    <row r="26" spans="2:28" ht="23.25" customHeight="1">
      <c r="B26" s="75" t="s">
        <v>468</v>
      </c>
      <c r="C26" s="76">
        <v>10</v>
      </c>
      <c r="D26" s="77">
        <v>2.0334265416768305E-2</v>
      </c>
      <c r="E26" s="77">
        <v>0.35602918612787621</v>
      </c>
      <c r="F26" s="77">
        <v>0.19719907684227087</v>
      </c>
      <c r="G26" s="78">
        <v>12.769287679523496</v>
      </c>
      <c r="H26" s="79">
        <v>0.37280726770689637</v>
      </c>
      <c r="I26" s="79">
        <v>18.002726291824391</v>
      </c>
      <c r="J26" s="80">
        <v>2.2456981723557368</v>
      </c>
      <c r="K26" s="81" t="s">
        <v>69</v>
      </c>
      <c r="M26" s="230"/>
      <c r="N26" s="292" t="s">
        <v>118</v>
      </c>
      <c r="Y26" s="2"/>
    </row>
    <row r="27" spans="2:28" ht="22.5" customHeight="1">
      <c r="B27" s="226" t="s">
        <v>118</v>
      </c>
      <c r="C27" s="68">
        <v>10</v>
      </c>
      <c r="D27" s="69">
        <v>4.7709002235810094E-2</v>
      </c>
      <c r="E27" s="69">
        <v>0.36275208479742016</v>
      </c>
      <c r="F27" s="69">
        <v>0.27577312999532594</v>
      </c>
      <c r="G27" s="70">
        <v>8.8600851063829769</v>
      </c>
      <c r="H27" s="71">
        <v>0.16034305392155826</v>
      </c>
      <c r="I27" s="71">
        <v>5.7461196790570028</v>
      </c>
      <c r="J27" s="72">
        <v>2.5838552889258497</v>
      </c>
      <c r="K27" s="73" t="s">
        <v>69</v>
      </c>
      <c r="M27" s="230"/>
      <c r="N27" s="38" t="s">
        <v>69</v>
      </c>
      <c r="O27" s="38">
        <v>132</v>
      </c>
      <c r="Y27" s="2"/>
    </row>
    <row r="28" spans="2:28" ht="22.5" customHeight="1">
      <c r="B28" s="52" t="s">
        <v>108</v>
      </c>
      <c r="C28" s="52"/>
      <c r="D28" s="66">
        <f>D27/D26-1</f>
        <v>1.3462368203607533</v>
      </c>
      <c r="E28" s="66">
        <f t="shared" ref="E28:J28" si="0">E27/E26-1</f>
        <v>1.8882998730135769E-2</v>
      </c>
      <c r="F28" s="66">
        <f t="shared" si="0"/>
        <v>0.39845041067764386</v>
      </c>
      <c r="G28" s="66">
        <f t="shared" si="0"/>
        <v>-0.30614100576723757</v>
      </c>
      <c r="H28" s="66">
        <f t="shared" si="0"/>
        <v>-0.56990362632194969</v>
      </c>
      <c r="I28" s="66">
        <f t="shared" si="0"/>
        <v>-0.68081947223368622</v>
      </c>
      <c r="J28" s="66">
        <f t="shared" si="0"/>
        <v>0.15057994913688066</v>
      </c>
      <c r="K28" s="67" t="str">
        <f>J22</f>
        <v>14위/(32개사)</v>
      </c>
      <c r="M28" s="2" t="s">
        <v>232</v>
      </c>
      <c r="N28" s="293">
        <v>0.13636363636363635</v>
      </c>
      <c r="O28" s="38">
        <v>19</v>
      </c>
      <c r="X28" s="2"/>
      <c r="Y28" s="2"/>
    </row>
    <row r="29" spans="2:28" ht="22.5" customHeight="1">
      <c r="M29" s="2" t="s">
        <v>233</v>
      </c>
      <c r="N29" s="293">
        <v>0.13636363636363635</v>
      </c>
      <c r="O29" s="38">
        <v>17</v>
      </c>
      <c r="X29" s="2"/>
      <c r="Y29" s="2"/>
    </row>
    <row r="30" spans="2:28" ht="17.25" customHeight="1">
      <c r="B30" s="51" t="s">
        <v>135</v>
      </c>
      <c r="C30" s="51"/>
      <c r="D30" s="50"/>
      <c r="E30" s="50"/>
      <c r="F30" s="50"/>
      <c r="G30" s="50"/>
      <c r="H30" s="50"/>
      <c r="I30" s="50"/>
      <c r="J30" s="50"/>
      <c r="K30" s="50"/>
      <c r="M30" s="2" t="s">
        <v>117</v>
      </c>
      <c r="N30" s="293">
        <v>0.18939393939393939</v>
      </c>
      <c r="O30" s="38">
        <v>26</v>
      </c>
      <c r="X30" s="2"/>
      <c r="Y30" s="2"/>
    </row>
    <row r="31" spans="2:28" ht="22.5" customHeight="1">
      <c r="B31" s="59"/>
      <c r="C31" s="59"/>
      <c r="M31" s="2" t="s">
        <v>234</v>
      </c>
      <c r="N31" s="293">
        <v>0.22727272727272727</v>
      </c>
      <c r="O31" s="38">
        <v>28</v>
      </c>
      <c r="X31" s="2"/>
      <c r="Y31" s="2"/>
    </row>
    <row r="32" spans="2:28" ht="22.5" customHeight="1" thickBot="1">
      <c r="H32" s="198" t="s">
        <v>92</v>
      </c>
      <c r="I32" s="199" t="s">
        <v>93</v>
      </c>
      <c r="J32" s="200" t="str">
        <f>J10</f>
        <v>공영급행</v>
      </c>
      <c r="K32" s="201" t="s">
        <v>116</v>
      </c>
      <c r="M32" s="2" t="s">
        <v>235</v>
      </c>
      <c r="N32" s="293">
        <v>0.21212121212121213</v>
      </c>
      <c r="O32" s="38">
        <v>29</v>
      </c>
      <c r="X32" s="2"/>
      <c r="Y32" s="2"/>
    </row>
    <row r="33" spans="2:28" ht="22.5" customHeight="1" thickTop="1">
      <c r="H33" s="206" t="s">
        <v>110</v>
      </c>
      <c r="I33" s="207" t="s">
        <v>69</v>
      </c>
      <c r="J33" s="208" t="s">
        <v>69</v>
      </c>
      <c r="K33" s="209"/>
      <c r="M33" s="2" t="s">
        <v>76</v>
      </c>
      <c r="N33" s="293">
        <v>9.8484848484848481E-2</v>
      </c>
      <c r="O33" s="38">
        <v>13</v>
      </c>
      <c r="X33" s="2"/>
      <c r="Z33" s="38"/>
      <c r="AA33" s="38"/>
      <c r="AB33" s="38"/>
    </row>
    <row r="34" spans="2:28" ht="21" customHeight="1">
      <c r="H34" s="202" t="s">
        <v>95</v>
      </c>
      <c r="I34" s="203">
        <v>7.2690414132638284E-2</v>
      </c>
      <c r="J34" s="204" t="s">
        <v>511</v>
      </c>
      <c r="K34" s="205">
        <v>6.3673222230998069E-2</v>
      </c>
      <c r="M34" s="2"/>
      <c r="X34" s="2"/>
      <c r="Z34" s="38"/>
      <c r="AA34" s="38"/>
      <c r="AB34" s="38"/>
    </row>
    <row r="35" spans="2:28" ht="21" customHeight="1">
      <c r="H35" s="186" t="s">
        <v>96</v>
      </c>
      <c r="I35" s="178">
        <v>9.556907037358818E-2</v>
      </c>
      <c r="J35" s="187" t="s">
        <v>512</v>
      </c>
      <c r="K35" s="188">
        <v>4.0794565990048173E-2</v>
      </c>
      <c r="L35" s="4"/>
      <c r="M35" s="2"/>
      <c r="X35" s="2"/>
      <c r="Z35" s="38"/>
      <c r="AA35" s="38"/>
      <c r="AB35" s="38"/>
    </row>
    <row r="36" spans="2:28" ht="21" customHeight="1">
      <c r="H36" s="185" t="s">
        <v>97</v>
      </c>
      <c r="I36" s="178">
        <v>0.16188821314798726</v>
      </c>
      <c r="J36" s="187" t="s">
        <v>513</v>
      </c>
      <c r="K36" s="188">
        <v>2.7505726245952128E-2</v>
      </c>
      <c r="L36" s="4"/>
      <c r="M36" s="2"/>
      <c r="X36" s="2"/>
      <c r="Z36" s="38"/>
      <c r="AA36" s="38"/>
      <c r="AB36" s="38"/>
    </row>
    <row r="37" spans="2:28" ht="21" customHeight="1">
      <c r="H37" s="185" t="s">
        <v>100</v>
      </c>
      <c r="I37" s="178">
        <v>0.22473211699971041</v>
      </c>
      <c r="J37" s="187" t="s">
        <v>514</v>
      </c>
      <c r="K37" s="188">
        <v>2.5406102730168578E-3</v>
      </c>
      <c r="L37" s="4"/>
      <c r="M37" s="2"/>
      <c r="X37" s="2"/>
      <c r="Z37" s="38"/>
      <c r="AA37" s="38"/>
      <c r="AB37" s="38"/>
    </row>
    <row r="38" spans="2:28" ht="21" customHeight="1">
      <c r="H38" s="189" t="s">
        <v>98</v>
      </c>
      <c r="I38" s="178">
        <v>0.23284100781928757</v>
      </c>
      <c r="J38" s="187" t="s">
        <v>515</v>
      </c>
      <c r="K38" s="188">
        <v>-2.0719795698075444E-2</v>
      </c>
      <c r="L38" s="4"/>
      <c r="M38" s="2"/>
      <c r="X38" s="2"/>
      <c r="Z38" s="38"/>
      <c r="AA38" s="38"/>
      <c r="AB38" s="38"/>
    </row>
    <row r="39" spans="2:28" ht="21" customHeight="1">
      <c r="H39" s="190" t="s">
        <v>99</v>
      </c>
      <c r="I39" s="191">
        <v>0.21227917752678829</v>
      </c>
      <c r="J39" s="192" t="s">
        <v>516</v>
      </c>
      <c r="K39" s="193">
        <v>-0.11379432904193981</v>
      </c>
      <c r="L39" s="4"/>
      <c r="M39" s="2"/>
      <c r="X39" s="2"/>
      <c r="Z39" s="38"/>
      <c r="AA39" s="38"/>
      <c r="AB39" s="38"/>
    </row>
    <row r="40" spans="2:28" ht="22.5" customHeight="1">
      <c r="L40" s="4"/>
      <c r="M40" s="2"/>
      <c r="X40" s="2"/>
      <c r="Z40" s="38"/>
      <c r="AA40" s="38"/>
      <c r="AB40" s="38"/>
    </row>
    <row r="41" spans="2:28" ht="18" customHeight="1">
      <c r="B41" s="51" t="s">
        <v>136</v>
      </c>
      <c r="C41" s="51"/>
      <c r="D41" s="50"/>
      <c r="E41" s="50"/>
      <c r="F41" s="50"/>
      <c r="G41" s="50"/>
      <c r="H41" s="50"/>
      <c r="I41" s="50"/>
      <c r="J41" s="50"/>
      <c r="K41" s="50"/>
      <c r="L41" s="4"/>
      <c r="M41" s="2"/>
      <c r="X41" s="2"/>
      <c r="Z41" s="38"/>
      <c r="AA41" s="38"/>
      <c r="AB41" s="38"/>
    </row>
    <row r="42" spans="2:28" ht="30.75" customHeight="1">
      <c r="B42" s="55" t="s">
        <v>62</v>
      </c>
      <c r="C42" s="55" t="s">
        <v>102</v>
      </c>
      <c r="D42" s="55" t="s">
        <v>103</v>
      </c>
      <c r="E42" s="55" t="s">
        <v>104</v>
      </c>
      <c r="F42" s="55" t="s">
        <v>105</v>
      </c>
      <c r="G42" s="55" t="s">
        <v>106</v>
      </c>
      <c r="H42" s="55" t="s">
        <v>6</v>
      </c>
      <c r="I42" s="55" t="s">
        <v>7</v>
      </c>
      <c r="J42" s="55" t="s">
        <v>107</v>
      </c>
      <c r="K42" s="55" t="s">
        <v>72</v>
      </c>
      <c r="L42" s="4"/>
      <c r="M42" s="2"/>
      <c r="N42" s="38" t="s">
        <v>129</v>
      </c>
      <c r="X42" s="2"/>
      <c r="Z42" s="38"/>
      <c r="AA42" s="38"/>
      <c r="AB42" s="38"/>
    </row>
    <row r="43" spans="2:28" ht="22.5" customHeight="1">
      <c r="B43" s="228" t="s">
        <v>118</v>
      </c>
      <c r="C43" s="76">
        <v>1</v>
      </c>
      <c r="D43" s="77">
        <v>3.0531872573032557E-2</v>
      </c>
      <c r="E43" s="77">
        <v>0.45371122824252375</v>
      </c>
      <c r="F43" s="77">
        <v>0.265135899550694</v>
      </c>
      <c r="G43" s="78">
        <v>10.283477272727271</v>
      </c>
      <c r="H43" s="79">
        <v>0.71114489927761848</v>
      </c>
      <c r="I43" s="79">
        <v>14.621933092654249</v>
      </c>
      <c r="J43" s="80">
        <v>2.3123786516021321</v>
      </c>
      <c r="K43" s="82" t="s">
        <v>70</v>
      </c>
      <c r="L43" s="4"/>
      <c r="M43" s="2"/>
      <c r="N43" s="38">
        <v>1</v>
      </c>
      <c r="X43" s="2"/>
      <c r="Z43" s="38"/>
      <c r="AA43" s="38"/>
      <c r="AB43" s="38"/>
    </row>
    <row r="44" spans="2:28" ht="22.5" customHeight="1">
      <c r="B44" s="226" t="s">
        <v>118</v>
      </c>
      <c r="C44" s="68">
        <v>2</v>
      </c>
      <c r="D44" s="69">
        <v>3.7929045240580793E-2</v>
      </c>
      <c r="E44" s="69">
        <v>0.37402972548791297</v>
      </c>
      <c r="F44" s="69">
        <v>0.25291253357587656</v>
      </c>
      <c r="G44" s="70">
        <v>6.9634782608695662</v>
      </c>
      <c r="H44" s="71">
        <v>4.1581115208674475E-2</v>
      </c>
      <c r="I44" s="71">
        <v>3.4140671407617855</v>
      </c>
      <c r="J44" s="72">
        <v>2.7571601319883534</v>
      </c>
      <c r="K44" s="73" t="s">
        <v>66</v>
      </c>
      <c r="M44" s="2"/>
      <c r="N44" s="38">
        <v>5</v>
      </c>
      <c r="X44" s="2"/>
      <c r="Z44" s="38"/>
      <c r="AA44" s="38"/>
      <c r="AB44" s="38"/>
    </row>
    <row r="45" spans="2:28" ht="22.5" customHeight="1">
      <c r="B45" s="226" t="s">
        <v>118</v>
      </c>
      <c r="C45" s="68">
        <v>3</v>
      </c>
      <c r="D45" s="69">
        <v>4.2509046747873237E-2</v>
      </c>
      <c r="E45" s="69">
        <v>0.34993799984934409</v>
      </c>
      <c r="F45" s="69">
        <v>0.26423836294674791</v>
      </c>
      <c r="G45" s="70">
        <v>7.1610851063829832</v>
      </c>
      <c r="H45" s="71">
        <v>5.9830109806802596E-2</v>
      </c>
      <c r="I45" s="71">
        <v>3.7057039080339118</v>
      </c>
      <c r="J45" s="72">
        <v>2.8098007324825782</v>
      </c>
      <c r="K45" s="73" t="s">
        <v>68</v>
      </c>
      <c r="M45" s="2"/>
      <c r="N45" s="38">
        <v>4</v>
      </c>
      <c r="X45" s="2"/>
      <c r="Z45" s="38"/>
      <c r="AA45" s="38"/>
      <c r="AB45" s="38"/>
    </row>
    <row r="46" spans="2:28" ht="22.5" customHeight="1">
      <c r="B46" s="226" t="s">
        <v>118</v>
      </c>
      <c r="C46" s="68">
        <v>4</v>
      </c>
      <c r="D46" s="69">
        <v>4.3470537413778668E-2</v>
      </c>
      <c r="E46" s="69">
        <v>0.34660265492150472</v>
      </c>
      <c r="F46" s="69">
        <v>0.27050627124505933</v>
      </c>
      <c r="G46" s="70">
        <v>7.5916382978723407</v>
      </c>
      <c r="H46" s="71">
        <v>5.3698140042775254E-2</v>
      </c>
      <c r="I46" s="71">
        <v>4.1026135304511886</v>
      </c>
      <c r="J46" s="72">
        <v>2.7322018806254862</v>
      </c>
      <c r="K46" s="73" t="s">
        <v>68</v>
      </c>
      <c r="M46" s="2"/>
      <c r="N46" s="38">
        <v>4</v>
      </c>
      <c r="X46" s="2"/>
      <c r="Z46" s="38"/>
      <c r="AA46" s="38"/>
      <c r="AB46" s="38"/>
    </row>
    <row r="47" spans="2:28" ht="22.5" customHeight="1">
      <c r="B47" s="226" t="s">
        <v>118</v>
      </c>
      <c r="C47" s="68">
        <v>5</v>
      </c>
      <c r="D47" s="69">
        <v>4.1993160382102941E-2</v>
      </c>
      <c r="E47" s="69">
        <v>0.35279447287893639</v>
      </c>
      <c r="F47" s="69">
        <v>0.25616834967386831</v>
      </c>
      <c r="G47" s="70">
        <v>8.208127659574469</v>
      </c>
      <c r="H47" s="71">
        <v>7.0137159008380107E-2</v>
      </c>
      <c r="I47" s="71">
        <v>4.2798914203591947</v>
      </c>
      <c r="J47" s="72">
        <v>2.6461911950880719</v>
      </c>
      <c r="K47" s="73" t="s">
        <v>68</v>
      </c>
      <c r="M47" s="2"/>
      <c r="N47" s="38">
        <v>4</v>
      </c>
      <c r="X47" s="2"/>
      <c r="Z47" s="38"/>
      <c r="AA47" s="38"/>
      <c r="AB47" s="38"/>
    </row>
    <row r="48" spans="2:28" ht="22.5" customHeight="1">
      <c r="B48" s="226" t="s">
        <v>118</v>
      </c>
      <c r="C48" s="68">
        <v>6</v>
      </c>
      <c r="D48" s="69">
        <v>4.4184675479668867E-2</v>
      </c>
      <c r="E48" s="69">
        <v>0.35924384868487419</v>
      </c>
      <c r="F48" s="69">
        <v>0.23324951588057916</v>
      </c>
      <c r="G48" s="70">
        <v>9.4030212765957444</v>
      </c>
      <c r="H48" s="71">
        <v>6.5240564469192672E-2</v>
      </c>
      <c r="I48" s="71">
        <v>4.5512542668869571</v>
      </c>
      <c r="J48" s="72">
        <v>2.4753661862776837</v>
      </c>
      <c r="K48" s="73" t="s">
        <v>69</v>
      </c>
      <c r="M48" s="2"/>
      <c r="N48" s="38">
        <v>3</v>
      </c>
      <c r="X48" s="2"/>
      <c r="Z48" s="38"/>
      <c r="AA48" s="38"/>
      <c r="AB48" s="38"/>
    </row>
    <row r="49" spans="2:28" ht="22.5" customHeight="1">
      <c r="B49" s="226" t="s">
        <v>118</v>
      </c>
      <c r="C49" s="68">
        <v>7</v>
      </c>
      <c r="D49" s="69">
        <v>4.8938738525887801E-2</v>
      </c>
      <c r="E49" s="69">
        <v>0.35496906856710392</v>
      </c>
      <c r="F49" s="69">
        <v>0.21223958490334111</v>
      </c>
      <c r="G49" s="70">
        <v>9.935586956521739</v>
      </c>
      <c r="H49" s="71">
        <v>5.8223630241198289E-2</v>
      </c>
      <c r="I49" s="71">
        <v>4.5319456872138382</v>
      </c>
      <c r="J49" s="72">
        <v>2.3813977892141778</v>
      </c>
      <c r="K49" s="73" t="s">
        <v>67</v>
      </c>
      <c r="M49" s="2"/>
      <c r="N49" s="38">
        <v>2</v>
      </c>
      <c r="X49" s="2"/>
      <c r="Z49" s="38"/>
      <c r="AA49" s="38"/>
      <c r="AB49" s="38"/>
    </row>
    <row r="50" spans="2:28" ht="22.5" customHeight="1">
      <c r="B50" s="226" t="s">
        <v>118</v>
      </c>
      <c r="C50" s="68">
        <v>8</v>
      </c>
      <c r="D50" s="69">
        <v>5.2479157969717805E-2</v>
      </c>
      <c r="E50" s="69">
        <v>0.36741758976508387</v>
      </c>
      <c r="F50" s="69">
        <v>0.19549376430769616</v>
      </c>
      <c r="G50" s="70">
        <v>10.878711111111111</v>
      </c>
      <c r="H50" s="71">
        <v>6.1779035486242209E-2</v>
      </c>
      <c r="I50" s="71">
        <v>4.4015257596056294</v>
      </c>
      <c r="J50" s="72">
        <v>2.3137918628606284</v>
      </c>
      <c r="K50" s="73" t="s">
        <v>70</v>
      </c>
      <c r="M50" s="2"/>
      <c r="N50" s="38">
        <v>1</v>
      </c>
      <c r="X50" s="2"/>
      <c r="Z50" s="38"/>
      <c r="AA50" s="38"/>
      <c r="AB50" s="38"/>
    </row>
    <row r="51" spans="2:28" ht="22.5" customHeight="1">
      <c r="B51" s="226" t="s">
        <v>118</v>
      </c>
      <c r="C51" s="68">
        <v>9</v>
      </c>
      <c r="D51" s="69">
        <v>4.9559507134594456E-2</v>
      </c>
      <c r="E51" s="69">
        <v>0.36407567556037546</v>
      </c>
      <c r="F51" s="69">
        <v>0.21687112647465229</v>
      </c>
      <c r="G51" s="70">
        <v>10.364044444444446</v>
      </c>
      <c r="H51" s="71">
        <v>8.05489003912115E-2</v>
      </c>
      <c r="I51" s="71">
        <v>5.3094395971353059</v>
      </c>
      <c r="J51" s="72">
        <v>2.3453556992544602</v>
      </c>
      <c r="K51" s="73" t="s">
        <v>517</v>
      </c>
      <c r="M51" s="2"/>
      <c r="N51" s="38">
        <v>2</v>
      </c>
      <c r="X51" s="2"/>
      <c r="Z51" s="38"/>
      <c r="AA51" s="38"/>
      <c r="AB51" s="38"/>
    </row>
    <row r="52" spans="2:28" ht="22.5" customHeight="1">
      <c r="B52" s="226" t="s">
        <v>118</v>
      </c>
      <c r="C52" s="68">
        <v>10</v>
      </c>
      <c r="D52" s="69">
        <v>4.7709002235810094E-2</v>
      </c>
      <c r="E52" s="69">
        <v>0.36275208479742016</v>
      </c>
      <c r="F52" s="69">
        <v>0.27577312999532594</v>
      </c>
      <c r="G52" s="70">
        <v>8.8600851063829769</v>
      </c>
      <c r="H52" s="71">
        <v>0.16034305392155826</v>
      </c>
      <c r="I52" s="71">
        <v>5.7461196790570028</v>
      </c>
      <c r="J52" s="72">
        <v>2.5838552889258497</v>
      </c>
      <c r="K52" s="73" t="s">
        <v>509</v>
      </c>
      <c r="M52" s="2"/>
      <c r="N52" s="38">
        <v>3</v>
      </c>
      <c r="X52" s="2"/>
      <c r="Z52" s="38"/>
      <c r="AA52" s="38"/>
      <c r="AB52" s="38"/>
    </row>
    <row r="53" spans="2:28" ht="25.5" customHeight="1">
      <c r="B53" s="52" t="s">
        <v>108</v>
      </c>
      <c r="C53" s="52"/>
      <c r="D53" s="66" cm="1">
        <f t="array" aca="1" ref="D53" ca="1">(INDIRECT(ADDRESS(ROW()-1,COLUMN()))/INDIRECT(ADDRESS(ROW()-2,COLUMN())))-1</f>
        <v>-3.7339049675347513E-2</v>
      </c>
      <c r="E53" s="66" cm="1">
        <f t="array" aca="1" ref="E53" ca="1">(INDIRECT(ADDRESS(ROW()-1,COLUMN()))/INDIRECT(ADDRESS(ROW()-2,COLUMN())))-1</f>
        <v>-3.6354825433423388E-3</v>
      </c>
      <c r="F53" s="66" cm="1">
        <f t="array" aca="1" ref="F53" ca="1">(INDIRECT(ADDRESS(ROW()-1,COLUMN()))/INDIRECT(ADDRESS(ROW()-2,COLUMN())))-1</f>
        <v>0.27159910347751182</v>
      </c>
      <c r="G53" s="66" cm="1">
        <f t="array" aca="1" ref="G53" ca="1">(INDIRECT(ADDRESS(ROW()-1,COLUMN()))/INDIRECT(ADDRESS(ROW()-2,COLUMN())))-1</f>
        <v>-0.14511316948931585</v>
      </c>
      <c r="H53" s="66" cm="1">
        <f t="array" aca="1" ref="H53" ca="1">(INDIRECT(ADDRESS(ROW()-1,COLUMN()))/INDIRECT(ADDRESS(ROW()-2,COLUMN())))-1</f>
        <v>0.99062995450963243</v>
      </c>
      <c r="I53" s="66" cm="1">
        <f t="array" aca="1" ref="I53" ca="1">(INDIRECT(ADDRESS(ROW()-1,COLUMN()))/INDIRECT(ADDRESS(ROW()-2,COLUMN())))-1</f>
        <v>8.22459835793794E-2</v>
      </c>
      <c r="J53" s="66" cm="1">
        <f t="array" aca="1" ref="J53" ca="1">(INDIRECT(ADDRESS(ROW()-1,COLUMN()))/INDIRECT(ADDRESS(ROW()-2,COLUMN())))-1</f>
        <v>0.10169015716771823</v>
      </c>
      <c r="K53" s="74" t="str" cm="1">
        <f t="array" aca="1" ref="K53" ca="1">_xlfn.IFS(N53=0,"등급유지",N53&gt;0,N53&amp;"등급 상승",N53&lt;0,N53&amp;"등급 하락")</f>
        <v>1등급 상승</v>
      </c>
      <c r="M53" s="294"/>
      <c r="N53" s="38" cm="1">
        <f t="array" aca="1" ref="N53" ca="1">(INDIRECT(ADDRESS(ROW()-1,COLUMN()))-INDIRECT(ADDRESS(ROW()-2,COLUMN())))</f>
        <v>1</v>
      </c>
      <c r="O53" s="38" t="s">
        <v>130</v>
      </c>
      <c r="X53" s="295"/>
      <c r="Z53" s="296"/>
      <c r="AA53" s="38"/>
      <c r="AB53" s="38"/>
    </row>
    <row r="54" spans="2:28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94"/>
      <c r="N54" s="2"/>
      <c r="O54" s="2"/>
      <c r="X54" s="295"/>
      <c r="Z54" s="296"/>
      <c r="AA54" s="38"/>
      <c r="AB54" s="38"/>
    </row>
    <row r="55" spans="2:28" ht="18" customHeight="1">
      <c r="B55" s="51" t="s">
        <v>137</v>
      </c>
      <c r="C55" s="51"/>
      <c r="D55" s="50"/>
      <c r="E55" s="50"/>
      <c r="F55" s="50"/>
      <c r="G55" s="50"/>
      <c r="H55" s="50"/>
      <c r="I55" s="50"/>
      <c r="J55" s="50"/>
      <c r="K55" s="50"/>
      <c r="M55" s="294"/>
      <c r="X55" s="295"/>
      <c r="Z55" s="296"/>
      <c r="AA55" s="38"/>
      <c r="AB55" s="38"/>
    </row>
    <row r="56" spans="2:28" ht="21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94"/>
      <c r="X56" s="295"/>
      <c r="Z56" s="296"/>
      <c r="AA56" s="38"/>
      <c r="AB56" s="38"/>
    </row>
    <row r="57" spans="2:28" ht="25.5" customHeight="1">
      <c r="B57" s="47"/>
      <c r="C57" s="47"/>
      <c r="D57" s="48"/>
      <c r="E57" s="48"/>
      <c r="F57" s="48"/>
      <c r="G57" s="48"/>
      <c r="H57" s="48"/>
      <c r="I57" s="48"/>
      <c r="J57" s="48"/>
      <c r="K57" s="48"/>
      <c r="M57" s="294"/>
      <c r="N57" s="295"/>
      <c r="P57" s="296"/>
      <c r="AA57" s="39"/>
    </row>
    <row r="58" spans="2:28" ht="25.5" customHeight="1">
      <c r="B58" s="47"/>
      <c r="C58" s="47"/>
      <c r="D58" s="48"/>
      <c r="M58" s="294"/>
      <c r="N58" s="295"/>
      <c r="P58" s="296"/>
      <c r="AA58" s="39"/>
    </row>
    <row r="59" spans="2:28" ht="25.5" customHeight="1">
      <c r="B59" s="47"/>
      <c r="C59" s="47"/>
      <c r="D59" s="48"/>
      <c r="M59" s="294"/>
      <c r="N59" s="295"/>
      <c r="P59" s="296"/>
      <c r="AA59" s="39"/>
    </row>
    <row r="60" spans="2:28" ht="25.5" customHeight="1">
      <c r="B60" s="47"/>
      <c r="C60" s="47"/>
      <c r="D60" s="48"/>
      <c r="M60" s="294"/>
      <c r="N60" s="295"/>
      <c r="P60" s="296"/>
      <c r="AA60" s="39"/>
    </row>
    <row r="61" spans="2:28" ht="25.5" customHeight="1">
      <c r="B61" s="47"/>
      <c r="C61" s="47"/>
      <c r="D61" s="48"/>
      <c r="M61" s="294"/>
      <c r="N61" s="295"/>
      <c r="P61" s="296"/>
      <c r="AA61" s="39"/>
    </row>
    <row r="62" spans="2:28" ht="25.5" customHeight="1">
      <c r="B62" s="47"/>
      <c r="C62" s="47"/>
      <c r="D62" s="48"/>
      <c r="M62" s="294"/>
      <c r="N62" s="295"/>
      <c r="P62" s="296"/>
      <c r="AA62" s="39"/>
    </row>
    <row r="63" spans="2:28" ht="25.5" customHeight="1">
      <c r="B63" s="47"/>
      <c r="C63" s="47"/>
      <c r="D63" s="48"/>
      <c r="M63" s="294"/>
      <c r="N63" s="295"/>
      <c r="P63" s="296"/>
      <c r="AA63" s="39"/>
    </row>
    <row r="64" spans="2:28" ht="25.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294"/>
      <c r="N64" s="295"/>
      <c r="P64" s="296"/>
      <c r="AA64" s="3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294"/>
      <c r="N65" s="295"/>
      <c r="P65" s="296"/>
      <c r="AA65" s="39"/>
    </row>
    <row r="66" spans="2:27" ht="25.5" customHeight="1" thickBot="1">
      <c r="B66" s="210" t="s">
        <v>92</v>
      </c>
      <c r="C66" s="211" t="s">
        <v>126</v>
      </c>
      <c r="D66" s="211" t="s">
        <v>125</v>
      </c>
      <c r="E66" s="211" t="s">
        <v>123</v>
      </c>
      <c r="F66" s="211" t="s">
        <v>120</v>
      </c>
      <c r="G66" s="211" t="s">
        <v>124</v>
      </c>
      <c r="H66" s="211" t="s">
        <v>121</v>
      </c>
      <c r="I66" s="211" t="s">
        <v>119</v>
      </c>
      <c r="J66" s="211" t="s">
        <v>127</v>
      </c>
      <c r="K66" s="212" t="s">
        <v>128</v>
      </c>
      <c r="M66" s="286">
        <v>1</v>
      </c>
      <c r="N66" s="287">
        <v>2</v>
      </c>
      <c r="O66" s="287">
        <v>3</v>
      </c>
      <c r="P66" s="286">
        <v>4</v>
      </c>
      <c r="Q66" s="287">
        <v>5</v>
      </c>
      <c r="R66" s="287">
        <v>6</v>
      </c>
      <c r="S66" s="286">
        <v>7</v>
      </c>
      <c r="T66" s="287">
        <v>8</v>
      </c>
      <c r="U66" s="287">
        <v>9</v>
      </c>
      <c r="V66" s="287">
        <v>10</v>
      </c>
      <c r="W66" s="287">
        <v>11</v>
      </c>
      <c r="X66" s="287"/>
      <c r="AA66" s="39"/>
    </row>
    <row r="67" spans="2:27" ht="25.5" customHeight="1" thickTop="1">
      <c r="B67" s="215" t="s">
        <v>110</v>
      </c>
      <c r="C67" s="216" t="s">
        <v>68</v>
      </c>
      <c r="D67" s="217" t="s">
        <v>68</v>
      </c>
      <c r="E67" s="217" t="s">
        <v>68</v>
      </c>
      <c r="F67" s="217" t="s">
        <v>68</v>
      </c>
      <c r="G67" s="217" t="s">
        <v>69</v>
      </c>
      <c r="H67" s="217" t="s">
        <v>69</v>
      </c>
      <c r="I67" s="217" t="s">
        <v>69</v>
      </c>
      <c r="J67" s="217" t="s">
        <v>69</v>
      </c>
      <c r="K67" s="217" t="s">
        <v>69</v>
      </c>
      <c r="M67" s="286" t="s">
        <v>126</v>
      </c>
      <c r="N67" s="286" t="s">
        <v>125</v>
      </c>
      <c r="O67" s="286" t="s">
        <v>123</v>
      </c>
      <c r="P67" s="286" t="s">
        <v>120</v>
      </c>
      <c r="Q67" s="286" t="s">
        <v>124</v>
      </c>
      <c r="R67" s="286" t="s">
        <v>121</v>
      </c>
      <c r="S67" s="286" t="s">
        <v>119</v>
      </c>
      <c r="T67" s="286" t="s">
        <v>127</v>
      </c>
      <c r="U67" s="286" t="s">
        <v>128</v>
      </c>
      <c r="V67" s="286" t="s">
        <v>122</v>
      </c>
      <c r="W67" s="286"/>
      <c r="X67" s="286"/>
      <c r="AA67" s="39"/>
    </row>
    <row r="68" spans="2:27" ht="25.5" customHeight="1">
      <c r="B68" s="213" t="s">
        <v>95</v>
      </c>
      <c r="C68" s="203" t="s">
        <v>459</v>
      </c>
      <c r="D68" s="203" t="s">
        <v>520</v>
      </c>
      <c r="E68" s="203" t="s">
        <v>521</v>
      </c>
      <c r="F68" s="203" t="s">
        <v>460</v>
      </c>
      <c r="G68" s="203" t="s">
        <v>522</v>
      </c>
      <c r="H68" s="203" t="s">
        <v>523</v>
      </c>
      <c r="I68" s="203" t="s">
        <v>524</v>
      </c>
      <c r="J68" s="203" t="s">
        <v>459</v>
      </c>
      <c r="K68" s="214" t="s">
        <v>525</v>
      </c>
      <c r="M68" s="288"/>
      <c r="N68" s="288"/>
      <c r="O68" s="288"/>
      <c r="P68" s="288"/>
      <c r="Q68" s="288"/>
      <c r="R68" s="288"/>
      <c r="S68" s="288"/>
      <c r="T68" s="288"/>
      <c r="U68" s="288"/>
      <c r="V68" s="288"/>
      <c r="W68" s="288"/>
      <c r="X68" s="288"/>
      <c r="AA68" s="39"/>
    </row>
    <row r="69" spans="2:27" ht="25.5" customHeight="1">
      <c r="B69" s="177" t="s">
        <v>96</v>
      </c>
      <c r="C69" s="179" t="s">
        <v>461</v>
      </c>
      <c r="D69" s="179" t="s">
        <v>526</v>
      </c>
      <c r="E69" s="179" t="s">
        <v>527</v>
      </c>
      <c r="F69" s="179" t="s">
        <v>460</v>
      </c>
      <c r="G69" s="179" t="s">
        <v>528</v>
      </c>
      <c r="H69" s="179" t="s">
        <v>529</v>
      </c>
      <c r="I69" s="179" t="s">
        <v>530</v>
      </c>
      <c r="J69" s="179" t="s">
        <v>531</v>
      </c>
      <c r="K69" s="180" t="s">
        <v>532</v>
      </c>
      <c r="M69" s="288">
        <v>0</v>
      </c>
      <c r="N69" s="288">
        <v>0.22222222222222221</v>
      </c>
      <c r="O69" s="288">
        <v>0.625</v>
      </c>
      <c r="P69" s="288">
        <v>0.25</v>
      </c>
      <c r="Q69" s="288">
        <v>0.27272727272727271</v>
      </c>
      <c r="R69" s="288">
        <v>0.4</v>
      </c>
      <c r="S69" s="288">
        <v>3.7037037037037035E-2</v>
      </c>
      <c r="T69" s="288">
        <v>0</v>
      </c>
      <c r="U69" s="288">
        <v>4.3478260869565216E-2</v>
      </c>
      <c r="V69" s="288">
        <v>0.5</v>
      </c>
      <c r="W69" s="288"/>
      <c r="X69" s="288"/>
      <c r="AA69" s="39"/>
    </row>
    <row r="70" spans="2:27" ht="25.5" customHeight="1">
      <c r="B70" s="176" t="s">
        <v>97</v>
      </c>
      <c r="C70" s="179" t="s">
        <v>461</v>
      </c>
      <c r="D70" s="179" t="s">
        <v>526</v>
      </c>
      <c r="E70" s="179" t="s">
        <v>527</v>
      </c>
      <c r="F70" s="179" t="s">
        <v>459</v>
      </c>
      <c r="G70" s="179" t="s">
        <v>531</v>
      </c>
      <c r="H70" s="179" t="s">
        <v>529</v>
      </c>
      <c r="I70" s="179" t="s">
        <v>533</v>
      </c>
      <c r="J70" s="179" t="s">
        <v>522</v>
      </c>
      <c r="K70" s="180" t="s">
        <v>534</v>
      </c>
      <c r="M70" s="288">
        <v>0.5</v>
      </c>
      <c r="N70" s="288">
        <v>0.33333333333333331</v>
      </c>
      <c r="O70" s="288">
        <v>0.125</v>
      </c>
      <c r="P70" s="288">
        <v>0.25</v>
      </c>
      <c r="Q70" s="288">
        <v>9.0909090909090912E-2</v>
      </c>
      <c r="R70" s="288">
        <v>0.2</v>
      </c>
      <c r="S70" s="288">
        <v>5.5555555555555552E-2</v>
      </c>
      <c r="T70" s="288">
        <v>0.18181818181818182</v>
      </c>
      <c r="U70" s="288">
        <v>8.6956521739130432E-2</v>
      </c>
      <c r="V70" s="288">
        <v>0.33333333333333331</v>
      </c>
      <c r="W70" s="288"/>
      <c r="X70" s="288"/>
      <c r="AA70" s="39"/>
    </row>
    <row r="71" spans="2:27" ht="25.5" customHeight="1">
      <c r="B71" s="176" t="s">
        <v>100</v>
      </c>
      <c r="C71" s="179" t="s">
        <v>459</v>
      </c>
      <c r="D71" s="179" t="s">
        <v>459</v>
      </c>
      <c r="E71" s="179" t="s">
        <v>459</v>
      </c>
      <c r="F71" s="179" t="s">
        <v>460</v>
      </c>
      <c r="G71" s="179" t="s">
        <v>531</v>
      </c>
      <c r="H71" s="179" t="s">
        <v>459</v>
      </c>
      <c r="I71" s="179" t="s">
        <v>535</v>
      </c>
      <c r="J71" s="179" t="s">
        <v>531</v>
      </c>
      <c r="K71" s="180" t="s">
        <v>536</v>
      </c>
      <c r="M71" s="288">
        <v>0.5</v>
      </c>
      <c r="N71" s="288">
        <v>0.33333333333333331</v>
      </c>
      <c r="O71" s="288">
        <v>0.125</v>
      </c>
      <c r="P71" s="288">
        <v>0</v>
      </c>
      <c r="Q71" s="288">
        <v>0.18181818181818182</v>
      </c>
      <c r="R71" s="288">
        <v>0.2</v>
      </c>
      <c r="S71" s="288">
        <v>0.16666666666666666</v>
      </c>
      <c r="T71" s="288">
        <v>0.27272727272727271</v>
      </c>
      <c r="U71" s="288">
        <v>0.2608695652173913</v>
      </c>
      <c r="V71" s="288">
        <v>0</v>
      </c>
      <c r="W71" s="288"/>
      <c r="X71" s="288"/>
      <c r="AA71" s="39"/>
    </row>
    <row r="72" spans="2:27" ht="25.5" customHeight="1">
      <c r="B72" s="181" t="s">
        <v>98</v>
      </c>
      <c r="C72" s="179" t="s">
        <v>459</v>
      </c>
      <c r="D72" s="179" t="s">
        <v>459</v>
      </c>
      <c r="E72" s="179" t="s">
        <v>459</v>
      </c>
      <c r="F72" s="179" t="s">
        <v>459</v>
      </c>
      <c r="G72" s="179" t="s">
        <v>528</v>
      </c>
      <c r="H72" s="179" t="s">
        <v>459</v>
      </c>
      <c r="I72" s="179" t="s">
        <v>535</v>
      </c>
      <c r="J72" s="179" t="s">
        <v>522</v>
      </c>
      <c r="K72" s="180" t="s">
        <v>537</v>
      </c>
      <c r="M72" s="288">
        <v>0</v>
      </c>
      <c r="N72" s="288">
        <v>0</v>
      </c>
      <c r="O72" s="288">
        <v>0</v>
      </c>
      <c r="P72" s="288">
        <v>0.25</v>
      </c>
      <c r="Q72" s="288">
        <v>0.18181818181818182</v>
      </c>
      <c r="R72" s="288">
        <v>0</v>
      </c>
      <c r="S72" s="288">
        <v>0.31481481481481483</v>
      </c>
      <c r="T72" s="288">
        <v>0.18181818181818182</v>
      </c>
      <c r="U72" s="288">
        <v>0.21739130434782608</v>
      </c>
      <c r="V72" s="288">
        <v>0.16666666666666666</v>
      </c>
      <c r="W72" s="288"/>
      <c r="X72" s="288"/>
      <c r="AA72" s="39"/>
    </row>
    <row r="73" spans="2:27" ht="25.5" customHeight="1">
      <c r="B73" s="182" t="s">
        <v>99</v>
      </c>
      <c r="C73" s="183" t="s">
        <v>459</v>
      </c>
      <c r="D73" s="183" t="s">
        <v>538</v>
      </c>
      <c r="E73" s="183" t="s">
        <v>527</v>
      </c>
      <c r="F73" s="183" t="s">
        <v>459</v>
      </c>
      <c r="G73" s="183" t="s">
        <v>531</v>
      </c>
      <c r="H73" s="183" t="s">
        <v>529</v>
      </c>
      <c r="I73" s="183" t="s">
        <v>539</v>
      </c>
      <c r="J73" s="183" t="s">
        <v>528</v>
      </c>
      <c r="K73" s="184" t="s">
        <v>459</v>
      </c>
      <c r="M73" s="288">
        <v>0</v>
      </c>
      <c r="N73" s="288">
        <v>0</v>
      </c>
      <c r="O73" s="288">
        <v>0</v>
      </c>
      <c r="P73" s="288">
        <v>0</v>
      </c>
      <c r="Q73" s="288">
        <v>9.0909090909090912E-2</v>
      </c>
      <c r="R73" s="288">
        <v>0</v>
      </c>
      <c r="S73" s="288">
        <v>0.31481481481481483</v>
      </c>
      <c r="T73" s="288">
        <v>0.27272727272727271</v>
      </c>
      <c r="U73" s="288">
        <v>0.39130434782608697</v>
      </c>
      <c r="V73" s="288">
        <v>0</v>
      </c>
      <c r="W73" s="288"/>
      <c r="X73" s="288"/>
      <c r="AA73" s="39"/>
    </row>
    <row r="74" spans="2:27" ht="15.75" customHeight="1">
      <c r="B74" s="47"/>
      <c r="C74" s="47"/>
      <c r="D74" s="48"/>
      <c r="E74" s="48"/>
      <c r="F74" s="48"/>
      <c r="G74" s="48"/>
      <c r="H74" s="48"/>
      <c r="I74" s="48"/>
      <c r="J74" s="48"/>
      <c r="K74" s="48"/>
      <c r="M74" s="297">
        <v>0</v>
      </c>
      <c r="N74" s="297">
        <v>0.1111111111111111</v>
      </c>
      <c r="O74" s="297">
        <v>0.125</v>
      </c>
      <c r="P74" s="297">
        <v>0</v>
      </c>
      <c r="Q74" s="297">
        <v>0.18181818181818182</v>
      </c>
      <c r="R74" s="297">
        <v>0.2</v>
      </c>
      <c r="S74" s="297">
        <v>0.1111111111111111</v>
      </c>
      <c r="T74" s="297">
        <v>9.0909090909090912E-2</v>
      </c>
      <c r="U74" s="2">
        <v>0</v>
      </c>
      <c r="V74" s="2">
        <v>0</v>
      </c>
      <c r="W74" s="2"/>
      <c r="AA74" s="39"/>
    </row>
    <row r="75" spans="2:27" ht="25.5" customHeight="1" thickBot="1">
      <c r="B75" s="210" t="s">
        <v>92</v>
      </c>
      <c r="C75" s="211" t="s">
        <v>122</v>
      </c>
      <c r="D75" s="211"/>
      <c r="E75" s="211"/>
      <c r="F75" s="211"/>
      <c r="G75" s="211"/>
      <c r="H75" s="211"/>
      <c r="I75" s="211"/>
      <c r="J75" s="211"/>
      <c r="K75" s="211"/>
      <c r="M75" s="288"/>
      <c r="N75" s="288"/>
      <c r="O75" s="288"/>
      <c r="P75" s="288"/>
      <c r="Q75" s="288"/>
      <c r="R75" s="288"/>
      <c r="S75" s="288"/>
      <c r="T75" s="288"/>
      <c r="U75" s="288"/>
      <c r="AA75" s="39"/>
    </row>
    <row r="76" spans="2:27" ht="25.5" customHeight="1" thickTop="1">
      <c r="B76" s="215" t="s">
        <v>110</v>
      </c>
      <c r="C76" s="216" t="s">
        <v>67</v>
      </c>
      <c r="D76" s="217"/>
      <c r="E76" s="217"/>
      <c r="F76" s="217"/>
      <c r="G76" s="217"/>
      <c r="H76" s="217"/>
      <c r="I76" s="217"/>
      <c r="J76" s="217"/>
      <c r="K76" s="217"/>
      <c r="M76" s="288"/>
      <c r="N76" s="288"/>
      <c r="O76" s="288"/>
      <c r="P76" s="288"/>
      <c r="Q76" s="288"/>
      <c r="R76" s="288"/>
      <c r="S76" s="288"/>
      <c r="T76" s="288"/>
      <c r="U76" s="288"/>
      <c r="AA76" s="39"/>
    </row>
    <row r="77" spans="2:27" ht="25.5" customHeight="1">
      <c r="B77" s="213" t="s">
        <v>95</v>
      </c>
      <c r="C77" s="203" t="s">
        <v>518</v>
      </c>
      <c r="D77" s="203"/>
      <c r="E77" s="203"/>
      <c r="F77" s="203"/>
      <c r="G77" s="203"/>
      <c r="H77" s="203"/>
      <c r="I77" s="203"/>
      <c r="J77" s="203"/>
      <c r="K77" s="214"/>
      <c r="M77" s="288"/>
      <c r="N77" s="288"/>
      <c r="O77" s="288"/>
      <c r="P77" s="288"/>
      <c r="Q77" s="288"/>
      <c r="R77" s="288"/>
      <c r="S77" s="288"/>
      <c r="T77" s="288"/>
      <c r="U77" s="288"/>
      <c r="AA77" s="39"/>
    </row>
    <row r="78" spans="2:27" ht="25.5" customHeight="1">
      <c r="B78" s="177" t="s">
        <v>96</v>
      </c>
      <c r="C78" s="179" t="s">
        <v>519</v>
      </c>
      <c r="D78" s="179"/>
      <c r="E78" s="179"/>
      <c r="F78" s="179"/>
      <c r="G78" s="179"/>
      <c r="H78" s="179"/>
      <c r="I78" s="179"/>
      <c r="J78" s="179"/>
      <c r="K78" s="180"/>
      <c r="M78" s="288"/>
      <c r="N78" s="288"/>
      <c r="O78" s="288"/>
      <c r="P78" s="288"/>
      <c r="Q78" s="288"/>
      <c r="R78" s="288"/>
      <c r="S78" s="288"/>
      <c r="T78" s="288"/>
      <c r="U78" s="288"/>
      <c r="AA78" s="39"/>
    </row>
    <row r="79" spans="2:27" ht="25.5" customHeight="1">
      <c r="B79" s="176" t="s">
        <v>97</v>
      </c>
      <c r="C79" s="179" t="s">
        <v>459</v>
      </c>
      <c r="D79" s="179"/>
      <c r="E79" s="179"/>
      <c r="F79" s="179"/>
      <c r="G79" s="179"/>
      <c r="H79" s="179"/>
      <c r="I79" s="179"/>
      <c r="J79" s="179"/>
      <c r="K79" s="180"/>
      <c r="M79" s="288"/>
      <c r="N79" s="288"/>
      <c r="O79" s="288"/>
      <c r="P79" s="288"/>
      <c r="Q79" s="288"/>
      <c r="R79" s="288"/>
      <c r="S79" s="288"/>
      <c r="T79" s="288"/>
      <c r="U79" s="288"/>
      <c r="AA79" s="39"/>
    </row>
    <row r="80" spans="2:27" ht="25.5" customHeight="1">
      <c r="B80" s="176" t="s">
        <v>100</v>
      </c>
      <c r="C80" s="179" t="s">
        <v>496</v>
      </c>
      <c r="D80" s="179"/>
      <c r="E80" s="179"/>
      <c r="F80" s="179"/>
      <c r="G80" s="179"/>
      <c r="H80" s="179"/>
      <c r="I80" s="179"/>
      <c r="J80" s="179"/>
      <c r="K80" s="180"/>
      <c r="M80" s="288"/>
      <c r="N80" s="288"/>
      <c r="O80" s="288"/>
      <c r="P80" s="288"/>
      <c r="Q80" s="288"/>
      <c r="R80" s="288"/>
      <c r="S80" s="288"/>
      <c r="T80" s="288"/>
      <c r="U80" s="288"/>
      <c r="AA80" s="39"/>
    </row>
    <row r="81" spans="2:27" ht="25.5" customHeight="1">
      <c r="B81" s="181" t="s">
        <v>98</v>
      </c>
      <c r="C81" s="179" t="s">
        <v>459</v>
      </c>
      <c r="D81" s="179"/>
      <c r="E81" s="179"/>
      <c r="F81" s="179"/>
      <c r="G81" s="179"/>
      <c r="H81" s="179"/>
      <c r="I81" s="179"/>
      <c r="J81" s="179"/>
      <c r="K81" s="180"/>
      <c r="M81" s="288"/>
      <c r="N81" s="288"/>
      <c r="O81" s="288"/>
      <c r="P81" s="288"/>
      <c r="Q81" s="288"/>
      <c r="R81" s="288"/>
      <c r="S81" s="288"/>
      <c r="T81" s="288"/>
      <c r="U81" s="288"/>
      <c r="AA81" s="39"/>
    </row>
    <row r="82" spans="2:27" ht="25.5" customHeight="1">
      <c r="B82" s="182" t="s">
        <v>99</v>
      </c>
      <c r="C82" s="183" t="s">
        <v>459</v>
      </c>
      <c r="D82" s="183"/>
      <c r="E82" s="183"/>
      <c r="F82" s="183"/>
      <c r="G82" s="183"/>
      <c r="H82" s="183"/>
      <c r="I82" s="183"/>
      <c r="J82" s="183"/>
      <c r="K82" s="184"/>
      <c r="M82" s="288"/>
      <c r="N82" s="288"/>
      <c r="O82" s="288"/>
      <c r="P82" s="288"/>
      <c r="Q82" s="288"/>
      <c r="R82" s="288"/>
      <c r="S82" s="288"/>
      <c r="T82" s="288"/>
      <c r="U82" s="288"/>
      <c r="AA82" s="39"/>
    </row>
    <row r="83" spans="2:27" ht="15.75" customHeight="1">
      <c r="B83" s="47"/>
      <c r="C83" s="47"/>
      <c r="D83" s="48"/>
      <c r="E83" s="48"/>
      <c r="F83" s="48"/>
      <c r="G83" s="48"/>
      <c r="H83" s="48"/>
      <c r="I83" s="48"/>
      <c r="J83" s="48"/>
      <c r="K83" s="48"/>
      <c r="M83" s="288"/>
      <c r="N83" s="288"/>
      <c r="O83" s="288"/>
      <c r="P83" s="288"/>
      <c r="Q83" s="288"/>
      <c r="R83" s="288"/>
      <c r="S83" s="288"/>
      <c r="T83" s="288"/>
      <c r="U83" s="288"/>
      <c r="AA83" s="39"/>
    </row>
    <row r="84" spans="2:27" ht="17.25" customHeight="1">
      <c r="B84" s="51" t="s">
        <v>138</v>
      </c>
      <c r="C84" s="51"/>
      <c r="D84" s="50"/>
      <c r="E84" s="50"/>
      <c r="F84" s="50"/>
      <c r="G84" s="50"/>
      <c r="H84" s="50"/>
      <c r="I84" s="50"/>
      <c r="J84" s="50"/>
      <c r="K84" s="50"/>
      <c r="M84" s="294"/>
      <c r="N84" s="295"/>
      <c r="P84" s="296"/>
      <c r="AA84" s="39"/>
    </row>
    <row r="85" spans="2:27" ht="30.75" customHeight="1">
      <c r="B85" s="252" t="s">
        <v>75</v>
      </c>
      <c r="C85" s="252" t="s">
        <v>102</v>
      </c>
      <c r="D85" s="252" t="s">
        <v>103</v>
      </c>
      <c r="E85" s="252" t="s">
        <v>104</v>
      </c>
      <c r="F85" s="252" t="s">
        <v>105</v>
      </c>
      <c r="G85" s="252" t="s">
        <v>106</v>
      </c>
      <c r="H85" s="252" t="s">
        <v>6</v>
      </c>
      <c r="I85" s="252" t="s">
        <v>7</v>
      </c>
      <c r="J85" s="252" t="s">
        <v>107</v>
      </c>
      <c r="K85" s="252" t="s">
        <v>109</v>
      </c>
      <c r="M85" s="294"/>
      <c r="N85" s="295"/>
      <c r="P85" s="296"/>
      <c r="AA85" s="39"/>
    </row>
    <row r="86" spans="2:27" ht="20.25" customHeight="1">
      <c r="B86" s="86" t="s">
        <v>126</v>
      </c>
      <c r="C86" s="65">
        <v>1</v>
      </c>
      <c r="D86" s="87">
        <v>2.9174302087371321E-2</v>
      </c>
      <c r="E86" s="87">
        <v>0.48597566458485003</v>
      </c>
      <c r="F86" s="87">
        <v>0.26840649130775901</v>
      </c>
      <c r="G86" s="88">
        <v>10.912000000000001</v>
      </c>
      <c r="H86" s="89">
        <v>0.57911344278409538</v>
      </c>
      <c r="I86" s="89">
        <v>20.948799321581191</v>
      </c>
      <c r="J86" s="90">
        <v>2.3070762907055031</v>
      </c>
      <c r="K86" s="73"/>
      <c r="M86" s="294"/>
      <c r="N86" s="298"/>
      <c r="P86" s="296"/>
      <c r="AA86" s="39"/>
    </row>
    <row r="87" spans="2:27" ht="20.25" customHeight="1">
      <c r="B87" s="86" t="s">
        <v>126</v>
      </c>
      <c r="C87" s="65">
        <v>2</v>
      </c>
      <c r="D87" s="87">
        <v>4.5219983529265956E-2</v>
      </c>
      <c r="E87" s="87">
        <v>0.37619052186527674</v>
      </c>
      <c r="F87" s="87">
        <v>0.21027315611963329</v>
      </c>
      <c r="G87" s="88">
        <v>6.4669999999999996</v>
      </c>
      <c r="H87" s="89">
        <v>2.8224584714044737E-2</v>
      </c>
      <c r="I87" s="89">
        <v>2.2297421924095344</v>
      </c>
      <c r="J87" s="90">
        <v>2.7903960413194762</v>
      </c>
      <c r="K87" s="73"/>
      <c r="M87" s="294"/>
      <c r="N87" s="298"/>
      <c r="P87" s="296"/>
      <c r="AA87" s="39"/>
    </row>
    <row r="88" spans="2:27" ht="20.25" customHeight="1">
      <c r="B88" s="86" t="s">
        <v>126</v>
      </c>
      <c r="C88" s="65">
        <v>3</v>
      </c>
      <c r="D88" s="87">
        <v>2.3261440196968311E-2</v>
      </c>
      <c r="E88" s="87">
        <v>0.33769819824842717</v>
      </c>
      <c r="F88" s="87">
        <v>0.21959405219889941</v>
      </c>
      <c r="G88" s="88">
        <v>6.1820000000000004</v>
      </c>
      <c r="H88" s="89">
        <v>2.6537045582948567E-2</v>
      </c>
      <c r="I88" s="89">
        <v>1.8973987591808226</v>
      </c>
      <c r="J88" s="90">
        <v>2.8732856475138031</v>
      </c>
      <c r="K88" s="73"/>
      <c r="M88" s="294"/>
      <c r="N88" s="298"/>
      <c r="P88" s="296"/>
      <c r="AA88" s="39"/>
    </row>
    <row r="89" spans="2:27" ht="20.25" customHeight="1">
      <c r="B89" s="86" t="s">
        <v>126</v>
      </c>
      <c r="C89" s="65">
        <v>4</v>
      </c>
      <c r="D89" s="87">
        <v>1.8027413703672498E-2</v>
      </c>
      <c r="E89" s="87">
        <v>0.3331628147753935</v>
      </c>
      <c r="F89" s="87">
        <v>0.24773048333142433</v>
      </c>
      <c r="G89" s="88">
        <v>6.4210000000000003</v>
      </c>
      <c r="H89" s="89">
        <v>2.9369351906511479E-2</v>
      </c>
      <c r="I89" s="89">
        <v>1.9677465777362693</v>
      </c>
      <c r="J89" s="90">
        <v>2.8671707013722783</v>
      </c>
      <c r="K89" s="73"/>
      <c r="M89" s="294"/>
      <c r="N89" s="298"/>
      <c r="P89" s="296"/>
      <c r="AA89" s="39"/>
    </row>
    <row r="90" spans="2:27" ht="20.25" customHeight="1">
      <c r="B90" s="86" t="s">
        <v>126</v>
      </c>
      <c r="C90" s="65">
        <v>5</v>
      </c>
      <c r="D90" s="87">
        <v>1.8461118707938869E-2</v>
      </c>
      <c r="E90" s="87">
        <v>0.30986060878655947</v>
      </c>
      <c r="F90" s="87">
        <v>0.2433205614136553</v>
      </c>
      <c r="G90" s="88">
        <v>6.0979999999999999</v>
      </c>
      <c r="H90" s="89">
        <v>2.7540527607657645E-2</v>
      </c>
      <c r="I90" s="89">
        <v>2.1894719448087829</v>
      </c>
      <c r="J90" s="90">
        <v>2.8542789865339966</v>
      </c>
      <c r="K90" s="73"/>
      <c r="M90" s="294"/>
      <c r="N90" s="298"/>
      <c r="P90" s="296"/>
      <c r="AA90" s="39"/>
    </row>
    <row r="91" spans="2:27" ht="20.25" customHeight="1">
      <c r="B91" s="86" t="s">
        <v>126</v>
      </c>
      <c r="C91" s="65">
        <v>6</v>
      </c>
      <c r="D91" s="87">
        <v>2.3152422808286409E-2</v>
      </c>
      <c r="E91" s="87">
        <v>0.29911238226977965</v>
      </c>
      <c r="F91" s="87">
        <v>0.22807191158666615</v>
      </c>
      <c r="G91" s="88">
        <v>7.1769999999999996</v>
      </c>
      <c r="H91" s="89">
        <v>0</v>
      </c>
      <c r="I91" s="89">
        <v>2.3019874784391976</v>
      </c>
      <c r="J91" s="90">
        <v>2.6484919212492866</v>
      </c>
      <c r="K91" s="73"/>
      <c r="M91" s="294"/>
      <c r="N91" s="298"/>
      <c r="P91" s="296"/>
      <c r="AA91" s="39"/>
    </row>
    <row r="92" spans="2:27" ht="20.25" customHeight="1">
      <c r="B92" s="86" t="s">
        <v>126</v>
      </c>
      <c r="C92" s="65">
        <v>7</v>
      </c>
      <c r="D92" s="87">
        <v>2.8152757612015859E-2</v>
      </c>
      <c r="E92" s="87">
        <v>0.30682248559274916</v>
      </c>
      <c r="F92" s="87">
        <v>0.214993227917299</v>
      </c>
      <c r="G92" s="88">
        <v>7.8310000000000004</v>
      </c>
      <c r="H92" s="89">
        <v>1.3598559640562871E-2</v>
      </c>
      <c r="I92" s="89">
        <v>2.2165652214117482</v>
      </c>
      <c r="J92" s="90">
        <v>2.534153271453162</v>
      </c>
      <c r="K92" s="73"/>
      <c r="M92" s="294"/>
      <c r="N92" s="298"/>
      <c r="P92" s="296"/>
      <c r="AA92" s="39"/>
    </row>
    <row r="93" spans="2:27" ht="20.25" customHeight="1">
      <c r="B93" s="86" t="s">
        <v>126</v>
      </c>
      <c r="C93" s="65">
        <v>8</v>
      </c>
      <c r="D93" s="87">
        <v>2.452249774758436E-2</v>
      </c>
      <c r="E93" s="87">
        <v>0.36597968575668743</v>
      </c>
      <c r="F93" s="87">
        <v>0.20241992103799478</v>
      </c>
      <c r="G93" s="88">
        <v>9.6359999999999992</v>
      </c>
      <c r="H93" s="89">
        <v>0</v>
      </c>
      <c r="I93" s="89">
        <v>3.8997046464700307</v>
      </c>
      <c r="J93" s="90">
        <v>2.2929028435714085</v>
      </c>
      <c r="K93" s="73"/>
      <c r="M93" s="294"/>
      <c r="N93" s="298"/>
      <c r="P93" s="296"/>
      <c r="AA93" s="39"/>
    </row>
    <row r="94" spans="2:27" ht="20.25" customHeight="1">
      <c r="B94" s="86" t="s">
        <v>126</v>
      </c>
      <c r="C94" s="65">
        <v>9</v>
      </c>
      <c r="D94" s="87">
        <v>2.6892406777607649E-2</v>
      </c>
      <c r="E94" s="87">
        <v>0.34998346060740454</v>
      </c>
      <c r="F94" s="87">
        <v>0.23428164857629083</v>
      </c>
      <c r="G94" s="88">
        <v>8.6630000000000003</v>
      </c>
      <c r="H94" s="89">
        <v>0</v>
      </c>
      <c r="I94" s="89">
        <v>5.2079759610956469</v>
      </c>
      <c r="J94" s="90">
        <v>2.4763065214038633</v>
      </c>
      <c r="K94" s="73"/>
      <c r="M94" s="294"/>
      <c r="N94" s="298"/>
      <c r="P94" s="296"/>
      <c r="AA94" s="39"/>
    </row>
    <row r="95" spans="2:27" ht="20.25" customHeight="1">
      <c r="B95" s="86" t="s">
        <v>126</v>
      </c>
      <c r="C95" s="65">
        <v>10</v>
      </c>
      <c r="D95" s="87">
        <v>2.7635180794543447E-2</v>
      </c>
      <c r="E95" s="87">
        <v>0.32222622545980883</v>
      </c>
      <c r="F95" s="87">
        <v>0.28354198853542045</v>
      </c>
      <c r="G95" s="88">
        <v>7.4619999999999997</v>
      </c>
      <c r="H95" s="89">
        <v>0</v>
      </c>
      <c r="I95" s="89">
        <v>5.5454872337297516</v>
      </c>
      <c r="J95" s="90">
        <v>2.723321982603959</v>
      </c>
      <c r="K95" s="73" t="s">
        <v>68</v>
      </c>
      <c r="M95" s="294"/>
      <c r="N95" s="298"/>
      <c r="P95" s="296"/>
      <c r="AA95" s="39"/>
    </row>
    <row r="96" spans="2:27" ht="20.25" customHeight="1">
      <c r="B96" s="86" t="s">
        <v>125</v>
      </c>
      <c r="C96" s="65">
        <v>1</v>
      </c>
      <c r="D96" s="87">
        <v>3.8866958264391079E-2</v>
      </c>
      <c r="E96" s="87">
        <v>0.41103800666472962</v>
      </c>
      <c r="F96" s="87">
        <v>0.20156926454850077</v>
      </c>
      <c r="G96" s="88">
        <v>10.17825</v>
      </c>
      <c r="H96" s="89">
        <v>0.21963610548342791</v>
      </c>
      <c r="I96" s="89">
        <v>22.523328365542493</v>
      </c>
      <c r="J96" s="90">
        <v>2.3542019092809654</v>
      </c>
      <c r="K96" s="73"/>
      <c r="M96" s="294"/>
      <c r="N96" s="298"/>
      <c r="P96" s="296"/>
      <c r="AA96" s="39"/>
    </row>
    <row r="97" spans="2:27" ht="20.25" customHeight="1">
      <c r="B97" s="86" t="s">
        <v>125</v>
      </c>
      <c r="C97" s="65">
        <v>2</v>
      </c>
      <c r="D97" s="87">
        <v>1.7984783823997867E-2</v>
      </c>
      <c r="E97" s="87">
        <v>0.33164284020168661</v>
      </c>
      <c r="F97" s="87">
        <v>0.17502650593343211</v>
      </c>
      <c r="G97" s="88">
        <v>6.9470000000000001</v>
      </c>
      <c r="H97" s="89">
        <v>1.6797169475377363E-2</v>
      </c>
      <c r="I97" s="89">
        <v>3.7667652548533734</v>
      </c>
      <c r="J97" s="90">
        <v>2.7145183853099906</v>
      </c>
      <c r="K97" s="73"/>
      <c r="M97" s="294"/>
      <c r="N97" s="298"/>
      <c r="P97" s="296"/>
      <c r="AA97" s="39"/>
    </row>
    <row r="98" spans="2:27" ht="20.25" customHeight="1">
      <c r="B98" s="86" t="s">
        <v>125</v>
      </c>
      <c r="C98" s="65">
        <v>3</v>
      </c>
      <c r="D98" s="87">
        <v>1.2269691830527807E-2</v>
      </c>
      <c r="E98" s="87">
        <v>0.30837844288682853</v>
      </c>
      <c r="F98" s="87">
        <v>0.16619287598811991</v>
      </c>
      <c r="G98" s="88">
        <v>6.54725</v>
      </c>
      <c r="H98" s="89">
        <v>1.9903338441691006E-2</v>
      </c>
      <c r="I98" s="89">
        <v>2.8909599086556188</v>
      </c>
      <c r="J98" s="90">
        <v>2.8010278312782324</v>
      </c>
      <c r="K98" s="73"/>
      <c r="M98" s="294"/>
      <c r="N98" s="298"/>
      <c r="P98" s="296"/>
      <c r="AA98" s="39"/>
    </row>
    <row r="99" spans="2:27" ht="20.25" customHeight="1">
      <c r="B99" s="86" t="s">
        <v>125</v>
      </c>
      <c r="C99" s="65">
        <v>4</v>
      </c>
      <c r="D99" s="87">
        <v>7.8122689285169021E-3</v>
      </c>
      <c r="E99" s="87">
        <v>0.2938607306511879</v>
      </c>
      <c r="F99" s="87">
        <v>0.16699941317839495</v>
      </c>
      <c r="G99" s="88">
        <v>6.2479999999999993</v>
      </c>
      <c r="H99" s="89">
        <v>4.7776165018526509E-2</v>
      </c>
      <c r="I99" s="89">
        <v>1.9067033130121036</v>
      </c>
      <c r="J99" s="90">
        <v>2.8059357692194258</v>
      </c>
      <c r="K99" s="73"/>
      <c r="M99" s="294"/>
      <c r="N99" s="298"/>
      <c r="P99" s="296"/>
      <c r="AA99" s="39"/>
    </row>
    <row r="100" spans="2:27" ht="20.25" customHeight="1">
      <c r="B100" s="86" t="s">
        <v>125</v>
      </c>
      <c r="C100" s="65">
        <v>5</v>
      </c>
      <c r="D100" s="87">
        <v>7.9394831727268699E-3</v>
      </c>
      <c r="E100" s="87">
        <v>0.29147549537583983</v>
      </c>
      <c r="F100" s="87">
        <v>0.16185597954841108</v>
      </c>
      <c r="G100" s="88">
        <v>6.4597499999999997</v>
      </c>
      <c r="H100" s="89">
        <v>2.2343453830537145E-2</v>
      </c>
      <c r="I100" s="89">
        <v>2.2432827645859295</v>
      </c>
      <c r="J100" s="90">
        <v>2.7687556094785868</v>
      </c>
      <c r="K100" s="73"/>
      <c r="M100" s="294"/>
      <c r="N100" s="298"/>
      <c r="P100" s="296"/>
      <c r="AA100" s="39"/>
    </row>
    <row r="101" spans="2:27" ht="20.25" customHeight="1">
      <c r="B101" s="86" t="s">
        <v>125</v>
      </c>
      <c r="C101" s="65">
        <v>6</v>
      </c>
      <c r="D101" s="87">
        <v>7.5832366538419729E-3</v>
      </c>
      <c r="E101" s="87">
        <v>0.28851918377104319</v>
      </c>
      <c r="F101" s="87">
        <v>0.15481163544791418</v>
      </c>
      <c r="G101" s="88">
        <v>7.0492499999999989</v>
      </c>
      <c r="H101" s="89">
        <v>4.158249676280262E-3</v>
      </c>
      <c r="I101" s="89">
        <v>1.9668520968805641</v>
      </c>
      <c r="J101" s="90">
        <v>2.6238420181449666</v>
      </c>
      <c r="K101" s="73"/>
      <c r="M101" s="294"/>
      <c r="N101" s="298"/>
      <c r="P101" s="296"/>
      <c r="AA101" s="39"/>
    </row>
    <row r="102" spans="2:27" ht="20.25" customHeight="1">
      <c r="B102" s="86" t="s">
        <v>125</v>
      </c>
      <c r="C102" s="65">
        <v>7</v>
      </c>
      <c r="D102" s="87">
        <v>7.1532741404993876E-3</v>
      </c>
      <c r="E102" s="87">
        <v>0.29599780495348416</v>
      </c>
      <c r="F102" s="87">
        <v>0.16448163870733354</v>
      </c>
      <c r="G102" s="88">
        <v>7.79725</v>
      </c>
      <c r="H102" s="89">
        <v>4.6280708696492274E-3</v>
      </c>
      <c r="I102" s="89">
        <v>2.6796530335269027</v>
      </c>
      <c r="J102" s="90">
        <v>2.5332114127770144</v>
      </c>
      <c r="K102" s="73"/>
      <c r="M102" s="294"/>
      <c r="N102" s="298"/>
      <c r="P102" s="296"/>
      <c r="AA102" s="39"/>
    </row>
    <row r="103" spans="2:27" ht="20.25" customHeight="1">
      <c r="B103" s="86" t="s">
        <v>125</v>
      </c>
      <c r="C103" s="65">
        <v>8</v>
      </c>
      <c r="D103" s="87">
        <v>8.8250818433263326E-3</v>
      </c>
      <c r="E103" s="87">
        <v>0.30465569903457473</v>
      </c>
      <c r="F103" s="87">
        <v>0.14161634011961963</v>
      </c>
      <c r="G103" s="88">
        <v>8.7904999999999998</v>
      </c>
      <c r="H103" s="89">
        <v>2.9950583035520544E-2</v>
      </c>
      <c r="I103" s="89">
        <v>2.5907254325725271</v>
      </c>
      <c r="J103" s="90">
        <v>2.342373447752196</v>
      </c>
      <c r="K103" s="73"/>
      <c r="M103" s="294"/>
      <c r="N103" s="298"/>
      <c r="P103" s="296"/>
      <c r="AA103" s="39"/>
    </row>
    <row r="104" spans="2:27" ht="20.25" customHeight="1">
      <c r="B104" s="86" t="s">
        <v>125</v>
      </c>
      <c r="C104" s="65">
        <v>9</v>
      </c>
      <c r="D104" s="87">
        <v>8.8983454449752235E-3</v>
      </c>
      <c r="E104" s="87">
        <v>0.30627617123749667</v>
      </c>
      <c r="F104" s="87">
        <v>0.14887201882308326</v>
      </c>
      <c r="G104" s="88">
        <v>8.60975</v>
      </c>
      <c r="H104" s="89">
        <v>1.1791843075095704E-2</v>
      </c>
      <c r="I104" s="89">
        <v>3.0953588072126221</v>
      </c>
      <c r="J104" s="90">
        <v>2.4232323676813521</v>
      </c>
      <c r="K104" s="73"/>
      <c r="M104" s="294"/>
      <c r="N104" s="298"/>
      <c r="P104" s="296"/>
      <c r="AA104" s="39"/>
    </row>
    <row r="105" spans="2:27" ht="20.25" customHeight="1">
      <c r="B105" s="86" t="s">
        <v>125</v>
      </c>
      <c r="C105" s="65">
        <v>10</v>
      </c>
      <c r="D105" s="87">
        <v>6.9056048133032148E-3</v>
      </c>
      <c r="E105" s="87">
        <v>0.29776203374111015</v>
      </c>
      <c r="F105" s="87">
        <v>0.18454093157561505</v>
      </c>
      <c r="G105" s="88">
        <v>7.0009999999999994</v>
      </c>
      <c r="H105" s="89">
        <v>1.8045071536077088E-2</v>
      </c>
      <c r="I105" s="89">
        <v>2.5744302058136648</v>
      </c>
      <c r="J105" s="90">
        <v>2.7001896543911315</v>
      </c>
      <c r="K105" s="73" t="s">
        <v>68</v>
      </c>
      <c r="M105" s="294"/>
      <c r="N105" s="298"/>
      <c r="P105" s="296"/>
      <c r="AA105" s="39"/>
    </row>
    <row r="106" spans="2:27" ht="20.25" customHeight="1">
      <c r="B106" s="86" t="s">
        <v>123</v>
      </c>
      <c r="C106" s="65">
        <v>1</v>
      </c>
      <c r="D106" s="87">
        <v>3.0672054149782457E-3</v>
      </c>
      <c r="E106" s="87">
        <v>0.4960760758038128</v>
      </c>
      <c r="F106" s="87">
        <v>0.44274915188555075</v>
      </c>
      <c r="G106" s="88">
        <v>8.5685000000000002</v>
      </c>
      <c r="H106" s="89">
        <v>1.0040747504963894</v>
      </c>
      <c r="I106" s="89">
        <v>9.3713643379663019</v>
      </c>
      <c r="J106" s="90">
        <v>3.7336865928163032</v>
      </c>
      <c r="K106" s="73"/>
      <c r="M106" s="294"/>
      <c r="N106" s="298"/>
      <c r="P106" s="296"/>
      <c r="AA106" s="39"/>
    </row>
    <row r="107" spans="2:27" ht="20.25" customHeight="1">
      <c r="B107" s="86" t="s">
        <v>123</v>
      </c>
      <c r="C107" s="65">
        <v>2</v>
      </c>
      <c r="D107" s="87">
        <v>3.5951939659878175E-2</v>
      </c>
      <c r="E107" s="87">
        <v>0.45889010883580977</v>
      </c>
      <c r="F107" s="87">
        <v>0.44685851336751481</v>
      </c>
      <c r="G107" s="88">
        <v>4.59</v>
      </c>
      <c r="H107" s="89">
        <v>8.1679023712905668E-2</v>
      </c>
      <c r="I107" s="89">
        <v>1.0024243819311149</v>
      </c>
      <c r="J107" s="90">
        <v>4.8149800730719567</v>
      </c>
      <c r="K107" s="73"/>
      <c r="M107" s="294"/>
      <c r="N107" s="298"/>
      <c r="P107" s="296"/>
      <c r="AA107" s="39"/>
    </row>
    <row r="108" spans="2:27" ht="20.25" customHeight="1">
      <c r="B108" s="86" t="s">
        <v>123</v>
      </c>
      <c r="C108" s="65">
        <v>3</v>
      </c>
      <c r="D108" s="87">
        <v>8.9244441266384977E-2</v>
      </c>
      <c r="E108" s="87">
        <v>0.41328215412702185</v>
      </c>
      <c r="F108" s="87">
        <v>0.4705244568518866</v>
      </c>
      <c r="G108" s="88">
        <v>5.056</v>
      </c>
      <c r="H108" s="89">
        <v>9.2148507669094992E-2</v>
      </c>
      <c r="I108" s="89">
        <v>0.89313168971584378</v>
      </c>
      <c r="J108" s="90">
        <v>4.8767768530761453</v>
      </c>
      <c r="K108" s="73"/>
      <c r="M108" s="294"/>
      <c r="N108" s="295"/>
      <c r="P108" s="296"/>
      <c r="AA108" s="39"/>
    </row>
    <row r="109" spans="2:27" ht="20.25" customHeight="1">
      <c r="B109" s="86" t="s">
        <v>123</v>
      </c>
      <c r="C109" s="65">
        <v>4</v>
      </c>
      <c r="D109" s="87">
        <v>0.10776106811005401</v>
      </c>
      <c r="E109" s="87">
        <v>0.39783178301419814</v>
      </c>
      <c r="F109" s="87">
        <v>0.47566712459930893</v>
      </c>
      <c r="G109" s="88">
        <v>5.6094999999999997</v>
      </c>
      <c r="H109" s="89">
        <v>9.1586528454269178E-2</v>
      </c>
      <c r="I109" s="89">
        <v>1.0241039090795554</v>
      </c>
      <c r="J109" s="90">
        <v>4.691143443023142</v>
      </c>
      <c r="K109" s="73"/>
      <c r="M109" s="294"/>
      <c r="N109" s="295"/>
      <c r="P109" s="296"/>
      <c r="AA109" s="39"/>
    </row>
    <row r="110" spans="2:27" ht="20.25" customHeight="1">
      <c r="B110" s="86" t="s">
        <v>123</v>
      </c>
      <c r="C110" s="65">
        <v>5</v>
      </c>
      <c r="D110" s="87">
        <v>0.11435842312371217</v>
      </c>
      <c r="E110" s="87">
        <v>0.39924941464674285</v>
      </c>
      <c r="F110" s="87">
        <v>0.44769071612491601</v>
      </c>
      <c r="G110" s="88">
        <v>6.9365000000000006</v>
      </c>
      <c r="H110" s="89">
        <v>0.15219401693278592</v>
      </c>
      <c r="I110" s="89">
        <v>1.0493376956944713</v>
      </c>
      <c r="J110" s="90">
        <v>4.347297613525722</v>
      </c>
      <c r="K110" s="73"/>
      <c r="M110" s="294"/>
      <c r="N110" s="295"/>
      <c r="P110" s="296"/>
      <c r="AA110" s="39"/>
    </row>
    <row r="111" spans="2:27" ht="20.25" customHeight="1">
      <c r="B111" s="86" t="s">
        <v>123</v>
      </c>
      <c r="C111" s="65">
        <v>6</v>
      </c>
      <c r="D111" s="87">
        <v>0.13390418016731093</v>
      </c>
      <c r="E111" s="87">
        <v>0.38112577735173175</v>
      </c>
      <c r="F111" s="87">
        <v>0.40815074594753503</v>
      </c>
      <c r="G111" s="88">
        <v>8.4439999999999991</v>
      </c>
      <c r="H111" s="89">
        <v>0.22967277408556155</v>
      </c>
      <c r="I111" s="89">
        <v>1.629935816091082</v>
      </c>
      <c r="J111" s="90">
        <v>3.9217068615452919</v>
      </c>
      <c r="K111" s="73"/>
      <c r="M111" s="294"/>
      <c r="N111" s="295"/>
      <c r="P111" s="296"/>
      <c r="AA111" s="39"/>
    </row>
    <row r="112" spans="2:27" ht="20.25" customHeight="1">
      <c r="B112" s="86" t="s">
        <v>123</v>
      </c>
      <c r="C112" s="65">
        <v>7</v>
      </c>
      <c r="D112" s="87">
        <v>0.13959285049300832</v>
      </c>
      <c r="E112" s="87">
        <v>0.37016353171205785</v>
      </c>
      <c r="F112" s="87">
        <v>0.39738726194309409</v>
      </c>
      <c r="G112" s="88">
        <v>9.3090000000000011</v>
      </c>
      <c r="H112" s="89">
        <v>0.1401100967626599</v>
      </c>
      <c r="I112" s="89">
        <v>1.4186147297219314</v>
      </c>
      <c r="J112" s="90">
        <v>3.7686652968738761</v>
      </c>
      <c r="K112" s="73"/>
      <c r="M112" s="294"/>
      <c r="N112" s="295"/>
      <c r="P112" s="296"/>
      <c r="AA112" s="39"/>
    </row>
    <row r="113" spans="2:27" ht="20.25" customHeight="1">
      <c r="B113" s="86" t="s">
        <v>123</v>
      </c>
      <c r="C113" s="65">
        <v>8</v>
      </c>
      <c r="D113" s="87">
        <v>0.1308540434086865</v>
      </c>
      <c r="E113" s="87">
        <v>0.38349270199748758</v>
      </c>
      <c r="F113" s="87">
        <v>0.36542883605928062</v>
      </c>
      <c r="G113" s="88">
        <v>10.052</v>
      </c>
      <c r="H113" s="89">
        <v>0.29925928339704511</v>
      </c>
      <c r="I113" s="89">
        <v>1.8869960369758121</v>
      </c>
      <c r="J113" s="90">
        <v>3.5890413084124972</v>
      </c>
      <c r="K113" s="73"/>
      <c r="M113" s="294"/>
      <c r="N113" s="295"/>
      <c r="P113" s="296"/>
      <c r="AA113" s="39"/>
    </row>
    <row r="114" spans="2:27" ht="20.25" customHeight="1">
      <c r="B114" s="86" t="s">
        <v>123</v>
      </c>
      <c r="C114" s="65">
        <v>9</v>
      </c>
      <c r="D114" s="87">
        <v>0.12649845070939592</v>
      </c>
      <c r="E114" s="87">
        <v>0.38481766810882451</v>
      </c>
      <c r="F114" s="87">
        <v>0.39865629787933698</v>
      </c>
      <c r="G114" s="88">
        <v>9.6189999999999998</v>
      </c>
      <c r="H114" s="89">
        <v>0.16581588572038974</v>
      </c>
      <c r="I114" s="89">
        <v>1.6319774015638358</v>
      </c>
      <c r="J114" s="90">
        <v>3.6403438766822127</v>
      </c>
      <c r="K114" s="73"/>
    </row>
    <row r="115" spans="2:27" ht="20.25" customHeight="1">
      <c r="B115" s="86" t="s">
        <v>123</v>
      </c>
      <c r="C115" s="65">
        <v>10</v>
      </c>
      <c r="D115" s="87">
        <v>0.11782829021170332</v>
      </c>
      <c r="E115" s="87">
        <v>0.39752830443806603</v>
      </c>
      <c r="F115" s="87">
        <v>0.47534154399313616</v>
      </c>
      <c r="G115" s="88">
        <v>7.8574999999999999</v>
      </c>
      <c r="H115" s="89">
        <v>0.33817461918651021</v>
      </c>
      <c r="I115" s="89">
        <v>2.045544038006208</v>
      </c>
      <c r="J115" s="90">
        <v>4.0712746766530685</v>
      </c>
      <c r="K115" s="73" t="s">
        <v>68</v>
      </c>
    </row>
    <row r="116" spans="2:27" ht="20.25" customHeight="1">
      <c r="B116" s="86" t="s">
        <v>120</v>
      </c>
      <c r="C116" s="65">
        <v>1</v>
      </c>
      <c r="D116" s="87">
        <v>3.4165406253505635E-3</v>
      </c>
      <c r="E116" s="87">
        <v>0.49279550333650485</v>
      </c>
      <c r="F116" s="87">
        <v>0.46334201979707923</v>
      </c>
      <c r="G116" s="88">
        <v>6.4459999999999997</v>
      </c>
      <c r="H116" s="89">
        <v>0.24462156324690518</v>
      </c>
      <c r="I116" s="89">
        <v>5.4680114137543505</v>
      </c>
      <c r="J116" s="90">
        <v>3.6755230981925733</v>
      </c>
      <c r="K116" s="73"/>
      <c r="N116" s="299"/>
    </row>
    <row r="117" spans="2:27" ht="20.25" customHeight="1">
      <c r="B117" s="86" t="s">
        <v>120</v>
      </c>
      <c r="C117" s="65">
        <v>2</v>
      </c>
      <c r="D117" s="87">
        <v>2.2607353808805512E-2</v>
      </c>
      <c r="E117" s="87">
        <v>0.42030648052312924</v>
      </c>
      <c r="F117" s="87">
        <v>0.46081383279797161</v>
      </c>
      <c r="G117" s="88">
        <v>3.7829999999999999</v>
      </c>
      <c r="H117" s="89">
        <v>5.8447125015144076E-2</v>
      </c>
      <c r="I117" s="89">
        <v>1.3025359289089251</v>
      </c>
      <c r="J117" s="90">
        <v>4.4283633120591421</v>
      </c>
      <c r="K117" s="73"/>
      <c r="N117" s="299"/>
    </row>
    <row r="118" spans="2:27" ht="20.25" customHeight="1">
      <c r="B118" s="86" t="s">
        <v>120</v>
      </c>
      <c r="C118" s="65">
        <v>3</v>
      </c>
      <c r="D118" s="87">
        <v>9.1194642596003295E-2</v>
      </c>
      <c r="E118" s="87">
        <v>0.3414740628310054</v>
      </c>
      <c r="F118" s="87">
        <v>0.44911139595321764</v>
      </c>
      <c r="G118" s="88">
        <v>4.0315000000000003</v>
      </c>
      <c r="H118" s="89">
        <v>3.9437249381209835E-2</v>
      </c>
      <c r="I118" s="89">
        <v>0.87550693626285836</v>
      </c>
      <c r="J118" s="90">
        <v>4.6462117875044804</v>
      </c>
      <c r="K118" s="73"/>
      <c r="N118" s="299"/>
    </row>
    <row r="119" spans="2:27" ht="20.25" customHeight="1">
      <c r="B119" s="86" t="s">
        <v>120</v>
      </c>
      <c r="C119" s="65">
        <v>4</v>
      </c>
      <c r="D119" s="87">
        <v>0.11456044002917973</v>
      </c>
      <c r="E119" s="87">
        <v>0.31951395356611501</v>
      </c>
      <c r="F119" s="87">
        <v>0.47320261278308112</v>
      </c>
      <c r="G119" s="88">
        <v>4.5984999999999996</v>
      </c>
      <c r="H119" s="89">
        <v>5.2326127473248926E-2</v>
      </c>
      <c r="I119" s="89">
        <v>0.91570723078185623</v>
      </c>
      <c r="J119" s="90">
        <v>4.6149546213752437</v>
      </c>
      <c r="K119" s="73"/>
      <c r="N119" s="299"/>
    </row>
    <row r="120" spans="2:27" ht="20.25" customHeight="1">
      <c r="B120" s="86" t="s">
        <v>120</v>
      </c>
      <c r="C120" s="65">
        <v>5</v>
      </c>
      <c r="D120" s="87">
        <v>0.10469313650608322</v>
      </c>
      <c r="E120" s="87">
        <v>0.33408309168229749</v>
      </c>
      <c r="F120" s="87">
        <v>0.46472693684332061</v>
      </c>
      <c r="G120" s="88">
        <v>5.3654999999999999</v>
      </c>
      <c r="H120" s="89">
        <v>3.608128391640688E-2</v>
      </c>
      <c r="I120" s="89">
        <v>0.63142246853712047</v>
      </c>
      <c r="J120" s="90">
        <v>4.373201925204822</v>
      </c>
      <c r="K120" s="73"/>
      <c r="N120" s="299"/>
    </row>
    <row r="121" spans="2:27" ht="20.25" customHeight="1">
      <c r="B121" s="86" t="s">
        <v>120</v>
      </c>
      <c r="C121" s="65">
        <v>6</v>
      </c>
      <c r="D121" s="87">
        <v>5.6645290880212217E-2</v>
      </c>
      <c r="E121" s="87">
        <v>0.42442175665898113</v>
      </c>
      <c r="F121" s="87">
        <v>0.3974834170614433</v>
      </c>
      <c r="G121" s="88">
        <v>6.9485000000000001</v>
      </c>
      <c r="H121" s="89">
        <v>0.13257733318705633</v>
      </c>
      <c r="I121" s="89">
        <v>1.7815079147010697</v>
      </c>
      <c r="J121" s="90">
        <v>3.6494510292973876</v>
      </c>
      <c r="K121" s="73"/>
      <c r="N121" s="299"/>
    </row>
    <row r="122" spans="2:27" ht="20.25" customHeight="1">
      <c r="B122" s="86" t="s">
        <v>120</v>
      </c>
      <c r="C122" s="65">
        <v>7</v>
      </c>
      <c r="D122" s="87">
        <v>0.10934311179510764</v>
      </c>
      <c r="E122" s="87">
        <v>0.35943616869889683</v>
      </c>
      <c r="F122" s="87">
        <v>0.36673883540872765</v>
      </c>
      <c r="G122" s="88">
        <v>7.0034999999999998</v>
      </c>
      <c r="H122" s="89">
        <v>8.5920851716218882E-2</v>
      </c>
      <c r="I122" s="89">
        <v>1.2172120659797676</v>
      </c>
      <c r="J122" s="90">
        <v>3.7794634516486241</v>
      </c>
      <c r="K122" s="73"/>
    </row>
    <row r="123" spans="2:27" ht="20.25" customHeight="1">
      <c r="B123" s="86" t="s">
        <v>120</v>
      </c>
      <c r="C123" s="65">
        <v>8</v>
      </c>
      <c r="D123" s="87">
        <v>0.13140062737517796</v>
      </c>
      <c r="E123" s="87">
        <v>0.37209814097853294</v>
      </c>
      <c r="F123" s="87">
        <v>0.35025329753938111</v>
      </c>
      <c r="G123" s="88">
        <v>8.3970000000000002</v>
      </c>
      <c r="H123" s="89">
        <v>9.9390833580982149E-2</v>
      </c>
      <c r="I123" s="89">
        <v>2.027573005052036</v>
      </c>
      <c r="J123" s="90">
        <v>3.4785866164191752</v>
      </c>
      <c r="K123" s="73"/>
    </row>
    <row r="124" spans="2:27" ht="20.25" customHeight="1">
      <c r="B124" s="86" t="s">
        <v>120</v>
      </c>
      <c r="C124" s="65">
        <v>9</v>
      </c>
      <c r="D124" s="87">
        <v>0.12056486742348956</v>
      </c>
      <c r="E124" s="87">
        <v>0.38320185745756113</v>
      </c>
      <c r="F124" s="87">
        <v>0.3909755589038969</v>
      </c>
      <c r="G124" s="88">
        <v>8.0519999999999996</v>
      </c>
      <c r="H124" s="89">
        <v>3.9412858760473478E-2</v>
      </c>
      <c r="I124" s="89">
        <v>2.5421293900505391</v>
      </c>
      <c r="J124" s="90">
        <v>3.5994265869581867</v>
      </c>
      <c r="K124" s="73"/>
    </row>
    <row r="125" spans="2:27" ht="20.25" customHeight="1">
      <c r="B125" s="86" t="s">
        <v>120</v>
      </c>
      <c r="C125" s="65">
        <v>10</v>
      </c>
      <c r="D125" s="87">
        <v>0.13504462192112679</v>
      </c>
      <c r="E125" s="87">
        <v>0.35512976179513012</v>
      </c>
      <c r="F125" s="87">
        <v>0.47949520882102942</v>
      </c>
      <c r="G125" s="88">
        <v>6.5975000000000001</v>
      </c>
      <c r="H125" s="89">
        <v>0.14845052904675832</v>
      </c>
      <c r="I125" s="89">
        <v>2.2020161808602485</v>
      </c>
      <c r="J125" s="90">
        <v>4.0688981887151074</v>
      </c>
      <c r="K125" s="73" t="s">
        <v>68</v>
      </c>
    </row>
    <row r="126" spans="2:27" ht="20.25" customHeight="1">
      <c r="B126" s="86" t="s">
        <v>124</v>
      </c>
      <c r="C126" s="65">
        <v>1</v>
      </c>
      <c r="D126" s="87">
        <v>1.767668324983529E-2</v>
      </c>
      <c r="E126" s="87">
        <v>0.53867420766205876</v>
      </c>
      <c r="F126" s="87">
        <v>0.48995583794643288</v>
      </c>
      <c r="G126" s="88">
        <v>9.4116666666666671</v>
      </c>
      <c r="H126" s="89">
        <v>1.3340381726264261</v>
      </c>
      <c r="I126" s="89">
        <v>9.2978418092144857</v>
      </c>
      <c r="J126" s="90">
        <v>3.6423375505350073</v>
      </c>
      <c r="K126" s="73"/>
    </row>
    <row r="127" spans="2:27" ht="20.25" customHeight="1">
      <c r="B127" s="86" t="s">
        <v>124</v>
      </c>
      <c r="C127" s="65">
        <v>2</v>
      </c>
      <c r="D127" s="87">
        <v>4.3912485443472815E-2</v>
      </c>
      <c r="E127" s="87">
        <v>0.47477205960813657</v>
      </c>
      <c r="F127" s="87">
        <v>0.50044483438953835</v>
      </c>
      <c r="G127" s="88">
        <v>6.5314999999999994</v>
      </c>
      <c r="H127" s="89">
        <v>0.13275703014853149</v>
      </c>
      <c r="I127" s="89">
        <v>1.9667708170152816</v>
      </c>
      <c r="J127" s="90">
        <v>4.3374883527299879</v>
      </c>
      <c r="K127" s="73"/>
    </row>
    <row r="128" spans="2:27" ht="20.25" customHeight="1">
      <c r="B128" s="86" t="s">
        <v>124</v>
      </c>
      <c r="C128" s="65">
        <v>3</v>
      </c>
      <c r="D128" s="87">
        <v>5.3180605779590016E-2</v>
      </c>
      <c r="E128" s="87">
        <v>0.44952009050242847</v>
      </c>
      <c r="F128" s="87">
        <v>0.47202863097060055</v>
      </c>
      <c r="G128" s="88">
        <v>6.7190000000000003</v>
      </c>
      <c r="H128" s="89">
        <v>0.20909946169756272</v>
      </c>
      <c r="I128" s="89">
        <v>2.4555782937816342</v>
      </c>
      <c r="J128" s="90">
        <v>4.6202459964819429</v>
      </c>
      <c r="K128" s="73"/>
    </row>
    <row r="129" spans="2:14" ht="20.25" customHeight="1">
      <c r="B129" s="86" t="s">
        <v>124</v>
      </c>
      <c r="C129" s="65">
        <v>4</v>
      </c>
      <c r="D129" s="87">
        <v>6.1258245958225474E-2</v>
      </c>
      <c r="E129" s="87">
        <v>0.43108486642965871</v>
      </c>
      <c r="F129" s="87">
        <v>0.46920765027692135</v>
      </c>
      <c r="G129" s="88">
        <v>6.7392500000000002</v>
      </c>
      <c r="H129" s="89">
        <v>0.14434382627246187</v>
      </c>
      <c r="I129" s="89">
        <v>2.5169954706260538</v>
      </c>
      <c r="J129" s="90">
        <v>4.5829020230119921</v>
      </c>
      <c r="K129" s="73"/>
    </row>
    <row r="130" spans="2:14" ht="20.25" customHeight="1">
      <c r="B130" s="86" t="s">
        <v>124</v>
      </c>
      <c r="C130" s="65">
        <v>5</v>
      </c>
      <c r="D130" s="87">
        <v>5.1061875412128394E-2</v>
      </c>
      <c r="E130" s="87">
        <v>0.44536092409463973</v>
      </c>
      <c r="F130" s="87">
        <v>0.44980993547436821</v>
      </c>
      <c r="G130" s="88">
        <v>7.6564999999999994</v>
      </c>
      <c r="H130" s="89">
        <v>0.29911794197791741</v>
      </c>
      <c r="I130" s="89">
        <v>3.1316742107081956</v>
      </c>
      <c r="J130" s="90">
        <v>4.2780695007494662</v>
      </c>
      <c r="K130" s="73"/>
    </row>
    <row r="131" spans="2:14" ht="20.25" customHeight="1">
      <c r="B131" s="86" t="s">
        <v>124</v>
      </c>
      <c r="C131" s="65">
        <v>6</v>
      </c>
      <c r="D131" s="87">
        <v>7.5104878160253241E-2</v>
      </c>
      <c r="E131" s="87">
        <v>0.42599041263660986</v>
      </c>
      <c r="F131" s="87">
        <v>0.360098414688585</v>
      </c>
      <c r="G131" s="88">
        <v>9.3015000000000008</v>
      </c>
      <c r="H131" s="89">
        <v>4.995584943656671E-2</v>
      </c>
      <c r="I131" s="89">
        <v>2.1730794504906519</v>
      </c>
      <c r="J131" s="90">
        <v>3.8962714626777259</v>
      </c>
      <c r="K131" s="73"/>
    </row>
    <row r="132" spans="2:14" ht="20.25" customHeight="1">
      <c r="B132" s="86" t="s">
        <v>124</v>
      </c>
      <c r="C132" s="65">
        <v>7</v>
      </c>
      <c r="D132" s="87">
        <v>8.8826925803579856E-2</v>
      </c>
      <c r="E132" s="87">
        <v>0.41158157338732121</v>
      </c>
      <c r="F132" s="87">
        <v>0.30550043837087232</v>
      </c>
      <c r="G132" s="88">
        <v>10.458</v>
      </c>
      <c r="H132" s="89">
        <v>0.21176292941254413</v>
      </c>
      <c r="I132" s="89">
        <v>2.6059805395053899</v>
      </c>
      <c r="J132" s="90">
        <v>3.647092321589199</v>
      </c>
      <c r="K132" s="73"/>
    </row>
    <row r="133" spans="2:14" ht="20.25" customHeight="1">
      <c r="B133" s="86" t="s">
        <v>124</v>
      </c>
      <c r="C133" s="65">
        <v>8</v>
      </c>
      <c r="D133" s="87">
        <v>8.6507997738642747E-2</v>
      </c>
      <c r="E133" s="87">
        <v>0.4211772289551387</v>
      </c>
      <c r="F133" s="87">
        <v>0.24432753882745936</v>
      </c>
      <c r="G133" s="88">
        <v>11.600249999999999</v>
      </c>
      <c r="H133" s="89">
        <v>0.15766245699694897</v>
      </c>
      <c r="I133" s="89">
        <v>2.7196773831973697</v>
      </c>
      <c r="J133" s="90">
        <v>3.4720886940384812</v>
      </c>
      <c r="K133" s="73"/>
    </row>
    <row r="134" spans="2:14" ht="20.25" customHeight="1">
      <c r="B134" s="86" t="s">
        <v>124</v>
      </c>
      <c r="C134" s="65">
        <v>9</v>
      </c>
      <c r="D134" s="87">
        <v>8.1221776265170617E-2</v>
      </c>
      <c r="E134" s="87">
        <v>0.41867622830431567</v>
      </c>
      <c r="F134" s="87">
        <v>0.30467177680209856</v>
      </c>
      <c r="G134" s="88">
        <v>11.0115</v>
      </c>
      <c r="H134" s="89">
        <v>0.20910897515586724</v>
      </c>
      <c r="I134" s="89">
        <v>3.3248327049782889</v>
      </c>
      <c r="J134" s="90">
        <v>3.6078842099088653</v>
      </c>
      <c r="K134" s="73"/>
    </row>
    <row r="135" spans="2:14" ht="20.25" customHeight="1">
      <c r="B135" s="86" t="s">
        <v>124</v>
      </c>
      <c r="C135" s="65">
        <v>10</v>
      </c>
      <c r="D135" s="87">
        <v>7.0814007704254597E-2</v>
      </c>
      <c r="E135" s="87">
        <v>0.43431552116593591</v>
      </c>
      <c r="F135" s="87">
        <v>0.4578846497799347</v>
      </c>
      <c r="G135" s="88">
        <v>8.7902500000000003</v>
      </c>
      <c r="H135" s="89">
        <v>0.44499005169115685</v>
      </c>
      <c r="I135" s="89">
        <v>4.1566116192060329</v>
      </c>
      <c r="J135" s="90">
        <v>4.0730378664364295</v>
      </c>
      <c r="K135" s="73" t="s">
        <v>69</v>
      </c>
    </row>
    <row r="136" spans="2:14" ht="20.25" customHeight="1">
      <c r="B136" s="86" t="s">
        <v>121</v>
      </c>
      <c r="C136" s="65">
        <v>1</v>
      </c>
      <c r="D136" s="87">
        <v>7.2411916528357431E-3</v>
      </c>
      <c r="E136" s="87">
        <v>0.51666990494564335</v>
      </c>
      <c r="F136" s="87">
        <v>0.42168102618342951</v>
      </c>
      <c r="G136" s="88">
        <v>7.9909999999999997</v>
      </c>
      <c r="H136" s="89">
        <v>0.63891064573246892</v>
      </c>
      <c r="I136" s="89">
        <v>6.3019822783611712</v>
      </c>
      <c r="J136" s="90">
        <v>3.698907416697371</v>
      </c>
      <c r="K136" s="73"/>
    </row>
    <row r="137" spans="2:14" ht="20.25" customHeight="1">
      <c r="B137" s="86" t="s">
        <v>121</v>
      </c>
      <c r="C137" s="65">
        <v>2</v>
      </c>
      <c r="D137" s="87">
        <v>2.1788146464927501E-2</v>
      </c>
      <c r="E137" s="87">
        <v>0.46080532675991737</v>
      </c>
      <c r="F137" s="87">
        <v>0.42262490833074395</v>
      </c>
      <c r="G137" s="88">
        <v>4.8594999999999997</v>
      </c>
      <c r="H137" s="89">
        <v>3.3277551837066453E-2</v>
      </c>
      <c r="I137" s="89">
        <v>1.0399234949083267</v>
      </c>
      <c r="J137" s="90">
        <v>4.4106758617248003</v>
      </c>
      <c r="K137" s="73"/>
    </row>
    <row r="138" spans="2:14" ht="20.25" customHeight="1">
      <c r="B138" s="86" t="s">
        <v>121</v>
      </c>
      <c r="C138" s="65">
        <v>3</v>
      </c>
      <c r="D138" s="87">
        <v>0.11723216090720995</v>
      </c>
      <c r="E138" s="87">
        <v>0.36677557391645671</v>
      </c>
      <c r="F138" s="87">
        <v>0.46298366243621131</v>
      </c>
      <c r="G138" s="88">
        <v>4.7809999999999997</v>
      </c>
      <c r="H138" s="89">
        <v>1.5338203161709833E-2</v>
      </c>
      <c r="I138" s="89">
        <v>0.62886632963010314</v>
      </c>
      <c r="J138" s="90">
        <v>4.7412546855904711</v>
      </c>
      <c r="K138" s="73"/>
    </row>
    <row r="139" spans="2:14" ht="20.25" customHeight="1">
      <c r="B139" s="86" t="s">
        <v>121</v>
      </c>
      <c r="C139" s="65">
        <v>4</v>
      </c>
      <c r="D139" s="87">
        <v>0.11981339010286937</v>
      </c>
      <c r="E139" s="87">
        <v>0.37445890465738663</v>
      </c>
      <c r="F139" s="87">
        <v>0.47286479650921975</v>
      </c>
      <c r="G139" s="88">
        <v>5.0460000000000003</v>
      </c>
      <c r="H139" s="89">
        <v>6.7624568682047873E-2</v>
      </c>
      <c r="I139" s="89">
        <v>0.60016804705317484</v>
      </c>
      <c r="J139" s="90">
        <v>4.6359874283833253</v>
      </c>
      <c r="K139" s="73"/>
      <c r="N139" s="300"/>
    </row>
    <row r="140" spans="2:14" ht="20.25" customHeight="1">
      <c r="B140" s="86" t="s">
        <v>121</v>
      </c>
      <c r="C140" s="65">
        <v>5</v>
      </c>
      <c r="D140" s="87">
        <v>0.11177560163810965</v>
      </c>
      <c r="E140" s="87">
        <v>0.38660811432082209</v>
      </c>
      <c r="F140" s="87">
        <v>0.44113219566896317</v>
      </c>
      <c r="G140" s="88">
        <v>6.9190000000000005</v>
      </c>
      <c r="H140" s="89">
        <v>0.13089976132610184</v>
      </c>
      <c r="I140" s="89">
        <v>1.1344645981595491</v>
      </c>
      <c r="J140" s="90">
        <v>4.153060699346117</v>
      </c>
      <c r="K140" s="73"/>
      <c r="N140" s="300"/>
    </row>
    <row r="141" spans="2:14" ht="20.25" customHeight="1">
      <c r="B141" s="86" t="s">
        <v>121</v>
      </c>
      <c r="C141" s="65">
        <v>6</v>
      </c>
      <c r="D141" s="87">
        <v>8.5361062596928633E-2</v>
      </c>
      <c r="E141" s="87">
        <v>0.42650553251117446</v>
      </c>
      <c r="F141" s="87">
        <v>0.37637272850671316</v>
      </c>
      <c r="G141" s="88">
        <v>8.7444999999999986</v>
      </c>
      <c r="H141" s="89">
        <v>0.4328788826530281</v>
      </c>
      <c r="I141" s="89">
        <v>2.4117537747811566</v>
      </c>
      <c r="J141" s="90">
        <v>3.5696973827661402</v>
      </c>
      <c r="K141" s="73"/>
      <c r="N141" s="300"/>
    </row>
    <row r="142" spans="2:14" ht="20.25" customHeight="1">
      <c r="B142" s="86" t="s">
        <v>121</v>
      </c>
      <c r="C142" s="65">
        <v>7</v>
      </c>
      <c r="D142" s="87">
        <v>0.11307121782007447</v>
      </c>
      <c r="E142" s="87">
        <v>0.4049128018691065</v>
      </c>
      <c r="F142" s="87">
        <v>0.3212410947763123</v>
      </c>
      <c r="G142" s="88">
        <v>9.6669999999999998</v>
      </c>
      <c r="H142" s="89">
        <v>0.19452315427631367</v>
      </c>
      <c r="I142" s="89">
        <v>1.8062864325657697</v>
      </c>
      <c r="J142" s="90">
        <v>3.4505801558631508</v>
      </c>
      <c r="K142" s="73"/>
      <c r="N142" s="300"/>
    </row>
    <row r="143" spans="2:14" ht="20.25" customHeight="1">
      <c r="B143" s="86" t="s">
        <v>121</v>
      </c>
      <c r="C143" s="65">
        <v>8</v>
      </c>
      <c r="D143" s="87">
        <v>0.1062494865870335</v>
      </c>
      <c r="E143" s="87">
        <v>0.40937182030669195</v>
      </c>
      <c r="F143" s="87">
        <v>0.26920839489343029</v>
      </c>
      <c r="G143" s="88">
        <v>10.045999999999999</v>
      </c>
      <c r="H143" s="89">
        <v>0.14524096201803602</v>
      </c>
      <c r="I143" s="89">
        <v>1.5036711361867259</v>
      </c>
      <c r="J143" s="90">
        <v>3.3381980207564181</v>
      </c>
      <c r="K143" s="73"/>
      <c r="N143" s="300"/>
    </row>
    <row r="144" spans="2:14" ht="20.25" customHeight="1">
      <c r="B144" s="86" t="s">
        <v>121</v>
      </c>
      <c r="C144" s="65">
        <v>9</v>
      </c>
      <c r="D144" s="87">
        <v>0.11123094904956239</v>
      </c>
      <c r="E144" s="87">
        <v>0.39671235264435756</v>
      </c>
      <c r="F144" s="87">
        <v>0.31120997524395477</v>
      </c>
      <c r="G144" s="88">
        <v>8.9740000000000002</v>
      </c>
      <c r="H144" s="89">
        <v>0.19193566755133776</v>
      </c>
      <c r="I144" s="89">
        <v>1.6360230710328312</v>
      </c>
      <c r="J144" s="90">
        <v>3.5647929822114937</v>
      </c>
      <c r="K144" s="73"/>
      <c r="N144" s="300"/>
    </row>
    <row r="145" spans="2:14" ht="20.25" customHeight="1">
      <c r="B145" s="86" t="s">
        <v>121</v>
      </c>
      <c r="C145" s="65">
        <v>10</v>
      </c>
      <c r="D145" s="87">
        <v>9.7203609242727945E-2</v>
      </c>
      <c r="E145" s="87">
        <v>0.4094267280457034</v>
      </c>
      <c r="F145" s="87">
        <v>0.46085314751092443</v>
      </c>
      <c r="G145" s="88">
        <v>6.7195</v>
      </c>
      <c r="H145" s="89">
        <v>0.36971427878674906</v>
      </c>
      <c r="I145" s="89">
        <v>2.3386577634882735</v>
      </c>
      <c r="J145" s="90">
        <v>4.1573427985723503</v>
      </c>
      <c r="K145" s="73" t="s">
        <v>69</v>
      </c>
      <c r="N145" s="300"/>
    </row>
    <row r="146" spans="2:14" ht="20.25" customHeight="1">
      <c r="B146" s="86" t="s">
        <v>119</v>
      </c>
      <c r="C146" s="65">
        <v>1</v>
      </c>
      <c r="D146" s="87">
        <v>4.0843416960892498E-2</v>
      </c>
      <c r="E146" s="87">
        <v>0.43218678783712827</v>
      </c>
      <c r="F146" s="87">
        <v>0.17991956290150304</v>
      </c>
      <c r="G146" s="88">
        <v>11.812055555555553</v>
      </c>
      <c r="H146" s="89">
        <v>0.87842463116664582</v>
      </c>
      <c r="I146" s="89">
        <v>16.530831654644032</v>
      </c>
      <c r="J146" s="90">
        <v>1.8852869278350517</v>
      </c>
      <c r="K146" s="73"/>
    </row>
    <row r="147" spans="2:14" ht="20.25" customHeight="1">
      <c r="B147" s="86" t="s">
        <v>119</v>
      </c>
      <c r="C147" s="65">
        <v>2</v>
      </c>
      <c r="D147" s="87">
        <v>3.9503201524124905E-2</v>
      </c>
      <c r="E147" s="87">
        <v>0.33389811391380197</v>
      </c>
      <c r="F147" s="87">
        <v>0.1490588664029682</v>
      </c>
      <c r="G147" s="88">
        <v>8.2897222222222204</v>
      </c>
      <c r="H147" s="89">
        <v>1.7411158956868445E-2</v>
      </c>
      <c r="I147" s="89">
        <v>4.8654516418360156</v>
      </c>
      <c r="J147" s="90">
        <v>2.2115650104583131</v>
      </c>
      <c r="K147" s="73"/>
    </row>
    <row r="148" spans="2:14" ht="20.25" customHeight="1">
      <c r="B148" s="86" t="s">
        <v>119</v>
      </c>
      <c r="C148" s="65">
        <v>3</v>
      </c>
      <c r="D148" s="87">
        <v>2.132074708578019E-2</v>
      </c>
      <c r="E148" s="87">
        <v>0.337182987206118</v>
      </c>
      <c r="F148" s="87">
        <v>0.16300060237292391</v>
      </c>
      <c r="G148" s="88">
        <v>8.7570000000000014</v>
      </c>
      <c r="H148" s="89">
        <v>2.7082938917884342E-2</v>
      </c>
      <c r="I148" s="89">
        <v>6.5540712181280103</v>
      </c>
      <c r="J148" s="90">
        <v>2.1997831922641162</v>
      </c>
      <c r="K148" s="73"/>
    </row>
    <row r="149" spans="2:14" ht="20.25" customHeight="1">
      <c r="B149" s="86" t="s">
        <v>119</v>
      </c>
      <c r="C149" s="65">
        <v>4</v>
      </c>
      <c r="D149" s="87">
        <v>1.639375378220995E-2</v>
      </c>
      <c r="E149" s="87">
        <v>0.33993731203965921</v>
      </c>
      <c r="F149" s="87">
        <v>0.17444531816981301</v>
      </c>
      <c r="G149" s="88">
        <v>9.4659499999999994</v>
      </c>
      <c r="H149" s="89">
        <v>3.6280756231989689E-2</v>
      </c>
      <c r="I149" s="89">
        <v>7.5482578478554965</v>
      </c>
      <c r="J149" s="90">
        <v>2.1235756639401253</v>
      </c>
      <c r="K149" s="73"/>
    </row>
    <row r="150" spans="2:14" ht="20.25" customHeight="1">
      <c r="B150" s="86" t="s">
        <v>119</v>
      </c>
      <c r="C150" s="65">
        <v>5</v>
      </c>
      <c r="D150" s="87">
        <v>1.6654091667770321E-2</v>
      </c>
      <c r="E150" s="87">
        <v>0.33470597549096454</v>
      </c>
      <c r="F150" s="87">
        <v>0.16813505018068453</v>
      </c>
      <c r="G150" s="88">
        <v>9.7329499999999989</v>
      </c>
      <c r="H150" s="89">
        <v>3.291970662521794E-2</v>
      </c>
      <c r="I150" s="89">
        <v>7.4210424363705583</v>
      </c>
      <c r="J150" s="90">
        <v>2.1125861492592546</v>
      </c>
      <c r="K150" s="73"/>
    </row>
    <row r="151" spans="2:14" ht="20.25" customHeight="1">
      <c r="B151" s="86" t="s">
        <v>119</v>
      </c>
      <c r="C151" s="65">
        <v>6</v>
      </c>
      <c r="D151" s="87">
        <v>1.9550726119229974E-2</v>
      </c>
      <c r="E151" s="87">
        <v>0.3360025955317274</v>
      </c>
      <c r="F151" s="87">
        <v>0.16580272129750362</v>
      </c>
      <c r="G151" s="88">
        <v>10.718</v>
      </c>
      <c r="H151" s="89">
        <v>4.0767363716625649E-2</v>
      </c>
      <c r="I151" s="89">
        <v>7.9236930569223301</v>
      </c>
      <c r="J151" s="90">
        <v>2.0091487734955025</v>
      </c>
      <c r="K151" s="73"/>
    </row>
    <row r="152" spans="2:14" ht="20.25" customHeight="1">
      <c r="B152" s="86" t="s">
        <v>119</v>
      </c>
      <c r="C152" s="65">
        <v>7</v>
      </c>
      <c r="D152" s="87">
        <v>2.1144778394694932E-2</v>
      </c>
      <c r="E152" s="87">
        <v>0.33941253760001105</v>
      </c>
      <c r="F152" s="87">
        <v>0.15594718344726488</v>
      </c>
      <c r="G152" s="88">
        <v>11.0945</v>
      </c>
      <c r="H152" s="89">
        <v>3.9066470901154102E-2</v>
      </c>
      <c r="I152" s="89">
        <v>7.4966501529267289</v>
      </c>
      <c r="J152" s="90">
        <v>1.9636531788322751</v>
      </c>
      <c r="K152" s="73"/>
    </row>
    <row r="153" spans="2:14" ht="20.25" customHeight="1">
      <c r="B153" s="86" t="s">
        <v>119</v>
      </c>
      <c r="C153" s="65">
        <v>8</v>
      </c>
      <c r="D153" s="87">
        <v>2.9030060714731215E-2</v>
      </c>
      <c r="E153" s="87">
        <v>0.34197953664383468</v>
      </c>
      <c r="F153" s="87">
        <v>0.1469643409713455</v>
      </c>
      <c r="G153" s="88">
        <v>11.826199999999996</v>
      </c>
      <c r="H153" s="89">
        <v>3.8217054233940277E-2</v>
      </c>
      <c r="I153" s="89">
        <v>6.8303100722245667</v>
      </c>
      <c r="J153" s="90">
        <v>1.905551008346245</v>
      </c>
      <c r="K153" s="73"/>
    </row>
    <row r="154" spans="2:14" ht="20.25" customHeight="1">
      <c r="B154" s="86" t="s">
        <v>119</v>
      </c>
      <c r="C154" s="65">
        <v>9</v>
      </c>
      <c r="D154" s="87">
        <v>2.5447355924898229E-2</v>
      </c>
      <c r="E154" s="87">
        <v>0.33979881669151324</v>
      </c>
      <c r="F154" s="87">
        <v>0.15914413287646378</v>
      </c>
      <c r="G154" s="88">
        <v>11.240600000000001</v>
      </c>
      <c r="H154" s="89">
        <v>9.5776035181076871E-2</v>
      </c>
      <c r="I154" s="89">
        <v>7.2700692751403473</v>
      </c>
      <c r="J154" s="90">
        <v>1.9507749899764948</v>
      </c>
      <c r="K154" s="73"/>
    </row>
    <row r="155" spans="2:14" ht="20.25" customHeight="1">
      <c r="B155" s="86" t="s">
        <v>119</v>
      </c>
      <c r="C155" s="65">
        <v>10</v>
      </c>
      <c r="D155" s="87">
        <v>1.9560712039852116E-2</v>
      </c>
      <c r="E155" s="87">
        <v>0.33747501153995924</v>
      </c>
      <c r="F155" s="87">
        <v>0.17852720787643375</v>
      </c>
      <c r="G155" s="88">
        <v>10.009300000000001</v>
      </c>
      <c r="H155" s="89">
        <v>0.13027285938707409</v>
      </c>
      <c r="I155" s="89">
        <v>7.7800660122477199</v>
      </c>
      <c r="J155" s="90">
        <v>2.0931392006229603</v>
      </c>
      <c r="K155" s="73" t="s">
        <v>69</v>
      </c>
    </row>
    <row r="156" spans="2:14" ht="20.25" customHeight="1">
      <c r="B156" s="86" t="s">
        <v>127</v>
      </c>
      <c r="C156" s="65">
        <v>1</v>
      </c>
      <c r="D156" s="87">
        <v>3.9037833394534482E-2</v>
      </c>
      <c r="E156" s="87">
        <v>0.39893583163741075</v>
      </c>
      <c r="F156" s="87">
        <v>0.17872837453979687</v>
      </c>
      <c r="G156" s="88">
        <v>6.8469999999999995</v>
      </c>
      <c r="H156" s="89">
        <v>0.16667638945605159</v>
      </c>
      <c r="I156" s="89">
        <v>7.6927564364331511</v>
      </c>
      <c r="J156" s="90">
        <v>2.4416413670733594</v>
      </c>
      <c r="K156" s="73"/>
    </row>
    <row r="157" spans="2:14" ht="20.25" customHeight="1">
      <c r="B157" s="86" t="s">
        <v>127</v>
      </c>
      <c r="C157" s="65">
        <v>2</v>
      </c>
      <c r="D157" s="87">
        <v>4.0511703802402481E-2</v>
      </c>
      <c r="E157" s="87">
        <v>0.33553448296563815</v>
      </c>
      <c r="F157" s="87">
        <v>0.15952598500633403</v>
      </c>
      <c r="G157" s="88">
        <v>5.3454999999999995</v>
      </c>
      <c r="H157" s="89">
        <v>8.8831174945522423E-2</v>
      </c>
      <c r="I157" s="89">
        <v>1.4953247782496275</v>
      </c>
      <c r="J157" s="90">
        <v>2.6827773064451295</v>
      </c>
      <c r="K157" s="73"/>
    </row>
    <row r="158" spans="2:14" ht="20.25" customHeight="1">
      <c r="B158" s="86" t="s">
        <v>127</v>
      </c>
      <c r="C158" s="65">
        <v>3</v>
      </c>
      <c r="D158" s="87">
        <v>1.9672379614353527E-2</v>
      </c>
      <c r="E158" s="87">
        <v>0.29150445015923643</v>
      </c>
      <c r="F158" s="87">
        <v>0.16135547386772572</v>
      </c>
      <c r="G158" s="88">
        <v>4.6044999999999998</v>
      </c>
      <c r="H158" s="89">
        <v>0.10985904603760049</v>
      </c>
      <c r="I158" s="89">
        <v>0.94066808169695426</v>
      </c>
      <c r="J158" s="90">
        <v>2.8046227375586308</v>
      </c>
      <c r="K158" s="73"/>
    </row>
    <row r="159" spans="2:14" ht="20.25" customHeight="1">
      <c r="B159" s="86" t="s">
        <v>127</v>
      </c>
      <c r="C159" s="65">
        <v>4</v>
      </c>
      <c r="D159" s="87">
        <v>1.4226334831011883E-2</v>
      </c>
      <c r="E159" s="87">
        <v>0.30008254191189315</v>
      </c>
      <c r="F159" s="87">
        <v>0.18483133987357017</v>
      </c>
      <c r="G159" s="88">
        <v>5.0489999999999995</v>
      </c>
      <c r="H159" s="89">
        <v>0.14523554415210227</v>
      </c>
      <c r="I159" s="89">
        <v>1.0090048330567105</v>
      </c>
      <c r="J159" s="90">
        <v>2.7783706191200501</v>
      </c>
      <c r="K159" s="73"/>
    </row>
    <row r="160" spans="2:14" ht="20.25" customHeight="1">
      <c r="B160" s="86" t="s">
        <v>127</v>
      </c>
      <c r="C160" s="65">
        <v>5</v>
      </c>
      <c r="D160" s="87">
        <v>1.5651605018333296E-2</v>
      </c>
      <c r="E160" s="87">
        <v>0.30952993455341321</v>
      </c>
      <c r="F160" s="87">
        <v>0.16978663911045525</v>
      </c>
      <c r="G160" s="88">
        <v>5.5254999999999992</v>
      </c>
      <c r="H160" s="89">
        <v>0</v>
      </c>
      <c r="I160" s="89">
        <v>1.3799452931743332</v>
      </c>
      <c r="J160" s="90">
        <v>2.6880915345314147</v>
      </c>
      <c r="K160" s="73"/>
    </row>
    <row r="161" spans="2:11" ht="20.25" customHeight="1">
      <c r="B161" s="86" t="s">
        <v>127</v>
      </c>
      <c r="C161" s="65">
        <v>6</v>
      </c>
      <c r="D161" s="87">
        <v>2.1854194987496672E-2</v>
      </c>
      <c r="E161" s="87">
        <v>0.31938639285843784</v>
      </c>
      <c r="F161" s="87">
        <v>0.14992543014901299</v>
      </c>
      <c r="G161" s="88">
        <v>6.7565</v>
      </c>
      <c r="H161" s="89">
        <v>0</v>
      </c>
      <c r="I161" s="89">
        <v>1.2033674752281496</v>
      </c>
      <c r="J161" s="90">
        <v>2.4088396273338315</v>
      </c>
      <c r="K161" s="73"/>
    </row>
    <row r="162" spans="2:11" ht="20.25" customHeight="1">
      <c r="B162" s="86" t="s">
        <v>127</v>
      </c>
      <c r="C162" s="65">
        <v>7</v>
      </c>
      <c r="D162" s="87">
        <v>2.3104069391751417E-2</v>
      </c>
      <c r="E162" s="87">
        <v>0.32321065899955959</v>
      </c>
      <c r="F162" s="87">
        <v>0.14766850473604609</v>
      </c>
      <c r="G162" s="88">
        <v>7.3975000000000009</v>
      </c>
      <c r="H162" s="89">
        <v>0</v>
      </c>
      <c r="I162" s="89">
        <v>0.90611546530267972</v>
      </c>
      <c r="J162" s="90">
        <v>2.3281417153171411</v>
      </c>
      <c r="K162" s="73"/>
    </row>
    <row r="163" spans="2:11" ht="20.25" customHeight="1">
      <c r="B163" s="86" t="s">
        <v>127</v>
      </c>
      <c r="C163" s="65">
        <v>8</v>
      </c>
      <c r="D163" s="87">
        <v>2.4303439452000409E-2</v>
      </c>
      <c r="E163" s="87">
        <v>0.34757926128725497</v>
      </c>
      <c r="F163" s="87">
        <v>0.140127146291182</v>
      </c>
      <c r="G163" s="88">
        <v>8.4700000000000006</v>
      </c>
      <c r="H163" s="89">
        <v>0</v>
      </c>
      <c r="I163" s="89">
        <v>1.1768186368169347</v>
      </c>
      <c r="J163" s="90">
        <v>2.1933277129242743</v>
      </c>
      <c r="K163" s="73"/>
    </row>
    <row r="164" spans="2:11" ht="20.25" customHeight="1">
      <c r="B164" s="86" t="s">
        <v>127</v>
      </c>
      <c r="C164" s="65">
        <v>9</v>
      </c>
      <c r="D164" s="87">
        <v>2.0954523498551775E-2</v>
      </c>
      <c r="E164" s="87">
        <v>0.34988409218941741</v>
      </c>
      <c r="F164" s="87">
        <v>0.16406084482229957</v>
      </c>
      <c r="G164" s="88">
        <v>7.6259999999999994</v>
      </c>
      <c r="H164" s="89">
        <v>0</v>
      </c>
      <c r="I164" s="89">
        <v>1.1634325069618368</v>
      </c>
      <c r="J164" s="90">
        <v>2.3275792001133428</v>
      </c>
      <c r="K164" s="73"/>
    </row>
    <row r="165" spans="2:11" ht="20.25" customHeight="1">
      <c r="B165" s="86" t="s">
        <v>127</v>
      </c>
      <c r="C165" s="65">
        <v>10</v>
      </c>
      <c r="D165" s="87">
        <v>1.7394907066722656E-2</v>
      </c>
      <c r="E165" s="87">
        <v>0.34520484937822676</v>
      </c>
      <c r="F165" s="87">
        <v>0.20332168341976115</v>
      </c>
      <c r="G165" s="88">
        <v>6.4329999999999998</v>
      </c>
      <c r="H165" s="89">
        <v>0</v>
      </c>
      <c r="I165" s="89">
        <v>2.4327713309337504</v>
      </c>
      <c r="J165" s="90">
        <v>2.5712064748749799</v>
      </c>
      <c r="K165" s="73" t="s">
        <v>69</v>
      </c>
    </row>
    <row r="166" spans="2:11" ht="20.25" customHeight="1">
      <c r="B166" s="86" t="s">
        <v>128</v>
      </c>
      <c r="C166" s="65">
        <v>1</v>
      </c>
      <c r="D166" s="87">
        <v>3.9112213118838335E-2</v>
      </c>
      <c r="E166" s="87">
        <v>0.44766005905216333</v>
      </c>
      <c r="F166" s="87">
        <v>0.27506542989282201</v>
      </c>
      <c r="G166" s="88">
        <v>10.846499999999999</v>
      </c>
      <c r="H166" s="89">
        <v>0.6913673282763928</v>
      </c>
      <c r="I166" s="89">
        <v>16.950845387919415</v>
      </c>
      <c r="J166" s="90">
        <v>2.3222623956723916</v>
      </c>
      <c r="K166" s="73"/>
    </row>
    <row r="167" spans="2:11" ht="20.25" customHeight="1">
      <c r="B167" s="86" t="s">
        <v>128</v>
      </c>
      <c r="C167" s="65">
        <v>2</v>
      </c>
      <c r="D167" s="87">
        <v>5.7325440189276912E-2</v>
      </c>
      <c r="E167" s="87">
        <v>0.34957175072546265</v>
      </c>
      <c r="F167" s="87">
        <v>0.23736659986468758</v>
      </c>
      <c r="G167" s="88">
        <v>7.9134999999999991</v>
      </c>
      <c r="H167" s="89">
        <v>7.079230535779529E-3</v>
      </c>
      <c r="I167" s="89">
        <v>3.6458037259264571</v>
      </c>
      <c r="J167" s="90">
        <v>2.6936489297354527</v>
      </c>
      <c r="K167" s="73"/>
    </row>
    <row r="168" spans="2:11" ht="20.25" customHeight="1">
      <c r="B168" s="86" t="s">
        <v>128</v>
      </c>
      <c r="C168" s="65">
        <v>3</v>
      </c>
      <c r="D168" s="87">
        <v>2.3621136994307401E-2</v>
      </c>
      <c r="E168" s="87">
        <v>0.34258148040055703</v>
      </c>
      <c r="F168" s="87">
        <v>0.26140922053072446</v>
      </c>
      <c r="G168" s="88">
        <v>7.4870000000000001</v>
      </c>
      <c r="H168" s="89">
        <v>0</v>
      </c>
      <c r="I168" s="89">
        <v>2.8255014593949936</v>
      </c>
      <c r="J168" s="90">
        <v>2.7213849758098263</v>
      </c>
      <c r="K168" s="73"/>
    </row>
    <row r="169" spans="2:11" ht="20.25" customHeight="1">
      <c r="B169" s="86" t="s">
        <v>128</v>
      </c>
      <c r="C169" s="65">
        <v>4</v>
      </c>
      <c r="D169" s="87">
        <v>1.9984354438364299E-2</v>
      </c>
      <c r="E169" s="87">
        <v>0.33834143241719922</v>
      </c>
      <c r="F169" s="87">
        <v>0.26554390359888891</v>
      </c>
      <c r="G169" s="88">
        <v>7.7345000000000006</v>
      </c>
      <c r="H169" s="89">
        <v>0</v>
      </c>
      <c r="I169" s="89">
        <v>2.6678305988798612</v>
      </c>
      <c r="J169" s="90">
        <v>2.6658383577253084</v>
      </c>
      <c r="K169" s="73"/>
    </row>
    <row r="170" spans="2:11" ht="20.25" customHeight="1">
      <c r="B170" s="86" t="s">
        <v>128</v>
      </c>
      <c r="C170" s="65">
        <v>5</v>
      </c>
      <c r="D170" s="87">
        <v>1.4386332611450912E-2</v>
      </c>
      <c r="E170" s="87">
        <v>0.33581466116802466</v>
      </c>
      <c r="F170" s="87">
        <v>0.25090698906899944</v>
      </c>
      <c r="G170" s="88">
        <v>7.1514999999999995</v>
      </c>
      <c r="H170" s="89">
        <v>0</v>
      </c>
      <c r="I170" s="89">
        <v>2.608626154559663</v>
      </c>
      <c r="J170" s="90">
        <v>2.6086248472014457</v>
      </c>
      <c r="K170" s="73"/>
    </row>
    <row r="171" spans="2:11" ht="20.25" customHeight="1">
      <c r="B171" s="86" t="s">
        <v>128</v>
      </c>
      <c r="C171" s="65">
        <v>6</v>
      </c>
      <c r="D171" s="87">
        <v>1.6508339969339789E-2</v>
      </c>
      <c r="E171" s="87">
        <v>0.34485538931844256</v>
      </c>
      <c r="F171" s="87">
        <v>0.23227784048396286</v>
      </c>
      <c r="G171" s="88">
        <v>8.687166666666668</v>
      </c>
      <c r="H171" s="89">
        <v>0</v>
      </c>
      <c r="I171" s="89">
        <v>3.5017119719450571</v>
      </c>
      <c r="J171" s="90">
        <v>2.3617173953963593</v>
      </c>
      <c r="K171" s="73"/>
    </row>
    <row r="172" spans="2:11" ht="20.25" customHeight="1">
      <c r="B172" s="86" t="s">
        <v>128</v>
      </c>
      <c r="C172" s="65">
        <v>7</v>
      </c>
      <c r="D172" s="87">
        <v>1.8230659912183107E-2</v>
      </c>
      <c r="E172" s="87">
        <v>0.35139149120749602</v>
      </c>
      <c r="F172" s="87">
        <v>0.22217790429956408</v>
      </c>
      <c r="G172" s="88">
        <v>9.1974999999999998</v>
      </c>
      <c r="H172" s="89">
        <v>0</v>
      </c>
      <c r="I172" s="89">
        <v>3.986371930630181</v>
      </c>
      <c r="J172" s="90">
        <v>2.2800928909678948</v>
      </c>
      <c r="K172" s="73"/>
    </row>
    <row r="173" spans="2:11" ht="20.25" customHeight="1">
      <c r="B173" s="86" t="s">
        <v>128</v>
      </c>
      <c r="C173" s="65">
        <v>8</v>
      </c>
      <c r="D173" s="87">
        <v>1.6117170730191494E-2</v>
      </c>
      <c r="E173" s="87">
        <v>0.37310610633847258</v>
      </c>
      <c r="F173" s="87">
        <v>0.2091720852950022</v>
      </c>
      <c r="G173" s="88">
        <v>10.211333333333332</v>
      </c>
      <c r="H173" s="89">
        <v>0</v>
      </c>
      <c r="I173" s="89">
        <v>4.8499472169785776</v>
      </c>
      <c r="J173" s="90">
        <v>2.1807366683778966</v>
      </c>
      <c r="K173" s="73"/>
    </row>
    <row r="174" spans="2:11" ht="20.25" customHeight="1">
      <c r="B174" s="86" t="s">
        <v>128</v>
      </c>
      <c r="C174" s="65">
        <v>9</v>
      </c>
      <c r="D174" s="87">
        <v>2.0517035075932829E-2</v>
      </c>
      <c r="E174" s="87">
        <v>0.36959265392037965</v>
      </c>
      <c r="F174" s="87">
        <v>0.22914919106071677</v>
      </c>
      <c r="G174" s="88">
        <v>9.9340000000000011</v>
      </c>
      <c r="H174" s="89">
        <v>0</v>
      </c>
      <c r="I174" s="89">
        <v>7.3091164543616376</v>
      </c>
      <c r="J174" s="90">
        <v>2.2648327259095358</v>
      </c>
      <c r="K174" s="73"/>
    </row>
    <row r="175" spans="2:11" ht="20.25" customHeight="1">
      <c r="B175" s="86" t="s">
        <v>128</v>
      </c>
      <c r="C175" s="65">
        <v>10</v>
      </c>
      <c r="D175" s="87">
        <v>2.3937268786602097E-2</v>
      </c>
      <c r="E175" s="87">
        <v>0.35474870334897662</v>
      </c>
      <c r="F175" s="87">
        <v>0.27389902892754342</v>
      </c>
      <c r="G175" s="88">
        <v>8.6376666666666662</v>
      </c>
      <c r="H175" s="89">
        <v>0</v>
      </c>
      <c r="I175" s="89">
        <v>7.4780865684194655</v>
      </c>
      <c r="J175" s="90">
        <v>2.4737907781542701</v>
      </c>
      <c r="K175" s="73" t="s">
        <v>69</v>
      </c>
    </row>
    <row r="176" spans="2:11" ht="20.25" customHeight="1">
      <c r="B176" s="86" t="s">
        <v>122</v>
      </c>
      <c r="C176" s="65">
        <v>1</v>
      </c>
      <c r="D176" s="87">
        <v>5.8218916974487698E-3</v>
      </c>
      <c r="E176" s="87">
        <v>0.51719153502251503</v>
      </c>
      <c r="F176" s="87">
        <v>0.46024585329230372</v>
      </c>
      <c r="G176" s="88">
        <v>9.1635000000000009</v>
      </c>
      <c r="H176" s="89">
        <v>0.98671097656758777</v>
      </c>
      <c r="I176" s="89">
        <v>16.072425462756485</v>
      </c>
      <c r="J176" s="90">
        <v>3.5347369644829389</v>
      </c>
      <c r="K176" s="73"/>
    </row>
    <row r="177" spans="2:11" ht="20.25" customHeight="1">
      <c r="B177" s="86" t="s">
        <v>122</v>
      </c>
      <c r="C177" s="65">
        <v>2</v>
      </c>
      <c r="D177" s="87">
        <v>2.9407576677654753E-2</v>
      </c>
      <c r="E177" s="87">
        <v>0.47618933464572061</v>
      </c>
      <c r="F177" s="87">
        <v>0.46878470066435268</v>
      </c>
      <c r="G177" s="88">
        <v>5.1244999999999994</v>
      </c>
      <c r="H177" s="89">
        <v>0.15385123093677477</v>
      </c>
      <c r="I177" s="89">
        <v>2.7539370337682683</v>
      </c>
      <c r="J177" s="90">
        <v>4.5244855838171212</v>
      </c>
      <c r="K177" s="73"/>
    </row>
    <row r="178" spans="2:11" ht="20.25" customHeight="1">
      <c r="B178" s="86" t="s">
        <v>122</v>
      </c>
      <c r="C178" s="65">
        <v>3</v>
      </c>
      <c r="D178" s="87">
        <v>8.7755083939542816E-2</v>
      </c>
      <c r="E178" s="87">
        <v>0.425469215338311</v>
      </c>
      <c r="F178" s="87">
        <v>0.47120536111674233</v>
      </c>
      <c r="G178" s="88">
        <v>5.4249999999999998</v>
      </c>
      <c r="H178" s="89">
        <v>3.8286033810013595E-2</v>
      </c>
      <c r="I178" s="89">
        <v>1.0050083875128568</v>
      </c>
      <c r="J178" s="90">
        <v>4.804573132455932</v>
      </c>
      <c r="K178" s="73"/>
    </row>
    <row r="179" spans="2:11" ht="20.25" customHeight="1">
      <c r="B179" s="86" t="s">
        <v>122</v>
      </c>
      <c r="C179" s="65">
        <v>4</v>
      </c>
      <c r="D179" s="87">
        <v>0.12137027988221993</v>
      </c>
      <c r="E179" s="87">
        <v>0.39317137847111905</v>
      </c>
      <c r="F179" s="87">
        <v>0.46491822115706988</v>
      </c>
      <c r="G179" s="88">
        <v>6.5305</v>
      </c>
      <c r="H179" s="89">
        <v>0</v>
      </c>
      <c r="I179" s="89">
        <v>0.89074273345686616</v>
      </c>
      <c r="J179" s="90">
        <v>4.5461138711310243</v>
      </c>
      <c r="K179" s="73"/>
    </row>
    <row r="180" spans="2:11" ht="20.25" customHeight="1">
      <c r="B180" s="86" t="s">
        <v>122</v>
      </c>
      <c r="C180" s="65">
        <v>5</v>
      </c>
      <c r="D180" s="87">
        <v>0.13278929735424724</v>
      </c>
      <c r="E180" s="87">
        <v>0.4019798287046481</v>
      </c>
      <c r="F180" s="87">
        <v>0.44030312901597618</v>
      </c>
      <c r="G180" s="88">
        <v>8.5060000000000002</v>
      </c>
      <c r="H180" s="89">
        <v>1.7046191599534501E-2</v>
      </c>
      <c r="I180" s="89">
        <v>1.0227714959720702</v>
      </c>
      <c r="J180" s="90">
        <v>4.0758480967629653</v>
      </c>
      <c r="K180" s="73"/>
    </row>
    <row r="181" spans="2:11" ht="20.25" customHeight="1">
      <c r="B181" s="86" t="s">
        <v>122</v>
      </c>
      <c r="C181" s="65">
        <v>6</v>
      </c>
      <c r="D181" s="87">
        <v>0.13250372212475273</v>
      </c>
      <c r="E181" s="87">
        <v>0.400059716775996</v>
      </c>
      <c r="F181" s="87">
        <v>0.34984638120428113</v>
      </c>
      <c r="G181" s="88">
        <v>9.7970000000000006</v>
      </c>
      <c r="H181" s="89">
        <v>3.9299750753120768E-2</v>
      </c>
      <c r="I181" s="89">
        <v>1.2654519742504888</v>
      </c>
      <c r="J181" s="90">
        <v>3.6799678245378686</v>
      </c>
      <c r="K181" s="73"/>
    </row>
    <row r="182" spans="2:11" ht="20.25" customHeight="1">
      <c r="B182" s="86" t="s">
        <v>122</v>
      </c>
      <c r="C182" s="65">
        <v>7</v>
      </c>
      <c r="D182" s="87">
        <v>0.12195313904683219</v>
      </c>
      <c r="E182" s="87">
        <v>0.41620537122234119</v>
      </c>
      <c r="F182" s="87">
        <v>0.28569762805355747</v>
      </c>
      <c r="G182" s="88">
        <v>11.2995</v>
      </c>
      <c r="H182" s="89">
        <v>8.4359535842585862E-2</v>
      </c>
      <c r="I182" s="89">
        <v>1.7059372803722919</v>
      </c>
      <c r="J182" s="90">
        <v>3.3413423157209006</v>
      </c>
      <c r="K182" s="73"/>
    </row>
    <row r="183" spans="2:11" ht="20.25" customHeight="1">
      <c r="B183" s="86" t="s">
        <v>122</v>
      </c>
      <c r="C183" s="65">
        <v>8</v>
      </c>
      <c r="D183" s="87">
        <v>0.11854860326812802</v>
      </c>
      <c r="E183" s="87">
        <v>0.41978322308391969</v>
      </c>
      <c r="F183" s="87">
        <v>0.23252491598857622</v>
      </c>
      <c r="G183" s="88">
        <v>12.292999999999999</v>
      </c>
      <c r="H183" s="89">
        <v>7.72222968227744E-2</v>
      </c>
      <c r="I183" s="89">
        <v>2.565496305556616</v>
      </c>
      <c r="J183" s="90">
        <v>3.1303717097585264</v>
      </c>
      <c r="K183" s="73"/>
    </row>
    <row r="184" spans="2:11" ht="20.25" customHeight="1">
      <c r="B184" s="86" t="s">
        <v>122</v>
      </c>
      <c r="C184" s="65">
        <v>9</v>
      </c>
      <c r="D184" s="87">
        <v>0.1170543667692025</v>
      </c>
      <c r="E184" s="87">
        <v>0.42464156765081934</v>
      </c>
      <c r="F184" s="87">
        <v>0.29060095160885052</v>
      </c>
      <c r="G184" s="88">
        <v>12.399000000000001</v>
      </c>
      <c r="H184" s="89">
        <v>7.439384361186574E-2</v>
      </c>
      <c r="I184" s="89">
        <v>2.4085006869341532</v>
      </c>
      <c r="J184" s="90">
        <v>3.0786248193162238</v>
      </c>
      <c r="K184" s="73"/>
    </row>
    <row r="185" spans="2:11" ht="20.25" customHeight="1">
      <c r="B185" s="86" t="s">
        <v>122</v>
      </c>
      <c r="C185" s="65">
        <v>10</v>
      </c>
      <c r="D185" s="87">
        <v>0.12147187404526333</v>
      </c>
      <c r="E185" s="87">
        <v>0.41643650082218658</v>
      </c>
      <c r="F185" s="87">
        <v>0.45396765382684828</v>
      </c>
      <c r="G185" s="88">
        <v>8.9510000000000005</v>
      </c>
      <c r="H185" s="89">
        <v>0.12168384364495263</v>
      </c>
      <c r="I185" s="89">
        <v>3.1116297160637889</v>
      </c>
      <c r="J185" s="90">
        <v>3.823496179071046</v>
      </c>
      <c r="K185" s="73" t="s">
        <v>67</v>
      </c>
    </row>
    <row r="186" spans="2:11" ht="20.25" customHeight="1">
      <c r="B186" s="84" t="s">
        <v>132</v>
      </c>
      <c r="C186" s="83"/>
      <c r="D186" s="84"/>
      <c r="E186" s="84"/>
      <c r="F186" s="84"/>
      <c r="G186" s="84"/>
      <c r="H186" s="84"/>
      <c r="I186" s="84"/>
      <c r="J186" s="84"/>
      <c r="K186" s="83"/>
    </row>
    <row r="187" spans="2:11" ht="20.25" customHeight="1">
      <c r="B187" s="227" t="str">
        <f>M67</f>
        <v>e음84</v>
      </c>
      <c r="C187" s="53"/>
      <c r="D187" s="66">
        <f t="shared" ref="D187:J198" si="1">IFERROR((SUMIFS(D$86:D$185,$B$86:$B$185,$B187,$C$86:$C$185,MAX($C$86:$C$185))/SUMIFS(D$86:D$185,$B$86:$B$185,$B187,$C$86:$C$185,MAX($C$86:$C$185)-1))-1, "-")</f>
        <v>2.762021350778765E-2</v>
      </c>
      <c r="E187" s="66">
        <f t="shared" si="1"/>
        <v>-7.9310133968680585E-2</v>
      </c>
      <c r="F187" s="66">
        <f t="shared" si="1"/>
        <v>0.21026119740270066</v>
      </c>
      <c r="G187" s="66">
        <f t="shared" si="1"/>
        <v>-0.13863557659009584</v>
      </c>
      <c r="H187" s="66" t="str">
        <f t="shared" si="1"/>
        <v>-</v>
      </c>
      <c r="I187" s="66">
        <f t="shared" si="1"/>
        <v>6.4806611081803078E-2</v>
      </c>
      <c r="J187" s="66">
        <f t="shared" si="1"/>
        <v>9.9751569147448649E-2</v>
      </c>
      <c r="K187" s="54"/>
    </row>
    <row r="188" spans="2:11" ht="20.25" customHeight="1">
      <c r="B188" s="227" t="str">
        <f>N67</f>
        <v>e음53</v>
      </c>
      <c r="C188" s="53"/>
      <c r="D188" s="66">
        <f t="shared" si="1"/>
        <v>-0.22394507428313903</v>
      </c>
      <c r="E188" s="66">
        <f t="shared" si="1"/>
        <v>-2.7798889681771466E-2</v>
      </c>
      <c r="F188" s="66">
        <f t="shared" si="1"/>
        <v>0.23959447204729623</v>
      </c>
      <c r="G188" s="66">
        <f t="shared" si="1"/>
        <v>-0.18685211533435941</v>
      </c>
      <c r="H188" s="66">
        <f t="shared" si="1"/>
        <v>0.53030119389802288</v>
      </c>
      <c r="I188" s="66">
        <f t="shared" si="1"/>
        <v>-0.16829344636399513</v>
      </c>
      <c r="J188" s="66">
        <f t="shared" si="1"/>
        <v>0.11429250054743334</v>
      </c>
      <c r="K188" s="54"/>
    </row>
    <row r="189" spans="2:11" ht="20.25" customHeight="1">
      <c r="B189" s="227" t="str">
        <f>O67</f>
        <v>e음22</v>
      </c>
      <c r="C189" s="53"/>
      <c r="D189" s="66">
        <f t="shared" si="1"/>
        <v>-6.8539657593202463E-2</v>
      </c>
      <c r="E189" s="66">
        <f t="shared" si="1"/>
        <v>3.3030282605545525E-2</v>
      </c>
      <c r="F189" s="66">
        <f t="shared" si="1"/>
        <v>0.19235929928042883</v>
      </c>
      <c r="G189" s="66">
        <f t="shared" si="1"/>
        <v>-0.18312714419378318</v>
      </c>
      <c r="H189" s="66">
        <f t="shared" si="1"/>
        <v>1.0394585097640388</v>
      </c>
      <c r="I189" s="66">
        <f t="shared" si="1"/>
        <v>0.25341443824287868</v>
      </c>
      <c r="J189" s="66">
        <f t="shared" si="1"/>
        <v>0.11837639919984788</v>
      </c>
      <c r="K189" s="54"/>
    </row>
    <row r="190" spans="2:11" ht="20.25" customHeight="1">
      <c r="B190" s="227" t="str">
        <f>P67</f>
        <v>e음11</v>
      </c>
      <c r="C190" s="53"/>
      <c r="D190" s="66">
        <f t="shared" si="1"/>
        <v>0.1200992860281298</v>
      </c>
      <c r="E190" s="66">
        <f t="shared" si="1"/>
        <v>-7.325667951789594E-2</v>
      </c>
      <c r="F190" s="66">
        <f t="shared" si="1"/>
        <v>0.22640711906723299</v>
      </c>
      <c r="G190" s="66">
        <f t="shared" si="1"/>
        <v>-0.18063835072031786</v>
      </c>
      <c r="H190" s="66">
        <f t="shared" si="1"/>
        <v>2.7665506567018419</v>
      </c>
      <c r="I190" s="66">
        <f t="shared" si="1"/>
        <v>-0.13379067584893034</v>
      </c>
      <c r="J190" s="66">
        <f t="shared" si="1"/>
        <v>0.13042955326772288</v>
      </c>
      <c r="K190" s="54"/>
    </row>
    <row r="191" spans="2:11" ht="20.25" customHeight="1">
      <c r="B191" s="41" t="str">
        <f>Q67</f>
        <v>e음31</v>
      </c>
      <c r="C191" s="53"/>
      <c r="D191" s="66">
        <f t="shared" si="1"/>
        <v>-0.12814012497014382</v>
      </c>
      <c r="E191" s="66">
        <f t="shared" si="1"/>
        <v>3.735414576786722E-2</v>
      </c>
      <c r="F191" s="66">
        <f t="shared" si="1"/>
        <v>0.50287845689545607</v>
      </c>
      <c r="G191" s="66">
        <f t="shared" si="1"/>
        <v>-0.20172092812060116</v>
      </c>
      <c r="H191" s="66">
        <f t="shared" si="1"/>
        <v>1.1280294227422174</v>
      </c>
      <c r="I191" s="66">
        <f t="shared" si="1"/>
        <v>0.25017165915816375</v>
      </c>
      <c r="J191" s="66">
        <f t="shared" si="1"/>
        <v>0.12892699140677633</v>
      </c>
      <c r="K191" s="54"/>
    </row>
    <row r="192" spans="2:11" ht="20.25" customHeight="1">
      <c r="B192" s="227" t="str">
        <f>R67</f>
        <v>e음12</v>
      </c>
      <c r="C192" s="53"/>
      <c r="D192" s="66">
        <f t="shared" si="1"/>
        <v>-0.12611004335298925</v>
      </c>
      <c r="E192" s="66">
        <f>IFERROR((SUMIFS(E$86:E$185,$B$86:$B$185,$B192,$C$86:$C$185,MAX($C$86:$C$185))/SUMIFS(E$86:E$185,$B$86:$B$185,$B192,$C$86:$C$185,MAX($C$86:$C$185)-1))-1, "-")</f>
        <v>3.2049355954247183E-2</v>
      </c>
      <c r="F192" s="66">
        <f>IFERROR((SUMIFS(F$86:F$185,$B$86:$B$185,$B192,$C$86:$C$185,MAX($C$86:$C$185))/SUMIFS(F$86:F$185,$B$86:$B$185,$B192,$C$86:$C$185,MAX($C$86:$C$185)-1))-1, "-")</f>
        <v>0.48084310970323396</v>
      </c>
      <c r="G192" s="66">
        <f>IFERROR((SUMIFS(G$86:G$185,$B$86:$B$185,$B192,$C$86:$C$185,MAX($C$86:$C$185))/SUMIFS(G$86:G$185,$B$86:$B$185,$B192,$C$86:$C$185,MAX($C$86:$C$185)-1))-1, "-")</f>
        <v>-0.25122576331624691</v>
      </c>
      <c r="H192" s="66">
        <f>IFERROR((SUMIFS(H$86:H$185,$B$86:$B$185,$B192,$C$86:$C$185,MAX($C$86:$C$185))/SUMIFS(H$86:H$185,$B$86:$B$185,$B192,$C$86:$C$185,MAX($C$86:$C$185)-1))-1, "-")</f>
        <v>0.9262406175124287</v>
      </c>
      <c r="I192" s="66">
        <f>IFERROR((SUMIFS(I$86:I$185,$B$86:$B$185,$B192,$C$86:$C$185,MAX($C$86:$C$185))/SUMIFS(I$86:I$185,$B$86:$B$185,$B192,$C$86:$C$185,MAX($C$86:$C$185)-1))-1, "-")</f>
        <v>0.42947725181642138</v>
      </c>
      <c r="J192" s="66">
        <f t="shared" si="1"/>
        <v>0.16622278469400942</v>
      </c>
      <c r="K192" s="54"/>
    </row>
    <row r="193" spans="2:11" ht="20.25" customHeight="1">
      <c r="B193" s="227" t="str">
        <f>S67</f>
        <v>14-1</v>
      </c>
      <c r="C193" s="53"/>
      <c r="D193" s="66">
        <f t="shared" si="1"/>
        <v>-0.23132634692653853</v>
      </c>
      <c r="E193" s="66">
        <f t="shared" si="1"/>
        <v>-6.8387676395696984E-3</v>
      </c>
      <c r="F193" s="66">
        <f t="shared" si="1"/>
        <v>0.12179572472845202</v>
      </c>
      <c r="G193" s="66">
        <f t="shared" si="1"/>
        <v>-0.10954041599202879</v>
      </c>
      <c r="H193" s="66">
        <f t="shared" si="1"/>
        <v>0.36018221197793943</v>
      </c>
      <c r="I193" s="66">
        <f>IFERROR((SUMIFS(I$86:I$185,$B$86:$B$185,$B193,$C$86:$C$185,MAX($C$86:$C$185))/SUMIFS(I$86:I$185,$B$86:$B$185,$B193,$C$86:$C$185,MAX($C$86:$C$185)-1))-1, "-")</f>
        <v>7.0150189469484481E-2</v>
      </c>
      <c r="J193" s="66">
        <f t="shared" si="1"/>
        <v>7.2978283696460977E-2</v>
      </c>
      <c r="K193" s="54"/>
    </row>
    <row r="194" spans="2:11" ht="20.25" customHeight="1">
      <c r="B194" s="227" t="str">
        <f>T67</f>
        <v>e음86</v>
      </c>
      <c r="C194" s="53"/>
      <c r="D194" s="66">
        <f t="shared" si="1"/>
        <v>-0.16987341335035056</v>
      </c>
      <c r="E194" s="66">
        <f t="shared" si="1"/>
        <v>-1.3373694076544207E-2</v>
      </c>
      <c r="F194" s="66">
        <f t="shared" si="1"/>
        <v>0.23930657336298888</v>
      </c>
      <c r="G194" s="66">
        <f t="shared" si="1"/>
        <v>-0.1564384998688696</v>
      </c>
      <c r="H194" s="66" t="str">
        <f t="shared" si="1"/>
        <v>-</v>
      </c>
      <c r="I194" s="66">
        <f t="shared" si="1"/>
        <v>1.0910291885230525</v>
      </c>
      <c r="J194" s="66">
        <f t="shared" si="1"/>
        <v>0.10466981091331862</v>
      </c>
      <c r="K194" s="54"/>
    </row>
    <row r="195" spans="2:11" ht="20.25" customHeight="1">
      <c r="B195" s="227" t="str">
        <f>U67</f>
        <v>e음88</v>
      </c>
      <c r="C195" s="53"/>
      <c r="D195" s="66">
        <f t="shared" si="1"/>
        <v>0.16670214278091855</v>
      </c>
      <c r="E195" s="66">
        <f t="shared" si="1"/>
        <v>-4.0163002197010189E-2</v>
      </c>
      <c r="F195" s="66">
        <f t="shared" si="1"/>
        <v>0.19528691181357671</v>
      </c>
      <c r="G195" s="66">
        <f t="shared" si="1"/>
        <v>-0.13049459767800831</v>
      </c>
      <c r="H195" s="66" t="str">
        <f t="shared" si="1"/>
        <v>-</v>
      </c>
      <c r="I195" s="66">
        <f t="shared" si="1"/>
        <v>2.3117720878150338E-2</v>
      </c>
      <c r="J195" s="66">
        <f t="shared" si="1"/>
        <v>9.2262024411016386E-2</v>
      </c>
      <c r="K195" s="54"/>
    </row>
    <row r="196" spans="2:11" ht="20.25" customHeight="1">
      <c r="B196" s="227" t="str">
        <f>V67</f>
        <v>e음21</v>
      </c>
      <c r="C196" s="53"/>
      <c r="D196" s="66">
        <f t="shared" si="1"/>
        <v>3.773893617117996E-2</v>
      </c>
      <c r="E196" s="66">
        <f t="shared" si="1"/>
        <v>-1.9322335479365349E-2</v>
      </c>
      <c r="F196" s="66">
        <f t="shared" si="1"/>
        <v>0.56216850396928386</v>
      </c>
      <c r="G196" s="66">
        <f t="shared" si="1"/>
        <v>-0.27808694249536259</v>
      </c>
      <c r="H196" s="66">
        <f t="shared" si="1"/>
        <v>0.63567087996975324</v>
      </c>
      <c r="I196" s="66">
        <f t="shared" si="1"/>
        <v>0.2919364038150507</v>
      </c>
      <c r="J196" s="66">
        <f t="shared" si="1"/>
        <v>0.24194937787848447</v>
      </c>
      <c r="K196" s="54"/>
    </row>
    <row r="197" spans="2:11" ht="20.25" hidden="1" customHeight="1">
      <c r="B197" s="41">
        <f>D75</f>
        <v>0</v>
      </c>
      <c r="C197" s="53"/>
      <c r="D197" s="66" t="str">
        <f t="shared" si="1"/>
        <v>-</v>
      </c>
      <c r="E197" s="66" t="str">
        <f t="shared" si="1"/>
        <v>-</v>
      </c>
      <c r="F197" s="66" t="str">
        <f t="shared" si="1"/>
        <v>-</v>
      </c>
      <c r="G197" s="66" t="str">
        <f t="shared" si="1"/>
        <v>-</v>
      </c>
      <c r="H197" s="66" t="str">
        <f t="shared" si="1"/>
        <v>-</v>
      </c>
      <c r="I197" s="66" t="str">
        <f t="shared" si="1"/>
        <v>-</v>
      </c>
      <c r="J197" s="85" t="str">
        <f t="shared" si="1"/>
        <v>-</v>
      </c>
      <c r="K197" s="54"/>
    </row>
    <row r="198" spans="2:11" ht="20.25" hidden="1" customHeight="1">
      <c r="B198" s="41">
        <f>E75</f>
        <v>0</v>
      </c>
      <c r="C198" s="53"/>
      <c r="D198" s="66" t="str">
        <f t="shared" si="1"/>
        <v>-</v>
      </c>
      <c r="E198" s="66" t="str">
        <f t="shared" si="1"/>
        <v>-</v>
      </c>
      <c r="F198" s="66" t="str">
        <f t="shared" si="1"/>
        <v>-</v>
      </c>
      <c r="G198" s="66" t="str">
        <f t="shared" si="1"/>
        <v>-</v>
      </c>
      <c r="H198" s="66" t="str">
        <f t="shared" si="1"/>
        <v>-</v>
      </c>
      <c r="I198" s="66" t="str">
        <f t="shared" si="1"/>
        <v>-</v>
      </c>
      <c r="J198" s="85" t="str">
        <f t="shared" si="1"/>
        <v>-</v>
      </c>
      <c r="K198" s="54"/>
    </row>
    <row r="199" spans="2:11" ht="20.25" customHeight="1" thickBot="1"/>
    <row r="200" spans="2:11" ht="17.25" thickTop="1">
      <c r="B200" s="25" t="s">
        <v>51</v>
      </c>
      <c r="C200" s="25"/>
      <c r="D200" s="25"/>
      <c r="E200" s="25"/>
      <c r="F200" s="173" t="s">
        <v>77</v>
      </c>
      <c r="G200" s="42"/>
      <c r="H200" s="25"/>
      <c r="I200" s="25"/>
    </row>
    <row r="201" spans="2:11">
      <c r="B201" s="26" t="s">
        <v>33</v>
      </c>
      <c r="C201" s="26" t="s">
        <v>52</v>
      </c>
      <c r="D201" s="26"/>
      <c r="E201" s="26"/>
      <c r="F201" s="91" t="s">
        <v>78</v>
      </c>
      <c r="G201" s="43"/>
      <c r="H201" s="45" t="s">
        <v>81</v>
      </c>
      <c r="I201" s="45"/>
    </row>
    <row r="202" spans="2:11">
      <c r="B202" s="26" t="s">
        <v>34</v>
      </c>
      <c r="C202" s="26" t="s">
        <v>53</v>
      </c>
      <c r="D202" s="26"/>
      <c r="E202" s="26"/>
      <c r="F202" s="91" t="s">
        <v>79</v>
      </c>
      <c r="G202" s="43"/>
      <c r="H202" s="45" t="s">
        <v>82</v>
      </c>
      <c r="I202" s="45"/>
    </row>
    <row r="203" spans="2:11">
      <c r="B203" s="26" t="s">
        <v>4</v>
      </c>
      <c r="C203" s="26" t="s">
        <v>54</v>
      </c>
      <c r="D203" s="26"/>
      <c r="E203" s="26"/>
      <c r="F203" s="91" t="s">
        <v>80</v>
      </c>
      <c r="G203" s="43"/>
      <c r="H203" s="45" t="s">
        <v>83</v>
      </c>
      <c r="I203" s="45"/>
    </row>
    <row r="204" spans="2:11">
      <c r="B204" s="26" t="s">
        <v>5</v>
      </c>
      <c r="C204" s="26" t="s">
        <v>55</v>
      </c>
      <c r="D204" s="26"/>
      <c r="E204" s="26"/>
      <c r="F204" s="91" t="s">
        <v>87</v>
      </c>
      <c r="G204" s="43"/>
      <c r="H204" s="45" t="s">
        <v>84</v>
      </c>
      <c r="I204" s="45"/>
    </row>
    <row r="205" spans="2:11">
      <c r="B205" s="26" t="s">
        <v>56</v>
      </c>
      <c r="C205" s="26" t="s">
        <v>57</v>
      </c>
      <c r="D205" s="26"/>
      <c r="E205" s="26"/>
      <c r="F205" s="91" t="s">
        <v>88</v>
      </c>
      <c r="G205" s="43"/>
      <c r="H205" s="45" t="s">
        <v>85</v>
      </c>
      <c r="I205" s="45"/>
    </row>
    <row r="206" spans="2:11" ht="17.25" thickBot="1">
      <c r="B206" s="27" t="s">
        <v>58</v>
      </c>
      <c r="C206" s="27" t="s">
        <v>59</v>
      </c>
      <c r="D206" s="27"/>
      <c r="E206" s="27"/>
      <c r="F206" s="92" t="s">
        <v>89</v>
      </c>
      <c r="G206" s="44"/>
      <c r="H206" s="46" t="s">
        <v>86</v>
      </c>
      <c r="I206" s="46"/>
    </row>
    <row r="207" spans="2:11" ht="17.25" thickTop="1"/>
    <row r="208" spans="2:11" ht="6.75" customHeight="1"/>
  </sheetData>
  <mergeCells count="3">
    <mergeCell ref="O9:P9"/>
    <mergeCell ref="C4:D4"/>
    <mergeCell ref="C5:D5"/>
  </mergeCells>
  <phoneticPr fontId="3" type="noConversion"/>
  <conditionalFormatting sqref="B86:K87">
    <cfRule type="expression" dxfId="65" priority="18">
      <formula>$B86&lt;&gt;$B93</formula>
    </cfRule>
  </conditionalFormatting>
  <conditionalFormatting sqref="B88:K95">
    <cfRule type="expression" dxfId="64" priority="17">
      <formula>$B88&lt;&gt;$B89</formula>
    </cfRule>
  </conditionalFormatting>
  <conditionalFormatting sqref="B96:K97">
    <cfRule type="expression" dxfId="63" priority="125">
      <formula>$B96&lt;&gt;$B103</formula>
    </cfRule>
  </conditionalFormatting>
  <conditionalFormatting sqref="B98:K105">
    <cfRule type="expression" dxfId="62" priority="40">
      <formula>$B98&lt;&gt;$B99</formula>
    </cfRule>
  </conditionalFormatting>
  <conditionalFormatting sqref="B106:K107">
    <cfRule type="expression" dxfId="61" priority="16">
      <formula>$B106&lt;&gt;$B113</formula>
    </cfRule>
  </conditionalFormatting>
  <conditionalFormatting sqref="B108:K115">
    <cfRule type="expression" dxfId="60" priority="15">
      <formula>$B108&lt;&gt;$B109</formula>
    </cfRule>
  </conditionalFormatting>
  <conditionalFormatting sqref="B116:K117">
    <cfRule type="expression" dxfId="59" priority="14">
      <formula>$B116&lt;&gt;$B123</formula>
    </cfRule>
  </conditionalFormatting>
  <conditionalFormatting sqref="B118:K125">
    <cfRule type="expression" dxfId="58" priority="13">
      <formula>$B118&lt;&gt;$B119</formula>
    </cfRule>
  </conditionalFormatting>
  <conditionalFormatting sqref="B126:K127">
    <cfRule type="expression" dxfId="57" priority="12">
      <formula>$B126&lt;&gt;$B133</formula>
    </cfRule>
  </conditionalFormatting>
  <conditionalFormatting sqref="B128:K135">
    <cfRule type="expression" dxfId="56" priority="11">
      <formula>$B128&lt;&gt;$B129</formula>
    </cfRule>
  </conditionalFormatting>
  <conditionalFormatting sqref="B136:K137">
    <cfRule type="expression" dxfId="55" priority="10">
      <formula>$B136&lt;&gt;$B143</formula>
    </cfRule>
  </conditionalFormatting>
  <conditionalFormatting sqref="B138:K145">
    <cfRule type="expression" dxfId="54" priority="9">
      <formula>$B138&lt;&gt;$B139</formula>
    </cfRule>
  </conditionalFormatting>
  <conditionalFormatting sqref="B146:K147">
    <cfRule type="expression" dxfId="53" priority="8">
      <formula>$B146&lt;&gt;$B153</formula>
    </cfRule>
  </conditionalFormatting>
  <conditionalFormatting sqref="B148:K155">
    <cfRule type="expression" dxfId="52" priority="7">
      <formula>$B148&lt;&gt;$B149</formula>
    </cfRule>
  </conditionalFormatting>
  <conditionalFormatting sqref="B156:K157">
    <cfRule type="expression" dxfId="51" priority="6">
      <formula>$B156&lt;&gt;$B163</formula>
    </cfRule>
  </conditionalFormatting>
  <conditionalFormatting sqref="B158:K165">
    <cfRule type="expression" dxfId="50" priority="5">
      <formula>$B158&lt;&gt;$B159</formula>
    </cfRule>
  </conditionalFormatting>
  <conditionalFormatting sqref="B166:K167">
    <cfRule type="expression" dxfId="49" priority="4">
      <formula>$B166&lt;&gt;$B173</formula>
    </cfRule>
  </conditionalFormatting>
  <conditionalFormatting sqref="B168:K175">
    <cfRule type="expression" dxfId="48" priority="3">
      <formula>$B168&lt;&gt;$B169</formula>
    </cfRule>
  </conditionalFormatting>
  <conditionalFormatting sqref="B176:K177">
    <cfRule type="expression" dxfId="47" priority="2">
      <formula>$B176&lt;&gt;$B183</formula>
    </cfRule>
  </conditionalFormatting>
  <conditionalFormatting sqref="B178:K185">
    <cfRule type="expression" dxfId="46" priority="1">
      <formula>$B178&lt;&gt;$B179</formula>
    </cfRule>
  </conditionalFormatting>
  <conditionalFormatting sqref="C67:K67">
    <cfRule type="containsText" dxfId="45" priority="47" operator="containsText" text="D">
      <formula>NOT(ISERROR(SEARCH("D",C67)))</formula>
    </cfRule>
    <cfRule type="containsText" dxfId="44" priority="46" operator="containsText" text="F">
      <formula>NOT(ISERROR(SEARCH("F",C67)))</formula>
    </cfRule>
    <cfRule type="containsText" dxfId="43" priority="48" operator="containsText" text="S">
      <formula>NOT(ISERROR(SEARCH("S",C67)))</formula>
    </cfRule>
    <cfRule type="containsText" dxfId="42" priority="49" operator="containsText" text="A">
      <formula>NOT(ISERROR(SEARCH("A",C67)))</formula>
    </cfRule>
  </conditionalFormatting>
  <conditionalFormatting sqref="C76:K76">
    <cfRule type="containsText" dxfId="41" priority="45" operator="containsText" text="A">
      <formula>NOT(ISERROR(SEARCH("A",C76)))</formula>
    </cfRule>
    <cfRule type="containsText" dxfId="40" priority="42" operator="containsText" text="F">
      <formula>NOT(ISERROR(SEARCH("F",C76)))</formula>
    </cfRule>
    <cfRule type="containsText" dxfId="39" priority="43" operator="containsText" text="D">
      <formula>NOT(ISERROR(SEARCH("D",C76)))</formula>
    </cfRule>
    <cfRule type="containsText" dxfId="38" priority="44" operator="containsText" text="S">
      <formula>NOT(ISERROR(SEARCH("S",C76)))</formula>
    </cfRule>
  </conditionalFormatting>
  <conditionalFormatting sqref="D54:K54 D56:K57 D58:D63 D64:K65 D74:K74 D83:K83 D186:K186 K187:K198">
    <cfRule type="containsText" dxfId="37" priority="104" operator="containsText" text="악화">
      <formula>NOT(ISERROR(SEARCH("악화",D54)))</formula>
    </cfRule>
  </conditionalFormatting>
  <conditionalFormatting sqref="D54:K54 D56:K57 D64:K65 D74:K74 D83:K83 D186:K186 K187:K198 D58:D63">
    <cfRule type="containsText" dxfId="36" priority="103" operator="containsText" text="개선">
      <formula>NOT(ISERROR(SEARCH("개선",D54)))</formula>
    </cfRule>
  </conditionalFormatting>
  <conditionalFormatting sqref="G4:G5">
    <cfRule type="containsText" dxfId="35" priority="55" operator="containsText" text="A">
      <formula>NOT(ISERROR(SEARCH("A",G4)))</formula>
    </cfRule>
    <cfRule type="containsText" dxfId="34" priority="54" operator="containsText" text="S">
      <formula>NOT(ISERROR(SEARCH("S",G4)))</formula>
    </cfRule>
  </conditionalFormatting>
  <conditionalFormatting sqref="G5">
    <cfRule type="containsText" dxfId="33" priority="50" operator="containsText" text="F">
      <formula>NOT(ISERROR(SEARCH("F",G5)))</formula>
    </cfRule>
    <cfRule type="containsText" dxfId="32" priority="51" operator="containsText" text="D">
      <formula>NOT(ISERROR(SEARCH("D",G5)))</formula>
    </cfRule>
  </conditionalFormatting>
  <conditionalFormatting sqref="K1:K21 J22">
    <cfRule type="containsText" dxfId="31" priority="20" operator="containsText" text="F">
      <formula>NOT(ISERROR(SEARCH("F",J1)))</formula>
    </cfRule>
    <cfRule type="containsText" dxfId="30" priority="21" operator="containsText" text="S">
      <formula>NOT(ISERROR(SEARCH("S",J1)))</formula>
    </cfRule>
    <cfRule type="containsText" dxfId="29" priority="22" operator="containsText" text="A">
      <formula>NOT(ISERROR(SEARCH("A",J1)))</formula>
    </cfRule>
    <cfRule type="containsText" dxfId="28" priority="19" operator="containsText" text="D">
      <formula>NOT(ISERROR(SEARCH("D",J1)))</formula>
    </cfRule>
  </conditionalFormatting>
  <conditionalFormatting sqref="K24:K28 K30:K66 K68:K74 K77:K1048576">
    <cfRule type="containsText" dxfId="27" priority="56" operator="containsText" text="D">
      <formula>NOT(ISERROR(SEARCH("D",K24)))</formula>
    </cfRule>
    <cfRule type="containsText" dxfId="26" priority="57" operator="containsText" text="F">
      <formula>NOT(ISERROR(SEARCH("F",K24)))</formula>
    </cfRule>
    <cfRule type="containsText" dxfId="25" priority="58" operator="containsText" text="S">
      <formula>NOT(ISERROR(SEARCH("S",K24)))</formula>
    </cfRule>
    <cfRule type="containsText" dxfId="24" priority="59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6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28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D187:J196</xm:sqref>
        </x14:conditionalFormatting>
        <x14:conditionalFormatting xmlns:xm="http://schemas.microsoft.com/office/excel/2006/main">
          <x14:cfRule type="iconSet" priority="6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D197:J198</xm:sqref>
        </x14:conditionalFormatting>
        <x14:conditionalFormatting xmlns:xm="http://schemas.microsoft.com/office/excel/2006/main">
          <x14:cfRule type="iconSet" priority="23" id="{B252DC19-81C0-4401-AE50-26026B3D438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6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430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1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0" t="s">
        <v>163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149</v>
      </c>
      <c r="C4" s="137" t="s">
        <v>1</v>
      </c>
      <c r="D4" s="137" t="s">
        <v>10</v>
      </c>
      <c r="E4" s="138" t="s">
        <v>148</v>
      </c>
      <c r="F4" s="124" t="s">
        <v>45</v>
      </c>
      <c r="G4" s="148" t="s">
        <v>153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9" t="s">
        <v>6</v>
      </c>
      <c r="O4" s="229" t="s">
        <v>7</v>
      </c>
      <c r="P4" s="229" t="s">
        <v>26</v>
      </c>
      <c r="Q4" s="229" t="s">
        <v>14</v>
      </c>
      <c r="R4" s="229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131</v>
      </c>
      <c r="BB4" t="s">
        <v>139</v>
      </c>
      <c r="BC4" t="s">
        <v>140</v>
      </c>
      <c r="BD4" t="s">
        <v>114</v>
      </c>
      <c r="BE4" t="s">
        <v>141</v>
      </c>
      <c r="BF4" t="s">
        <v>142</v>
      </c>
      <c r="BG4" t="s">
        <v>90</v>
      </c>
      <c r="BH4" t="s">
        <v>141</v>
      </c>
      <c r="BI4" t="s">
        <v>142</v>
      </c>
      <c r="BJ4" t="s">
        <v>90</v>
      </c>
      <c r="BL4" t="s">
        <v>143</v>
      </c>
      <c r="BM4" t="s">
        <v>144</v>
      </c>
      <c r="BN4" t="s">
        <v>145</v>
      </c>
    </row>
    <row r="5" spans="1:66">
      <c r="A5" s="142" t="str">
        <f>W5</f>
        <v>공영급행</v>
      </c>
      <c r="B5" s="142" t="str">
        <f>X5</f>
        <v>14-1</v>
      </c>
      <c r="C5" s="143" t="str">
        <f>Y5</f>
        <v>70바3106</v>
      </c>
      <c r="D5" s="131" t="str">
        <f>Z5</f>
        <v>대형</v>
      </c>
      <c r="E5" s="127" t="str">
        <f>AZ5</f>
        <v>D</v>
      </c>
      <c r="F5" s="150">
        <f>G5/H5</f>
        <v>0.84958333333333347</v>
      </c>
      <c r="G5" s="151">
        <f>AE5</f>
        <v>2.0390000000000001</v>
      </c>
      <c r="H5" s="152">
        <f>AF5</f>
        <v>2.4</v>
      </c>
      <c r="I5" s="153">
        <f>AC5</f>
        <v>5169.9139999999998</v>
      </c>
      <c r="J5" s="154">
        <f>AI5/AH5</f>
        <v>1.6177854140874047E-2</v>
      </c>
      <c r="K5" s="154">
        <f>AJ5/AH5</f>
        <v>0.33323033267169827</v>
      </c>
      <c r="L5" s="154">
        <f>AK5/AC5</f>
        <v>0.2406229581381818</v>
      </c>
      <c r="M5" s="155">
        <f>AG5</f>
        <v>9.6669999999999998</v>
      </c>
      <c r="N5" s="156">
        <f>IF(AW5=0,AT5,"속도계이상")</f>
        <v>1.373</v>
      </c>
      <c r="O5" s="156">
        <f>IF(AW5=0,AU5,"속도계이상")</f>
        <v>6.19</v>
      </c>
      <c r="P5" s="157">
        <f>AQ5/60</f>
        <v>5.6666666666666664E-2</v>
      </c>
      <c r="Q5" s="158">
        <f>AN5</f>
        <v>85</v>
      </c>
      <c r="R5" s="159">
        <f>AC5/(AH5-AI5-AJ5)</f>
        <v>24.097408172968155</v>
      </c>
      <c r="S5" s="144">
        <f>IF(AW5=0,AL5,"속도계이상")</f>
        <v>71</v>
      </c>
      <c r="T5" s="144">
        <f>IF(AW5=0,AM5,"속도계이상")</f>
        <v>320</v>
      </c>
      <c r="U5" t="s">
        <v>118</v>
      </c>
      <c r="V5" s="5" t="s">
        <v>119</v>
      </c>
      <c r="W5" t="s">
        <v>118</v>
      </c>
      <c r="X5" s="5" t="s">
        <v>119</v>
      </c>
      <c r="Y5" t="s">
        <v>237</v>
      </c>
      <c r="Z5" t="s">
        <v>146</v>
      </c>
      <c r="AA5" t="s">
        <v>48</v>
      </c>
      <c r="AB5">
        <v>504</v>
      </c>
      <c r="AC5" s="1">
        <v>5169.9139999999998</v>
      </c>
      <c r="AD5" s="1">
        <v>2535.9090000000001</v>
      </c>
      <c r="AE5" s="28">
        <v>2.0390000000000001</v>
      </c>
      <c r="AF5">
        <v>2.4</v>
      </c>
      <c r="AG5">
        <v>9.6669999999999998</v>
      </c>
      <c r="AH5">
        <v>329.76487200000003</v>
      </c>
      <c r="AI5">
        <v>5.3348880000000003</v>
      </c>
      <c r="AJ5">
        <v>109.887658</v>
      </c>
      <c r="AK5">
        <v>1244</v>
      </c>
      <c r="AL5">
        <v>71</v>
      </c>
      <c r="AM5">
        <v>320</v>
      </c>
      <c r="AN5">
        <v>85</v>
      </c>
      <c r="AO5">
        <v>15.677576</v>
      </c>
      <c r="AP5">
        <v>902.4</v>
      </c>
      <c r="AQ5">
        <v>3.4</v>
      </c>
      <c r="AR5">
        <v>8</v>
      </c>
      <c r="AS5">
        <v>985</v>
      </c>
      <c r="AT5">
        <v>1.373</v>
      </c>
      <c r="AU5">
        <v>6.19</v>
      </c>
      <c r="AV5">
        <v>44473</v>
      </c>
      <c r="AW5">
        <v>0</v>
      </c>
      <c r="AX5" s="29">
        <v>0.47</v>
      </c>
      <c r="AY5">
        <v>0.84958333333333347</v>
      </c>
      <c r="AZ5" t="s">
        <v>67</v>
      </c>
      <c r="BA5" t="s">
        <v>474</v>
      </c>
      <c r="BB5">
        <v>1</v>
      </c>
      <c r="BC5" t="s">
        <v>482</v>
      </c>
      <c r="BD5">
        <v>10</v>
      </c>
      <c r="BE5">
        <v>93649.591</v>
      </c>
      <c r="BF5">
        <v>5.5204875374202114E-2</v>
      </c>
      <c r="BG5">
        <v>4.6901142036665885E-2</v>
      </c>
      <c r="BH5">
        <v>236368.20600000006</v>
      </c>
      <c r="BI5">
        <v>2.1872290218253796E-2</v>
      </c>
      <c r="BJ5">
        <v>1.8582333231258123E-2</v>
      </c>
      <c r="BK5">
        <v>1</v>
      </c>
      <c r="BL5" t="s">
        <v>70</v>
      </c>
      <c r="BM5">
        <v>1</v>
      </c>
      <c r="BN5" t="s">
        <v>540</v>
      </c>
    </row>
    <row r="6" spans="1:66">
      <c r="A6" s="139" t="str">
        <f t="shared" ref="A6:A7" si="0">W6</f>
        <v>공영급행</v>
      </c>
      <c r="B6" s="139" t="str">
        <f t="shared" ref="B6:B49" si="1">X6</f>
        <v>14-1</v>
      </c>
      <c r="C6" s="140" t="str">
        <f t="shared" ref="C6:C7" si="2">Y6</f>
        <v>70바3107</v>
      </c>
      <c r="D6" s="114" t="str">
        <f t="shared" ref="D6:D7" si="3">Z6</f>
        <v>대형</v>
      </c>
      <c r="E6" s="110" t="str">
        <f>AZ6</f>
        <v>D</v>
      </c>
      <c r="F6" s="160">
        <f>G6/H6</f>
        <v>0.83038461538461528</v>
      </c>
      <c r="G6" s="161">
        <f>AE6</f>
        <v>2.1589999999999998</v>
      </c>
      <c r="H6" s="162">
        <f>AF6</f>
        <v>2.6</v>
      </c>
      <c r="I6" s="163">
        <f t="shared" ref="I6:I7" si="4">AC6</f>
        <v>5193.0410000000002</v>
      </c>
      <c r="J6" s="164">
        <f t="shared" ref="J6:J7" si="5">AI6/AH6</f>
        <v>1.277504902471401E-2</v>
      </c>
      <c r="K6" s="164">
        <f t="shared" ref="K6:K7" si="6">AJ6/AH6</f>
        <v>0.33638122230832346</v>
      </c>
      <c r="L6" s="164">
        <f t="shared" ref="L6:L7" si="7">AK6/AC6</f>
        <v>0.13768425860685482</v>
      </c>
      <c r="M6" s="165">
        <f t="shared" ref="M6:M7" si="8">AG6</f>
        <v>8.6910000000000007</v>
      </c>
      <c r="N6" s="166">
        <f t="shared" ref="N6:N7" si="9">IF(AW6=0,AT6,"속도계이상")</f>
        <v>5.8000000000000003E-2</v>
      </c>
      <c r="O6" s="166">
        <f t="shared" ref="O6:O7" si="10">IF(AW6=0,AU6,"속도계이상")</f>
        <v>7.125</v>
      </c>
      <c r="P6" s="167">
        <f t="shared" ref="P6:P7" si="11">AQ6/60</f>
        <v>0</v>
      </c>
      <c r="Q6" s="168">
        <f t="shared" ref="Q6:Q7" si="12">AN6</f>
        <v>81</v>
      </c>
      <c r="R6" s="169">
        <f t="shared" ref="R6:R7" si="13">AC6/(AH6-AI6-AJ6)</f>
        <v>24.03158398064576</v>
      </c>
      <c r="S6" s="141">
        <f t="shared" ref="S6:S7" si="14">IF(AW6=0,AL6,"속도계이상")</f>
        <v>3</v>
      </c>
      <c r="T6" s="141">
        <f t="shared" ref="T6:T7" si="15">IF(AW6=0,AM6,"속도계이상")</f>
        <v>370</v>
      </c>
      <c r="U6" t="s">
        <v>118</v>
      </c>
      <c r="V6" s="5" t="s">
        <v>119</v>
      </c>
      <c r="W6" t="s">
        <v>118</v>
      </c>
      <c r="X6" s="5" t="s">
        <v>119</v>
      </c>
      <c r="Y6" t="s">
        <v>238</v>
      </c>
      <c r="Z6" t="s">
        <v>146</v>
      </c>
      <c r="AA6" t="s">
        <v>48</v>
      </c>
      <c r="AB6">
        <v>504</v>
      </c>
      <c r="AC6" s="1">
        <v>5193.0410000000002</v>
      </c>
      <c r="AD6" s="1">
        <v>2404.7449999999999</v>
      </c>
      <c r="AE6" s="28">
        <v>2.1589999999999998</v>
      </c>
      <c r="AF6">
        <v>2.6</v>
      </c>
      <c r="AG6">
        <v>8.6910000000000007</v>
      </c>
      <c r="AH6">
        <v>332.01876499999997</v>
      </c>
      <c r="AI6">
        <v>4.2415560000000001</v>
      </c>
      <c r="AJ6">
        <v>111.684878</v>
      </c>
      <c r="AK6">
        <v>715</v>
      </c>
      <c r="AL6">
        <v>3</v>
      </c>
      <c r="AM6">
        <v>370</v>
      </c>
      <c r="AN6">
        <v>81</v>
      </c>
      <c r="AO6">
        <v>15.640805</v>
      </c>
      <c r="AP6">
        <v>1226.8</v>
      </c>
      <c r="AQ6">
        <v>0</v>
      </c>
      <c r="AR6">
        <v>16</v>
      </c>
      <c r="AS6">
        <v>7977</v>
      </c>
      <c r="AT6">
        <v>5.8000000000000003E-2</v>
      </c>
      <c r="AU6">
        <v>7.125</v>
      </c>
      <c r="AV6">
        <v>17610</v>
      </c>
      <c r="AW6">
        <v>0</v>
      </c>
      <c r="AX6" s="29">
        <v>0.47</v>
      </c>
      <c r="AY6">
        <v>0.83038461538461528</v>
      </c>
      <c r="AZ6" t="s">
        <v>67</v>
      </c>
      <c r="BA6" t="s">
        <v>474</v>
      </c>
      <c r="BB6">
        <v>5</v>
      </c>
      <c r="BC6" t="s">
        <v>481</v>
      </c>
      <c r="BD6">
        <v>7</v>
      </c>
      <c r="BE6">
        <v>93649.591</v>
      </c>
      <c r="BF6">
        <v>5.5451827867566451E-2</v>
      </c>
      <c r="BG6">
        <v>4.6046344756183057E-2</v>
      </c>
      <c r="BH6">
        <v>236368.20600000006</v>
      </c>
      <c r="BI6">
        <v>2.1970133326645457E-2</v>
      </c>
      <c r="BJ6">
        <v>1.8243660712395207E-2</v>
      </c>
      <c r="BK6">
        <v>1</v>
      </c>
      <c r="BL6" t="s">
        <v>70</v>
      </c>
      <c r="BM6">
        <v>1</v>
      </c>
      <c r="BN6" t="s">
        <v>540</v>
      </c>
    </row>
    <row r="7" spans="1:66">
      <c r="A7" s="142" t="str">
        <f t="shared" si="0"/>
        <v>공영급행</v>
      </c>
      <c r="B7" s="142" t="str">
        <f t="shared" si="1"/>
        <v>14-1</v>
      </c>
      <c r="C7" s="143" t="str">
        <f t="shared" si="2"/>
        <v>70바3109</v>
      </c>
      <c r="D7" s="131" t="str">
        <f t="shared" si="3"/>
        <v>대형</v>
      </c>
      <c r="E7" s="127" t="str">
        <f t="shared" ref="E7:E49" si="16">AZ7</f>
        <v>C</v>
      </c>
      <c r="F7" s="150">
        <f t="shared" ref="F7:F49" si="17">G7/H7</f>
        <v>0.85920000000000007</v>
      </c>
      <c r="G7" s="151">
        <f t="shared" ref="G7:G49" si="18">AE7</f>
        <v>2.1480000000000001</v>
      </c>
      <c r="H7" s="152">
        <f t="shared" ref="H7:H49" si="19">AF7</f>
        <v>2.5</v>
      </c>
      <c r="I7" s="153">
        <f t="shared" si="4"/>
        <v>5127.098</v>
      </c>
      <c r="J7" s="154">
        <f t="shared" si="5"/>
        <v>2.4306690053863336E-2</v>
      </c>
      <c r="K7" s="154">
        <f t="shared" si="6"/>
        <v>0.34701803836319994</v>
      </c>
      <c r="L7" s="154">
        <f t="shared" si="7"/>
        <v>0.18880076019611874</v>
      </c>
      <c r="M7" s="155">
        <f t="shared" si="8"/>
        <v>9.0649999999999995</v>
      </c>
      <c r="N7" s="156">
        <f t="shared" si="9"/>
        <v>0.02</v>
      </c>
      <c r="O7" s="156">
        <f t="shared" si="10"/>
        <v>7.1970000000000001</v>
      </c>
      <c r="P7" s="157">
        <f t="shared" si="11"/>
        <v>0</v>
      </c>
      <c r="Q7" s="158">
        <f t="shared" si="12"/>
        <v>80</v>
      </c>
      <c r="R7" s="159">
        <f t="shared" si="13"/>
        <v>24.469082716580182</v>
      </c>
      <c r="S7" s="144">
        <f t="shared" si="14"/>
        <v>1</v>
      </c>
      <c r="T7" s="144">
        <f t="shared" si="15"/>
        <v>369</v>
      </c>
      <c r="U7" t="s">
        <v>118</v>
      </c>
      <c r="V7" t="s">
        <v>119</v>
      </c>
      <c r="W7" s="4" t="s">
        <v>118</v>
      </c>
      <c r="X7" t="s">
        <v>119</v>
      </c>
      <c r="Y7" s="4" t="s">
        <v>239</v>
      </c>
      <c r="Z7" s="4" t="s">
        <v>146</v>
      </c>
      <c r="AA7" s="4" t="s">
        <v>48</v>
      </c>
      <c r="AB7" s="4">
        <v>504</v>
      </c>
      <c r="AC7" s="4">
        <v>5127.098</v>
      </c>
      <c r="AD7" s="4">
        <v>2387.2350000000001</v>
      </c>
      <c r="AE7" s="4">
        <v>2.1480000000000001</v>
      </c>
      <c r="AF7" s="4">
        <v>2.5</v>
      </c>
      <c r="AG7" s="4">
        <v>9.0649999999999995</v>
      </c>
      <c r="AH7" s="4">
        <v>333.29404299999999</v>
      </c>
      <c r="AI7" s="4">
        <v>8.1012749999999993</v>
      </c>
      <c r="AJ7" s="4">
        <v>115.65904500000001</v>
      </c>
      <c r="AK7" s="4">
        <v>968</v>
      </c>
      <c r="AL7" s="4">
        <v>1</v>
      </c>
      <c r="AM7" s="4">
        <v>369</v>
      </c>
      <c r="AN7" s="4">
        <v>80</v>
      </c>
      <c r="AO7" s="4">
        <v>15.383107000000001</v>
      </c>
      <c r="AP7" s="4">
        <v>1739</v>
      </c>
      <c r="AQ7" s="4">
        <v>0</v>
      </c>
      <c r="AR7" s="4">
        <v>30</v>
      </c>
      <c r="AS7" s="4">
        <v>7212</v>
      </c>
      <c r="AT7" s="4">
        <v>0.02</v>
      </c>
      <c r="AU7" s="4">
        <v>7.1970000000000001</v>
      </c>
      <c r="AV7" s="4">
        <v>43158</v>
      </c>
      <c r="AW7" s="4">
        <v>0</v>
      </c>
      <c r="AX7" s="30">
        <v>0.47</v>
      </c>
      <c r="AY7">
        <v>0.85920000000000007</v>
      </c>
      <c r="AZ7" t="s">
        <v>69</v>
      </c>
      <c r="BA7" t="s">
        <v>474</v>
      </c>
      <c r="BB7">
        <v>6</v>
      </c>
      <c r="BC7" t="s">
        <v>541</v>
      </c>
      <c r="BD7">
        <v>11</v>
      </c>
      <c r="BE7">
        <v>93649.591</v>
      </c>
      <c r="BF7">
        <v>5.4747681706372855E-2</v>
      </c>
      <c r="BG7">
        <v>4.703920812211556E-2</v>
      </c>
      <c r="BH7">
        <v>236368.20600000006</v>
      </c>
      <c r="BI7">
        <v>2.1691149104884261E-2</v>
      </c>
      <c r="BJ7">
        <v>1.863703531091656E-2</v>
      </c>
      <c r="BK7">
        <v>1</v>
      </c>
      <c r="BL7" t="s">
        <v>67</v>
      </c>
      <c r="BM7">
        <v>1</v>
      </c>
      <c r="BN7" t="s">
        <v>540</v>
      </c>
    </row>
    <row r="8" spans="1:66">
      <c r="A8" s="139" t="str">
        <f t="shared" ref="A8:A49" si="20">W8</f>
        <v>공영급행</v>
      </c>
      <c r="B8" s="139" t="str">
        <f t="shared" si="1"/>
        <v>14-1</v>
      </c>
      <c r="C8" s="140" t="str">
        <f t="shared" ref="C8:C49" si="21">Y8</f>
        <v>70바3111</v>
      </c>
      <c r="D8" s="114" t="str">
        <f t="shared" ref="D8:D49" si="22">Z8</f>
        <v>대형</v>
      </c>
      <c r="E8" s="110" t="str">
        <f t="shared" si="16"/>
        <v>B</v>
      </c>
      <c r="F8" s="160">
        <f t="shared" si="17"/>
        <v>0.90653846153846163</v>
      </c>
      <c r="G8" s="161">
        <f t="shared" si="18"/>
        <v>2.3570000000000002</v>
      </c>
      <c r="H8" s="162">
        <f t="shared" si="19"/>
        <v>2.6</v>
      </c>
      <c r="I8" s="163">
        <f t="shared" ref="I8:I49" si="23">AC8</f>
        <v>5693.0829999999996</v>
      </c>
      <c r="J8" s="164">
        <f t="shared" ref="J8:J49" si="24">AI8/AH8</f>
        <v>2.7731051240695345E-2</v>
      </c>
      <c r="K8" s="164">
        <f t="shared" ref="K8:K49" si="25">AJ8/AH8</f>
        <v>0.32312862142339904</v>
      </c>
      <c r="L8" s="164">
        <f t="shared" ref="L8:L49" si="26">AK8/AC8</f>
        <v>0.23186031189076289</v>
      </c>
      <c r="M8" s="165">
        <f t="shared" ref="M8:M49" si="27">AG8</f>
        <v>7.1079999999999997</v>
      </c>
      <c r="N8" s="166">
        <f t="shared" ref="N8:N49" si="28">IF(AW8=0,AT8,"속도계이상")</f>
        <v>1.7999999999999999E-2</v>
      </c>
      <c r="O8" s="166">
        <f t="shared" ref="O8:O49" si="29">IF(AW8=0,AU8,"속도계이상")</f>
        <v>6.569</v>
      </c>
      <c r="P8" s="167">
        <f t="shared" ref="P8:P49" si="30">AQ8/60</f>
        <v>0</v>
      </c>
      <c r="Q8" s="168">
        <f t="shared" ref="Q8:Q49" si="31">AN8</f>
        <v>74</v>
      </c>
      <c r="R8" s="169">
        <f t="shared" ref="R8:R49" si="32">AC8/(AH8-AI8-AJ8)</f>
        <v>24.097408899228338</v>
      </c>
      <c r="S8" s="141">
        <f t="shared" ref="S8:S49" si="33">IF(AW8=0,AL8,"속도계이상")</f>
        <v>1</v>
      </c>
      <c r="T8" s="141">
        <f t="shared" ref="T8:T49" si="34">IF(AW8=0,AM8,"속도계이상")</f>
        <v>374</v>
      </c>
      <c r="U8" t="s">
        <v>118</v>
      </c>
      <c r="V8" s="5" t="s">
        <v>119</v>
      </c>
      <c r="W8" t="s">
        <v>118</v>
      </c>
      <c r="X8" s="5" t="s">
        <v>119</v>
      </c>
      <c r="Y8" t="s">
        <v>240</v>
      </c>
      <c r="Z8" t="s">
        <v>146</v>
      </c>
      <c r="AA8" t="s">
        <v>48</v>
      </c>
      <c r="AB8">
        <v>504</v>
      </c>
      <c r="AC8" s="1">
        <v>5693.0829999999996</v>
      </c>
      <c r="AD8" s="1">
        <v>2415.3609999999999</v>
      </c>
      <c r="AE8" s="28">
        <v>2.3570000000000002</v>
      </c>
      <c r="AF8">
        <v>2.6</v>
      </c>
      <c r="AG8">
        <v>7.1079999999999997</v>
      </c>
      <c r="AH8">
        <v>363.94736399999999</v>
      </c>
      <c r="AI8">
        <v>10.092643000000001</v>
      </c>
      <c r="AJ8">
        <v>117.60181</v>
      </c>
      <c r="AK8">
        <v>1320</v>
      </c>
      <c r="AL8">
        <v>1</v>
      </c>
      <c r="AM8">
        <v>374</v>
      </c>
      <c r="AN8">
        <v>74</v>
      </c>
      <c r="AO8">
        <v>15.642599000000001</v>
      </c>
      <c r="AP8">
        <v>706.4</v>
      </c>
      <c r="AQ8">
        <v>0</v>
      </c>
      <c r="AR8">
        <v>15</v>
      </c>
      <c r="AS8">
        <v>3592</v>
      </c>
      <c r="AT8">
        <v>1.7999999999999999E-2</v>
      </c>
      <c r="AU8">
        <v>6.569</v>
      </c>
      <c r="AV8">
        <v>49037</v>
      </c>
      <c r="AW8">
        <v>0</v>
      </c>
      <c r="AX8" s="29">
        <v>0.46</v>
      </c>
      <c r="AY8">
        <v>0.90653846153846163</v>
      </c>
      <c r="AZ8" t="s">
        <v>68</v>
      </c>
      <c r="BA8" t="s">
        <v>474</v>
      </c>
      <c r="BB8">
        <v>3</v>
      </c>
      <c r="BC8" t="s">
        <v>542</v>
      </c>
      <c r="BD8">
        <v>9</v>
      </c>
      <c r="BE8">
        <v>93649.591</v>
      </c>
      <c r="BF8">
        <v>6.0791327962126385E-2</v>
      </c>
      <c r="BG8">
        <v>5.5109676925666116E-2</v>
      </c>
      <c r="BH8">
        <v>236368.20600000006</v>
      </c>
      <c r="BI8">
        <v>2.4085654734799646E-2</v>
      </c>
      <c r="BJ8">
        <v>2.1834572388431835E-2</v>
      </c>
      <c r="BK8">
        <v>1</v>
      </c>
      <c r="BL8" t="s">
        <v>69</v>
      </c>
      <c r="BM8">
        <v>1</v>
      </c>
      <c r="BN8" t="s">
        <v>540</v>
      </c>
    </row>
    <row r="9" spans="1:66">
      <c r="A9" s="142" t="str">
        <f t="shared" si="20"/>
        <v>공영급행</v>
      </c>
      <c r="B9" s="142" t="str">
        <f t="shared" si="1"/>
        <v>14-1</v>
      </c>
      <c r="C9" s="143" t="str">
        <f t="shared" si="21"/>
        <v>70바3112</v>
      </c>
      <c r="D9" s="131" t="str">
        <f t="shared" si="22"/>
        <v>대형</v>
      </c>
      <c r="E9" s="127" t="str">
        <f t="shared" si="16"/>
        <v>B</v>
      </c>
      <c r="F9" s="150">
        <f t="shared" si="17"/>
        <v>0.90391304347826107</v>
      </c>
      <c r="G9" s="151">
        <f t="shared" si="18"/>
        <v>2.0790000000000002</v>
      </c>
      <c r="H9" s="152">
        <f t="shared" si="19"/>
        <v>2.2999999999999998</v>
      </c>
      <c r="I9" s="153">
        <f t="shared" si="23"/>
        <v>4942.4160000000002</v>
      </c>
      <c r="J9" s="154">
        <f t="shared" si="24"/>
        <v>2.3221455408078868E-2</v>
      </c>
      <c r="K9" s="154">
        <f t="shared" si="25"/>
        <v>0.34091476642530583</v>
      </c>
      <c r="L9" s="154">
        <f t="shared" si="26"/>
        <v>0.13859618453808825</v>
      </c>
      <c r="M9" s="155">
        <f t="shared" si="27"/>
        <v>9.5190000000000001</v>
      </c>
      <c r="N9" s="156">
        <f t="shared" si="28"/>
        <v>0.02</v>
      </c>
      <c r="O9" s="156">
        <f t="shared" si="29"/>
        <v>7.1829999999999998</v>
      </c>
      <c r="P9" s="157">
        <f t="shared" si="30"/>
        <v>0.41833333333333333</v>
      </c>
      <c r="Q9" s="158">
        <f t="shared" si="31"/>
        <v>88</v>
      </c>
      <c r="R9" s="159">
        <f t="shared" si="32"/>
        <v>24.888567695715608</v>
      </c>
      <c r="S9" s="144">
        <f t="shared" si="33"/>
        <v>1</v>
      </c>
      <c r="T9" s="144">
        <f t="shared" si="34"/>
        <v>355</v>
      </c>
      <c r="U9" t="s">
        <v>118</v>
      </c>
      <c r="V9" s="5" t="s">
        <v>119</v>
      </c>
      <c r="W9" t="s">
        <v>118</v>
      </c>
      <c r="X9" s="5" t="s">
        <v>119</v>
      </c>
      <c r="Y9" t="s">
        <v>241</v>
      </c>
      <c r="Z9" t="s">
        <v>146</v>
      </c>
      <c r="AA9" t="s">
        <v>48</v>
      </c>
      <c r="AB9">
        <v>504</v>
      </c>
      <c r="AC9" s="1">
        <v>4942.4160000000002</v>
      </c>
      <c r="AD9" s="1">
        <v>2377.239</v>
      </c>
      <c r="AE9" s="28">
        <v>2.0790000000000002</v>
      </c>
      <c r="AF9">
        <v>2.2999999999999998</v>
      </c>
      <c r="AG9">
        <v>9.5190000000000001</v>
      </c>
      <c r="AH9">
        <v>312.30238900000001</v>
      </c>
      <c r="AI9">
        <v>7.252116</v>
      </c>
      <c r="AJ9">
        <v>106.468496</v>
      </c>
      <c r="AK9">
        <v>685</v>
      </c>
      <c r="AL9">
        <v>1</v>
      </c>
      <c r="AM9">
        <v>355</v>
      </c>
      <c r="AN9">
        <v>88</v>
      </c>
      <c r="AO9">
        <v>15.825737999999999</v>
      </c>
      <c r="AP9">
        <v>1442</v>
      </c>
      <c r="AQ9">
        <v>25.1</v>
      </c>
      <c r="AR9">
        <v>18</v>
      </c>
      <c r="AS9">
        <v>3489</v>
      </c>
      <c r="AT9">
        <v>0.02</v>
      </c>
      <c r="AU9">
        <v>7.1829999999999998</v>
      </c>
      <c r="AV9">
        <v>44801</v>
      </c>
      <c r="AW9">
        <v>0</v>
      </c>
      <c r="AX9" s="29">
        <v>0.46</v>
      </c>
      <c r="AY9">
        <v>0.90391304347826107</v>
      </c>
      <c r="AZ9" t="s">
        <v>68</v>
      </c>
      <c r="BA9" t="s">
        <v>474</v>
      </c>
      <c r="BB9">
        <v>4</v>
      </c>
      <c r="BC9" t="s">
        <v>543</v>
      </c>
      <c r="BD9">
        <v>13</v>
      </c>
      <c r="BE9">
        <v>93649.591</v>
      </c>
      <c r="BF9">
        <v>5.2775628245936491E-2</v>
      </c>
      <c r="BG9">
        <v>4.7704578749261733E-2</v>
      </c>
      <c r="BH9">
        <v>236368.20600000006</v>
      </c>
      <c r="BI9">
        <v>2.090981728735547E-2</v>
      </c>
      <c r="BJ9">
        <v>1.8900656582787841E-2</v>
      </c>
      <c r="BK9">
        <v>1</v>
      </c>
      <c r="BL9" t="s">
        <v>67</v>
      </c>
      <c r="BM9">
        <v>2</v>
      </c>
      <c r="BN9" t="s">
        <v>540</v>
      </c>
    </row>
    <row r="10" spans="1:66">
      <c r="A10" s="139" t="str">
        <f t="shared" si="20"/>
        <v>공영급행</v>
      </c>
      <c r="B10" s="139" t="str">
        <f t="shared" si="1"/>
        <v>14-1</v>
      </c>
      <c r="C10" s="140" t="str">
        <f t="shared" si="21"/>
        <v>70바3113</v>
      </c>
      <c r="D10" s="114" t="str">
        <f t="shared" si="22"/>
        <v>대형</v>
      </c>
      <c r="E10" s="110" t="str">
        <f t="shared" si="16"/>
        <v>D</v>
      </c>
      <c r="F10" s="160">
        <f t="shared" si="17"/>
        <v>0.81961538461538452</v>
      </c>
      <c r="G10" s="161">
        <f t="shared" si="18"/>
        <v>2.1309999999999998</v>
      </c>
      <c r="H10" s="162">
        <f t="shared" si="19"/>
        <v>2.6</v>
      </c>
      <c r="I10" s="163">
        <f t="shared" si="23"/>
        <v>5554.8280000000004</v>
      </c>
      <c r="J10" s="164">
        <f t="shared" si="24"/>
        <v>1.8587216808248777E-2</v>
      </c>
      <c r="K10" s="164">
        <f t="shared" si="25"/>
        <v>0.33724707767034523</v>
      </c>
      <c r="L10" s="164">
        <f t="shared" si="26"/>
        <v>0.17930348158394821</v>
      </c>
      <c r="M10" s="165">
        <f t="shared" si="27"/>
        <v>8.5299999999999994</v>
      </c>
      <c r="N10" s="166">
        <f t="shared" si="28"/>
        <v>0</v>
      </c>
      <c r="O10" s="166">
        <f t="shared" si="29"/>
        <v>7.5789999999999997</v>
      </c>
      <c r="P10" s="167">
        <f t="shared" si="30"/>
        <v>0</v>
      </c>
      <c r="Q10" s="168">
        <f t="shared" si="31"/>
        <v>76</v>
      </c>
      <c r="R10" s="169">
        <f t="shared" si="32"/>
        <v>24.508534076245081</v>
      </c>
      <c r="S10" s="141">
        <f t="shared" si="33"/>
        <v>0</v>
      </c>
      <c r="T10" s="141">
        <f t="shared" si="34"/>
        <v>421</v>
      </c>
      <c r="U10" t="s">
        <v>118</v>
      </c>
      <c r="V10" t="s">
        <v>119</v>
      </c>
      <c r="W10" s="4" t="s">
        <v>118</v>
      </c>
      <c r="X10" t="s">
        <v>119</v>
      </c>
      <c r="Y10" s="4" t="s">
        <v>217</v>
      </c>
      <c r="Z10" s="4" t="s">
        <v>146</v>
      </c>
      <c r="AA10" s="4" t="s">
        <v>48</v>
      </c>
      <c r="AB10" s="4">
        <v>504</v>
      </c>
      <c r="AC10" s="4">
        <v>5554.8280000000004</v>
      </c>
      <c r="AD10" s="4">
        <v>2607.0410000000002</v>
      </c>
      <c r="AE10" s="4">
        <v>2.1309999999999998</v>
      </c>
      <c r="AF10" s="4">
        <v>2.6</v>
      </c>
      <c r="AG10" s="4">
        <v>8.5299999999999994</v>
      </c>
      <c r="AH10" s="4">
        <v>351.84848099999999</v>
      </c>
      <c r="AI10" s="4">
        <v>6.5398839999999998</v>
      </c>
      <c r="AJ10" s="4">
        <v>118.65987199999999</v>
      </c>
      <c r="AK10" s="4">
        <v>996</v>
      </c>
      <c r="AL10" s="4">
        <v>0</v>
      </c>
      <c r="AM10" s="4">
        <v>421</v>
      </c>
      <c r="AN10" s="4">
        <v>76</v>
      </c>
      <c r="AO10" s="4">
        <v>15.787557</v>
      </c>
      <c r="AP10" s="4">
        <v>1278.2</v>
      </c>
      <c r="AQ10" s="4">
        <v>0</v>
      </c>
      <c r="AR10" s="4">
        <v>10</v>
      </c>
      <c r="AS10" s="4">
        <v>2536</v>
      </c>
      <c r="AT10" s="4">
        <v>0</v>
      </c>
      <c r="AU10" s="4">
        <v>7.5789999999999997</v>
      </c>
      <c r="AV10" s="4">
        <v>45230</v>
      </c>
      <c r="AW10" s="4">
        <v>0</v>
      </c>
      <c r="AX10" s="30">
        <v>0.45</v>
      </c>
      <c r="AY10">
        <v>0.81961538461538452</v>
      </c>
      <c r="AZ10" t="s">
        <v>67</v>
      </c>
      <c r="BA10" t="s">
        <v>474</v>
      </c>
      <c r="BB10">
        <v>6</v>
      </c>
      <c r="BC10" t="s">
        <v>477</v>
      </c>
      <c r="BD10">
        <v>12</v>
      </c>
      <c r="BE10">
        <v>93649.591</v>
      </c>
      <c r="BF10">
        <v>5.9315026800277219E-2</v>
      </c>
      <c r="BG10">
        <v>4.8615508504381053E-2</v>
      </c>
      <c r="BH10">
        <v>236368.20600000006</v>
      </c>
      <c r="BI10">
        <v>2.3500741042981048E-2</v>
      </c>
      <c r="BJ10">
        <v>1.9261568908689464E-2</v>
      </c>
      <c r="BK10">
        <v>1</v>
      </c>
      <c r="BL10" t="s">
        <v>70</v>
      </c>
      <c r="BM10">
        <v>1</v>
      </c>
      <c r="BN10" t="s">
        <v>540</v>
      </c>
    </row>
    <row r="11" spans="1:66">
      <c r="A11" s="142" t="str">
        <f t="shared" si="20"/>
        <v>공영급행</v>
      </c>
      <c r="B11" s="142" t="str">
        <f t="shared" si="1"/>
        <v>14-1</v>
      </c>
      <c r="C11" s="143" t="str">
        <f t="shared" si="21"/>
        <v>70바3125</v>
      </c>
      <c r="D11" s="131" t="str">
        <f t="shared" si="22"/>
        <v>대형</v>
      </c>
      <c r="E11" s="127" t="str">
        <f t="shared" si="16"/>
        <v>D</v>
      </c>
      <c r="F11" s="150">
        <f t="shared" si="17"/>
        <v>0.81782608695652181</v>
      </c>
      <c r="G11" s="151">
        <f t="shared" si="18"/>
        <v>1.881</v>
      </c>
      <c r="H11" s="152">
        <f t="shared" si="19"/>
        <v>2.2999999999999998</v>
      </c>
      <c r="I11" s="153">
        <f t="shared" si="23"/>
        <v>5085.21</v>
      </c>
      <c r="J11" s="154">
        <f t="shared" si="24"/>
        <v>2.2999884468301906E-2</v>
      </c>
      <c r="K11" s="154">
        <f t="shared" si="25"/>
        <v>0.34677102265235565</v>
      </c>
      <c r="L11" s="154">
        <f t="shared" si="26"/>
        <v>0.15417259070913492</v>
      </c>
      <c r="M11" s="155">
        <f t="shared" si="27"/>
        <v>13.946</v>
      </c>
      <c r="N11" s="156">
        <f t="shared" si="28"/>
        <v>0</v>
      </c>
      <c r="O11" s="156">
        <f t="shared" si="29"/>
        <v>6.9420000000000002</v>
      </c>
      <c r="P11" s="157">
        <f t="shared" si="30"/>
        <v>0</v>
      </c>
      <c r="Q11" s="158">
        <f t="shared" si="31"/>
        <v>81</v>
      </c>
      <c r="R11" s="159">
        <f t="shared" si="32"/>
        <v>24.784127104949981</v>
      </c>
      <c r="S11" s="144">
        <f t="shared" si="33"/>
        <v>0</v>
      </c>
      <c r="T11" s="144">
        <f t="shared" si="34"/>
        <v>353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207</v>
      </c>
      <c r="Z11" t="s">
        <v>146</v>
      </c>
      <c r="AA11" t="s">
        <v>48</v>
      </c>
      <c r="AB11">
        <v>504</v>
      </c>
      <c r="AC11" s="1">
        <v>5085.21</v>
      </c>
      <c r="AD11" s="1">
        <v>2702.9290000000001</v>
      </c>
      <c r="AE11" s="28">
        <v>1.881</v>
      </c>
      <c r="AF11">
        <v>2.2999999999999998</v>
      </c>
      <c r="AG11">
        <v>13.946</v>
      </c>
      <c r="AH11">
        <v>325.56433099999998</v>
      </c>
      <c r="AI11">
        <v>7.4879420000000003</v>
      </c>
      <c r="AJ11">
        <v>112.896276</v>
      </c>
      <c r="AK11">
        <v>784</v>
      </c>
      <c r="AL11">
        <v>0</v>
      </c>
      <c r="AM11">
        <v>353</v>
      </c>
      <c r="AN11">
        <v>81</v>
      </c>
      <c r="AO11">
        <v>15.619676999999999</v>
      </c>
      <c r="AP11">
        <v>1494.3</v>
      </c>
      <c r="AQ11">
        <v>0</v>
      </c>
      <c r="AR11">
        <v>24</v>
      </c>
      <c r="AS11">
        <v>5530</v>
      </c>
      <c r="AT11">
        <v>0</v>
      </c>
      <c r="AU11">
        <v>6.9420000000000002</v>
      </c>
      <c r="AV11">
        <v>43815</v>
      </c>
      <c r="AW11">
        <v>0</v>
      </c>
      <c r="AX11" s="29">
        <v>0.53</v>
      </c>
      <c r="AY11">
        <v>0.81782608695652181</v>
      </c>
      <c r="AZ11" t="s">
        <v>67</v>
      </c>
      <c r="BA11" t="s">
        <v>474</v>
      </c>
      <c r="BB11">
        <v>7</v>
      </c>
      <c r="BC11" t="s">
        <v>484</v>
      </c>
      <c r="BD11">
        <v>7</v>
      </c>
      <c r="BE11">
        <v>93649.591</v>
      </c>
      <c r="BF11">
        <v>5.4300397318339598E-2</v>
      </c>
      <c r="BG11">
        <v>4.4408281459042083E-2</v>
      </c>
      <c r="BH11">
        <v>236368.20600000006</v>
      </c>
      <c r="BI11">
        <v>2.1513934069457712E-2</v>
      </c>
      <c r="BJ11">
        <v>1.7594656515065199E-2</v>
      </c>
      <c r="BK11">
        <v>1</v>
      </c>
      <c r="BL11" t="s">
        <v>70</v>
      </c>
      <c r="BM11">
        <v>1</v>
      </c>
      <c r="BN11" t="s">
        <v>540</v>
      </c>
    </row>
    <row r="12" spans="1:66" s="2" customFormat="1">
      <c r="A12" s="139" t="str">
        <f t="shared" si="20"/>
        <v>공영급행</v>
      </c>
      <c r="B12" s="139" t="str">
        <f t="shared" si="1"/>
        <v>14-1</v>
      </c>
      <c r="C12" s="140" t="str">
        <f t="shared" si="21"/>
        <v>70바3131</v>
      </c>
      <c r="D12" s="114" t="str">
        <f t="shared" si="22"/>
        <v>대형</v>
      </c>
      <c r="E12" s="110" t="str">
        <f t="shared" si="16"/>
        <v>C</v>
      </c>
      <c r="F12" s="160">
        <f t="shared" si="17"/>
        <v>0.8960869565217392</v>
      </c>
      <c r="G12" s="161">
        <f t="shared" si="18"/>
        <v>2.0609999999999999</v>
      </c>
      <c r="H12" s="162">
        <f t="shared" si="19"/>
        <v>2.2999999999999998</v>
      </c>
      <c r="I12" s="163">
        <f t="shared" si="23"/>
        <v>5784.2740000000003</v>
      </c>
      <c r="J12" s="164">
        <f t="shared" si="24"/>
        <v>2.1162418966346436E-2</v>
      </c>
      <c r="K12" s="164">
        <f t="shared" si="25"/>
        <v>0.33055806857134279</v>
      </c>
      <c r="L12" s="164">
        <f t="shared" si="26"/>
        <v>8.938027486249786E-2</v>
      </c>
      <c r="M12" s="165">
        <f t="shared" si="27"/>
        <v>9.4559999999999995</v>
      </c>
      <c r="N12" s="166">
        <f t="shared" si="28"/>
        <v>1.7000000000000001E-2</v>
      </c>
      <c r="O12" s="166">
        <f t="shared" si="29"/>
        <v>8.4890000000000008</v>
      </c>
      <c r="P12" s="167">
        <f t="shared" si="30"/>
        <v>0.28000000000000003</v>
      </c>
      <c r="Q12" s="168">
        <f t="shared" si="31"/>
        <v>85</v>
      </c>
      <c r="R12" s="169">
        <f t="shared" si="32"/>
        <v>24.580331856411789</v>
      </c>
      <c r="S12" s="141">
        <f t="shared" si="33"/>
        <v>1</v>
      </c>
      <c r="T12" s="141">
        <f t="shared" si="34"/>
        <v>491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242</v>
      </c>
      <c r="Z12" t="s">
        <v>146</v>
      </c>
      <c r="AA12" t="s">
        <v>48</v>
      </c>
      <c r="AB12">
        <v>504</v>
      </c>
      <c r="AC12" s="1">
        <v>5784.2740000000003</v>
      </c>
      <c r="AD12" s="1">
        <v>2806.0149999999999</v>
      </c>
      <c r="AE12" s="28">
        <v>2.0609999999999999</v>
      </c>
      <c r="AF12">
        <v>2.2999999999999998</v>
      </c>
      <c r="AG12">
        <v>9.4559999999999995</v>
      </c>
      <c r="AH12">
        <v>362.99347499999999</v>
      </c>
      <c r="AI12">
        <v>7.6818200000000001</v>
      </c>
      <c r="AJ12">
        <v>119.990422</v>
      </c>
      <c r="AK12">
        <v>517</v>
      </c>
      <c r="AL12">
        <v>1</v>
      </c>
      <c r="AM12">
        <v>491</v>
      </c>
      <c r="AN12">
        <v>85</v>
      </c>
      <c r="AO12">
        <v>15.934925</v>
      </c>
      <c r="AP12">
        <v>1309.0999999999999</v>
      </c>
      <c r="AQ12">
        <v>16.8</v>
      </c>
      <c r="AR12">
        <v>8</v>
      </c>
      <c r="AS12">
        <v>2152</v>
      </c>
      <c r="AT12">
        <v>1.7000000000000001E-2</v>
      </c>
      <c r="AU12">
        <v>8.4890000000000008</v>
      </c>
      <c r="AV12">
        <v>48568</v>
      </c>
      <c r="AW12">
        <v>0</v>
      </c>
      <c r="AX12" s="29">
        <v>0.46</v>
      </c>
      <c r="AY12" s="2">
        <v>0.8960869565217392</v>
      </c>
      <c r="AZ12" s="2" t="s">
        <v>69</v>
      </c>
      <c r="BA12" s="2" t="s">
        <v>474</v>
      </c>
      <c r="BB12" s="2">
        <v>2</v>
      </c>
      <c r="BC12" s="2" t="s">
        <v>485</v>
      </c>
      <c r="BD12" s="2">
        <v>11</v>
      </c>
      <c r="BE12" s="2">
        <v>93649.591</v>
      </c>
      <c r="BF12" s="2">
        <v>6.1765074873631857E-2</v>
      </c>
      <c r="BG12" s="2">
        <v>5.5346877962850115E-2</v>
      </c>
      <c r="BH12" s="2">
        <v>236368.20600000006</v>
      </c>
      <c r="BI12" s="2">
        <v>2.4471455353009697E-2</v>
      </c>
      <c r="BJ12" s="2">
        <v>2.1928551948936083E-2</v>
      </c>
      <c r="BK12" s="2">
        <v>1</v>
      </c>
      <c r="BL12" s="2" t="s">
        <v>67</v>
      </c>
      <c r="BM12" s="2">
        <v>1</v>
      </c>
      <c r="BN12" s="2" t="s">
        <v>540</v>
      </c>
    </row>
    <row r="13" spans="1:66">
      <c r="A13" s="142" t="str">
        <f t="shared" si="20"/>
        <v>공영급행</v>
      </c>
      <c r="B13" s="142" t="str">
        <f t="shared" si="1"/>
        <v>14-1</v>
      </c>
      <c r="C13" s="143" t="str">
        <f t="shared" si="21"/>
        <v>70바3132</v>
      </c>
      <c r="D13" s="131" t="str">
        <f t="shared" si="22"/>
        <v>대형</v>
      </c>
      <c r="E13" s="127" t="str">
        <f t="shared" si="16"/>
        <v>D</v>
      </c>
      <c r="F13" s="150">
        <f t="shared" si="17"/>
        <v>0.84923076923076923</v>
      </c>
      <c r="G13" s="151">
        <f t="shared" si="18"/>
        <v>2.2080000000000002</v>
      </c>
      <c r="H13" s="152">
        <f t="shared" si="19"/>
        <v>2.6</v>
      </c>
      <c r="I13" s="153">
        <f t="shared" si="23"/>
        <v>4863.8310000000001</v>
      </c>
      <c r="J13" s="154">
        <f t="shared" si="24"/>
        <v>1.5179366037435953E-2</v>
      </c>
      <c r="K13" s="154">
        <f t="shared" si="25"/>
        <v>0.33583096447201671</v>
      </c>
      <c r="L13" s="154">
        <f t="shared" si="26"/>
        <v>0.21382321877548788</v>
      </c>
      <c r="M13" s="155">
        <f t="shared" si="27"/>
        <v>10.186</v>
      </c>
      <c r="N13" s="156">
        <f t="shared" si="28"/>
        <v>0.10299999999999999</v>
      </c>
      <c r="O13" s="156">
        <f t="shared" si="29"/>
        <v>4.8109999999999999</v>
      </c>
      <c r="P13" s="157">
        <f t="shared" si="30"/>
        <v>6.6666666666666666E-2</v>
      </c>
      <c r="Q13" s="158">
        <f t="shared" si="31"/>
        <v>83</v>
      </c>
      <c r="R13" s="159">
        <f t="shared" si="32"/>
        <v>24.804622640753127</v>
      </c>
      <c r="S13" s="144">
        <f t="shared" si="33"/>
        <v>5</v>
      </c>
      <c r="T13" s="144">
        <f t="shared" si="34"/>
        <v>234</v>
      </c>
      <c r="U13" t="s">
        <v>118</v>
      </c>
      <c r="V13" t="s">
        <v>119</v>
      </c>
      <c r="W13" s="4" t="s">
        <v>118</v>
      </c>
      <c r="X13" t="s">
        <v>119</v>
      </c>
      <c r="Y13" s="4" t="s">
        <v>213</v>
      </c>
      <c r="Z13" s="4" t="s">
        <v>146</v>
      </c>
      <c r="AA13" s="4" t="s">
        <v>48</v>
      </c>
      <c r="AB13" s="4">
        <v>504</v>
      </c>
      <c r="AC13" s="4">
        <v>4863.8310000000001</v>
      </c>
      <c r="AD13" s="4">
        <v>2202.4459999999999</v>
      </c>
      <c r="AE13" s="4">
        <v>2.2080000000000002</v>
      </c>
      <c r="AF13" s="4">
        <v>2.6</v>
      </c>
      <c r="AG13" s="4">
        <v>10.186</v>
      </c>
      <c r="AH13" s="4">
        <v>302.13989099999998</v>
      </c>
      <c r="AI13" s="4">
        <v>4.5862920000000003</v>
      </c>
      <c r="AJ13" s="4">
        <v>101.46793099999999</v>
      </c>
      <c r="AK13" s="4">
        <v>1040</v>
      </c>
      <c r="AL13" s="4">
        <v>5</v>
      </c>
      <c r="AM13" s="4">
        <v>234</v>
      </c>
      <c r="AN13" s="4">
        <v>83</v>
      </c>
      <c r="AO13" s="4">
        <v>16.097943000000001</v>
      </c>
      <c r="AP13" s="4">
        <v>1614.7</v>
      </c>
      <c r="AQ13" s="4">
        <v>4</v>
      </c>
      <c r="AR13" s="4">
        <v>21</v>
      </c>
      <c r="AS13" s="4">
        <v>7247</v>
      </c>
      <c r="AT13" s="4">
        <v>0.10299999999999999</v>
      </c>
      <c r="AU13" s="4">
        <v>4.8109999999999999</v>
      </c>
      <c r="AV13" s="4">
        <v>42766</v>
      </c>
      <c r="AW13" s="4">
        <v>0</v>
      </c>
      <c r="AX13" s="30">
        <v>0.51</v>
      </c>
      <c r="AY13">
        <v>0.84923076923076923</v>
      </c>
      <c r="AZ13" t="s">
        <v>67</v>
      </c>
      <c r="BA13" t="s">
        <v>474</v>
      </c>
      <c r="BB13">
        <v>2</v>
      </c>
      <c r="BC13" t="s">
        <v>480</v>
      </c>
      <c r="BD13">
        <v>7</v>
      </c>
      <c r="BE13">
        <v>93649.591</v>
      </c>
      <c r="BF13">
        <v>5.1936489503728853E-2</v>
      </c>
      <c r="BG13">
        <v>4.4106064932397424E-2</v>
      </c>
      <c r="BH13">
        <v>236368.20600000006</v>
      </c>
      <c r="BI13">
        <v>2.0577348714995954E-2</v>
      </c>
      <c r="BJ13">
        <v>1.7474917677965794E-2</v>
      </c>
      <c r="BK13">
        <v>1</v>
      </c>
      <c r="BL13" t="s">
        <v>70</v>
      </c>
      <c r="BM13">
        <v>1</v>
      </c>
      <c r="BN13" t="s">
        <v>540</v>
      </c>
    </row>
    <row r="14" spans="1:66">
      <c r="A14" s="139" t="str">
        <f t="shared" si="20"/>
        <v>공영급행</v>
      </c>
      <c r="B14" s="139" t="str">
        <f t="shared" si="1"/>
        <v>14-1</v>
      </c>
      <c r="C14" s="140" t="str">
        <f t="shared" si="21"/>
        <v>70바3133</v>
      </c>
      <c r="D14" s="114" t="str">
        <f t="shared" si="22"/>
        <v>대형</v>
      </c>
      <c r="E14" s="110" t="str">
        <f t="shared" si="16"/>
        <v>B</v>
      </c>
      <c r="F14" s="160">
        <f t="shared" si="17"/>
        <v>0.90708333333333335</v>
      </c>
      <c r="G14" s="161">
        <f t="shared" si="18"/>
        <v>2.177</v>
      </c>
      <c r="H14" s="162">
        <f t="shared" si="19"/>
        <v>2.4</v>
      </c>
      <c r="I14" s="163">
        <f t="shared" si="23"/>
        <v>4958.7579999999998</v>
      </c>
      <c r="J14" s="164">
        <f t="shared" si="24"/>
        <v>1.4399995828587831E-2</v>
      </c>
      <c r="K14" s="164">
        <f t="shared" si="25"/>
        <v>0.32369219407695565</v>
      </c>
      <c r="L14" s="164">
        <f t="shared" si="26"/>
        <v>9.2361837379440578E-2</v>
      </c>
      <c r="M14" s="165">
        <f t="shared" si="27"/>
        <v>8.89</v>
      </c>
      <c r="N14" s="166">
        <f t="shared" si="28"/>
        <v>0.04</v>
      </c>
      <c r="O14" s="166">
        <f t="shared" si="29"/>
        <v>4.5170000000000003</v>
      </c>
      <c r="P14" s="167">
        <f t="shared" si="30"/>
        <v>9.3333333333333324E-2</v>
      </c>
      <c r="Q14" s="168">
        <f t="shared" si="31"/>
        <v>84</v>
      </c>
      <c r="R14" s="169">
        <f t="shared" si="32"/>
        <v>24.537225943751153</v>
      </c>
      <c r="S14" s="141">
        <f t="shared" si="33"/>
        <v>2</v>
      </c>
      <c r="T14" s="141">
        <f t="shared" si="34"/>
        <v>224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243</v>
      </c>
      <c r="Z14" t="s">
        <v>146</v>
      </c>
      <c r="AA14" t="s">
        <v>48</v>
      </c>
      <c r="AB14">
        <v>504</v>
      </c>
      <c r="AC14" s="1">
        <v>4958.7579999999998</v>
      </c>
      <c r="AD14" s="1">
        <v>2277.578</v>
      </c>
      <c r="AE14" s="28">
        <v>2.177</v>
      </c>
      <c r="AF14">
        <v>2.4</v>
      </c>
      <c r="AG14">
        <v>8.89</v>
      </c>
      <c r="AH14">
        <v>305.31626899999998</v>
      </c>
      <c r="AI14">
        <v>4.3965529999999999</v>
      </c>
      <c r="AJ14">
        <v>98.828492999999995</v>
      </c>
      <c r="AK14">
        <v>458</v>
      </c>
      <c r="AL14">
        <v>2</v>
      </c>
      <c r="AM14">
        <v>224</v>
      </c>
      <c r="AN14">
        <v>84</v>
      </c>
      <c r="AO14">
        <v>16.241381000000001</v>
      </c>
      <c r="AP14">
        <v>552.9</v>
      </c>
      <c r="AQ14">
        <v>5.6</v>
      </c>
      <c r="AR14">
        <v>4</v>
      </c>
      <c r="AS14">
        <v>104</v>
      </c>
      <c r="AT14">
        <v>0.04</v>
      </c>
      <c r="AU14">
        <v>4.5170000000000003</v>
      </c>
      <c r="AV14">
        <v>41110</v>
      </c>
      <c r="AW14">
        <v>0</v>
      </c>
      <c r="AX14" s="29">
        <v>0.47</v>
      </c>
      <c r="AY14">
        <v>0.90708333333333335</v>
      </c>
      <c r="AZ14" t="s">
        <v>68</v>
      </c>
      <c r="BA14" t="s">
        <v>474</v>
      </c>
      <c r="BB14">
        <v>2</v>
      </c>
      <c r="BC14" t="s">
        <v>544</v>
      </c>
      <c r="BD14">
        <v>7</v>
      </c>
      <c r="BE14">
        <v>93649.591</v>
      </c>
      <c r="BF14">
        <v>5.2950129808895796E-2</v>
      </c>
      <c r="BG14">
        <v>4.8030180247485899E-2</v>
      </c>
      <c r="BH14">
        <v>236368.20600000006</v>
      </c>
      <c r="BI14">
        <v>2.0978955181476473E-2</v>
      </c>
      <c r="BJ14">
        <v>1.9029660595864285E-2</v>
      </c>
      <c r="BK14">
        <v>1</v>
      </c>
      <c r="BL14" t="s">
        <v>67</v>
      </c>
      <c r="BM14">
        <v>2</v>
      </c>
      <c r="BN14" t="s">
        <v>540</v>
      </c>
    </row>
    <row r="15" spans="1:66">
      <c r="A15" s="142" t="str">
        <f t="shared" si="20"/>
        <v>공영급행</v>
      </c>
      <c r="B15" s="142" t="str">
        <f t="shared" si="1"/>
        <v>14-1</v>
      </c>
      <c r="C15" s="143" t="str">
        <f t="shared" si="21"/>
        <v>70바3135</v>
      </c>
      <c r="D15" s="131" t="str">
        <f t="shared" si="22"/>
        <v>대형</v>
      </c>
      <c r="E15" s="127" t="str">
        <f t="shared" si="16"/>
        <v>D</v>
      </c>
      <c r="F15" s="150">
        <f t="shared" si="17"/>
        <v>0.8439130434782609</v>
      </c>
      <c r="G15" s="151">
        <f t="shared" si="18"/>
        <v>1.9410000000000001</v>
      </c>
      <c r="H15" s="152">
        <f t="shared" si="19"/>
        <v>2.2999999999999998</v>
      </c>
      <c r="I15" s="153">
        <f t="shared" si="23"/>
        <v>5206.3059999999996</v>
      </c>
      <c r="J15" s="154">
        <f t="shared" si="24"/>
        <v>1.8666533636545347E-2</v>
      </c>
      <c r="K15" s="154">
        <f t="shared" si="25"/>
        <v>0.34133401174457018</v>
      </c>
      <c r="L15" s="154">
        <f t="shared" si="26"/>
        <v>0.18074235359965396</v>
      </c>
      <c r="M15" s="155">
        <f t="shared" si="27"/>
        <v>11.061</v>
      </c>
      <c r="N15" s="156">
        <f t="shared" si="28"/>
        <v>3.7999999999999999E-2</v>
      </c>
      <c r="O15" s="156">
        <f t="shared" si="29"/>
        <v>6.665</v>
      </c>
      <c r="P15" s="157">
        <f t="shared" si="30"/>
        <v>9.8333333333333342E-2</v>
      </c>
      <c r="Q15" s="158">
        <f t="shared" si="31"/>
        <v>82</v>
      </c>
      <c r="R15" s="159">
        <f t="shared" si="32"/>
        <v>24.863254051164883</v>
      </c>
      <c r="S15" s="144">
        <f t="shared" si="33"/>
        <v>2</v>
      </c>
      <c r="T15" s="144">
        <f t="shared" si="34"/>
        <v>347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244</v>
      </c>
      <c r="Z15" t="s">
        <v>146</v>
      </c>
      <c r="AA15" t="s">
        <v>48</v>
      </c>
      <c r="AB15">
        <v>504</v>
      </c>
      <c r="AC15" s="1">
        <v>5206.3059999999996</v>
      </c>
      <c r="AD15" s="1">
        <v>2682.0070000000001</v>
      </c>
      <c r="AE15" s="28">
        <v>1.9410000000000001</v>
      </c>
      <c r="AF15">
        <v>2.2999999999999998</v>
      </c>
      <c r="AG15">
        <v>11.061</v>
      </c>
      <c r="AH15">
        <v>327.18404600000002</v>
      </c>
      <c r="AI15">
        <v>6.1073919999999999</v>
      </c>
      <c r="AJ15">
        <v>111.67904299999999</v>
      </c>
      <c r="AK15">
        <v>941</v>
      </c>
      <c r="AL15">
        <v>2</v>
      </c>
      <c r="AM15">
        <v>347</v>
      </c>
      <c r="AN15">
        <v>82</v>
      </c>
      <c r="AO15">
        <v>15.912469</v>
      </c>
      <c r="AP15">
        <v>1250.8</v>
      </c>
      <c r="AQ15">
        <v>5.9</v>
      </c>
      <c r="AR15">
        <v>31</v>
      </c>
      <c r="AS15">
        <v>7810</v>
      </c>
      <c r="AT15">
        <v>3.7999999999999999E-2</v>
      </c>
      <c r="AU15">
        <v>6.665</v>
      </c>
      <c r="AV15">
        <v>47472</v>
      </c>
      <c r="AW15">
        <v>0</v>
      </c>
      <c r="AX15" s="29">
        <v>0.47</v>
      </c>
      <c r="AY15">
        <v>0.8439130434782609</v>
      </c>
      <c r="AZ15" t="s">
        <v>67</v>
      </c>
      <c r="BA15" t="s">
        <v>474</v>
      </c>
      <c r="BB15">
        <v>4</v>
      </c>
      <c r="BC15" t="s">
        <v>479</v>
      </c>
      <c r="BD15">
        <v>10</v>
      </c>
      <c r="BE15">
        <v>93649.591</v>
      </c>
      <c r="BF15">
        <v>5.5593472906891817E-2</v>
      </c>
      <c r="BG15">
        <v>4.6916056918381313E-2</v>
      </c>
      <c r="BH15">
        <v>236368.20600000006</v>
      </c>
      <c r="BI15">
        <v>2.2026253395517999E-2</v>
      </c>
      <c r="BJ15">
        <v>1.8588242539434974E-2</v>
      </c>
      <c r="BK15">
        <v>1</v>
      </c>
      <c r="BL15" t="s">
        <v>67</v>
      </c>
      <c r="BM15">
        <v>0</v>
      </c>
      <c r="BN15" t="s">
        <v>545</v>
      </c>
    </row>
    <row r="16" spans="1:66">
      <c r="A16" s="139" t="str">
        <f t="shared" si="20"/>
        <v>공영급행</v>
      </c>
      <c r="B16" s="139" t="str">
        <f t="shared" si="1"/>
        <v>14-1</v>
      </c>
      <c r="C16" s="140" t="str">
        <f t="shared" si="21"/>
        <v>70바3138</v>
      </c>
      <c r="D16" s="114" t="str">
        <f t="shared" si="22"/>
        <v>대형</v>
      </c>
      <c r="E16" s="110" t="str">
        <f t="shared" si="16"/>
        <v>C</v>
      </c>
      <c r="F16" s="160">
        <f t="shared" si="17"/>
        <v>0.88347826086956527</v>
      </c>
      <c r="G16" s="161">
        <f t="shared" si="18"/>
        <v>2.032</v>
      </c>
      <c r="H16" s="162">
        <f t="shared" si="19"/>
        <v>2.2999999999999998</v>
      </c>
      <c r="I16" s="163">
        <f t="shared" si="23"/>
        <v>4016.652</v>
      </c>
      <c r="J16" s="164">
        <f t="shared" si="24"/>
        <v>1.9564124088974948E-2</v>
      </c>
      <c r="K16" s="164">
        <f t="shared" si="25"/>
        <v>0.32491941811796321</v>
      </c>
      <c r="L16" s="164">
        <f t="shared" si="26"/>
        <v>0.25693039875000373</v>
      </c>
      <c r="M16" s="165">
        <f t="shared" si="27"/>
        <v>9.1940000000000008</v>
      </c>
      <c r="N16" s="166">
        <f t="shared" si="28"/>
        <v>0</v>
      </c>
      <c r="O16" s="166">
        <f t="shared" si="29"/>
        <v>6.548</v>
      </c>
      <c r="P16" s="167">
        <f t="shared" si="30"/>
        <v>0</v>
      </c>
      <c r="Q16" s="168">
        <f t="shared" si="31"/>
        <v>77</v>
      </c>
      <c r="R16" s="169">
        <f t="shared" si="32"/>
        <v>23.851527534992755</v>
      </c>
      <c r="S16" s="141">
        <f t="shared" si="33"/>
        <v>0</v>
      </c>
      <c r="T16" s="141">
        <f t="shared" si="34"/>
        <v>263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245</v>
      </c>
      <c r="Z16" s="4" t="s">
        <v>146</v>
      </c>
      <c r="AA16" s="4" t="s">
        <v>48</v>
      </c>
      <c r="AB16" s="4">
        <v>504</v>
      </c>
      <c r="AC16" s="4">
        <v>4016.652</v>
      </c>
      <c r="AD16" s="4">
        <v>1976.2940000000001</v>
      </c>
      <c r="AE16" s="4">
        <v>2.032</v>
      </c>
      <c r="AF16" s="4">
        <v>2.2999999999999998</v>
      </c>
      <c r="AG16" s="4">
        <v>9.1940000000000008</v>
      </c>
      <c r="AH16" s="4">
        <v>256.90017999999998</v>
      </c>
      <c r="AI16" s="4">
        <v>5.026027</v>
      </c>
      <c r="AJ16" s="4">
        <v>83.471857</v>
      </c>
      <c r="AK16" s="4">
        <v>1032</v>
      </c>
      <c r="AL16" s="4">
        <v>0</v>
      </c>
      <c r="AM16" s="4">
        <v>263</v>
      </c>
      <c r="AN16" s="4">
        <v>77</v>
      </c>
      <c r="AO16" s="4">
        <v>15.635068</v>
      </c>
      <c r="AP16" s="4">
        <v>1100.0999999999999</v>
      </c>
      <c r="AQ16" s="4">
        <v>0</v>
      </c>
      <c r="AR16" s="4">
        <v>6</v>
      </c>
      <c r="AS16" s="4">
        <v>2152</v>
      </c>
      <c r="AT16" s="4">
        <v>0</v>
      </c>
      <c r="AU16" s="4">
        <v>6.548</v>
      </c>
      <c r="AV16" s="4">
        <v>34534</v>
      </c>
      <c r="AW16" s="4">
        <v>0</v>
      </c>
      <c r="AX16" s="30">
        <v>0.46</v>
      </c>
      <c r="AY16">
        <v>0.88347826086956527</v>
      </c>
      <c r="AZ16" t="s">
        <v>69</v>
      </c>
      <c r="BA16" t="s">
        <v>474</v>
      </c>
      <c r="BB16">
        <v>3</v>
      </c>
      <c r="BC16" t="s">
        <v>546</v>
      </c>
      <c r="BD16">
        <v>7</v>
      </c>
      <c r="BE16">
        <v>93649.591</v>
      </c>
      <c r="BF16">
        <v>4.2890224688754912E-2</v>
      </c>
      <c r="BG16">
        <v>3.7892581116326082E-2</v>
      </c>
      <c r="BH16">
        <v>236368.20600000006</v>
      </c>
      <c r="BI16">
        <v>1.6993199161481131E-2</v>
      </c>
      <c r="BJ16">
        <v>1.5013122041795505E-2</v>
      </c>
      <c r="BK16">
        <v>1</v>
      </c>
      <c r="BL16" t="s">
        <v>67</v>
      </c>
      <c r="BM16">
        <v>1</v>
      </c>
      <c r="BN16" t="s">
        <v>540</v>
      </c>
    </row>
    <row r="17" spans="1:66">
      <c r="A17" s="142" t="str">
        <f t="shared" si="20"/>
        <v>공영급행</v>
      </c>
      <c r="B17" s="142" t="str">
        <f t="shared" si="1"/>
        <v>14-1</v>
      </c>
      <c r="C17" s="143" t="str">
        <f t="shared" si="21"/>
        <v>70바3144</v>
      </c>
      <c r="D17" s="131" t="str">
        <f t="shared" si="22"/>
        <v>대형</v>
      </c>
      <c r="E17" s="127" t="str">
        <f t="shared" si="16"/>
        <v>C</v>
      </c>
      <c r="F17" s="150">
        <f t="shared" si="17"/>
        <v>0.88304347826086971</v>
      </c>
      <c r="G17" s="151">
        <f t="shared" si="18"/>
        <v>2.0310000000000001</v>
      </c>
      <c r="H17" s="152">
        <f t="shared" si="19"/>
        <v>2.2999999999999998</v>
      </c>
      <c r="I17" s="153">
        <f t="shared" si="23"/>
        <v>5770.7219999999998</v>
      </c>
      <c r="J17" s="154">
        <f t="shared" si="24"/>
        <v>1.3927836379314903E-2</v>
      </c>
      <c r="K17" s="154">
        <f t="shared" si="25"/>
        <v>0.34017393383537226</v>
      </c>
      <c r="L17" s="154">
        <f t="shared" si="26"/>
        <v>0.19356330109126726</v>
      </c>
      <c r="M17" s="155">
        <f t="shared" si="27"/>
        <v>10.259</v>
      </c>
      <c r="N17" s="156">
        <f t="shared" si="28"/>
        <v>0.104</v>
      </c>
      <c r="O17" s="156">
        <f t="shared" si="29"/>
        <v>9.0630000000000006</v>
      </c>
      <c r="P17" s="157">
        <f t="shared" si="30"/>
        <v>6.0000000000000005E-2</v>
      </c>
      <c r="Q17" s="158">
        <f t="shared" si="31"/>
        <v>88</v>
      </c>
      <c r="R17" s="159">
        <f t="shared" si="32"/>
        <v>25.401651658773204</v>
      </c>
      <c r="S17" s="144">
        <f t="shared" si="33"/>
        <v>6</v>
      </c>
      <c r="T17" s="144">
        <f t="shared" si="34"/>
        <v>523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216</v>
      </c>
      <c r="Z17" t="s">
        <v>146</v>
      </c>
      <c r="AA17" t="s">
        <v>48</v>
      </c>
      <c r="AB17">
        <v>504</v>
      </c>
      <c r="AC17" s="1">
        <v>5770.7219999999998</v>
      </c>
      <c r="AD17" s="1">
        <v>2841.154</v>
      </c>
      <c r="AE17" s="28">
        <v>2.0310000000000001</v>
      </c>
      <c r="AF17">
        <v>2.2999999999999998</v>
      </c>
      <c r="AG17">
        <v>10.259</v>
      </c>
      <c r="AH17">
        <v>351.72570000000002</v>
      </c>
      <c r="AI17">
        <v>4.8987780000000001</v>
      </c>
      <c r="AJ17">
        <v>119.647915</v>
      </c>
      <c r="AK17">
        <v>1117</v>
      </c>
      <c r="AL17">
        <v>6</v>
      </c>
      <c r="AM17">
        <v>523</v>
      </c>
      <c r="AN17">
        <v>88</v>
      </c>
      <c r="AO17">
        <v>16.406880999999998</v>
      </c>
      <c r="AP17">
        <v>1480.7</v>
      </c>
      <c r="AQ17">
        <v>3.6</v>
      </c>
      <c r="AR17">
        <v>13</v>
      </c>
      <c r="AS17">
        <v>2577</v>
      </c>
      <c r="AT17">
        <v>0.104</v>
      </c>
      <c r="AU17">
        <v>9.0630000000000006</v>
      </c>
      <c r="AV17">
        <v>46852</v>
      </c>
      <c r="AW17">
        <v>0</v>
      </c>
      <c r="AX17" s="29">
        <v>0.46</v>
      </c>
      <c r="AY17">
        <v>0.88304347826086971</v>
      </c>
      <c r="AZ17" t="s">
        <v>69</v>
      </c>
      <c r="BA17" t="s">
        <v>474</v>
      </c>
      <c r="BB17">
        <v>4</v>
      </c>
      <c r="BC17" t="s">
        <v>547</v>
      </c>
      <c r="BD17">
        <v>10</v>
      </c>
      <c r="BE17">
        <v>93649.591</v>
      </c>
      <c r="BF17">
        <v>6.1620365218679918E-2</v>
      </c>
      <c r="BG17">
        <v>5.4413461634408231E-2</v>
      </c>
      <c r="BH17">
        <v>236368.20600000006</v>
      </c>
      <c r="BI17">
        <v>2.4414121076842283E-2</v>
      </c>
      <c r="BJ17">
        <v>2.1558730394376821E-2</v>
      </c>
      <c r="BK17">
        <v>1</v>
      </c>
      <c r="BL17" t="s">
        <v>67</v>
      </c>
      <c r="BM17">
        <v>1</v>
      </c>
      <c r="BN17" t="s">
        <v>540</v>
      </c>
    </row>
    <row r="18" spans="1:66">
      <c r="A18" s="139" t="str">
        <f t="shared" si="20"/>
        <v>공영급행</v>
      </c>
      <c r="B18" s="139" t="str">
        <f t="shared" si="1"/>
        <v>14-1</v>
      </c>
      <c r="C18" s="140" t="str">
        <f t="shared" si="21"/>
        <v>70바3145</v>
      </c>
      <c r="D18" s="114" t="str">
        <f t="shared" si="22"/>
        <v>대형</v>
      </c>
      <c r="E18" s="110" t="str">
        <f t="shared" si="16"/>
        <v>B</v>
      </c>
      <c r="F18" s="160">
        <f t="shared" si="17"/>
        <v>0.90739130434782622</v>
      </c>
      <c r="G18" s="161">
        <f t="shared" si="18"/>
        <v>2.0870000000000002</v>
      </c>
      <c r="H18" s="162">
        <f t="shared" si="19"/>
        <v>2.2999999999999998</v>
      </c>
      <c r="I18" s="163">
        <f t="shared" si="23"/>
        <v>648.274</v>
      </c>
      <c r="J18" s="164">
        <f t="shared" si="24"/>
        <v>1.659580959172674E-2</v>
      </c>
      <c r="K18" s="164">
        <f t="shared" si="25"/>
        <v>0.32477282195030677</v>
      </c>
      <c r="L18" s="164">
        <f t="shared" si="26"/>
        <v>0.18973458753551739</v>
      </c>
      <c r="M18" s="165">
        <f t="shared" si="27"/>
        <v>8.9589999999999996</v>
      </c>
      <c r="N18" s="166">
        <f t="shared" si="28"/>
        <v>0</v>
      </c>
      <c r="O18" s="166">
        <f t="shared" si="29"/>
        <v>5.09</v>
      </c>
      <c r="P18" s="167">
        <f t="shared" si="30"/>
        <v>0</v>
      </c>
      <c r="Q18" s="168">
        <f t="shared" si="31"/>
        <v>76</v>
      </c>
      <c r="R18" s="169">
        <f t="shared" si="32"/>
        <v>24.130788685582345</v>
      </c>
      <c r="S18" s="141">
        <f t="shared" si="33"/>
        <v>0</v>
      </c>
      <c r="T18" s="141">
        <f t="shared" si="34"/>
        <v>33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246</v>
      </c>
      <c r="Z18" t="s">
        <v>146</v>
      </c>
      <c r="AA18" t="s">
        <v>48</v>
      </c>
      <c r="AB18">
        <v>504</v>
      </c>
      <c r="AC18" s="1">
        <v>648.274</v>
      </c>
      <c r="AD18" s="1">
        <v>310.67700000000002</v>
      </c>
      <c r="AE18" s="28">
        <v>2.0870000000000002</v>
      </c>
      <c r="AF18">
        <v>2.2999999999999998</v>
      </c>
      <c r="AG18">
        <v>8.9589999999999996</v>
      </c>
      <c r="AH18">
        <v>40.789152000000001</v>
      </c>
      <c r="AI18">
        <v>0.676929</v>
      </c>
      <c r="AJ18">
        <v>13.247208000000001</v>
      </c>
      <c r="AK18">
        <v>123</v>
      </c>
      <c r="AL18">
        <v>0</v>
      </c>
      <c r="AM18">
        <v>33</v>
      </c>
      <c r="AN18">
        <v>76</v>
      </c>
      <c r="AO18">
        <v>15.893293999999999</v>
      </c>
      <c r="AP18">
        <v>95.8</v>
      </c>
      <c r="AQ18">
        <v>0</v>
      </c>
      <c r="AR18">
        <v>0</v>
      </c>
      <c r="AS18">
        <v>0</v>
      </c>
      <c r="AT18">
        <v>0</v>
      </c>
      <c r="AU18">
        <v>5.09</v>
      </c>
      <c r="AV18">
        <v>5694</v>
      </c>
      <c r="AW18">
        <v>0</v>
      </c>
      <c r="AX18" s="29">
        <v>0.46</v>
      </c>
      <c r="AY18">
        <v>0.90739130434782622</v>
      </c>
      <c r="AZ18" t="s">
        <v>68</v>
      </c>
      <c r="BA18" t="s">
        <v>474</v>
      </c>
      <c r="BB18">
        <v>1</v>
      </c>
      <c r="BC18" t="s">
        <v>483</v>
      </c>
      <c r="BD18">
        <v>6</v>
      </c>
      <c r="BE18">
        <v>93649.591</v>
      </c>
      <c r="BF18">
        <v>6.9223366923193506E-3</v>
      </c>
      <c r="BG18">
        <v>6.2812681203784724E-3</v>
      </c>
      <c r="BH18">
        <v>236368.20600000006</v>
      </c>
      <c r="BI18">
        <v>2.7426446685473419E-3</v>
      </c>
      <c r="BJ18">
        <v>2.4886519231557842E-3</v>
      </c>
      <c r="BK18">
        <v>1</v>
      </c>
      <c r="BL18" t="s">
        <v>67</v>
      </c>
      <c r="BM18">
        <v>2</v>
      </c>
      <c r="BN18" t="s">
        <v>540</v>
      </c>
    </row>
    <row r="19" spans="1:66">
      <c r="A19" s="142" t="str">
        <f t="shared" si="20"/>
        <v>공영급행</v>
      </c>
      <c r="B19" s="142" t="str">
        <f t="shared" si="1"/>
        <v>14-1</v>
      </c>
      <c r="C19" s="143" t="str">
        <f t="shared" si="21"/>
        <v>70바3157</v>
      </c>
      <c r="D19" s="131" t="str">
        <f t="shared" si="22"/>
        <v>대형</v>
      </c>
      <c r="E19" s="127" t="str">
        <f t="shared" si="16"/>
        <v>A</v>
      </c>
      <c r="F19" s="150">
        <f t="shared" si="17"/>
        <v>0.9595652173913044</v>
      </c>
      <c r="G19" s="151">
        <f t="shared" si="18"/>
        <v>2.2069999999999999</v>
      </c>
      <c r="H19" s="152">
        <f t="shared" si="19"/>
        <v>2.2999999999999998</v>
      </c>
      <c r="I19" s="153">
        <f t="shared" si="23"/>
        <v>5189.5110000000004</v>
      </c>
      <c r="J19" s="154">
        <f t="shared" si="24"/>
        <v>1.9140404410543127E-2</v>
      </c>
      <c r="K19" s="154">
        <f t="shared" si="25"/>
        <v>0.33815354239996842</v>
      </c>
      <c r="L19" s="154">
        <f t="shared" si="26"/>
        <v>0.21370028890968723</v>
      </c>
      <c r="M19" s="155">
        <f t="shared" si="27"/>
        <v>10.339</v>
      </c>
      <c r="N19" s="156">
        <f t="shared" si="28"/>
        <v>1.9E-2</v>
      </c>
      <c r="O19" s="156">
        <f t="shared" si="29"/>
        <v>10.772</v>
      </c>
      <c r="P19" s="157">
        <f t="shared" si="30"/>
        <v>1.2183333333333333</v>
      </c>
      <c r="Q19" s="158">
        <f t="shared" si="31"/>
        <v>86</v>
      </c>
      <c r="R19" s="159">
        <f t="shared" si="32"/>
        <v>25.008370521690171</v>
      </c>
      <c r="S19" s="144">
        <f t="shared" si="33"/>
        <v>1</v>
      </c>
      <c r="T19" s="144">
        <f t="shared" si="34"/>
        <v>559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208</v>
      </c>
      <c r="Z19" s="4" t="s">
        <v>146</v>
      </c>
      <c r="AA19" s="4" t="s">
        <v>48</v>
      </c>
      <c r="AB19" s="4">
        <v>504</v>
      </c>
      <c r="AC19" s="4">
        <v>5189.5110000000004</v>
      </c>
      <c r="AD19" s="4">
        <v>2351.8270000000002</v>
      </c>
      <c r="AE19" s="4">
        <v>2.2069999999999999</v>
      </c>
      <c r="AF19" s="4">
        <v>2.2999999999999998</v>
      </c>
      <c r="AG19" s="4">
        <v>10.339</v>
      </c>
      <c r="AH19" s="4">
        <v>322.87071200000003</v>
      </c>
      <c r="AI19" s="4">
        <v>6.1798760000000001</v>
      </c>
      <c r="AJ19" s="4">
        <v>109.179875</v>
      </c>
      <c r="AK19" s="4">
        <v>1109</v>
      </c>
      <c r="AL19" s="4">
        <v>1</v>
      </c>
      <c r="AM19" s="4">
        <v>559</v>
      </c>
      <c r="AN19" s="4">
        <v>86</v>
      </c>
      <c r="AO19" s="4">
        <v>16.073031</v>
      </c>
      <c r="AP19" s="4">
        <v>2327.8000000000002</v>
      </c>
      <c r="AQ19" s="4">
        <v>73.099999999999994</v>
      </c>
      <c r="AR19" s="4">
        <v>18</v>
      </c>
      <c r="AS19" s="4">
        <v>3924</v>
      </c>
      <c r="AT19" s="4">
        <v>1.9E-2</v>
      </c>
      <c r="AU19" s="4">
        <v>10.772</v>
      </c>
      <c r="AV19" s="4">
        <v>44932</v>
      </c>
      <c r="AW19" s="4">
        <v>0</v>
      </c>
      <c r="AX19" s="30">
        <v>0.51</v>
      </c>
      <c r="AY19">
        <v>0.9595652173913044</v>
      </c>
      <c r="AZ19" t="s">
        <v>66</v>
      </c>
      <c r="BA19" t="s">
        <v>474</v>
      </c>
      <c r="BB19">
        <v>1</v>
      </c>
      <c r="BC19" t="s">
        <v>548</v>
      </c>
      <c r="BD19">
        <v>10</v>
      </c>
      <c r="BE19">
        <v>93649.591</v>
      </c>
      <c r="BF19">
        <v>5.541413416317003E-2</v>
      </c>
      <c r="BG19">
        <v>5.3173475694833161E-2</v>
      </c>
      <c r="BH19">
        <v>236368.20600000006</v>
      </c>
      <c r="BI19">
        <v>2.1955198999987328E-2</v>
      </c>
      <c r="BJ19">
        <v>2.106744530129219E-2</v>
      </c>
      <c r="BK19">
        <v>1</v>
      </c>
      <c r="BL19" t="s">
        <v>69</v>
      </c>
      <c r="BM19">
        <v>2</v>
      </c>
      <c r="BN19" t="s">
        <v>540</v>
      </c>
    </row>
    <row r="20" spans="1:66">
      <c r="A20" s="139" t="str">
        <f t="shared" si="20"/>
        <v>공영급행</v>
      </c>
      <c r="B20" s="139" t="str">
        <f t="shared" si="1"/>
        <v>14-1</v>
      </c>
      <c r="C20" s="140" t="str">
        <f t="shared" si="21"/>
        <v>70바3160</v>
      </c>
      <c r="D20" s="114" t="str">
        <f t="shared" si="22"/>
        <v>대형</v>
      </c>
      <c r="E20" s="110" t="str">
        <f t="shared" si="16"/>
        <v>D</v>
      </c>
      <c r="F20" s="160">
        <f t="shared" si="17"/>
        <v>0.84800000000000009</v>
      </c>
      <c r="G20" s="161">
        <f t="shared" si="18"/>
        <v>2.12</v>
      </c>
      <c r="H20" s="162">
        <f t="shared" si="19"/>
        <v>2.5</v>
      </c>
      <c r="I20" s="163">
        <f t="shared" si="23"/>
        <v>4821.9089999999997</v>
      </c>
      <c r="J20" s="164">
        <f t="shared" si="24"/>
        <v>2.0161796768883508E-2</v>
      </c>
      <c r="K20" s="164">
        <f t="shared" si="25"/>
        <v>0.32786190770747542</v>
      </c>
      <c r="L20" s="164">
        <f t="shared" si="26"/>
        <v>0.21381573148725952</v>
      </c>
      <c r="M20" s="165">
        <f t="shared" si="27"/>
        <v>9.7460000000000004</v>
      </c>
      <c r="N20" s="166">
        <f t="shared" si="28"/>
        <v>0</v>
      </c>
      <c r="O20" s="166">
        <f t="shared" si="29"/>
        <v>9.27</v>
      </c>
      <c r="P20" s="167">
        <f t="shared" si="30"/>
        <v>0</v>
      </c>
      <c r="Q20" s="168">
        <f t="shared" si="31"/>
        <v>80</v>
      </c>
      <c r="R20" s="169">
        <f t="shared" si="32"/>
        <v>24.14941157310723</v>
      </c>
      <c r="S20" s="141">
        <f t="shared" si="33"/>
        <v>0</v>
      </c>
      <c r="T20" s="141">
        <f t="shared" si="34"/>
        <v>447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247</v>
      </c>
      <c r="Z20" t="s">
        <v>146</v>
      </c>
      <c r="AA20" t="s">
        <v>48</v>
      </c>
      <c r="AB20">
        <v>504</v>
      </c>
      <c r="AC20" s="1">
        <v>4821.9089999999997</v>
      </c>
      <c r="AD20" s="1">
        <v>2274.5259999999998</v>
      </c>
      <c r="AE20" s="28">
        <v>2.12</v>
      </c>
      <c r="AF20">
        <v>2.5</v>
      </c>
      <c r="AG20">
        <v>9.7460000000000004</v>
      </c>
      <c r="AH20">
        <v>306.25321100000002</v>
      </c>
      <c r="AI20">
        <v>6.1746150000000002</v>
      </c>
      <c r="AJ20">
        <v>100.408762</v>
      </c>
      <c r="AK20">
        <v>1031</v>
      </c>
      <c r="AL20">
        <v>0</v>
      </c>
      <c r="AM20">
        <v>447</v>
      </c>
      <c r="AN20">
        <v>80</v>
      </c>
      <c r="AO20">
        <v>15.744842999999999</v>
      </c>
      <c r="AP20">
        <v>1072.5</v>
      </c>
      <c r="AQ20">
        <v>0</v>
      </c>
      <c r="AR20">
        <v>9</v>
      </c>
      <c r="AS20">
        <v>2658</v>
      </c>
      <c r="AT20">
        <v>0</v>
      </c>
      <c r="AU20">
        <v>9.27</v>
      </c>
      <c r="AV20">
        <v>42416</v>
      </c>
      <c r="AW20">
        <v>0</v>
      </c>
      <c r="AX20" s="29">
        <v>0.49</v>
      </c>
      <c r="AY20">
        <v>0.84800000000000009</v>
      </c>
      <c r="AZ20" t="s">
        <v>67</v>
      </c>
      <c r="BA20" t="s">
        <v>474</v>
      </c>
      <c r="BB20">
        <v>3</v>
      </c>
      <c r="BC20" t="s">
        <v>475</v>
      </c>
      <c r="BD20">
        <v>9</v>
      </c>
      <c r="BE20">
        <v>93649.591</v>
      </c>
      <c r="BF20">
        <v>5.1488842060185822E-2</v>
      </c>
      <c r="BG20">
        <v>4.3662538067037585E-2</v>
      </c>
      <c r="BH20">
        <v>236368.20600000006</v>
      </c>
      <c r="BI20">
        <v>2.0399989836196491E-2</v>
      </c>
      <c r="BJ20">
        <v>1.7299191381094627E-2</v>
      </c>
      <c r="BK20">
        <v>1</v>
      </c>
      <c r="BL20" t="s">
        <v>70</v>
      </c>
      <c r="BM20">
        <v>1</v>
      </c>
      <c r="BN20" t="s">
        <v>540</v>
      </c>
    </row>
    <row r="21" spans="1:66">
      <c r="A21" s="142" t="str">
        <f t="shared" si="20"/>
        <v>공영급행</v>
      </c>
      <c r="B21" s="142" t="str">
        <f t="shared" si="1"/>
        <v>14-1</v>
      </c>
      <c r="C21" s="143" t="str">
        <f t="shared" si="21"/>
        <v>70바3210</v>
      </c>
      <c r="D21" s="131" t="str">
        <f t="shared" si="22"/>
        <v>대형</v>
      </c>
      <c r="E21" s="127" t="str">
        <f t="shared" si="16"/>
        <v>C</v>
      </c>
      <c r="F21" s="150">
        <f t="shared" si="17"/>
        <v>0.85333333333333339</v>
      </c>
      <c r="G21" s="151">
        <f t="shared" si="18"/>
        <v>2.048</v>
      </c>
      <c r="H21" s="152">
        <f t="shared" si="19"/>
        <v>2.4</v>
      </c>
      <c r="I21" s="153">
        <f t="shared" si="23"/>
        <v>3458.1979999999999</v>
      </c>
      <c r="J21" s="154">
        <f t="shared" si="24"/>
        <v>2.5849778009401234E-2</v>
      </c>
      <c r="K21" s="154">
        <f t="shared" si="25"/>
        <v>0.34728563267118467</v>
      </c>
      <c r="L21" s="154">
        <f t="shared" si="26"/>
        <v>0.20299589555022587</v>
      </c>
      <c r="M21" s="155">
        <f t="shared" si="27"/>
        <v>12.096</v>
      </c>
      <c r="N21" s="156">
        <f t="shared" si="28"/>
        <v>0.72299999999999998</v>
      </c>
      <c r="O21" s="156">
        <f t="shared" si="29"/>
        <v>14.256</v>
      </c>
      <c r="P21" s="157">
        <f t="shared" si="30"/>
        <v>0</v>
      </c>
      <c r="Q21" s="158">
        <f t="shared" si="31"/>
        <v>78</v>
      </c>
      <c r="R21" s="159">
        <f t="shared" si="32"/>
        <v>25.063831379559602</v>
      </c>
      <c r="S21" s="144">
        <f t="shared" si="33"/>
        <v>25</v>
      </c>
      <c r="T21" s="144">
        <f t="shared" si="34"/>
        <v>493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248</v>
      </c>
      <c r="Z21" t="s">
        <v>146</v>
      </c>
      <c r="AA21" t="s">
        <v>48</v>
      </c>
      <c r="AB21">
        <v>504</v>
      </c>
      <c r="AC21" s="1">
        <v>3458.1979999999999</v>
      </c>
      <c r="AD21" s="1">
        <v>1688.9659999999999</v>
      </c>
      <c r="AE21" s="28">
        <v>2.048</v>
      </c>
      <c r="AF21">
        <v>2.4</v>
      </c>
      <c r="AG21">
        <v>12.096</v>
      </c>
      <c r="AH21">
        <v>220.104366</v>
      </c>
      <c r="AI21">
        <v>5.6896490000000002</v>
      </c>
      <c r="AJ21">
        <v>76.439083999999994</v>
      </c>
      <c r="AK21">
        <v>702</v>
      </c>
      <c r="AL21">
        <v>25</v>
      </c>
      <c r="AM21">
        <v>493</v>
      </c>
      <c r="AN21">
        <v>78</v>
      </c>
      <c r="AO21">
        <v>15.711627999999999</v>
      </c>
      <c r="AP21">
        <v>1400.5</v>
      </c>
      <c r="AQ21">
        <v>0</v>
      </c>
      <c r="AR21">
        <v>13</v>
      </c>
      <c r="AS21">
        <v>4122</v>
      </c>
      <c r="AT21">
        <v>0.72299999999999998</v>
      </c>
      <c r="AU21">
        <v>14.256</v>
      </c>
      <c r="AV21">
        <v>16179</v>
      </c>
      <c r="AW21">
        <v>0</v>
      </c>
      <c r="AX21" s="29">
        <v>0.52</v>
      </c>
      <c r="AY21">
        <v>0.85333333333333339</v>
      </c>
      <c r="AZ21" t="s">
        <v>69</v>
      </c>
      <c r="BA21" t="s">
        <v>474</v>
      </c>
      <c r="BB21">
        <v>7</v>
      </c>
      <c r="BC21" t="s">
        <v>549</v>
      </c>
      <c r="BD21">
        <v>7</v>
      </c>
      <c r="BE21">
        <v>93649.591</v>
      </c>
      <c r="BF21">
        <v>3.6926995228414826E-2</v>
      </c>
      <c r="BG21">
        <v>3.1511035928247319E-2</v>
      </c>
      <c r="BH21">
        <v>236368.20600000006</v>
      </c>
      <c r="BI21">
        <v>1.4630554838665565E-2</v>
      </c>
      <c r="BJ21">
        <v>1.2484740128994616E-2</v>
      </c>
      <c r="BK21">
        <v>1</v>
      </c>
      <c r="BL21" t="s">
        <v>70</v>
      </c>
      <c r="BM21">
        <v>2</v>
      </c>
      <c r="BN21" t="s">
        <v>540</v>
      </c>
    </row>
    <row r="22" spans="1:66">
      <c r="A22" s="139" t="str">
        <f t="shared" si="20"/>
        <v>공영급행</v>
      </c>
      <c r="B22" s="139" t="str">
        <f t="shared" si="1"/>
        <v>14-1</v>
      </c>
      <c r="C22" s="140" t="str">
        <f t="shared" si="21"/>
        <v>70바3211</v>
      </c>
      <c r="D22" s="114" t="str">
        <f t="shared" si="22"/>
        <v>대형</v>
      </c>
      <c r="E22" s="110" t="str">
        <f t="shared" si="16"/>
        <v>C</v>
      </c>
      <c r="F22" s="160">
        <f t="shared" si="17"/>
        <v>0.89791666666666659</v>
      </c>
      <c r="G22" s="161">
        <f t="shared" si="18"/>
        <v>2.1549999999999998</v>
      </c>
      <c r="H22" s="162">
        <f t="shared" si="19"/>
        <v>2.4</v>
      </c>
      <c r="I22" s="163">
        <f t="shared" si="23"/>
        <v>3344.9</v>
      </c>
      <c r="J22" s="164">
        <f t="shared" si="24"/>
        <v>1.2464826964467803E-2</v>
      </c>
      <c r="K22" s="164">
        <f t="shared" si="25"/>
        <v>0.32856673504232103</v>
      </c>
      <c r="L22" s="164">
        <f t="shared" si="26"/>
        <v>0.12227570330951598</v>
      </c>
      <c r="M22" s="165">
        <f t="shared" si="27"/>
        <v>10.252000000000001</v>
      </c>
      <c r="N22" s="166">
        <f t="shared" si="28"/>
        <v>0</v>
      </c>
      <c r="O22" s="166">
        <f t="shared" si="29"/>
        <v>2.93</v>
      </c>
      <c r="P22" s="167">
        <f t="shared" si="30"/>
        <v>0</v>
      </c>
      <c r="Q22" s="168">
        <f t="shared" si="31"/>
        <v>82</v>
      </c>
      <c r="R22" s="169">
        <f t="shared" si="32"/>
        <v>23.83405840559206</v>
      </c>
      <c r="S22" s="141">
        <f t="shared" si="33"/>
        <v>0</v>
      </c>
      <c r="T22" s="141">
        <f t="shared" si="34"/>
        <v>98</v>
      </c>
      <c r="U22" t="s">
        <v>118</v>
      </c>
      <c r="V22" t="s">
        <v>119</v>
      </c>
      <c r="W22" s="4" t="s">
        <v>118</v>
      </c>
      <c r="X22" t="s">
        <v>119</v>
      </c>
      <c r="Y22" s="4" t="s">
        <v>249</v>
      </c>
      <c r="Z22" s="4" t="s">
        <v>146</v>
      </c>
      <c r="AA22" s="4" t="s">
        <v>48</v>
      </c>
      <c r="AB22" s="4">
        <v>504</v>
      </c>
      <c r="AC22" s="4">
        <v>3344.9</v>
      </c>
      <c r="AD22" s="4">
        <v>1551.9480000000001</v>
      </c>
      <c r="AE22" s="4">
        <v>2.1549999999999998</v>
      </c>
      <c r="AF22" s="4">
        <v>2.4</v>
      </c>
      <c r="AG22" s="4">
        <v>10.252000000000001</v>
      </c>
      <c r="AH22" s="4">
        <v>212.97102699999999</v>
      </c>
      <c r="AI22" s="4">
        <v>2.6546470000000002</v>
      </c>
      <c r="AJ22" s="4">
        <v>69.975194999999999</v>
      </c>
      <c r="AK22" s="4">
        <v>409</v>
      </c>
      <c r="AL22" s="4">
        <v>0</v>
      </c>
      <c r="AM22" s="4">
        <v>98</v>
      </c>
      <c r="AN22" s="4">
        <v>82</v>
      </c>
      <c r="AO22" s="4">
        <v>15.705892</v>
      </c>
      <c r="AP22" s="4">
        <v>559</v>
      </c>
      <c r="AQ22" s="4">
        <v>0</v>
      </c>
      <c r="AR22" s="4">
        <v>7</v>
      </c>
      <c r="AS22" s="4">
        <v>1752</v>
      </c>
      <c r="AT22" s="4">
        <v>0</v>
      </c>
      <c r="AU22" s="4">
        <v>2.93</v>
      </c>
      <c r="AV22" s="4">
        <v>26643</v>
      </c>
      <c r="AW22" s="4">
        <v>0</v>
      </c>
      <c r="AX22" s="30">
        <v>0.52</v>
      </c>
      <c r="AY22">
        <v>0.89791666666666659</v>
      </c>
      <c r="AZ22" t="s">
        <v>69</v>
      </c>
      <c r="BA22" t="s">
        <v>474</v>
      </c>
      <c r="BB22">
        <v>1</v>
      </c>
      <c r="BC22" t="s">
        <v>476</v>
      </c>
      <c r="BD22">
        <v>8</v>
      </c>
      <c r="BE22">
        <v>93649.591</v>
      </c>
      <c r="BF22">
        <v>3.5717187488838044E-2</v>
      </c>
      <c r="BG22">
        <v>3.2071057932685824E-2</v>
      </c>
      <c r="BH22">
        <v>236368.20600000006</v>
      </c>
      <c r="BI22">
        <v>1.4151226413251193E-2</v>
      </c>
      <c r="BJ22">
        <v>1.2706622050231799E-2</v>
      </c>
      <c r="BK22">
        <v>1</v>
      </c>
      <c r="BL22" t="s">
        <v>67</v>
      </c>
      <c r="BM22">
        <v>1</v>
      </c>
      <c r="BN22" t="s">
        <v>540</v>
      </c>
    </row>
    <row r="23" spans="1:66">
      <c r="A23" s="142" t="str">
        <f t="shared" si="20"/>
        <v>공영급행</v>
      </c>
      <c r="B23" s="142" t="str">
        <f t="shared" si="1"/>
        <v>14-1</v>
      </c>
      <c r="C23" s="143" t="str">
        <f t="shared" si="21"/>
        <v>70바3212</v>
      </c>
      <c r="D23" s="131" t="str">
        <f t="shared" si="22"/>
        <v>대형</v>
      </c>
      <c r="E23" s="127" t="str">
        <f t="shared" si="16"/>
        <v>D</v>
      </c>
      <c r="F23" s="150">
        <f t="shared" si="17"/>
        <v>0.81416666666666671</v>
      </c>
      <c r="G23" s="151">
        <f t="shared" si="18"/>
        <v>1.954</v>
      </c>
      <c r="H23" s="152">
        <f t="shared" si="19"/>
        <v>2.4</v>
      </c>
      <c r="I23" s="153">
        <f t="shared" si="23"/>
        <v>3963.6289999999999</v>
      </c>
      <c r="J23" s="154">
        <f t="shared" si="24"/>
        <v>2.1409938467207752E-2</v>
      </c>
      <c r="K23" s="154">
        <f t="shared" si="25"/>
        <v>0.3522665752197805</v>
      </c>
      <c r="L23" s="154">
        <f t="shared" si="26"/>
        <v>0.11731673171227681</v>
      </c>
      <c r="M23" s="155">
        <f t="shared" si="27"/>
        <v>12.923999999999999</v>
      </c>
      <c r="N23" s="156">
        <f t="shared" si="28"/>
        <v>7.5999999999999998E-2</v>
      </c>
      <c r="O23" s="156">
        <f t="shared" si="29"/>
        <v>22.353000000000002</v>
      </c>
      <c r="P23" s="157">
        <f t="shared" si="30"/>
        <v>0.85833333333333328</v>
      </c>
      <c r="Q23" s="158">
        <f t="shared" si="31"/>
        <v>86</v>
      </c>
      <c r="R23" s="159">
        <f t="shared" si="32"/>
        <v>24.960304426330868</v>
      </c>
      <c r="S23" s="144">
        <f t="shared" si="33"/>
        <v>3</v>
      </c>
      <c r="T23" s="144">
        <f t="shared" si="34"/>
        <v>886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206</v>
      </c>
      <c r="Z23" t="s">
        <v>146</v>
      </c>
      <c r="AA23" t="s">
        <v>48</v>
      </c>
      <c r="AB23">
        <v>504</v>
      </c>
      <c r="AC23" s="1">
        <v>3963.6289999999999</v>
      </c>
      <c r="AD23" s="1">
        <v>2028.1420000000001</v>
      </c>
      <c r="AE23" s="28">
        <v>1.954</v>
      </c>
      <c r="AF23">
        <v>2.4</v>
      </c>
      <c r="AG23">
        <v>12.923999999999999</v>
      </c>
      <c r="AH23">
        <v>253.53879499999999</v>
      </c>
      <c r="AI23">
        <v>5.4282500000000002</v>
      </c>
      <c r="AJ23">
        <v>89.313243</v>
      </c>
      <c r="AK23">
        <v>465</v>
      </c>
      <c r="AL23">
        <v>3</v>
      </c>
      <c r="AM23">
        <v>886</v>
      </c>
      <c r="AN23">
        <v>86</v>
      </c>
      <c r="AO23">
        <v>15.633224</v>
      </c>
      <c r="AP23">
        <v>2550.5</v>
      </c>
      <c r="AQ23">
        <v>51.5</v>
      </c>
      <c r="AR23">
        <v>18</v>
      </c>
      <c r="AS23">
        <v>3837</v>
      </c>
      <c r="AT23">
        <v>7.5999999999999998E-2</v>
      </c>
      <c r="AU23">
        <v>22.353000000000002</v>
      </c>
      <c r="AV23">
        <v>29564</v>
      </c>
      <c r="AW23">
        <v>0</v>
      </c>
      <c r="AX23" s="29">
        <v>0.52</v>
      </c>
      <c r="AY23">
        <v>0.81416666666666671</v>
      </c>
      <c r="AZ23" t="s">
        <v>67</v>
      </c>
      <c r="BA23" t="s">
        <v>474</v>
      </c>
      <c r="BB23">
        <v>8</v>
      </c>
      <c r="BC23" t="s">
        <v>478</v>
      </c>
      <c r="BD23">
        <v>6</v>
      </c>
      <c r="BE23">
        <v>93649.591</v>
      </c>
      <c r="BF23">
        <v>4.2324039621272874E-2</v>
      </c>
      <c r="BG23">
        <v>3.4458822258319664E-2</v>
      </c>
      <c r="BH23">
        <v>236368.20600000006</v>
      </c>
      <c r="BI23">
        <v>1.6768875421426174E-2</v>
      </c>
      <c r="BJ23">
        <v>1.3652659405611145E-2</v>
      </c>
      <c r="BK23">
        <v>1</v>
      </c>
      <c r="BL23" t="s">
        <v>70</v>
      </c>
      <c r="BM23">
        <v>1</v>
      </c>
      <c r="BN23" t="s">
        <v>540</v>
      </c>
    </row>
    <row r="24" spans="1:66">
      <c r="A24" s="139" t="str">
        <f t="shared" si="20"/>
        <v>공영급행</v>
      </c>
      <c r="B24" s="139" t="str">
        <f t="shared" si="1"/>
        <v>14-1</v>
      </c>
      <c r="C24" s="140" t="str">
        <f t="shared" si="21"/>
        <v>70바3213</v>
      </c>
      <c r="D24" s="114" t="str">
        <f t="shared" si="22"/>
        <v>대형</v>
      </c>
      <c r="E24" s="110" t="str">
        <f t="shared" si="16"/>
        <v>C</v>
      </c>
      <c r="F24" s="160">
        <f t="shared" si="17"/>
        <v>0.87249999999999994</v>
      </c>
      <c r="G24" s="161">
        <f t="shared" si="18"/>
        <v>2.0939999999999999</v>
      </c>
      <c r="H24" s="162">
        <f t="shared" si="19"/>
        <v>2.4</v>
      </c>
      <c r="I24" s="163">
        <f t="shared" si="23"/>
        <v>4857.0370000000003</v>
      </c>
      <c r="J24" s="164">
        <f t="shared" si="24"/>
        <v>2.3434740257827144E-2</v>
      </c>
      <c r="K24" s="164">
        <f t="shared" si="25"/>
        <v>0.36058232148891672</v>
      </c>
      <c r="L24" s="164">
        <f t="shared" si="26"/>
        <v>0.2188577109871718</v>
      </c>
      <c r="M24" s="165">
        <f t="shared" si="27"/>
        <v>10.298</v>
      </c>
      <c r="N24" s="166">
        <f t="shared" si="28"/>
        <v>0</v>
      </c>
      <c r="O24" s="166">
        <f t="shared" si="29"/>
        <v>2.5939999999999999</v>
      </c>
      <c r="P24" s="167">
        <f t="shared" si="30"/>
        <v>0</v>
      </c>
      <c r="Q24" s="168">
        <f t="shared" si="31"/>
        <v>72</v>
      </c>
      <c r="R24" s="169">
        <f t="shared" si="32"/>
        <v>25.155194247013092</v>
      </c>
      <c r="S24" s="141">
        <f t="shared" si="33"/>
        <v>0</v>
      </c>
      <c r="T24" s="141">
        <f t="shared" si="34"/>
        <v>126</v>
      </c>
      <c r="U24" t="s">
        <v>118</v>
      </c>
      <c r="V24" s="5" t="s">
        <v>119</v>
      </c>
      <c r="W24" t="s">
        <v>118</v>
      </c>
      <c r="X24" s="5" t="s">
        <v>119</v>
      </c>
      <c r="Y24" t="s">
        <v>413</v>
      </c>
      <c r="Z24" t="s">
        <v>146</v>
      </c>
      <c r="AA24" t="s">
        <v>48</v>
      </c>
      <c r="AB24">
        <v>504</v>
      </c>
      <c r="AC24" s="1">
        <v>4857.0370000000003</v>
      </c>
      <c r="AD24" s="1">
        <v>2319.1759999999999</v>
      </c>
      <c r="AE24" s="28">
        <v>2.0939999999999999</v>
      </c>
      <c r="AF24">
        <v>2.4</v>
      </c>
      <c r="AG24">
        <v>10.298</v>
      </c>
      <c r="AH24">
        <v>313.45489300000003</v>
      </c>
      <c r="AI24">
        <v>7.3457340000000002</v>
      </c>
      <c r="AJ24">
        <v>113.026293</v>
      </c>
      <c r="AK24">
        <v>1063</v>
      </c>
      <c r="AL24">
        <v>0</v>
      </c>
      <c r="AM24">
        <v>126</v>
      </c>
      <c r="AN24">
        <v>72</v>
      </c>
      <c r="AO24">
        <v>15.49517</v>
      </c>
      <c r="AP24">
        <v>872.8</v>
      </c>
      <c r="AQ24">
        <v>0</v>
      </c>
      <c r="AR24">
        <v>20</v>
      </c>
      <c r="AS24">
        <v>6219</v>
      </c>
      <c r="AT24">
        <v>0</v>
      </c>
      <c r="AU24">
        <v>2.5939999999999999</v>
      </c>
      <c r="AV24">
        <v>35997</v>
      </c>
      <c r="AW24">
        <v>0</v>
      </c>
      <c r="AX24" s="29">
        <v>0.48</v>
      </c>
      <c r="AY24">
        <v>0.87249999999999994</v>
      </c>
      <c r="AZ24" t="s">
        <v>69</v>
      </c>
      <c r="BA24" t="s">
        <v>474</v>
      </c>
      <c r="BB24">
        <v>5</v>
      </c>
      <c r="BC24" t="s">
        <v>550</v>
      </c>
      <c r="BD24">
        <v>11</v>
      </c>
      <c r="BE24">
        <v>93649.591</v>
      </c>
      <c r="BF24">
        <v>5.1863942470394775E-2</v>
      </c>
      <c r="BG24">
        <v>4.525128980541944E-2</v>
      </c>
      <c r="BH24">
        <v>236368.20600000006</v>
      </c>
      <c r="BI24">
        <v>2.0548605424538353E-2</v>
      </c>
      <c r="BJ24">
        <v>1.7928658232909712E-2</v>
      </c>
      <c r="BK24">
        <v>1</v>
      </c>
      <c r="BL24" t="s">
        <v>67</v>
      </c>
      <c r="BM24">
        <v>1</v>
      </c>
      <c r="BN24" t="s">
        <v>540</v>
      </c>
    </row>
    <row r="25" spans="1:66">
      <c r="A25" s="142" t="str">
        <f t="shared" si="20"/>
        <v>공영급행</v>
      </c>
      <c r="B25" s="142" t="str">
        <f t="shared" si="1"/>
        <v>예비</v>
      </c>
      <c r="C25" s="143" t="str">
        <f t="shared" si="21"/>
        <v>70바3140</v>
      </c>
      <c r="D25" s="131" t="str">
        <f t="shared" si="22"/>
        <v>대형</v>
      </c>
      <c r="E25" s="127" t="str">
        <f t="shared" si="16"/>
        <v>C</v>
      </c>
      <c r="F25" s="150">
        <f t="shared" si="17"/>
        <v>0.87499999999999989</v>
      </c>
      <c r="G25" s="151">
        <f t="shared" si="18"/>
        <v>2.2749999999999999</v>
      </c>
      <c r="H25" s="152">
        <f t="shared" si="19"/>
        <v>2.6</v>
      </c>
      <c r="I25" s="153">
        <f t="shared" si="23"/>
        <v>3303.92</v>
      </c>
      <c r="J25" s="154">
        <f t="shared" si="24"/>
        <v>1.7475876181614978E-2</v>
      </c>
      <c r="K25" s="154">
        <f t="shared" si="25"/>
        <v>0.34246351866086144</v>
      </c>
      <c r="L25" s="154">
        <f t="shared" si="26"/>
        <v>0.14497929731954767</v>
      </c>
      <c r="M25" s="155">
        <f t="shared" si="27"/>
        <v>8.891</v>
      </c>
      <c r="N25" s="156">
        <f t="shared" si="28"/>
        <v>0</v>
      </c>
      <c r="O25" s="156">
        <f t="shared" si="29"/>
        <v>9.11</v>
      </c>
      <c r="P25" s="157">
        <f t="shared" si="30"/>
        <v>7.0000000000000007E-2</v>
      </c>
      <c r="Q25" s="158">
        <f t="shared" si="31"/>
        <v>85</v>
      </c>
      <c r="R25" s="159">
        <f t="shared" si="32"/>
        <v>24.589690354492415</v>
      </c>
      <c r="S25" s="144">
        <f t="shared" si="33"/>
        <v>0</v>
      </c>
      <c r="T25" s="144">
        <f t="shared" si="34"/>
        <v>301</v>
      </c>
      <c r="U25" t="s">
        <v>118</v>
      </c>
      <c r="V25" t="s">
        <v>91</v>
      </c>
      <c r="W25" s="4" t="s">
        <v>118</v>
      </c>
      <c r="X25" s="4" t="s">
        <v>91</v>
      </c>
      <c r="Y25" s="4" t="s">
        <v>250</v>
      </c>
      <c r="Z25" s="4" t="s">
        <v>146</v>
      </c>
      <c r="AA25" s="4" t="s">
        <v>48</v>
      </c>
      <c r="AB25" s="4">
        <v>504</v>
      </c>
      <c r="AC25" s="4">
        <v>3303.92</v>
      </c>
      <c r="AD25" s="4">
        <v>1452.277</v>
      </c>
      <c r="AE25" s="4">
        <v>2.2749999999999999</v>
      </c>
      <c r="AF25" s="4">
        <v>2.6</v>
      </c>
      <c r="AG25" s="4">
        <v>8.891</v>
      </c>
      <c r="AH25" s="4">
        <v>209.920748</v>
      </c>
      <c r="AI25" s="4">
        <v>3.6685490000000001</v>
      </c>
      <c r="AJ25" s="4">
        <v>71.890197999999998</v>
      </c>
      <c r="AK25" s="4">
        <v>479</v>
      </c>
      <c r="AL25" s="4">
        <v>0</v>
      </c>
      <c r="AM25" s="4">
        <v>301</v>
      </c>
      <c r="AN25" s="4">
        <v>85</v>
      </c>
      <c r="AO25" s="4">
        <v>15.738892</v>
      </c>
      <c r="AP25" s="4">
        <v>822.4</v>
      </c>
      <c r="AQ25" s="4">
        <v>4.2</v>
      </c>
      <c r="AR25" s="4">
        <v>6</v>
      </c>
      <c r="AS25" s="4">
        <v>1393</v>
      </c>
      <c r="AT25" s="4">
        <v>0</v>
      </c>
      <c r="AU25" s="4">
        <v>9.11</v>
      </c>
      <c r="AV25" s="4">
        <v>28646</v>
      </c>
      <c r="AW25" s="4">
        <v>0</v>
      </c>
      <c r="AX25" s="30">
        <v>0.49</v>
      </c>
      <c r="AY25">
        <v>0.87499999999999989</v>
      </c>
      <c r="AZ25" t="s">
        <v>69</v>
      </c>
      <c r="BA25" t="s">
        <v>147</v>
      </c>
      <c r="BB25">
        <v>6</v>
      </c>
      <c r="BC25" t="s">
        <v>551</v>
      </c>
      <c r="BD25">
        <v>22</v>
      </c>
      <c r="BE25">
        <v>5123.5030000000006</v>
      </c>
      <c r="BF25">
        <v>0.64485567784385012</v>
      </c>
      <c r="BG25">
        <v>0.56424871811336874</v>
      </c>
      <c r="BH25">
        <v>236368.20600000006</v>
      </c>
      <c r="BI25">
        <v>1.397785284201886E-2</v>
      </c>
      <c r="BJ25">
        <v>1.2230621236766501E-2</v>
      </c>
      <c r="BK25">
        <v>1</v>
      </c>
      <c r="BL25" t="s">
        <v>67</v>
      </c>
      <c r="BM25">
        <v>1</v>
      </c>
      <c r="BN25" t="s">
        <v>540</v>
      </c>
    </row>
    <row r="26" spans="1:66">
      <c r="A26" s="139" t="str">
        <f t="shared" si="20"/>
        <v>공영급행</v>
      </c>
      <c r="B26" s="139" t="str">
        <f t="shared" si="1"/>
        <v>예비</v>
      </c>
      <c r="C26" s="140" t="str">
        <f t="shared" si="21"/>
        <v>73아1600</v>
      </c>
      <c r="D26" s="114" t="str">
        <f t="shared" si="22"/>
        <v>소형</v>
      </c>
      <c r="E26" s="110" t="str">
        <f t="shared" si="16"/>
        <v>F</v>
      </c>
      <c r="F26" s="160">
        <f t="shared" si="17"/>
        <v>0.68413043478260871</v>
      </c>
      <c r="G26" s="161">
        <f t="shared" si="18"/>
        <v>3.1469999999999998</v>
      </c>
      <c r="H26" s="162">
        <f t="shared" si="19"/>
        <v>4.5999999999999996</v>
      </c>
      <c r="I26" s="163">
        <f t="shared" si="23"/>
        <v>1819.5830000000001</v>
      </c>
      <c r="J26" s="164">
        <f t="shared" si="24"/>
        <v>4.9264933344151336E-2</v>
      </c>
      <c r="K26" s="164">
        <f t="shared" si="25"/>
        <v>0.46245977459708826</v>
      </c>
      <c r="L26" s="164">
        <f t="shared" si="26"/>
        <v>0.33029545780544223</v>
      </c>
      <c r="M26" s="165">
        <f t="shared" si="27"/>
        <v>11.776999999999999</v>
      </c>
      <c r="N26" s="166">
        <f t="shared" si="28"/>
        <v>3.0779999999999998</v>
      </c>
      <c r="O26" s="166">
        <f t="shared" si="29"/>
        <v>7.1989999999999998</v>
      </c>
      <c r="P26" s="167">
        <f t="shared" si="30"/>
        <v>11.545</v>
      </c>
      <c r="Q26" s="168">
        <f t="shared" si="31"/>
        <v>101</v>
      </c>
      <c r="R26" s="169">
        <f t="shared" si="32"/>
        <v>24.983776389652132</v>
      </c>
      <c r="S26" s="141">
        <f t="shared" si="33"/>
        <v>56</v>
      </c>
      <c r="T26" s="141">
        <f t="shared" si="34"/>
        <v>131</v>
      </c>
      <c r="U26" t="s">
        <v>118</v>
      </c>
      <c r="V26" s="5" t="s">
        <v>91</v>
      </c>
      <c r="W26" t="s">
        <v>118</v>
      </c>
      <c r="X26" s="5" t="s">
        <v>91</v>
      </c>
      <c r="Y26" t="s">
        <v>504</v>
      </c>
      <c r="Z26" t="s">
        <v>251</v>
      </c>
      <c r="AA26" t="s">
        <v>252</v>
      </c>
      <c r="AB26">
        <v>504</v>
      </c>
      <c r="AC26" s="1">
        <v>1819.5830000000001</v>
      </c>
      <c r="AD26" s="1">
        <v>578.22299999999996</v>
      </c>
      <c r="AE26" s="28">
        <v>3.1469999999999998</v>
      </c>
      <c r="AF26">
        <v>4.5999999999999996</v>
      </c>
      <c r="AG26">
        <v>11.776999999999999</v>
      </c>
      <c r="AH26">
        <v>149.15885399999999</v>
      </c>
      <c r="AI26">
        <v>7.3483010000000002</v>
      </c>
      <c r="AJ26">
        <v>68.979969999999994</v>
      </c>
      <c r="AK26">
        <v>601</v>
      </c>
      <c r="AL26">
        <v>56</v>
      </c>
      <c r="AM26">
        <v>131</v>
      </c>
      <c r="AN26">
        <v>101</v>
      </c>
      <c r="AO26">
        <v>12.19896</v>
      </c>
      <c r="AP26">
        <v>2866.6</v>
      </c>
      <c r="AQ26">
        <v>692.7</v>
      </c>
      <c r="AR26">
        <v>85</v>
      </c>
      <c r="AS26">
        <v>76696</v>
      </c>
      <c r="AT26">
        <v>3.0779999999999998</v>
      </c>
      <c r="AU26">
        <v>7.1989999999999998</v>
      </c>
      <c r="AV26">
        <v>15950</v>
      </c>
      <c r="AW26">
        <v>0</v>
      </c>
      <c r="AX26" s="29">
        <v>0.77</v>
      </c>
      <c r="AY26">
        <v>0.68413043478260871</v>
      </c>
      <c r="AZ26" t="s">
        <v>70</v>
      </c>
      <c r="BA26" t="s">
        <v>147</v>
      </c>
      <c r="BB26">
        <v>14</v>
      </c>
      <c r="BC26" t="s">
        <v>552</v>
      </c>
      <c r="BD26">
        <v>10</v>
      </c>
      <c r="BE26">
        <v>5123.5030000000006</v>
      </c>
      <c r="BF26">
        <v>0.35514432215614977</v>
      </c>
      <c r="BG26">
        <v>0.24296503952726159</v>
      </c>
      <c r="BH26">
        <v>236368.20600000006</v>
      </c>
      <c r="BI26">
        <v>7.6980869415237668E-3</v>
      </c>
      <c r="BJ26">
        <v>5.2664955662989768E-3</v>
      </c>
      <c r="BK26">
        <v>1</v>
      </c>
      <c r="BL26" t="s">
        <v>553</v>
      </c>
      <c r="BM26">
        <v>1</v>
      </c>
      <c r="BN26" t="s">
        <v>540</v>
      </c>
    </row>
    <row r="27" spans="1:66">
      <c r="A27" s="142" t="str">
        <f t="shared" si="20"/>
        <v>공영급행</v>
      </c>
      <c r="B27" s="142" t="str">
        <f t="shared" si="1"/>
        <v>e음11</v>
      </c>
      <c r="C27" s="143" t="str">
        <f t="shared" si="21"/>
        <v>73아1569</v>
      </c>
      <c r="D27" s="131" t="str">
        <f t="shared" si="22"/>
        <v>소형</v>
      </c>
      <c r="E27" s="127" t="str">
        <f t="shared" si="16"/>
        <v>B</v>
      </c>
      <c r="F27" s="150">
        <f t="shared" si="17"/>
        <v>0.90266666666666673</v>
      </c>
      <c r="G27" s="151">
        <f t="shared" si="18"/>
        <v>4.0620000000000003</v>
      </c>
      <c r="H27" s="152">
        <f t="shared" si="19"/>
        <v>4.5</v>
      </c>
      <c r="I27" s="153">
        <f t="shared" si="23"/>
        <v>5426.4589999999998</v>
      </c>
      <c r="J27" s="154">
        <f t="shared" si="24"/>
        <v>0.12688168787067125</v>
      </c>
      <c r="K27" s="154">
        <f t="shared" si="25"/>
        <v>0.36487451096821844</v>
      </c>
      <c r="L27" s="154">
        <f t="shared" si="26"/>
        <v>0.48539941055483882</v>
      </c>
      <c r="M27" s="155">
        <f t="shared" si="27"/>
        <v>6.516</v>
      </c>
      <c r="N27" s="156">
        <f t="shared" si="28"/>
        <v>0.20300000000000001</v>
      </c>
      <c r="O27" s="156">
        <f t="shared" si="29"/>
        <v>2.6539999999999999</v>
      </c>
      <c r="P27" s="157">
        <f t="shared" si="30"/>
        <v>8.1383333333333336</v>
      </c>
      <c r="Q27" s="158">
        <f t="shared" si="31"/>
        <v>102</v>
      </c>
      <c r="R27" s="159">
        <f t="shared" si="32"/>
        <v>20.876851709272682</v>
      </c>
      <c r="S27" s="144">
        <f t="shared" si="33"/>
        <v>11</v>
      </c>
      <c r="T27" s="144">
        <f t="shared" si="34"/>
        <v>144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209</v>
      </c>
      <c r="Z27" s="4" t="s">
        <v>251</v>
      </c>
      <c r="AA27" s="4" t="s">
        <v>252</v>
      </c>
      <c r="AB27" s="4">
        <v>504</v>
      </c>
      <c r="AC27" s="4">
        <v>5426.4589999999998</v>
      </c>
      <c r="AD27" s="4">
        <v>1336.028</v>
      </c>
      <c r="AE27" s="4">
        <v>4.0620000000000003</v>
      </c>
      <c r="AF27" s="4">
        <v>4.5</v>
      </c>
      <c r="AG27" s="4">
        <v>6.516</v>
      </c>
      <c r="AH27" s="4">
        <v>511.42202700000001</v>
      </c>
      <c r="AI27" s="4">
        <v>64.890090000000001</v>
      </c>
      <c r="AJ27" s="4">
        <v>186.604862</v>
      </c>
      <c r="AK27" s="4">
        <v>2634</v>
      </c>
      <c r="AL27" s="4">
        <v>11</v>
      </c>
      <c r="AM27" s="4">
        <v>144</v>
      </c>
      <c r="AN27" s="4">
        <v>102</v>
      </c>
      <c r="AO27" s="4">
        <v>10.610530000000001</v>
      </c>
      <c r="AP27" s="4">
        <v>5213.8</v>
      </c>
      <c r="AQ27" s="4">
        <v>488.3</v>
      </c>
      <c r="AR27" s="4">
        <v>364</v>
      </c>
      <c r="AS27" s="4">
        <v>159252</v>
      </c>
      <c r="AT27" s="4">
        <v>0.20300000000000001</v>
      </c>
      <c r="AU27" s="4">
        <v>2.6539999999999999</v>
      </c>
      <c r="AV27" s="4">
        <v>47629</v>
      </c>
      <c r="AW27" s="4">
        <v>0</v>
      </c>
      <c r="AX27" s="30">
        <v>0.78</v>
      </c>
      <c r="AY27">
        <v>0.90266666666666673</v>
      </c>
      <c r="AZ27" t="s">
        <v>68</v>
      </c>
      <c r="BA27" t="s">
        <v>554</v>
      </c>
      <c r="BB27">
        <v>2</v>
      </c>
      <c r="BC27" t="s">
        <v>555</v>
      </c>
      <c r="BD27">
        <v>12</v>
      </c>
      <c r="BE27">
        <v>8083.5010000000002</v>
      </c>
      <c r="BF27">
        <v>0.67130059116711926</v>
      </c>
      <c r="BG27">
        <v>0.60596066696018636</v>
      </c>
      <c r="BH27">
        <v>236368.20600000006</v>
      </c>
      <c r="BI27">
        <v>2.2957651927180082E-2</v>
      </c>
      <c r="BJ27">
        <v>2.072310713960122E-2</v>
      </c>
      <c r="BK27">
        <v>1</v>
      </c>
      <c r="BL27" t="s">
        <v>67</v>
      </c>
      <c r="BM27">
        <v>2</v>
      </c>
      <c r="BN27" t="s">
        <v>540</v>
      </c>
    </row>
    <row r="28" spans="1:66">
      <c r="A28" s="139" t="str">
        <f t="shared" si="20"/>
        <v>공영급행</v>
      </c>
      <c r="B28" s="139" t="str">
        <f t="shared" si="1"/>
        <v>e음11</v>
      </c>
      <c r="C28" s="140" t="str">
        <f t="shared" si="21"/>
        <v>73아1570</v>
      </c>
      <c r="D28" s="114" t="str">
        <f t="shared" si="22"/>
        <v>소형</v>
      </c>
      <c r="E28" s="110" t="str">
        <f t="shared" si="16"/>
        <v>B</v>
      </c>
      <c r="F28" s="160">
        <f t="shared" si="17"/>
        <v>0.90755555555555545</v>
      </c>
      <c r="G28" s="161">
        <f t="shared" si="18"/>
        <v>4.0839999999999996</v>
      </c>
      <c r="H28" s="162">
        <f t="shared" si="19"/>
        <v>4.5</v>
      </c>
      <c r="I28" s="163">
        <f t="shared" si="23"/>
        <v>2657.0419999999999</v>
      </c>
      <c r="J28" s="164">
        <f t="shared" si="24"/>
        <v>0.1517622069310379</v>
      </c>
      <c r="K28" s="164">
        <f t="shared" si="25"/>
        <v>0.33517263955275806</v>
      </c>
      <c r="L28" s="164">
        <f t="shared" si="26"/>
        <v>0.46743709734358735</v>
      </c>
      <c r="M28" s="165">
        <f t="shared" si="27"/>
        <v>6.6790000000000003</v>
      </c>
      <c r="N28" s="166">
        <f t="shared" si="28"/>
        <v>3.7999999999999999E-2</v>
      </c>
      <c r="O28" s="166">
        <f t="shared" si="29"/>
        <v>1.28</v>
      </c>
      <c r="P28" s="167">
        <f t="shared" si="30"/>
        <v>0.55833333333333335</v>
      </c>
      <c r="Q28" s="168">
        <f t="shared" si="31"/>
        <v>86</v>
      </c>
      <c r="R28" s="169">
        <f t="shared" si="32"/>
        <v>20.738327259539876</v>
      </c>
      <c r="S28" s="141">
        <f t="shared" si="33"/>
        <v>1</v>
      </c>
      <c r="T28" s="141">
        <f t="shared" si="34"/>
        <v>34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556</v>
      </c>
      <c r="Z28" s="4" t="s">
        <v>251</v>
      </c>
      <c r="AA28" s="4" t="s">
        <v>252</v>
      </c>
      <c r="AB28" s="4">
        <v>504</v>
      </c>
      <c r="AC28" s="4">
        <v>2657.0419999999999</v>
      </c>
      <c r="AD28" s="4">
        <v>650.62800000000004</v>
      </c>
      <c r="AE28" s="4">
        <v>4.0839999999999996</v>
      </c>
      <c r="AF28" s="4">
        <v>4.5</v>
      </c>
      <c r="AG28" s="4">
        <v>6.6790000000000003</v>
      </c>
      <c r="AH28" s="4">
        <v>249.71933899999999</v>
      </c>
      <c r="AI28" s="4">
        <v>37.897958000000003</v>
      </c>
      <c r="AJ28" s="4">
        <v>83.699089999999998</v>
      </c>
      <c r="AK28" s="4">
        <v>1242</v>
      </c>
      <c r="AL28" s="4">
        <v>1</v>
      </c>
      <c r="AM28" s="4">
        <v>34</v>
      </c>
      <c r="AN28" s="4">
        <v>86</v>
      </c>
      <c r="AO28" s="4">
        <v>10.640112999999999</v>
      </c>
      <c r="AP28" s="4">
        <v>1053.5</v>
      </c>
      <c r="AQ28" s="4">
        <v>33.5</v>
      </c>
      <c r="AR28" s="4">
        <v>137</v>
      </c>
      <c r="AS28" s="4">
        <v>78888</v>
      </c>
      <c r="AT28" s="4">
        <v>3.7999999999999999E-2</v>
      </c>
      <c r="AU28" s="4">
        <v>1.28</v>
      </c>
      <c r="AV28" s="4">
        <v>24069</v>
      </c>
      <c r="AW28" s="4">
        <v>0</v>
      </c>
      <c r="AX28" s="30">
        <v>0.78</v>
      </c>
      <c r="AY28">
        <v>0.90755555555555545</v>
      </c>
      <c r="AZ28" t="s">
        <v>68</v>
      </c>
      <c r="BA28" t="s">
        <v>554</v>
      </c>
      <c r="BB28">
        <v>1</v>
      </c>
      <c r="BC28" t="s">
        <v>557</v>
      </c>
      <c r="BD28">
        <v>9</v>
      </c>
      <c r="BE28">
        <v>8083.5010000000002</v>
      </c>
      <c r="BF28">
        <v>0.32869940883288068</v>
      </c>
      <c r="BG28">
        <v>0.29831297459410766</v>
      </c>
      <c r="BH28">
        <v>236368.20600000006</v>
      </c>
      <c r="BI28">
        <v>1.1241114213135752E-2</v>
      </c>
      <c r="BJ28">
        <v>1.0201935654765869E-2</v>
      </c>
      <c r="BK28">
        <v>1</v>
      </c>
      <c r="BL28" t="s">
        <v>497</v>
      </c>
      <c r="BM28" t="s">
        <v>498</v>
      </c>
      <c r="BN28" t="s">
        <v>497</v>
      </c>
    </row>
    <row r="29" spans="1:66">
      <c r="A29" s="142" t="str">
        <f t="shared" si="20"/>
        <v>공영급행</v>
      </c>
      <c r="B29" s="142" t="str">
        <f t="shared" si="1"/>
        <v>e음12</v>
      </c>
      <c r="C29" s="143" t="str">
        <f t="shared" si="21"/>
        <v>73아1571</v>
      </c>
      <c r="D29" s="131" t="str">
        <f t="shared" si="22"/>
        <v>소형</v>
      </c>
      <c r="E29" s="127" t="str">
        <f t="shared" si="16"/>
        <v>C</v>
      </c>
      <c r="F29" s="150">
        <f t="shared" si="17"/>
        <v>0.88222222222222224</v>
      </c>
      <c r="G29" s="151">
        <f t="shared" si="18"/>
        <v>3.97</v>
      </c>
      <c r="H29" s="152">
        <f t="shared" si="19"/>
        <v>4.5</v>
      </c>
      <c r="I29" s="153">
        <f t="shared" si="23"/>
        <v>5664.107</v>
      </c>
      <c r="J29" s="154">
        <f t="shared" si="24"/>
        <v>8.1148986464249478E-2</v>
      </c>
      <c r="K29" s="154">
        <f t="shared" si="25"/>
        <v>0.41551724772602433</v>
      </c>
      <c r="L29" s="154">
        <f t="shared" si="26"/>
        <v>0.44473029905685046</v>
      </c>
      <c r="M29" s="155">
        <f t="shared" si="27"/>
        <v>7.4359999999999999</v>
      </c>
      <c r="N29" s="156">
        <f t="shared" si="28"/>
        <v>0.63600000000000001</v>
      </c>
      <c r="O29" s="156">
        <f t="shared" si="29"/>
        <v>2.3660000000000001</v>
      </c>
      <c r="P29" s="157">
        <f t="shared" si="30"/>
        <v>6.3016666666666667</v>
      </c>
      <c r="Q29" s="158">
        <f t="shared" si="31"/>
        <v>107</v>
      </c>
      <c r="R29" s="159">
        <f t="shared" si="32"/>
        <v>22.722998204459714</v>
      </c>
      <c r="S29" s="144">
        <f t="shared" si="33"/>
        <v>36</v>
      </c>
      <c r="T29" s="144">
        <f t="shared" si="34"/>
        <v>134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211</v>
      </c>
      <c r="Z29" t="s">
        <v>251</v>
      </c>
      <c r="AA29" t="s">
        <v>252</v>
      </c>
      <c r="AB29">
        <v>504</v>
      </c>
      <c r="AC29" s="1">
        <v>5664.107</v>
      </c>
      <c r="AD29" s="1">
        <v>1426.681</v>
      </c>
      <c r="AE29" s="28">
        <v>3.97</v>
      </c>
      <c r="AF29">
        <v>4.5</v>
      </c>
      <c r="AG29">
        <v>7.4359999999999999</v>
      </c>
      <c r="AH29">
        <v>495.23319700000002</v>
      </c>
      <c r="AI29">
        <v>40.187671999999999</v>
      </c>
      <c r="AJ29">
        <v>205.77793500000001</v>
      </c>
      <c r="AK29">
        <v>2519</v>
      </c>
      <c r="AL29">
        <v>36</v>
      </c>
      <c r="AM29">
        <v>134</v>
      </c>
      <c r="AN29">
        <v>107</v>
      </c>
      <c r="AO29">
        <v>11.437252000000001</v>
      </c>
      <c r="AP29">
        <v>6854.1</v>
      </c>
      <c r="AQ29">
        <v>378.1</v>
      </c>
      <c r="AR29">
        <v>468</v>
      </c>
      <c r="AS29">
        <v>214362</v>
      </c>
      <c r="AT29">
        <v>0.63600000000000001</v>
      </c>
      <c r="AU29">
        <v>2.3660000000000001</v>
      </c>
      <c r="AV29">
        <v>51627</v>
      </c>
      <c r="AW29">
        <v>0</v>
      </c>
      <c r="AX29" s="29">
        <v>0.79</v>
      </c>
      <c r="AY29">
        <v>0.88222222222222224</v>
      </c>
      <c r="AZ29" t="s">
        <v>69</v>
      </c>
      <c r="BA29" t="s">
        <v>253</v>
      </c>
      <c r="BB29">
        <v>1</v>
      </c>
      <c r="BC29" t="s">
        <v>558</v>
      </c>
      <c r="BD29">
        <v>14</v>
      </c>
      <c r="BE29">
        <v>11630.602999999999</v>
      </c>
      <c r="BF29">
        <v>0.48700028708743653</v>
      </c>
      <c r="BG29">
        <v>0.42964247549713847</v>
      </c>
      <c r="BH29">
        <v>236368.20600000006</v>
      </c>
      <c r="BI29">
        <v>2.3963066335579829E-2</v>
      </c>
      <c r="BJ29">
        <v>2.114074963383376E-2</v>
      </c>
      <c r="BK29">
        <v>1</v>
      </c>
      <c r="BL29" t="s">
        <v>70</v>
      </c>
      <c r="BM29">
        <v>2</v>
      </c>
      <c r="BN29" t="s">
        <v>540</v>
      </c>
    </row>
    <row r="30" spans="1:66">
      <c r="A30" s="139" t="str">
        <f t="shared" si="20"/>
        <v>공영급행</v>
      </c>
      <c r="B30" s="139" t="str">
        <f t="shared" si="1"/>
        <v>e음12</v>
      </c>
      <c r="C30" s="140" t="str">
        <f t="shared" si="21"/>
        <v>73아1572</v>
      </c>
      <c r="D30" s="114" t="str">
        <f t="shared" si="22"/>
        <v>소형</v>
      </c>
      <c r="E30" s="110" t="str">
        <f t="shared" si="16"/>
        <v>C</v>
      </c>
      <c r="F30" s="160">
        <f t="shared" si="17"/>
        <v>0.87040000000000006</v>
      </c>
      <c r="G30" s="161">
        <f t="shared" si="18"/>
        <v>4.3520000000000003</v>
      </c>
      <c r="H30" s="162">
        <f t="shared" si="19"/>
        <v>5</v>
      </c>
      <c r="I30" s="163">
        <f t="shared" si="23"/>
        <v>5966.4960000000001</v>
      </c>
      <c r="J30" s="164">
        <f t="shared" si="24"/>
        <v>0.11182907414735158</v>
      </c>
      <c r="K30" s="164">
        <f t="shared" si="25"/>
        <v>0.40387837707760321</v>
      </c>
      <c r="L30" s="164">
        <f t="shared" si="26"/>
        <v>0.4761588711364258</v>
      </c>
      <c r="M30" s="165">
        <f t="shared" si="27"/>
        <v>6.0030000000000001</v>
      </c>
      <c r="N30" s="166">
        <f t="shared" si="28"/>
        <v>0.11700000000000001</v>
      </c>
      <c r="O30" s="166">
        <f t="shared" si="29"/>
        <v>2.3130000000000002</v>
      </c>
      <c r="P30" s="167">
        <f t="shared" si="30"/>
        <v>2.3466666666666667</v>
      </c>
      <c r="Q30" s="168">
        <f t="shared" si="31"/>
        <v>96</v>
      </c>
      <c r="R30" s="169">
        <f t="shared" si="32"/>
        <v>22.662686539408064</v>
      </c>
      <c r="S30" s="141">
        <f t="shared" si="33"/>
        <v>7</v>
      </c>
      <c r="T30" s="141">
        <f t="shared" si="34"/>
        <v>138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254</v>
      </c>
      <c r="Z30" s="4" t="s">
        <v>251</v>
      </c>
      <c r="AA30" s="4" t="s">
        <v>252</v>
      </c>
      <c r="AB30" s="4">
        <v>504</v>
      </c>
      <c r="AC30" s="4">
        <v>5966.4960000000001</v>
      </c>
      <c r="AD30" s="4">
        <v>1370.924</v>
      </c>
      <c r="AE30" s="4">
        <v>4.3520000000000003</v>
      </c>
      <c r="AF30" s="4">
        <v>5</v>
      </c>
      <c r="AG30" s="4">
        <v>6.0030000000000001</v>
      </c>
      <c r="AH30" s="4">
        <v>543.625944</v>
      </c>
      <c r="AI30" s="4">
        <v>60.793185999999999</v>
      </c>
      <c r="AJ30" s="4">
        <v>219.558764</v>
      </c>
      <c r="AK30" s="4">
        <v>2841</v>
      </c>
      <c r="AL30" s="4">
        <v>7</v>
      </c>
      <c r="AM30" s="4">
        <v>138</v>
      </c>
      <c r="AN30" s="4">
        <v>96</v>
      </c>
      <c r="AO30" s="4">
        <v>10.97537</v>
      </c>
      <c r="AP30" s="4">
        <v>6171.6</v>
      </c>
      <c r="AQ30" s="4">
        <v>140.80000000000001</v>
      </c>
      <c r="AR30" s="4">
        <v>472</v>
      </c>
      <c r="AS30" s="4">
        <v>186001</v>
      </c>
      <c r="AT30" s="4">
        <v>0.11700000000000001</v>
      </c>
      <c r="AU30" s="4">
        <v>2.3130000000000002</v>
      </c>
      <c r="AV30" s="4">
        <v>51076</v>
      </c>
      <c r="AW30" s="4">
        <v>0</v>
      </c>
      <c r="AX30" s="30">
        <v>0.77</v>
      </c>
      <c r="AY30">
        <v>0.87040000000000006</v>
      </c>
      <c r="AZ30" t="s">
        <v>69</v>
      </c>
      <c r="BA30" t="s">
        <v>253</v>
      </c>
      <c r="BB30">
        <v>2</v>
      </c>
      <c r="BC30" t="s">
        <v>559</v>
      </c>
      <c r="BD30">
        <v>15</v>
      </c>
      <c r="BE30">
        <v>11630.602999999999</v>
      </c>
      <c r="BF30">
        <v>0.51299971291256352</v>
      </c>
      <c r="BG30">
        <v>0.44651495011909531</v>
      </c>
      <c r="BH30">
        <v>236368.20600000006</v>
      </c>
      <c r="BI30">
        <v>2.5242379679439621E-2</v>
      </c>
      <c r="BJ30">
        <v>2.1970967272984247E-2</v>
      </c>
      <c r="BK30">
        <v>1</v>
      </c>
      <c r="BL30" t="s">
        <v>67</v>
      </c>
      <c r="BM30">
        <v>1</v>
      </c>
      <c r="BN30" t="s">
        <v>540</v>
      </c>
    </row>
    <row r="31" spans="1:66">
      <c r="A31" s="142" t="str">
        <f t="shared" si="20"/>
        <v>공영급행</v>
      </c>
      <c r="B31" s="142" t="str">
        <f t="shared" si="1"/>
        <v>e음21</v>
      </c>
      <c r="C31" s="143" t="str">
        <f t="shared" si="21"/>
        <v>73아1573</v>
      </c>
      <c r="D31" s="131" t="str">
        <f t="shared" si="22"/>
        <v>소형</v>
      </c>
      <c r="E31" s="127" t="str">
        <f t="shared" si="16"/>
        <v>C</v>
      </c>
      <c r="F31" s="150">
        <f t="shared" si="17"/>
        <v>0.86822222222222223</v>
      </c>
      <c r="G31" s="151">
        <f t="shared" si="18"/>
        <v>3.907</v>
      </c>
      <c r="H31" s="152">
        <f t="shared" si="19"/>
        <v>4.5</v>
      </c>
      <c r="I31" s="153">
        <f t="shared" si="23"/>
        <v>5633.4889999999996</v>
      </c>
      <c r="J31" s="154">
        <f t="shared" si="24"/>
        <v>0.1455394222848358</v>
      </c>
      <c r="K31" s="154">
        <f t="shared" si="25"/>
        <v>0.39001533904526042</v>
      </c>
      <c r="L31" s="154">
        <f t="shared" si="26"/>
        <v>0.45282772363627588</v>
      </c>
      <c r="M31" s="155">
        <f t="shared" si="27"/>
        <v>9.5079999999999991</v>
      </c>
      <c r="N31" s="156">
        <f t="shared" si="28"/>
        <v>7.0999999999999994E-2</v>
      </c>
      <c r="O31" s="156">
        <f t="shared" si="29"/>
        <v>1.5620000000000001</v>
      </c>
      <c r="P31" s="157">
        <f t="shared" si="30"/>
        <v>1.5883333333333334</v>
      </c>
      <c r="Q31" s="158">
        <f t="shared" si="31"/>
        <v>96</v>
      </c>
      <c r="R31" s="159">
        <f t="shared" si="32"/>
        <v>23.676657800073375</v>
      </c>
      <c r="S31" s="144">
        <f t="shared" si="33"/>
        <v>4</v>
      </c>
      <c r="T31" s="144">
        <f t="shared" si="34"/>
        <v>88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219</v>
      </c>
      <c r="Z31" s="4" t="s">
        <v>251</v>
      </c>
      <c r="AA31" s="4" t="s">
        <v>252</v>
      </c>
      <c r="AB31" s="4">
        <v>504</v>
      </c>
      <c r="AC31" s="4">
        <v>5633.4889999999996</v>
      </c>
      <c r="AD31" s="4">
        <v>1441.7650000000001</v>
      </c>
      <c r="AE31" s="4">
        <v>3.907</v>
      </c>
      <c r="AF31" s="4">
        <v>4.5</v>
      </c>
      <c r="AG31" s="4">
        <v>9.5079999999999991</v>
      </c>
      <c r="AH31" s="4">
        <v>512.29785600000002</v>
      </c>
      <c r="AI31" s="4">
        <v>74.559533999999999</v>
      </c>
      <c r="AJ31" s="4">
        <v>199.804022</v>
      </c>
      <c r="AK31" s="4">
        <v>2551</v>
      </c>
      <c r="AL31" s="4">
        <v>4</v>
      </c>
      <c r="AM31" s="4">
        <v>88</v>
      </c>
      <c r="AN31" s="4">
        <v>96</v>
      </c>
      <c r="AO31" s="4">
        <v>10.996510000000001</v>
      </c>
      <c r="AP31" s="4">
        <v>2726.3</v>
      </c>
      <c r="AQ31" s="4">
        <v>95.3</v>
      </c>
      <c r="AR31" s="4">
        <v>386</v>
      </c>
      <c r="AS31" s="4">
        <v>173300</v>
      </c>
      <c r="AT31" s="4">
        <v>7.0999999999999994E-2</v>
      </c>
      <c r="AU31" s="4">
        <v>1.5620000000000001</v>
      </c>
      <c r="AV31" s="4">
        <v>50925</v>
      </c>
      <c r="AW31" s="4">
        <v>0</v>
      </c>
      <c r="AX31" s="4">
        <v>0.77</v>
      </c>
      <c r="AY31">
        <v>0.86822222222222223</v>
      </c>
      <c r="AZ31" t="s">
        <v>69</v>
      </c>
      <c r="BA31" t="s">
        <v>255</v>
      </c>
      <c r="BB31">
        <v>1</v>
      </c>
      <c r="BC31" t="s">
        <v>560</v>
      </c>
      <c r="BD31">
        <v>13</v>
      </c>
      <c r="BE31">
        <v>11505.224999999999</v>
      </c>
      <c r="BF31">
        <v>0.48964613903682896</v>
      </c>
      <c r="BG31">
        <v>0.42512165893708687</v>
      </c>
      <c r="BH31">
        <v>236368.20600000006</v>
      </c>
      <c r="BI31">
        <v>2.383353114758589E-2</v>
      </c>
      <c r="BJ31">
        <v>2.0692801376359572E-2</v>
      </c>
      <c r="BK31">
        <v>1</v>
      </c>
      <c r="BL31" t="s">
        <v>70</v>
      </c>
      <c r="BM31">
        <v>2</v>
      </c>
      <c r="BN31" t="s">
        <v>540</v>
      </c>
    </row>
    <row r="32" spans="1:66">
      <c r="A32" s="139" t="str">
        <f t="shared" si="20"/>
        <v>공영급행</v>
      </c>
      <c r="B32" s="139" t="str">
        <f t="shared" si="1"/>
        <v>e음21</v>
      </c>
      <c r="C32" s="140" t="str">
        <f t="shared" si="21"/>
        <v>73아1574</v>
      </c>
      <c r="D32" s="114" t="str">
        <f t="shared" si="22"/>
        <v>소형</v>
      </c>
      <c r="E32" s="110" t="str">
        <f t="shared" si="16"/>
        <v>D</v>
      </c>
      <c r="F32" s="160">
        <f t="shared" si="17"/>
        <v>0.83244444444444443</v>
      </c>
      <c r="G32" s="161">
        <f t="shared" si="18"/>
        <v>3.746</v>
      </c>
      <c r="H32" s="162">
        <f t="shared" si="19"/>
        <v>4.5</v>
      </c>
      <c r="I32" s="163">
        <f t="shared" si="23"/>
        <v>5871.7359999999999</v>
      </c>
      <c r="J32" s="164">
        <f t="shared" si="24"/>
        <v>9.8276175791594492E-2</v>
      </c>
      <c r="K32" s="164">
        <f t="shared" si="25"/>
        <v>0.44190055266446238</v>
      </c>
      <c r="L32" s="164">
        <f t="shared" si="26"/>
        <v>0.45506133109526725</v>
      </c>
      <c r="M32" s="165">
        <f t="shared" si="27"/>
        <v>8.3940000000000001</v>
      </c>
      <c r="N32" s="166">
        <f t="shared" si="28"/>
        <v>0.17</v>
      </c>
      <c r="O32" s="166">
        <f t="shared" si="29"/>
        <v>4.5979999999999999</v>
      </c>
      <c r="P32" s="167">
        <f t="shared" si="30"/>
        <v>1.9650000000000001</v>
      </c>
      <c r="Q32" s="168">
        <f t="shared" si="31"/>
        <v>95</v>
      </c>
      <c r="R32" s="169">
        <f t="shared" si="32"/>
        <v>24.023077101363512</v>
      </c>
      <c r="S32" s="141">
        <f t="shared" si="33"/>
        <v>10</v>
      </c>
      <c r="T32" s="141">
        <f t="shared" si="34"/>
        <v>270</v>
      </c>
      <c r="U32" t="s">
        <v>118</v>
      </c>
      <c r="V32" s="5" t="s">
        <v>122</v>
      </c>
      <c r="W32" t="s">
        <v>118</v>
      </c>
      <c r="X32" s="5" t="s">
        <v>122</v>
      </c>
      <c r="Y32" t="s">
        <v>215</v>
      </c>
      <c r="Z32" t="s">
        <v>251</v>
      </c>
      <c r="AA32" t="s">
        <v>252</v>
      </c>
      <c r="AB32">
        <v>504</v>
      </c>
      <c r="AC32" s="1">
        <v>5871.7359999999999</v>
      </c>
      <c r="AD32" s="1">
        <v>1567.32</v>
      </c>
      <c r="AE32" s="28">
        <v>3.746</v>
      </c>
      <c r="AF32">
        <v>4.5</v>
      </c>
      <c r="AG32">
        <v>8.3940000000000001</v>
      </c>
      <c r="AH32">
        <v>531.55344700000001</v>
      </c>
      <c r="AI32">
        <v>52.239040000000003</v>
      </c>
      <c r="AJ32">
        <v>234.89376200000001</v>
      </c>
      <c r="AK32">
        <v>2672</v>
      </c>
      <c r="AL32">
        <v>10</v>
      </c>
      <c r="AM32">
        <v>270</v>
      </c>
      <c r="AN32">
        <v>95</v>
      </c>
      <c r="AO32">
        <v>11.046369</v>
      </c>
      <c r="AP32">
        <v>4826.6000000000004</v>
      </c>
      <c r="AQ32">
        <v>117.9</v>
      </c>
      <c r="AR32">
        <v>462</v>
      </c>
      <c r="AS32">
        <v>255379</v>
      </c>
      <c r="AT32">
        <v>0.17</v>
      </c>
      <c r="AU32">
        <v>4.5979999999999999</v>
      </c>
      <c r="AV32">
        <v>52440</v>
      </c>
      <c r="AW32">
        <v>0</v>
      </c>
      <c r="AX32">
        <v>0.75</v>
      </c>
      <c r="AY32">
        <v>0.83244444444444443</v>
      </c>
      <c r="AZ32" t="s">
        <v>67</v>
      </c>
      <c r="BA32" t="s">
        <v>255</v>
      </c>
      <c r="BB32">
        <v>1</v>
      </c>
      <c r="BC32" t="s">
        <v>561</v>
      </c>
      <c r="BD32">
        <v>16</v>
      </c>
      <c r="BE32">
        <v>11505.224999999999</v>
      </c>
      <c r="BF32">
        <v>0.51035386096317115</v>
      </c>
      <c r="BG32">
        <v>0.42484123625956421</v>
      </c>
      <c r="BH32">
        <v>236368.20600000006</v>
      </c>
      <c r="BI32">
        <v>2.4841479737761341E-2</v>
      </c>
      <c r="BJ32">
        <v>2.0679151799478664E-2</v>
      </c>
      <c r="BK32">
        <v>1</v>
      </c>
      <c r="BL32" t="s">
        <v>70</v>
      </c>
      <c r="BM32">
        <v>1</v>
      </c>
      <c r="BN32" t="s">
        <v>540</v>
      </c>
    </row>
    <row r="33" spans="1:66">
      <c r="A33" s="142" t="str">
        <f t="shared" si="20"/>
        <v>공영급행</v>
      </c>
      <c r="B33" s="142" t="str">
        <f t="shared" si="1"/>
        <v>e음22</v>
      </c>
      <c r="C33" s="143" t="str">
        <f t="shared" si="21"/>
        <v>73아1575</v>
      </c>
      <c r="D33" s="131" t="str">
        <f t="shared" si="22"/>
        <v>소형</v>
      </c>
      <c r="E33" s="127" t="str">
        <f t="shared" si="16"/>
        <v>C</v>
      </c>
      <c r="F33" s="150">
        <f t="shared" si="17"/>
        <v>0.8580000000000001</v>
      </c>
      <c r="G33" s="151">
        <f t="shared" si="18"/>
        <v>3.8610000000000002</v>
      </c>
      <c r="H33" s="152">
        <f t="shared" si="19"/>
        <v>4.5</v>
      </c>
      <c r="I33" s="153">
        <f t="shared" si="23"/>
        <v>5937.616</v>
      </c>
      <c r="J33" s="154">
        <f t="shared" si="24"/>
        <v>0.119035555038293</v>
      </c>
      <c r="K33" s="154">
        <f t="shared" si="25"/>
        <v>0.40587619718274554</v>
      </c>
      <c r="L33" s="154">
        <f t="shared" si="26"/>
        <v>0.48975885271125652</v>
      </c>
      <c r="M33" s="155">
        <f t="shared" si="27"/>
        <v>7.633</v>
      </c>
      <c r="N33" s="156">
        <f t="shared" si="28"/>
        <v>0.35399999999999998</v>
      </c>
      <c r="O33" s="156">
        <f t="shared" si="29"/>
        <v>2.7450000000000001</v>
      </c>
      <c r="P33" s="157">
        <f t="shared" si="30"/>
        <v>2.7650000000000001</v>
      </c>
      <c r="Q33" s="158">
        <f t="shared" si="31"/>
        <v>98</v>
      </c>
      <c r="R33" s="159">
        <f t="shared" si="32"/>
        <v>24.149675818848255</v>
      </c>
      <c r="S33" s="144">
        <f t="shared" si="33"/>
        <v>21</v>
      </c>
      <c r="T33" s="144">
        <f t="shared" si="34"/>
        <v>163</v>
      </c>
      <c r="U33" t="s">
        <v>118</v>
      </c>
      <c r="V33" t="s">
        <v>123</v>
      </c>
      <c r="W33" t="s">
        <v>118</v>
      </c>
      <c r="X33" s="4" t="s">
        <v>123</v>
      </c>
      <c r="Y33" s="4" t="s">
        <v>256</v>
      </c>
      <c r="Z33" s="4" t="s">
        <v>251</v>
      </c>
      <c r="AA33" s="4" t="s">
        <v>252</v>
      </c>
      <c r="AB33" s="4">
        <v>504</v>
      </c>
      <c r="AC33" s="4">
        <v>5937.616</v>
      </c>
      <c r="AD33" s="4">
        <v>1537.759</v>
      </c>
      <c r="AE33" s="4">
        <v>3.8610000000000002</v>
      </c>
      <c r="AF33" s="4">
        <v>4.5</v>
      </c>
      <c r="AG33" s="4">
        <v>7.633</v>
      </c>
      <c r="AH33" s="4">
        <v>517.51925700000004</v>
      </c>
      <c r="AI33" s="4">
        <v>61.603192</v>
      </c>
      <c r="AJ33" s="4">
        <v>210.04874799999999</v>
      </c>
      <c r="AK33" s="4">
        <v>2908</v>
      </c>
      <c r="AL33" s="4">
        <v>21</v>
      </c>
      <c r="AM33" s="4">
        <v>163</v>
      </c>
      <c r="AN33" s="4">
        <v>98</v>
      </c>
      <c r="AO33" s="4">
        <v>11.473227</v>
      </c>
      <c r="AP33" s="4">
        <v>6367</v>
      </c>
      <c r="AQ33" s="4">
        <v>165.9</v>
      </c>
      <c r="AR33" s="4">
        <v>402</v>
      </c>
      <c r="AS33" s="4">
        <v>217238</v>
      </c>
      <c r="AT33" s="4">
        <v>0.35399999999999998</v>
      </c>
      <c r="AU33" s="4">
        <v>2.7450000000000001</v>
      </c>
      <c r="AV33" s="4">
        <v>54789</v>
      </c>
      <c r="AW33" s="4">
        <v>0</v>
      </c>
      <c r="AX33" s="4">
        <v>0.72</v>
      </c>
      <c r="AY33">
        <v>0.8580000000000001</v>
      </c>
      <c r="AZ33" t="s">
        <v>69</v>
      </c>
      <c r="BA33" t="s">
        <v>257</v>
      </c>
      <c r="BB33">
        <v>1</v>
      </c>
      <c r="BC33" t="s">
        <v>443</v>
      </c>
      <c r="BD33">
        <v>14</v>
      </c>
      <c r="BE33">
        <v>12123.914000000001</v>
      </c>
      <c r="BF33">
        <v>0.48974415357944634</v>
      </c>
      <c r="BG33">
        <v>0.42020048377116498</v>
      </c>
      <c r="BH33">
        <v>236368.20600000006</v>
      </c>
      <c r="BI33">
        <v>2.5120197426213905E-2</v>
      </c>
      <c r="BJ33">
        <v>2.1553129391691534E-2</v>
      </c>
      <c r="BK33">
        <v>1</v>
      </c>
      <c r="BL33" t="s">
        <v>70</v>
      </c>
      <c r="BM33">
        <v>2</v>
      </c>
      <c r="BN33" t="s">
        <v>540</v>
      </c>
    </row>
    <row r="34" spans="1:66">
      <c r="A34" s="139" t="str">
        <f t="shared" si="20"/>
        <v>공영급행</v>
      </c>
      <c r="B34" s="139" t="str">
        <f t="shared" si="1"/>
        <v>e음22</v>
      </c>
      <c r="C34" s="140" t="str">
        <f t="shared" si="21"/>
        <v>73아1576</v>
      </c>
      <c r="D34" s="114" t="str">
        <f t="shared" si="22"/>
        <v>소형</v>
      </c>
      <c r="E34" s="110" t="str">
        <f t="shared" si="16"/>
        <v>A</v>
      </c>
      <c r="F34" s="160">
        <f t="shared" si="17"/>
        <v>0.95466666666666677</v>
      </c>
      <c r="G34" s="161">
        <f t="shared" si="18"/>
        <v>4.2960000000000003</v>
      </c>
      <c r="H34" s="162">
        <f t="shared" si="19"/>
        <v>4.5</v>
      </c>
      <c r="I34" s="163">
        <f t="shared" si="23"/>
        <v>6186.2979999999998</v>
      </c>
      <c r="J34" s="164">
        <f t="shared" si="24"/>
        <v>0.11664789094335468</v>
      </c>
      <c r="K34" s="164">
        <f t="shared" si="25"/>
        <v>0.38936617938394003</v>
      </c>
      <c r="L34" s="164">
        <f t="shared" si="26"/>
        <v>0.46150379435326266</v>
      </c>
      <c r="M34" s="165">
        <f t="shared" si="27"/>
        <v>8.0820000000000007</v>
      </c>
      <c r="N34" s="166">
        <f t="shared" si="28"/>
        <v>0.32300000000000001</v>
      </c>
      <c r="O34" s="166">
        <f t="shared" si="29"/>
        <v>1.3740000000000001</v>
      </c>
      <c r="P34" s="167">
        <f t="shared" si="30"/>
        <v>5.0716666666666672</v>
      </c>
      <c r="Q34" s="168">
        <f t="shared" si="31"/>
        <v>108</v>
      </c>
      <c r="R34" s="169">
        <f t="shared" si="32"/>
        <v>23.660075539318083</v>
      </c>
      <c r="S34" s="141">
        <f t="shared" si="33"/>
        <v>20</v>
      </c>
      <c r="T34" s="141">
        <f t="shared" si="34"/>
        <v>85</v>
      </c>
      <c r="U34" t="s">
        <v>118</v>
      </c>
      <c r="V34" t="s">
        <v>123</v>
      </c>
      <c r="W34" s="4" t="s">
        <v>118</v>
      </c>
      <c r="X34" s="4" t="s">
        <v>123</v>
      </c>
      <c r="Y34" s="4" t="s">
        <v>258</v>
      </c>
      <c r="Z34" s="4" t="s">
        <v>251</v>
      </c>
      <c r="AA34" s="4" t="s">
        <v>252</v>
      </c>
      <c r="AB34" s="4">
        <v>504</v>
      </c>
      <c r="AC34" s="4">
        <v>6186.2979999999998</v>
      </c>
      <c r="AD34" s="4">
        <v>1440.1569999999999</v>
      </c>
      <c r="AE34" s="4">
        <v>4.2960000000000003</v>
      </c>
      <c r="AF34" s="4">
        <v>4.5</v>
      </c>
      <c r="AG34" s="4">
        <v>8.0820000000000007</v>
      </c>
      <c r="AH34" s="4">
        <v>529.29785100000004</v>
      </c>
      <c r="AI34" s="4">
        <v>61.741478000000001</v>
      </c>
      <c r="AJ34" s="4">
        <v>206.09068199999999</v>
      </c>
      <c r="AK34" s="4">
        <v>2855</v>
      </c>
      <c r="AL34" s="4">
        <v>20</v>
      </c>
      <c r="AM34" s="4">
        <v>85</v>
      </c>
      <c r="AN34" s="4">
        <v>108</v>
      </c>
      <c r="AO34" s="4">
        <v>11.687744</v>
      </c>
      <c r="AP34" s="4">
        <v>5427.7</v>
      </c>
      <c r="AQ34" s="4">
        <v>304.3</v>
      </c>
      <c r="AR34" s="4">
        <v>388</v>
      </c>
      <c r="AS34" s="4">
        <v>176818</v>
      </c>
      <c r="AT34" s="4">
        <v>0.32300000000000001</v>
      </c>
      <c r="AU34" s="4">
        <v>1.3740000000000001</v>
      </c>
      <c r="AV34" s="4">
        <v>54770</v>
      </c>
      <c r="AW34" s="4">
        <v>0</v>
      </c>
      <c r="AX34" s="4">
        <v>0.8</v>
      </c>
      <c r="AY34">
        <v>0.95466666666666677</v>
      </c>
      <c r="AZ34" t="s">
        <v>66</v>
      </c>
      <c r="BA34" t="s">
        <v>257</v>
      </c>
      <c r="BB34">
        <v>1</v>
      </c>
      <c r="BC34" t="s">
        <v>562</v>
      </c>
      <c r="BD34">
        <v>14</v>
      </c>
      <c r="BE34">
        <v>12123.914000000001</v>
      </c>
      <c r="BF34">
        <v>0.51025584642055355</v>
      </c>
      <c r="BG34">
        <v>0.48712424804948851</v>
      </c>
      <c r="BH34">
        <v>236368.20600000006</v>
      </c>
      <c r="BI34">
        <v>2.6172293239810764E-2</v>
      </c>
      <c r="BJ34">
        <v>2.498581594627268E-2</v>
      </c>
      <c r="BK34">
        <v>1</v>
      </c>
      <c r="BL34" t="s">
        <v>69</v>
      </c>
      <c r="BM34">
        <v>2</v>
      </c>
      <c r="BN34" t="s">
        <v>540</v>
      </c>
    </row>
    <row r="35" spans="1:66">
      <c r="A35" s="142" t="str">
        <f t="shared" si="20"/>
        <v>공영급행</v>
      </c>
      <c r="B35" s="142" t="str">
        <f t="shared" si="1"/>
        <v>e음31</v>
      </c>
      <c r="C35" s="143" t="str">
        <f t="shared" si="21"/>
        <v>73아1577</v>
      </c>
      <c r="D35" s="131" t="str">
        <f t="shared" si="22"/>
        <v>소형</v>
      </c>
      <c r="E35" s="127" t="str">
        <f t="shared" si="16"/>
        <v>C</v>
      </c>
      <c r="F35" s="150">
        <f t="shared" si="17"/>
        <v>0.87608695652173929</v>
      </c>
      <c r="G35" s="151">
        <f t="shared" si="18"/>
        <v>4.03</v>
      </c>
      <c r="H35" s="152">
        <f t="shared" si="19"/>
        <v>4.5999999999999996</v>
      </c>
      <c r="I35" s="153">
        <f t="shared" si="23"/>
        <v>4611.2939999999999</v>
      </c>
      <c r="J35" s="154">
        <f t="shared" si="24"/>
        <v>4.663352381483786E-2</v>
      </c>
      <c r="K35" s="154">
        <f t="shared" si="25"/>
        <v>0.46529499450134759</v>
      </c>
      <c r="L35" s="154">
        <f t="shared" si="26"/>
        <v>0.43848863247496256</v>
      </c>
      <c r="M35" s="155">
        <f t="shared" si="27"/>
        <v>9.3279999999999994</v>
      </c>
      <c r="N35" s="156">
        <f t="shared" si="28"/>
        <v>0.65100000000000002</v>
      </c>
      <c r="O35" s="156">
        <f t="shared" si="29"/>
        <v>5.226</v>
      </c>
      <c r="P35" s="157">
        <f t="shared" si="30"/>
        <v>14.188333333333333</v>
      </c>
      <c r="Q35" s="158">
        <f t="shared" si="31"/>
        <v>98</v>
      </c>
      <c r="R35" s="159">
        <f t="shared" si="32"/>
        <v>22.841217789732227</v>
      </c>
      <c r="S35" s="144">
        <f t="shared" si="33"/>
        <v>30</v>
      </c>
      <c r="T35" s="144">
        <f t="shared" si="34"/>
        <v>241</v>
      </c>
      <c r="U35" t="s">
        <v>118</v>
      </c>
      <c r="V35" t="s">
        <v>124</v>
      </c>
      <c r="W35" t="s">
        <v>118</v>
      </c>
      <c r="X35" s="4" t="s">
        <v>124</v>
      </c>
      <c r="Y35" s="4" t="s">
        <v>259</v>
      </c>
      <c r="Z35" s="4" t="s">
        <v>251</v>
      </c>
      <c r="AA35" s="4" t="s">
        <v>252</v>
      </c>
      <c r="AB35" s="4">
        <v>504</v>
      </c>
      <c r="AC35" s="4">
        <v>4611.2939999999999</v>
      </c>
      <c r="AD35" s="4">
        <v>1144.174</v>
      </c>
      <c r="AE35" s="4">
        <v>4.03</v>
      </c>
      <c r="AF35" s="4">
        <v>4.5999999999999996</v>
      </c>
      <c r="AG35" s="4">
        <v>9.3279999999999994</v>
      </c>
      <c r="AH35" s="4">
        <v>413.63771000000003</v>
      </c>
      <c r="AI35" s="4">
        <v>19.289383999999998</v>
      </c>
      <c r="AJ35" s="4">
        <v>192.46355600000001</v>
      </c>
      <c r="AK35" s="4">
        <v>2022</v>
      </c>
      <c r="AL35" s="4">
        <v>30</v>
      </c>
      <c r="AM35" s="4">
        <v>241</v>
      </c>
      <c r="AN35" s="4">
        <v>98</v>
      </c>
      <c r="AO35" s="4">
        <v>11.148147</v>
      </c>
      <c r="AP35" s="4">
        <v>9029.6</v>
      </c>
      <c r="AQ35" s="4">
        <v>851.3</v>
      </c>
      <c r="AR35" s="4">
        <v>254</v>
      </c>
      <c r="AS35" s="4">
        <v>191106</v>
      </c>
      <c r="AT35" s="4">
        <v>0.65100000000000002</v>
      </c>
      <c r="AU35" s="4">
        <v>5.226</v>
      </c>
      <c r="AV35" s="4">
        <v>40075</v>
      </c>
      <c r="AW35" s="4">
        <v>0</v>
      </c>
      <c r="AX35" s="4">
        <v>0.93</v>
      </c>
      <c r="AY35">
        <v>0.87608695652173929</v>
      </c>
      <c r="AZ35" t="s">
        <v>69</v>
      </c>
      <c r="BA35" t="s">
        <v>260</v>
      </c>
      <c r="BB35">
        <v>2</v>
      </c>
      <c r="BC35" t="s">
        <v>563</v>
      </c>
      <c r="BD35">
        <v>11</v>
      </c>
      <c r="BE35">
        <v>19775.723000000002</v>
      </c>
      <c r="BF35">
        <v>0.23317954038899105</v>
      </c>
      <c r="BG35">
        <v>0.20428555386252917</v>
      </c>
      <c r="BH35">
        <v>236368.20600000006</v>
      </c>
      <c r="BI35">
        <v>1.9508943601323429E-2</v>
      </c>
      <c r="BJ35">
        <v>1.7091531024637702E-2</v>
      </c>
      <c r="BK35">
        <v>1</v>
      </c>
      <c r="BL35" t="s">
        <v>70</v>
      </c>
      <c r="BM35">
        <v>2</v>
      </c>
      <c r="BN35" t="s">
        <v>540</v>
      </c>
    </row>
    <row r="36" spans="1:66">
      <c r="A36" s="139" t="str">
        <f t="shared" si="20"/>
        <v>공영급행</v>
      </c>
      <c r="B36" s="139" t="str">
        <f t="shared" si="1"/>
        <v>e음31</v>
      </c>
      <c r="C36" s="140" t="str">
        <f t="shared" si="21"/>
        <v>73아1578</v>
      </c>
      <c r="D36" s="114" t="str">
        <f t="shared" si="22"/>
        <v>소형</v>
      </c>
      <c r="E36" s="110" t="str">
        <f t="shared" si="16"/>
        <v>D</v>
      </c>
      <c r="F36" s="160">
        <f t="shared" si="17"/>
        <v>0.80891304347826098</v>
      </c>
      <c r="G36" s="161">
        <f t="shared" si="18"/>
        <v>3.7210000000000001</v>
      </c>
      <c r="H36" s="162">
        <f t="shared" si="19"/>
        <v>4.5999999999999996</v>
      </c>
      <c r="I36" s="163">
        <f t="shared" si="23"/>
        <v>5267.2150000000001</v>
      </c>
      <c r="J36" s="164">
        <f t="shared" si="24"/>
        <v>6.1409287979503527E-2</v>
      </c>
      <c r="K36" s="164">
        <f t="shared" si="25"/>
        <v>0.42988578423404245</v>
      </c>
      <c r="L36" s="164">
        <f t="shared" si="26"/>
        <v>0.45014300726285139</v>
      </c>
      <c r="M36" s="165">
        <f t="shared" si="27"/>
        <v>8.609</v>
      </c>
      <c r="N36" s="166">
        <f t="shared" si="28"/>
        <v>0.437</v>
      </c>
      <c r="O36" s="166">
        <f t="shared" si="29"/>
        <v>3.7970000000000002</v>
      </c>
      <c r="P36" s="167">
        <f t="shared" si="30"/>
        <v>0.68833333333333324</v>
      </c>
      <c r="Q36" s="168">
        <f t="shared" si="31"/>
        <v>108</v>
      </c>
      <c r="R36" s="169">
        <f t="shared" si="32"/>
        <v>22.14844139008305</v>
      </c>
      <c r="S36" s="141">
        <f t="shared" si="33"/>
        <v>23</v>
      </c>
      <c r="T36" s="141">
        <f t="shared" si="34"/>
        <v>200</v>
      </c>
      <c r="U36" t="s">
        <v>118</v>
      </c>
      <c r="V36" s="5" t="s">
        <v>124</v>
      </c>
      <c r="W36" t="s">
        <v>118</v>
      </c>
      <c r="X36" s="5" t="s">
        <v>124</v>
      </c>
      <c r="Y36" t="s">
        <v>222</v>
      </c>
      <c r="Z36" t="s">
        <v>251</v>
      </c>
      <c r="AA36" t="s">
        <v>252</v>
      </c>
      <c r="AB36">
        <v>504</v>
      </c>
      <c r="AC36" s="1">
        <v>5267.2150000000001</v>
      </c>
      <c r="AD36" s="1">
        <v>1415.673</v>
      </c>
      <c r="AE36" s="28">
        <v>3.7210000000000001</v>
      </c>
      <c r="AF36">
        <v>4.5999999999999996</v>
      </c>
      <c r="AG36">
        <v>8.609</v>
      </c>
      <c r="AH36">
        <v>467.489576</v>
      </c>
      <c r="AI36">
        <v>28.708202</v>
      </c>
      <c r="AJ36">
        <v>200.96712299999999</v>
      </c>
      <c r="AK36">
        <v>2371</v>
      </c>
      <c r="AL36">
        <v>23</v>
      </c>
      <c r="AM36">
        <v>200</v>
      </c>
      <c r="AN36">
        <v>108</v>
      </c>
      <c r="AO36">
        <v>11.267021</v>
      </c>
      <c r="AP36">
        <v>2118.6</v>
      </c>
      <c r="AQ36">
        <v>41.3</v>
      </c>
      <c r="AR36">
        <v>241</v>
      </c>
      <c r="AS36">
        <v>154730</v>
      </c>
      <c r="AT36">
        <v>0.437</v>
      </c>
      <c r="AU36">
        <v>3.7970000000000002</v>
      </c>
      <c r="AV36">
        <v>46988</v>
      </c>
      <c r="AW36">
        <v>0</v>
      </c>
      <c r="AX36">
        <v>0.83</v>
      </c>
      <c r="AY36">
        <v>0.80891304347826098</v>
      </c>
      <c r="AZ36" t="s">
        <v>67</v>
      </c>
      <c r="BA36" t="s">
        <v>260</v>
      </c>
      <c r="BB36">
        <v>1</v>
      </c>
      <c r="BC36" t="s">
        <v>564</v>
      </c>
      <c r="BD36">
        <v>13</v>
      </c>
      <c r="BE36">
        <v>19775.723000000002</v>
      </c>
      <c r="BF36">
        <v>0.26634753126345873</v>
      </c>
      <c r="BG36">
        <v>0.21545199213724567</v>
      </c>
      <c r="BH36">
        <v>236368.20600000006</v>
      </c>
      <c r="BI36">
        <v>2.2283940336713468E-2</v>
      </c>
      <c r="BJ36">
        <v>1.8025769998458875E-2</v>
      </c>
      <c r="BK36">
        <v>1</v>
      </c>
      <c r="BL36" t="s">
        <v>70</v>
      </c>
      <c r="BM36">
        <v>1</v>
      </c>
      <c r="BN36" t="s">
        <v>540</v>
      </c>
    </row>
    <row r="37" spans="1:66">
      <c r="A37" s="142" t="str">
        <f t="shared" si="20"/>
        <v>공영급행</v>
      </c>
      <c r="B37" s="142" t="str">
        <f t="shared" si="1"/>
        <v>e음31</v>
      </c>
      <c r="C37" s="143" t="str">
        <f t="shared" si="21"/>
        <v>73아1579</v>
      </c>
      <c r="D37" s="131" t="str">
        <f t="shared" si="22"/>
        <v>소형</v>
      </c>
      <c r="E37" s="127" t="str">
        <f t="shared" si="16"/>
        <v>S</v>
      </c>
      <c r="F37" s="150">
        <f t="shared" si="17"/>
        <v>1.02</v>
      </c>
      <c r="G37" s="151">
        <f t="shared" si="18"/>
        <v>4.6920000000000002</v>
      </c>
      <c r="H37" s="152">
        <f t="shared" si="19"/>
        <v>4.5999999999999996</v>
      </c>
      <c r="I37" s="153">
        <f t="shared" si="23"/>
        <v>4471.942</v>
      </c>
      <c r="J37" s="154">
        <f t="shared" si="24"/>
        <v>6.5253067944173543E-2</v>
      </c>
      <c r="K37" s="154">
        <f t="shared" si="25"/>
        <v>0.43853155491979601</v>
      </c>
      <c r="L37" s="154">
        <f t="shared" si="26"/>
        <v>0.52795854686845223</v>
      </c>
      <c r="M37" s="155">
        <f t="shared" si="27"/>
        <v>7.4619999999999997</v>
      </c>
      <c r="N37" s="156">
        <f t="shared" si="28"/>
        <v>0.29099999999999998</v>
      </c>
      <c r="O37" s="156">
        <f t="shared" si="29"/>
        <v>3.6230000000000002</v>
      </c>
      <c r="P37" s="157">
        <f t="shared" si="30"/>
        <v>2.1266666666666665</v>
      </c>
      <c r="Q37" s="158">
        <f t="shared" si="31"/>
        <v>99</v>
      </c>
      <c r="R37" s="159">
        <f t="shared" si="32"/>
        <v>23.094988616842713</v>
      </c>
      <c r="S37" s="144">
        <f t="shared" si="33"/>
        <v>13</v>
      </c>
      <c r="T37" s="144">
        <f t="shared" si="34"/>
        <v>162</v>
      </c>
      <c r="U37" t="s">
        <v>118</v>
      </c>
      <c r="V37" t="s">
        <v>124</v>
      </c>
      <c r="W37" s="4" t="s">
        <v>118</v>
      </c>
      <c r="X37" s="4" t="s">
        <v>124</v>
      </c>
      <c r="Y37" s="4" t="s">
        <v>261</v>
      </c>
      <c r="Z37" s="4" t="s">
        <v>251</v>
      </c>
      <c r="AA37" s="4" t="s">
        <v>252</v>
      </c>
      <c r="AB37" s="4">
        <v>504</v>
      </c>
      <c r="AC37" s="4">
        <v>4471.942</v>
      </c>
      <c r="AD37" s="4">
        <v>953.02</v>
      </c>
      <c r="AE37" s="4">
        <v>4.6920000000000002</v>
      </c>
      <c r="AF37" s="4">
        <v>4.5999999999999996</v>
      </c>
      <c r="AG37" s="4">
        <v>7.4619999999999997</v>
      </c>
      <c r="AH37" s="4">
        <v>390.21880199999998</v>
      </c>
      <c r="AI37" s="4">
        <v>25.462973999999999</v>
      </c>
      <c r="AJ37" s="4">
        <v>171.12325799999999</v>
      </c>
      <c r="AK37" s="4">
        <v>2361</v>
      </c>
      <c r="AL37" s="4">
        <v>13</v>
      </c>
      <c r="AM37" s="4">
        <v>162</v>
      </c>
      <c r="AN37" s="4">
        <v>99</v>
      </c>
      <c r="AO37" s="4">
        <v>11.460088000000001</v>
      </c>
      <c r="AP37" s="4">
        <v>2372</v>
      </c>
      <c r="AQ37" s="4">
        <v>127.6</v>
      </c>
      <c r="AR37" s="4">
        <v>226</v>
      </c>
      <c r="AS37" s="4">
        <v>165335</v>
      </c>
      <c r="AT37" s="4">
        <v>0.29099999999999998</v>
      </c>
      <c r="AU37" s="4">
        <v>3.6230000000000002</v>
      </c>
      <c r="AV37" s="4">
        <v>40957</v>
      </c>
      <c r="AW37" s="4">
        <v>0</v>
      </c>
      <c r="AX37" s="4">
        <v>0.93</v>
      </c>
      <c r="AY37">
        <v>1.02</v>
      </c>
      <c r="AZ37" t="s">
        <v>71</v>
      </c>
      <c r="BA37" t="s">
        <v>260</v>
      </c>
      <c r="BB37">
        <v>1</v>
      </c>
      <c r="BC37" t="s">
        <v>565</v>
      </c>
      <c r="BD37">
        <v>7</v>
      </c>
      <c r="BE37">
        <v>19775.723000000002</v>
      </c>
      <c r="BF37">
        <v>0.22613292065225629</v>
      </c>
      <c r="BG37">
        <v>0.23065557906530143</v>
      </c>
      <c r="BH37">
        <v>236368.20600000006</v>
      </c>
      <c r="BI37">
        <v>1.8919388845384726E-2</v>
      </c>
      <c r="BJ37">
        <v>1.9297776622292422E-2</v>
      </c>
      <c r="BK37">
        <v>1</v>
      </c>
      <c r="BL37" t="s">
        <v>67</v>
      </c>
      <c r="BM37">
        <v>4</v>
      </c>
      <c r="BN37" t="s">
        <v>540</v>
      </c>
    </row>
    <row r="38" spans="1:66">
      <c r="A38" s="139" t="str">
        <f t="shared" si="20"/>
        <v>공영급행</v>
      </c>
      <c r="B38" s="139" t="str">
        <f t="shared" si="1"/>
        <v>e음31</v>
      </c>
      <c r="C38" s="140" t="str">
        <f t="shared" si="21"/>
        <v>73아1580</v>
      </c>
      <c r="D38" s="114" t="str">
        <f t="shared" si="22"/>
        <v>소형</v>
      </c>
      <c r="E38" s="110" t="str">
        <f t="shared" si="16"/>
        <v>C</v>
      </c>
      <c r="F38" s="160">
        <f t="shared" si="17"/>
        <v>0.87847826086956537</v>
      </c>
      <c r="G38" s="161">
        <f t="shared" si="18"/>
        <v>4.0410000000000004</v>
      </c>
      <c r="H38" s="162">
        <f t="shared" si="19"/>
        <v>4.5999999999999996</v>
      </c>
      <c r="I38" s="163">
        <f t="shared" si="23"/>
        <v>5425.2719999999999</v>
      </c>
      <c r="J38" s="164">
        <f t="shared" si="24"/>
        <v>0.10474399332795849</v>
      </c>
      <c r="K38" s="164">
        <f t="shared" si="25"/>
        <v>0.40894547268751064</v>
      </c>
      <c r="L38" s="164">
        <f t="shared" si="26"/>
        <v>0.42412620049280481</v>
      </c>
      <c r="M38" s="165">
        <f t="shared" si="27"/>
        <v>9.7620000000000005</v>
      </c>
      <c r="N38" s="166">
        <f t="shared" si="28"/>
        <v>0.40600000000000003</v>
      </c>
      <c r="O38" s="166">
        <f t="shared" si="29"/>
        <v>4.0369999999999999</v>
      </c>
      <c r="P38" s="167">
        <f t="shared" si="30"/>
        <v>2.3566666666666669</v>
      </c>
      <c r="Q38" s="168">
        <f t="shared" si="31"/>
        <v>103</v>
      </c>
      <c r="R38" s="169">
        <f t="shared" si="32"/>
        <v>22.845831480018699</v>
      </c>
      <c r="S38" s="141">
        <f t="shared" si="33"/>
        <v>22</v>
      </c>
      <c r="T38" s="141">
        <f t="shared" si="34"/>
        <v>219</v>
      </c>
      <c r="U38" t="s">
        <v>118</v>
      </c>
      <c r="V38" t="s">
        <v>124</v>
      </c>
      <c r="W38" t="s">
        <v>118</v>
      </c>
      <c r="X38" s="4" t="s">
        <v>124</v>
      </c>
      <c r="Y38" s="4" t="s">
        <v>214</v>
      </c>
      <c r="Z38" s="4" t="s">
        <v>251</v>
      </c>
      <c r="AA38" s="4" t="s">
        <v>252</v>
      </c>
      <c r="AB38" s="4">
        <v>504</v>
      </c>
      <c r="AC38" s="4">
        <v>5425.2719999999999</v>
      </c>
      <c r="AD38" s="4">
        <v>1342.4090000000001</v>
      </c>
      <c r="AE38" s="4">
        <v>4.0410000000000004</v>
      </c>
      <c r="AF38" s="4">
        <v>4.5999999999999996</v>
      </c>
      <c r="AG38" s="4">
        <v>9.7620000000000005</v>
      </c>
      <c r="AH38" s="4">
        <v>488.31590599999998</v>
      </c>
      <c r="AI38" s="4">
        <v>51.148158000000002</v>
      </c>
      <c r="AJ38" s="4">
        <v>199.694579</v>
      </c>
      <c r="AK38" s="4">
        <v>2301</v>
      </c>
      <c r="AL38" s="4">
        <v>22</v>
      </c>
      <c r="AM38" s="4">
        <v>219</v>
      </c>
      <c r="AN38" s="4">
        <v>103</v>
      </c>
      <c r="AO38" s="4">
        <v>11.110168</v>
      </c>
      <c r="AP38" s="4">
        <v>3643</v>
      </c>
      <c r="AQ38" s="4">
        <v>141.4</v>
      </c>
      <c r="AR38" s="4">
        <v>236</v>
      </c>
      <c r="AS38" s="4">
        <v>144887</v>
      </c>
      <c r="AT38" s="4">
        <v>0.40600000000000003</v>
      </c>
      <c r="AU38" s="4">
        <v>4.0369999999999999</v>
      </c>
      <c r="AV38" s="4">
        <v>47439</v>
      </c>
      <c r="AW38" s="4">
        <v>0</v>
      </c>
      <c r="AX38" s="4">
        <v>0.93</v>
      </c>
      <c r="AY38">
        <v>0.87847826086956537</v>
      </c>
      <c r="AZ38" t="s">
        <v>69</v>
      </c>
      <c r="BA38" t="s">
        <v>260</v>
      </c>
      <c r="BB38">
        <v>1</v>
      </c>
      <c r="BC38" t="s">
        <v>566</v>
      </c>
      <c r="BD38">
        <v>14</v>
      </c>
      <c r="BE38">
        <v>19775.723000000002</v>
      </c>
      <c r="BF38">
        <v>0.27434000769529382</v>
      </c>
      <c r="BG38">
        <v>0.24100173284710488</v>
      </c>
      <c r="BH38">
        <v>236368.20600000006</v>
      </c>
      <c r="BI38">
        <v>2.2952630101190506E-2</v>
      </c>
      <c r="BJ38">
        <v>2.0163386573676272E-2</v>
      </c>
      <c r="BK38">
        <v>1</v>
      </c>
      <c r="BL38" t="s">
        <v>70</v>
      </c>
      <c r="BM38">
        <v>2</v>
      </c>
      <c r="BN38" t="s">
        <v>540</v>
      </c>
    </row>
    <row r="39" spans="1:66">
      <c r="A39" s="142" t="str">
        <f t="shared" si="20"/>
        <v>공영급행</v>
      </c>
      <c r="B39" s="142" t="str">
        <f t="shared" si="1"/>
        <v>e음53</v>
      </c>
      <c r="C39" s="143" t="str">
        <f t="shared" si="21"/>
        <v>73아1563</v>
      </c>
      <c r="D39" s="131" t="str">
        <f t="shared" si="22"/>
        <v>중형</v>
      </c>
      <c r="E39" s="127" t="str">
        <f t="shared" si="16"/>
        <v>A</v>
      </c>
      <c r="F39" s="150">
        <f t="shared" si="17"/>
        <v>0.95551724137931038</v>
      </c>
      <c r="G39" s="151">
        <f t="shared" si="18"/>
        <v>2.7709999999999999</v>
      </c>
      <c r="H39" s="152">
        <f t="shared" si="19"/>
        <v>2.9</v>
      </c>
      <c r="I39" s="153">
        <f t="shared" si="23"/>
        <v>4294.2299999999996</v>
      </c>
      <c r="J39" s="154">
        <f t="shared" si="24"/>
        <v>5.5212027548574051E-3</v>
      </c>
      <c r="K39" s="154">
        <f t="shared" si="25"/>
        <v>0.28514794059116555</v>
      </c>
      <c r="L39" s="154">
        <f t="shared" si="26"/>
        <v>0.16347517482761753</v>
      </c>
      <c r="M39" s="155">
        <f t="shared" si="27"/>
        <v>5.3739999999999997</v>
      </c>
      <c r="N39" s="156">
        <f t="shared" si="28"/>
        <v>4.7E-2</v>
      </c>
      <c r="O39" s="156">
        <f t="shared" si="29"/>
        <v>2.0259999999999998</v>
      </c>
      <c r="P39" s="157">
        <f t="shared" si="30"/>
        <v>0</v>
      </c>
      <c r="Q39" s="158">
        <f t="shared" si="31"/>
        <v>80</v>
      </c>
      <c r="R39" s="159">
        <f t="shared" si="32"/>
        <v>21.979352297857361</v>
      </c>
      <c r="S39" s="144">
        <f t="shared" si="33"/>
        <v>2</v>
      </c>
      <c r="T39" s="144">
        <f t="shared" si="34"/>
        <v>87</v>
      </c>
      <c r="U39" t="s">
        <v>118</v>
      </c>
      <c r="V39" s="5" t="s">
        <v>125</v>
      </c>
      <c r="W39" t="s">
        <v>118</v>
      </c>
      <c r="X39" s="5" t="s">
        <v>125</v>
      </c>
      <c r="Y39" t="s">
        <v>262</v>
      </c>
      <c r="Z39" t="s">
        <v>263</v>
      </c>
      <c r="AA39" t="s">
        <v>48</v>
      </c>
      <c r="AB39">
        <v>504</v>
      </c>
      <c r="AC39" s="1">
        <v>4294.2299999999996</v>
      </c>
      <c r="AD39" s="1">
        <v>1549.7329999999999</v>
      </c>
      <c r="AE39" s="28">
        <v>2.7709999999999999</v>
      </c>
      <c r="AF39">
        <v>2.9</v>
      </c>
      <c r="AG39">
        <v>5.3739999999999997</v>
      </c>
      <c r="AH39">
        <v>275.43654299999997</v>
      </c>
      <c r="AI39">
        <v>1.5207409999999999</v>
      </c>
      <c r="AJ39">
        <v>78.540163000000007</v>
      </c>
      <c r="AK39">
        <v>702</v>
      </c>
      <c r="AL39">
        <v>2</v>
      </c>
      <c r="AM39">
        <v>87</v>
      </c>
      <c r="AN39">
        <v>80</v>
      </c>
      <c r="AO39">
        <v>15.590631999999999</v>
      </c>
      <c r="AP39">
        <v>48.7</v>
      </c>
      <c r="AQ39">
        <v>0</v>
      </c>
      <c r="AR39">
        <v>8</v>
      </c>
      <c r="AS39">
        <v>1776</v>
      </c>
      <c r="AT39">
        <v>4.7E-2</v>
      </c>
      <c r="AU39">
        <v>2.0259999999999998</v>
      </c>
      <c r="AV39">
        <v>35340</v>
      </c>
      <c r="AW39">
        <v>0</v>
      </c>
      <c r="AX39">
        <v>0.52</v>
      </c>
      <c r="AY39">
        <v>0.95551724137931038</v>
      </c>
      <c r="AZ39" t="s">
        <v>66</v>
      </c>
      <c r="BA39" t="s">
        <v>264</v>
      </c>
      <c r="BB39">
        <v>1</v>
      </c>
      <c r="BC39" t="s">
        <v>567</v>
      </c>
      <c r="BD39">
        <v>7</v>
      </c>
      <c r="BE39">
        <v>16625.038</v>
      </c>
      <c r="BF39">
        <v>0.25829895847456102</v>
      </c>
      <c r="BG39">
        <v>0.24680910825276159</v>
      </c>
      <c r="BH39">
        <v>236368.20600000006</v>
      </c>
      <c r="BI39">
        <v>1.8167544919302718E-2</v>
      </c>
      <c r="BJ39">
        <v>1.7359402403926839E-2</v>
      </c>
      <c r="BK39">
        <v>1</v>
      </c>
      <c r="BL39" t="s">
        <v>69</v>
      </c>
      <c r="BM39">
        <v>2</v>
      </c>
      <c r="BN39" t="s">
        <v>540</v>
      </c>
    </row>
    <row r="40" spans="1:66">
      <c r="A40" s="139" t="str">
        <f t="shared" si="20"/>
        <v>공영급행</v>
      </c>
      <c r="B40" s="139" t="str">
        <f t="shared" si="1"/>
        <v>e음53</v>
      </c>
      <c r="C40" s="140" t="str">
        <f t="shared" si="21"/>
        <v>73아1564</v>
      </c>
      <c r="D40" s="114" t="str">
        <f t="shared" si="22"/>
        <v>중형</v>
      </c>
      <c r="E40" s="110" t="str">
        <f t="shared" si="16"/>
        <v>A</v>
      </c>
      <c r="F40" s="160">
        <f t="shared" si="17"/>
        <v>0.95379310344827595</v>
      </c>
      <c r="G40" s="161">
        <f t="shared" si="18"/>
        <v>2.766</v>
      </c>
      <c r="H40" s="162">
        <f t="shared" si="19"/>
        <v>2.9</v>
      </c>
      <c r="I40" s="163">
        <f t="shared" si="23"/>
        <v>5792.2830000000004</v>
      </c>
      <c r="J40" s="164">
        <f t="shared" si="24"/>
        <v>6.7276430517632432E-3</v>
      </c>
      <c r="K40" s="164">
        <f t="shared" si="25"/>
        <v>0.2873545097758482</v>
      </c>
      <c r="L40" s="164">
        <f t="shared" si="26"/>
        <v>0.18075774267244882</v>
      </c>
      <c r="M40" s="165">
        <f t="shared" si="27"/>
        <v>4.4820000000000002</v>
      </c>
      <c r="N40" s="166">
        <f t="shared" si="28"/>
        <v>0</v>
      </c>
      <c r="O40" s="166">
        <f t="shared" si="29"/>
        <v>2.1749999999999998</v>
      </c>
      <c r="P40" s="167">
        <f t="shared" si="30"/>
        <v>0</v>
      </c>
      <c r="Q40" s="168">
        <f t="shared" si="31"/>
        <v>74</v>
      </c>
      <c r="R40" s="169">
        <f t="shared" si="32"/>
        <v>21.171967438929578</v>
      </c>
      <c r="S40" s="141">
        <f t="shared" si="33"/>
        <v>0</v>
      </c>
      <c r="T40" s="141">
        <f t="shared" si="34"/>
        <v>126</v>
      </c>
      <c r="U40" t="s">
        <v>118</v>
      </c>
      <c r="V40" t="s">
        <v>125</v>
      </c>
      <c r="W40" s="4" t="s">
        <v>118</v>
      </c>
      <c r="X40" s="4" t="s">
        <v>125</v>
      </c>
      <c r="Y40" s="4" t="s">
        <v>265</v>
      </c>
      <c r="Z40" s="4" t="s">
        <v>263</v>
      </c>
      <c r="AA40" s="4" t="s">
        <v>48</v>
      </c>
      <c r="AB40" s="4">
        <v>504</v>
      </c>
      <c r="AC40" s="4">
        <v>5792.2830000000004</v>
      </c>
      <c r="AD40" s="4">
        <v>2094.3159999999998</v>
      </c>
      <c r="AE40" s="4">
        <v>2.766</v>
      </c>
      <c r="AF40" s="4">
        <v>2.9</v>
      </c>
      <c r="AG40" s="4">
        <v>4.4820000000000002</v>
      </c>
      <c r="AH40" s="4">
        <v>387.55593599999997</v>
      </c>
      <c r="AI40" s="4">
        <v>2.6073379999999999</v>
      </c>
      <c r="AJ40" s="4">
        <v>111.36594599999999</v>
      </c>
      <c r="AK40" s="4">
        <v>1047</v>
      </c>
      <c r="AL40" s="4">
        <v>0</v>
      </c>
      <c r="AM40" s="4">
        <v>126</v>
      </c>
      <c r="AN40" s="4">
        <v>74</v>
      </c>
      <c r="AO40" s="4">
        <v>14.945669000000001</v>
      </c>
      <c r="AP40" s="4">
        <v>128.9</v>
      </c>
      <c r="AQ40" s="4">
        <v>0</v>
      </c>
      <c r="AR40" s="4">
        <v>7</v>
      </c>
      <c r="AS40" s="4">
        <v>1640</v>
      </c>
      <c r="AT40" s="4">
        <v>0</v>
      </c>
      <c r="AU40" s="4">
        <v>2.1749999999999998</v>
      </c>
      <c r="AV40" s="4">
        <v>44785</v>
      </c>
      <c r="AW40" s="4">
        <v>0</v>
      </c>
      <c r="AX40" s="4">
        <v>0.5</v>
      </c>
      <c r="AY40">
        <v>0.95379310344827595</v>
      </c>
      <c r="AZ40" t="s">
        <v>66</v>
      </c>
      <c r="BA40" t="s">
        <v>264</v>
      </c>
      <c r="BB40">
        <v>2</v>
      </c>
      <c r="BC40" t="s">
        <v>568</v>
      </c>
      <c r="BD40">
        <v>12</v>
      </c>
      <c r="BE40">
        <v>16625.038</v>
      </c>
      <c r="BF40">
        <v>0.3484072036406774</v>
      </c>
      <c r="BG40">
        <v>0.33230838802417717</v>
      </c>
      <c r="BH40">
        <v>236368.20600000006</v>
      </c>
      <c r="BI40">
        <v>2.4505338928705152E-2</v>
      </c>
      <c r="BJ40">
        <v>2.3373023267861538E-2</v>
      </c>
      <c r="BK40">
        <v>1</v>
      </c>
      <c r="BL40" t="s">
        <v>69</v>
      </c>
      <c r="BM40">
        <v>2</v>
      </c>
      <c r="BN40" t="s">
        <v>540</v>
      </c>
    </row>
    <row r="41" spans="1:66">
      <c r="A41" s="142" t="str">
        <f t="shared" si="20"/>
        <v>공영급행</v>
      </c>
      <c r="B41" s="142" t="str">
        <f t="shared" si="1"/>
        <v>e음53</v>
      </c>
      <c r="C41" s="143" t="str">
        <f t="shared" si="21"/>
        <v>73아1565</v>
      </c>
      <c r="D41" s="131" t="str">
        <f t="shared" si="22"/>
        <v>중형</v>
      </c>
      <c r="E41" s="127" t="str">
        <f t="shared" si="16"/>
        <v>B</v>
      </c>
      <c r="F41" s="150">
        <f t="shared" si="17"/>
        <v>0.91551724137931034</v>
      </c>
      <c r="G41" s="151">
        <f t="shared" si="18"/>
        <v>2.6549999999999998</v>
      </c>
      <c r="H41" s="152">
        <f t="shared" si="19"/>
        <v>2.9</v>
      </c>
      <c r="I41" s="153">
        <f t="shared" si="23"/>
        <v>3393.0790000000002</v>
      </c>
      <c r="J41" s="154">
        <f t="shared" si="24"/>
        <v>5.5449796375754848E-3</v>
      </c>
      <c r="K41" s="154">
        <f t="shared" si="25"/>
        <v>0.31354080890765745</v>
      </c>
      <c r="L41" s="154">
        <f t="shared" si="26"/>
        <v>0.12584440267969002</v>
      </c>
      <c r="M41" s="155">
        <f t="shared" si="27"/>
        <v>11.477</v>
      </c>
      <c r="N41" s="156">
        <f t="shared" si="28"/>
        <v>2.9000000000000001E-2</v>
      </c>
      <c r="O41" s="156">
        <f t="shared" si="29"/>
        <v>3.7429999999999999</v>
      </c>
      <c r="P41" s="157">
        <f t="shared" si="30"/>
        <v>0</v>
      </c>
      <c r="Q41" s="158">
        <f t="shared" si="31"/>
        <v>74</v>
      </c>
      <c r="R41" s="159">
        <f t="shared" si="32"/>
        <v>22.712454417423011</v>
      </c>
      <c r="S41" s="144">
        <f t="shared" si="33"/>
        <v>1</v>
      </c>
      <c r="T41" s="144">
        <f t="shared" si="34"/>
        <v>127</v>
      </c>
      <c r="U41" t="s">
        <v>118</v>
      </c>
      <c r="V41" t="s">
        <v>125</v>
      </c>
      <c r="W41" t="s">
        <v>118</v>
      </c>
      <c r="X41" s="4" t="s">
        <v>125</v>
      </c>
      <c r="Y41" s="4" t="s">
        <v>266</v>
      </c>
      <c r="Z41" s="4" t="s">
        <v>263</v>
      </c>
      <c r="AA41" s="4" t="s">
        <v>48</v>
      </c>
      <c r="AB41" s="4">
        <v>504</v>
      </c>
      <c r="AC41" s="4">
        <v>3393.0790000000002</v>
      </c>
      <c r="AD41" s="4">
        <v>1277.9829999999999</v>
      </c>
      <c r="AE41" s="4">
        <v>2.6549999999999998</v>
      </c>
      <c r="AF41" s="4">
        <v>2.9</v>
      </c>
      <c r="AG41" s="4">
        <v>11.477</v>
      </c>
      <c r="AH41" s="4">
        <v>219.40044499999999</v>
      </c>
      <c r="AI41" s="4">
        <v>1.2165710000000001</v>
      </c>
      <c r="AJ41" s="4">
        <v>68.790993</v>
      </c>
      <c r="AK41" s="4">
        <v>427</v>
      </c>
      <c r="AL41" s="4">
        <v>1</v>
      </c>
      <c r="AM41" s="4">
        <v>127</v>
      </c>
      <c r="AN41" s="4">
        <v>74</v>
      </c>
      <c r="AO41" s="4">
        <v>15.465232</v>
      </c>
      <c r="AP41" s="4">
        <v>263</v>
      </c>
      <c r="AQ41" s="4">
        <v>0</v>
      </c>
      <c r="AR41" s="4">
        <v>1</v>
      </c>
      <c r="AS41" s="4">
        <v>36</v>
      </c>
      <c r="AT41" s="4">
        <v>2.9000000000000001E-2</v>
      </c>
      <c r="AU41" s="4">
        <v>3.7429999999999999</v>
      </c>
      <c r="AV41" s="4">
        <v>27237</v>
      </c>
      <c r="AW41" s="4">
        <v>0</v>
      </c>
      <c r="AX41" s="4">
        <v>0.72</v>
      </c>
      <c r="AY41">
        <v>0.91551724137931034</v>
      </c>
      <c r="AZ41" t="s">
        <v>68</v>
      </c>
      <c r="BA41" t="s">
        <v>264</v>
      </c>
      <c r="BB41">
        <v>1</v>
      </c>
      <c r="BC41" t="s">
        <v>569</v>
      </c>
      <c r="BD41">
        <v>6</v>
      </c>
      <c r="BE41">
        <v>16625.038</v>
      </c>
      <c r="BF41">
        <v>0.20409451094186973</v>
      </c>
      <c r="BG41">
        <v>0.18685204363816005</v>
      </c>
      <c r="BH41">
        <v>236368.20600000006</v>
      </c>
      <c r="BI41">
        <v>1.4355056703353746E-2</v>
      </c>
      <c r="BJ41">
        <v>1.3142301912897999E-2</v>
      </c>
      <c r="BK41">
        <v>1</v>
      </c>
      <c r="BL41" t="s">
        <v>67</v>
      </c>
      <c r="BM41">
        <v>2</v>
      </c>
      <c r="BN41" t="s">
        <v>540</v>
      </c>
    </row>
    <row r="42" spans="1:66">
      <c r="A42" s="139" t="str">
        <f t="shared" si="20"/>
        <v>공영급행</v>
      </c>
      <c r="B42" s="139" t="str">
        <f t="shared" si="1"/>
        <v>e음53</v>
      </c>
      <c r="C42" s="140" t="str">
        <f t="shared" si="21"/>
        <v>73아1566</v>
      </c>
      <c r="D42" s="114" t="str">
        <f t="shared" si="22"/>
        <v>중형</v>
      </c>
      <c r="E42" s="110" t="str">
        <f t="shared" si="16"/>
        <v>C</v>
      </c>
      <c r="F42" s="160">
        <f t="shared" si="17"/>
        <v>0.87827586206896557</v>
      </c>
      <c r="G42" s="161">
        <f t="shared" si="18"/>
        <v>2.5470000000000002</v>
      </c>
      <c r="H42" s="162">
        <f t="shared" si="19"/>
        <v>2.9</v>
      </c>
      <c r="I42" s="163">
        <f t="shared" si="23"/>
        <v>3145.4459999999999</v>
      </c>
      <c r="J42" s="164">
        <f t="shared" si="24"/>
        <v>1.0478621999841677E-2</v>
      </c>
      <c r="K42" s="164">
        <f t="shared" si="25"/>
        <v>0.3170680301903841</v>
      </c>
      <c r="L42" s="164">
        <f t="shared" si="26"/>
        <v>0.28358458546101251</v>
      </c>
      <c r="M42" s="165">
        <f t="shared" si="27"/>
        <v>6.6710000000000003</v>
      </c>
      <c r="N42" s="166">
        <f t="shared" si="28"/>
        <v>0</v>
      </c>
      <c r="O42" s="166">
        <f t="shared" si="29"/>
        <v>2.798</v>
      </c>
      <c r="P42" s="167">
        <f t="shared" si="30"/>
        <v>0</v>
      </c>
      <c r="Q42" s="168">
        <f t="shared" si="31"/>
        <v>75</v>
      </c>
      <c r="R42" s="169">
        <f t="shared" si="32"/>
        <v>22.319547511461842</v>
      </c>
      <c r="S42" s="141">
        <f t="shared" si="33"/>
        <v>0</v>
      </c>
      <c r="T42" s="141">
        <f t="shared" si="34"/>
        <v>88</v>
      </c>
      <c r="U42" t="s">
        <v>118</v>
      </c>
      <c r="V42" t="s">
        <v>125</v>
      </c>
      <c r="W42" t="s">
        <v>118</v>
      </c>
      <c r="X42" s="4" t="s">
        <v>125</v>
      </c>
      <c r="Y42" s="4" t="s">
        <v>267</v>
      </c>
      <c r="Z42" s="4" t="s">
        <v>263</v>
      </c>
      <c r="AA42" s="4" t="s">
        <v>48</v>
      </c>
      <c r="AB42" s="4">
        <v>504</v>
      </c>
      <c r="AC42" s="4">
        <v>3145.4459999999999</v>
      </c>
      <c r="AD42" s="4">
        <v>1234.9570000000001</v>
      </c>
      <c r="AE42" s="4">
        <v>2.5470000000000002</v>
      </c>
      <c r="AF42" s="4">
        <v>2.9</v>
      </c>
      <c r="AG42" s="4">
        <v>6.6710000000000003</v>
      </c>
      <c r="AH42" s="4">
        <v>209.57268999999999</v>
      </c>
      <c r="AI42" s="4">
        <v>2.1960329999999999</v>
      </c>
      <c r="AJ42" s="4">
        <v>66.448800000000006</v>
      </c>
      <c r="AK42" s="4">
        <v>892</v>
      </c>
      <c r="AL42" s="4">
        <v>0</v>
      </c>
      <c r="AM42" s="4">
        <v>88</v>
      </c>
      <c r="AN42" s="4">
        <v>75</v>
      </c>
      <c r="AO42" s="4">
        <v>15.008853999999999</v>
      </c>
      <c r="AP42" s="4">
        <v>154.30000000000001</v>
      </c>
      <c r="AQ42" s="4">
        <v>0</v>
      </c>
      <c r="AR42" s="4">
        <v>13</v>
      </c>
      <c r="AS42" s="4">
        <v>2663</v>
      </c>
      <c r="AT42" s="4">
        <v>0</v>
      </c>
      <c r="AU42" s="4">
        <v>2.798</v>
      </c>
      <c r="AV42" s="4">
        <v>23776</v>
      </c>
      <c r="AW42" s="4">
        <v>0</v>
      </c>
      <c r="AX42" s="4">
        <v>0.52</v>
      </c>
      <c r="AY42">
        <v>0.87827586206896557</v>
      </c>
      <c r="AZ42" t="s">
        <v>69</v>
      </c>
      <c r="BA42" t="s">
        <v>264</v>
      </c>
      <c r="BB42">
        <v>1</v>
      </c>
      <c r="BC42" t="s">
        <v>444</v>
      </c>
      <c r="BD42">
        <v>6</v>
      </c>
      <c r="BE42">
        <v>16625.038</v>
      </c>
      <c r="BF42">
        <v>0.18919932694289179</v>
      </c>
      <c r="BG42">
        <v>0.16616920197363635</v>
      </c>
      <c r="BH42">
        <v>236368.20600000006</v>
      </c>
      <c r="BI42">
        <v>1.330739888087994E-2</v>
      </c>
      <c r="BJ42">
        <v>1.1687567224000417E-2</v>
      </c>
      <c r="BK42">
        <v>1</v>
      </c>
      <c r="BL42" t="s">
        <v>67</v>
      </c>
      <c r="BM42">
        <v>1</v>
      </c>
      <c r="BN42" t="s">
        <v>540</v>
      </c>
    </row>
    <row r="43" spans="1:66">
      <c r="A43" s="142" t="str">
        <f t="shared" si="20"/>
        <v>공영급행</v>
      </c>
      <c r="B43" s="142" t="str">
        <f t="shared" si="1"/>
        <v>e음84</v>
      </c>
      <c r="C43" s="143" t="str">
        <f t="shared" si="21"/>
        <v>73아1554</v>
      </c>
      <c r="D43" s="131" t="str">
        <f t="shared" si="22"/>
        <v>중형</v>
      </c>
      <c r="E43" s="127" t="str">
        <f t="shared" si="16"/>
        <v>B</v>
      </c>
      <c r="F43" s="150">
        <f t="shared" si="17"/>
        <v>0.93896551724137933</v>
      </c>
      <c r="G43" s="151">
        <f t="shared" si="18"/>
        <v>2.7229999999999999</v>
      </c>
      <c r="H43" s="152">
        <f t="shared" si="19"/>
        <v>2.9</v>
      </c>
      <c r="I43" s="153">
        <f t="shared" si="23"/>
        <v>7339.3010000000004</v>
      </c>
      <c r="J43" s="154">
        <f t="shared" si="24"/>
        <v>2.7635180794543447E-2</v>
      </c>
      <c r="K43" s="154">
        <f t="shared" si="25"/>
        <v>0.32222622545980883</v>
      </c>
      <c r="L43" s="154">
        <f t="shared" si="26"/>
        <v>0.28354198853542045</v>
      </c>
      <c r="M43" s="155">
        <f t="shared" si="27"/>
        <v>7.4619999999999997</v>
      </c>
      <c r="N43" s="156">
        <f t="shared" si="28"/>
        <v>0</v>
      </c>
      <c r="O43" s="156">
        <f t="shared" si="29"/>
        <v>5.5449999999999999</v>
      </c>
      <c r="P43" s="157">
        <f t="shared" si="30"/>
        <v>0</v>
      </c>
      <c r="Q43" s="158">
        <f t="shared" si="31"/>
        <v>72</v>
      </c>
      <c r="R43" s="159">
        <f t="shared" si="32"/>
        <v>27.350138687539719</v>
      </c>
      <c r="S43" s="144">
        <f t="shared" si="33"/>
        <v>0</v>
      </c>
      <c r="T43" s="144">
        <f t="shared" si="34"/>
        <v>407</v>
      </c>
      <c r="U43" t="s">
        <v>118</v>
      </c>
      <c r="V43" t="s">
        <v>126</v>
      </c>
      <c r="W43" s="4" t="s">
        <v>118</v>
      </c>
      <c r="X43" s="4" t="s">
        <v>126</v>
      </c>
      <c r="Y43" s="4" t="s">
        <v>221</v>
      </c>
      <c r="Z43" s="4" t="s">
        <v>263</v>
      </c>
      <c r="AA43" s="4" t="s">
        <v>48</v>
      </c>
      <c r="AB43" s="4">
        <v>504</v>
      </c>
      <c r="AC43" s="4">
        <v>7339.3010000000004</v>
      </c>
      <c r="AD43" s="4">
        <v>2694.9810000000002</v>
      </c>
      <c r="AE43" s="4">
        <v>2.7229999999999999</v>
      </c>
      <c r="AF43" s="4">
        <v>2.9</v>
      </c>
      <c r="AG43" s="4">
        <v>7.4619999999999997</v>
      </c>
      <c r="AH43" s="4">
        <v>412.75203099999999</v>
      </c>
      <c r="AI43" s="4">
        <v>11.406477000000001</v>
      </c>
      <c r="AJ43" s="4">
        <v>132.999529</v>
      </c>
      <c r="AK43" s="4">
        <v>2081</v>
      </c>
      <c r="AL43" s="4">
        <v>0</v>
      </c>
      <c r="AM43" s="4">
        <v>407</v>
      </c>
      <c r="AN43" s="4">
        <v>72</v>
      </c>
      <c r="AO43" s="4">
        <v>17.781379999999999</v>
      </c>
      <c r="AP43" s="4">
        <v>3150.9</v>
      </c>
      <c r="AQ43" s="4">
        <v>0</v>
      </c>
      <c r="AR43" s="4">
        <v>99</v>
      </c>
      <c r="AS43" s="4">
        <v>58947</v>
      </c>
      <c r="AT43" s="4">
        <v>0</v>
      </c>
      <c r="AU43" s="4">
        <v>5.5449999999999999</v>
      </c>
      <c r="AV43" s="4">
        <v>68281</v>
      </c>
      <c r="AW43" s="4">
        <v>0</v>
      </c>
      <c r="AX43" s="4">
        <v>0.48</v>
      </c>
      <c r="AY43">
        <v>0.93896551724137933</v>
      </c>
      <c r="AZ43" t="s">
        <v>68</v>
      </c>
      <c r="BA43" t="s">
        <v>269</v>
      </c>
      <c r="BB43">
        <v>1</v>
      </c>
      <c r="BC43" t="s">
        <v>570</v>
      </c>
      <c r="BD43">
        <v>11</v>
      </c>
      <c r="BE43">
        <v>7339.3010000000004</v>
      </c>
      <c r="BF43">
        <v>1</v>
      </c>
      <c r="BG43">
        <v>0.93896551724137933</v>
      </c>
      <c r="BH43">
        <v>236368.20600000006</v>
      </c>
      <c r="BI43">
        <v>3.1050288548536847E-2</v>
      </c>
      <c r="BJ43">
        <v>2.9155150247470979E-2</v>
      </c>
      <c r="BK43">
        <v>1</v>
      </c>
      <c r="BL43" t="s">
        <v>69</v>
      </c>
      <c r="BM43">
        <v>1</v>
      </c>
      <c r="BN43" t="s">
        <v>540</v>
      </c>
    </row>
    <row r="44" spans="1:66">
      <c r="A44" s="139" t="str">
        <f t="shared" si="20"/>
        <v>공영급행</v>
      </c>
      <c r="B44" s="139" t="str">
        <f t="shared" si="1"/>
        <v>e음86</v>
      </c>
      <c r="C44" s="140" t="str">
        <f t="shared" si="21"/>
        <v>73아1557</v>
      </c>
      <c r="D44" s="114" t="str">
        <f t="shared" si="22"/>
        <v>중형</v>
      </c>
      <c r="E44" s="110" t="str">
        <f t="shared" si="16"/>
        <v>D</v>
      </c>
      <c r="F44" s="160">
        <f t="shared" si="17"/>
        <v>0.81233333333333324</v>
      </c>
      <c r="G44" s="161">
        <f t="shared" si="18"/>
        <v>2.4369999999999998</v>
      </c>
      <c r="H44" s="162">
        <f t="shared" si="19"/>
        <v>3</v>
      </c>
      <c r="I44" s="163">
        <f t="shared" si="23"/>
        <v>5974.1450000000004</v>
      </c>
      <c r="J44" s="164">
        <f t="shared" si="24"/>
        <v>1.4844079037270048E-2</v>
      </c>
      <c r="K44" s="164">
        <f t="shared" si="25"/>
        <v>0.36989394820105664</v>
      </c>
      <c r="L44" s="164">
        <f t="shared" si="26"/>
        <v>0.15667513928771395</v>
      </c>
      <c r="M44" s="165">
        <f t="shared" si="27"/>
        <v>7.9</v>
      </c>
      <c r="N44" s="166">
        <f t="shared" si="28"/>
        <v>0</v>
      </c>
      <c r="O44" s="166">
        <f t="shared" si="29"/>
        <v>2.8290000000000002</v>
      </c>
      <c r="P44" s="167">
        <f t="shared" si="30"/>
        <v>0</v>
      </c>
      <c r="Q44" s="168">
        <f t="shared" si="31"/>
        <v>79</v>
      </c>
      <c r="R44" s="169">
        <f t="shared" si="32"/>
        <v>23.727495588596089</v>
      </c>
      <c r="S44" s="141">
        <f t="shared" si="33"/>
        <v>0</v>
      </c>
      <c r="T44" s="141">
        <f t="shared" si="34"/>
        <v>169</v>
      </c>
      <c r="U44" t="s">
        <v>118</v>
      </c>
      <c r="V44" t="s">
        <v>127</v>
      </c>
      <c r="W44" t="s">
        <v>118</v>
      </c>
      <c r="X44" s="4" t="s">
        <v>127</v>
      </c>
      <c r="Y44" s="4" t="s">
        <v>210</v>
      </c>
      <c r="Z44" s="4" t="s">
        <v>263</v>
      </c>
      <c r="AA44" s="4" t="s">
        <v>48</v>
      </c>
      <c r="AB44" s="4">
        <v>504</v>
      </c>
      <c r="AC44" s="4">
        <v>5974.1450000000004</v>
      </c>
      <c r="AD44" s="4">
        <v>2451.739</v>
      </c>
      <c r="AE44" s="4">
        <v>2.4369999999999998</v>
      </c>
      <c r="AF44" s="4">
        <v>3</v>
      </c>
      <c r="AG44" s="4">
        <v>7.9</v>
      </c>
      <c r="AH44" s="4">
        <v>409.22653300000002</v>
      </c>
      <c r="AI44" s="4">
        <v>6.0745909999999999</v>
      </c>
      <c r="AJ44" s="4">
        <v>151.370418</v>
      </c>
      <c r="AK44" s="4">
        <v>936</v>
      </c>
      <c r="AL44" s="4">
        <v>0</v>
      </c>
      <c r="AM44" s="4">
        <v>169</v>
      </c>
      <c r="AN44" s="4">
        <v>79</v>
      </c>
      <c r="AO44" s="4">
        <v>14.598625</v>
      </c>
      <c r="AP44" s="4">
        <v>3101</v>
      </c>
      <c r="AQ44" s="4">
        <v>0</v>
      </c>
      <c r="AR44" s="4">
        <v>169</v>
      </c>
      <c r="AS44" s="4">
        <v>76922</v>
      </c>
      <c r="AT44" s="4">
        <v>0</v>
      </c>
      <c r="AU44" s="4">
        <v>2.8290000000000002</v>
      </c>
      <c r="AV44" s="4">
        <v>51442</v>
      </c>
      <c r="AW44" s="4">
        <v>0</v>
      </c>
      <c r="AX44" s="4">
        <v>0.51</v>
      </c>
      <c r="AY44">
        <v>0.81233333333333324</v>
      </c>
      <c r="AZ44" t="s">
        <v>67</v>
      </c>
      <c r="BA44" t="s">
        <v>270</v>
      </c>
      <c r="BB44">
        <v>1</v>
      </c>
      <c r="BC44" t="s">
        <v>571</v>
      </c>
      <c r="BD44">
        <v>17</v>
      </c>
      <c r="BE44">
        <v>12413.826000000001</v>
      </c>
      <c r="BF44">
        <v>0.48124929413381501</v>
      </c>
      <c r="BG44">
        <v>0.39093484326803568</v>
      </c>
      <c r="BH44">
        <v>236368.20600000006</v>
      </c>
      <c r="BI44">
        <v>2.5274740207657197E-2</v>
      </c>
      <c r="BJ44">
        <v>2.0531513962020194E-2</v>
      </c>
      <c r="BK44">
        <v>1</v>
      </c>
      <c r="BL44" t="s">
        <v>70</v>
      </c>
      <c r="BM44">
        <v>1</v>
      </c>
      <c r="BN44" t="s">
        <v>540</v>
      </c>
    </row>
    <row r="45" spans="1:66">
      <c r="A45" s="142" t="str">
        <f t="shared" si="20"/>
        <v>공영급행</v>
      </c>
      <c r="B45" s="142" t="str">
        <f t="shared" si="1"/>
        <v>e음86</v>
      </c>
      <c r="C45" s="143" t="str">
        <f t="shared" si="21"/>
        <v>73아1558</v>
      </c>
      <c r="D45" s="131" t="str">
        <f t="shared" si="22"/>
        <v>중형</v>
      </c>
      <c r="E45" s="127" t="str">
        <f t="shared" si="16"/>
        <v>B</v>
      </c>
      <c r="F45" s="150">
        <f t="shared" si="17"/>
        <v>0.90333333333333332</v>
      </c>
      <c r="G45" s="151">
        <f t="shared" si="18"/>
        <v>2.71</v>
      </c>
      <c r="H45" s="152">
        <f t="shared" si="19"/>
        <v>3</v>
      </c>
      <c r="I45" s="153">
        <f t="shared" si="23"/>
        <v>6439.6809999999996</v>
      </c>
      <c r="J45" s="154">
        <f t="shared" si="24"/>
        <v>1.9797689919595827E-2</v>
      </c>
      <c r="K45" s="154">
        <f t="shared" si="25"/>
        <v>0.32194865859647626</v>
      </c>
      <c r="L45" s="154">
        <f t="shared" si="26"/>
        <v>0.24659606586102636</v>
      </c>
      <c r="M45" s="155">
        <f t="shared" si="27"/>
        <v>4.9660000000000002</v>
      </c>
      <c r="N45" s="156">
        <f t="shared" si="28"/>
        <v>0</v>
      </c>
      <c r="O45" s="156">
        <f t="shared" si="29"/>
        <v>2.0649999999999999</v>
      </c>
      <c r="P45" s="157">
        <f t="shared" si="30"/>
        <v>0</v>
      </c>
      <c r="Q45" s="158">
        <f t="shared" si="31"/>
        <v>77</v>
      </c>
      <c r="R45" s="159">
        <f t="shared" si="32"/>
        <v>22.518561117851569</v>
      </c>
      <c r="S45" s="144">
        <f t="shared" si="33"/>
        <v>0</v>
      </c>
      <c r="T45" s="144">
        <f t="shared" si="34"/>
        <v>133</v>
      </c>
      <c r="U45" t="s">
        <v>118</v>
      </c>
      <c r="V45" t="s">
        <v>127</v>
      </c>
      <c r="W45" t="s">
        <v>118</v>
      </c>
      <c r="X45" s="4" t="s">
        <v>127</v>
      </c>
      <c r="Y45" s="4" t="s">
        <v>223</v>
      </c>
      <c r="Z45" s="4" t="s">
        <v>263</v>
      </c>
      <c r="AA45" s="4" t="s">
        <v>48</v>
      </c>
      <c r="AB45" s="4">
        <v>504</v>
      </c>
      <c r="AC45" s="4">
        <v>6439.6809999999996</v>
      </c>
      <c r="AD45" s="4">
        <v>2376.277</v>
      </c>
      <c r="AE45" s="4">
        <v>2.71</v>
      </c>
      <c r="AF45" s="4">
        <v>3</v>
      </c>
      <c r="AG45" s="4">
        <v>4.9660000000000002</v>
      </c>
      <c r="AH45" s="4">
        <v>434.44063599999998</v>
      </c>
      <c r="AI45" s="4">
        <v>8.6009209999999996</v>
      </c>
      <c r="AJ45" s="4">
        <v>139.86758</v>
      </c>
      <c r="AK45" s="4">
        <v>1588</v>
      </c>
      <c r="AL45" s="4">
        <v>0</v>
      </c>
      <c r="AM45" s="4">
        <v>133</v>
      </c>
      <c r="AN45" s="4">
        <v>77</v>
      </c>
      <c r="AO45" s="4">
        <v>14.822925</v>
      </c>
      <c r="AP45" s="4">
        <v>362.3</v>
      </c>
      <c r="AQ45" s="4">
        <v>0</v>
      </c>
      <c r="AR45" s="4">
        <v>80</v>
      </c>
      <c r="AS45" s="4">
        <v>33727</v>
      </c>
      <c r="AT45" s="4">
        <v>0</v>
      </c>
      <c r="AU45" s="4">
        <v>2.0649999999999999</v>
      </c>
      <c r="AV45" s="4">
        <v>56905</v>
      </c>
      <c r="AW45" s="4">
        <v>0</v>
      </c>
      <c r="AX45" s="4">
        <v>0.48</v>
      </c>
      <c r="AY45">
        <v>0.90333333333333332</v>
      </c>
      <c r="AZ45" t="s">
        <v>68</v>
      </c>
      <c r="BA45" t="s">
        <v>270</v>
      </c>
      <c r="BB45">
        <v>1</v>
      </c>
      <c r="BC45" t="s">
        <v>572</v>
      </c>
      <c r="BD45">
        <v>16</v>
      </c>
      <c r="BE45">
        <v>12413.826000000001</v>
      </c>
      <c r="BF45">
        <v>0.51875070586618499</v>
      </c>
      <c r="BG45">
        <v>0.46860480429912044</v>
      </c>
      <c r="BH45">
        <v>236368.20600000006</v>
      </c>
      <c r="BI45">
        <v>2.7244277515056311E-2</v>
      </c>
      <c r="BJ45">
        <v>2.4610664021934202E-2</v>
      </c>
      <c r="BK45">
        <v>1</v>
      </c>
      <c r="BL45" t="s">
        <v>67</v>
      </c>
      <c r="BM45">
        <v>2</v>
      </c>
      <c r="BN45" t="s">
        <v>540</v>
      </c>
    </row>
    <row r="46" spans="1:66">
      <c r="A46" s="139" t="str">
        <f t="shared" si="20"/>
        <v>공영급행</v>
      </c>
      <c r="B46" s="139" t="str">
        <f t="shared" si="1"/>
        <v>e음88</v>
      </c>
      <c r="C46" s="140" t="str">
        <f t="shared" si="21"/>
        <v>73아1555</v>
      </c>
      <c r="D46" s="114" t="str">
        <f t="shared" si="22"/>
        <v>중형</v>
      </c>
      <c r="E46" s="110" t="str">
        <f t="shared" si="16"/>
        <v>D</v>
      </c>
      <c r="F46" s="160">
        <f t="shared" si="17"/>
        <v>0.82827586206896564</v>
      </c>
      <c r="G46" s="161">
        <f t="shared" si="18"/>
        <v>2.4020000000000001</v>
      </c>
      <c r="H46" s="162">
        <f t="shared" si="19"/>
        <v>2.9</v>
      </c>
      <c r="I46" s="163">
        <f t="shared" si="23"/>
        <v>6764.9530000000004</v>
      </c>
      <c r="J46" s="164">
        <f t="shared" si="24"/>
        <v>2.9653727352305613E-2</v>
      </c>
      <c r="K46" s="164">
        <f t="shared" si="25"/>
        <v>0.36896134680057519</v>
      </c>
      <c r="L46" s="164">
        <f t="shared" si="26"/>
        <v>0.25469504370540341</v>
      </c>
      <c r="M46" s="165">
        <f t="shared" si="27"/>
        <v>8.5169999999999995</v>
      </c>
      <c r="N46" s="166">
        <f t="shared" si="28"/>
        <v>0</v>
      </c>
      <c r="O46" s="166">
        <f t="shared" si="29"/>
        <v>3.71</v>
      </c>
      <c r="P46" s="167">
        <f t="shared" si="30"/>
        <v>0</v>
      </c>
      <c r="Q46" s="168">
        <f t="shared" si="31"/>
        <v>73</v>
      </c>
      <c r="R46" s="169">
        <f t="shared" si="32"/>
        <v>25.882601702152719</v>
      </c>
      <c r="S46" s="141">
        <f t="shared" si="33"/>
        <v>0</v>
      </c>
      <c r="T46" s="141">
        <f t="shared" si="34"/>
        <v>251</v>
      </c>
      <c r="U46" t="s">
        <v>118</v>
      </c>
      <c r="V46" t="s">
        <v>128</v>
      </c>
      <c r="W46" s="4" t="s">
        <v>118</v>
      </c>
      <c r="X46" s="4" t="s">
        <v>128</v>
      </c>
      <c r="Y46" s="4" t="s">
        <v>212</v>
      </c>
      <c r="Z46" s="4" t="s">
        <v>263</v>
      </c>
      <c r="AA46" s="4" t="s">
        <v>48</v>
      </c>
      <c r="AB46" s="4">
        <v>504</v>
      </c>
      <c r="AC46" s="4">
        <v>6764.9530000000004</v>
      </c>
      <c r="AD46" s="4">
        <v>2816.328</v>
      </c>
      <c r="AE46" s="4">
        <v>2.4020000000000001</v>
      </c>
      <c r="AF46" s="4">
        <v>2.9</v>
      </c>
      <c r="AG46" s="4">
        <v>8.5169999999999995</v>
      </c>
      <c r="AH46" s="4">
        <v>434.61460499999998</v>
      </c>
      <c r="AI46" s="4">
        <v>12.887943</v>
      </c>
      <c r="AJ46" s="4">
        <v>160.35598999999999</v>
      </c>
      <c r="AK46" s="4">
        <v>1723</v>
      </c>
      <c r="AL46" s="4">
        <v>0</v>
      </c>
      <c r="AM46" s="4">
        <v>251</v>
      </c>
      <c r="AN46" s="4">
        <v>73</v>
      </c>
      <c r="AO46" s="4">
        <v>15.565405999999999</v>
      </c>
      <c r="AP46" s="4">
        <v>728.1</v>
      </c>
      <c r="AQ46" s="4">
        <v>0</v>
      </c>
      <c r="AR46" s="4">
        <v>99</v>
      </c>
      <c r="AS46" s="4">
        <v>52903</v>
      </c>
      <c r="AT46" s="4">
        <v>0</v>
      </c>
      <c r="AU46" s="4">
        <v>3.71</v>
      </c>
      <c r="AV46" s="4">
        <v>61202</v>
      </c>
      <c r="AW46" s="4">
        <v>0</v>
      </c>
      <c r="AX46" s="4">
        <v>0.48</v>
      </c>
      <c r="AY46">
        <v>0.82827586206896564</v>
      </c>
      <c r="AZ46" t="s">
        <v>67</v>
      </c>
      <c r="BA46" t="s">
        <v>272</v>
      </c>
      <c r="BB46">
        <v>1</v>
      </c>
      <c r="BC46" t="s">
        <v>446</v>
      </c>
      <c r="BD46">
        <v>17</v>
      </c>
      <c r="BE46">
        <v>38097.981</v>
      </c>
      <c r="BF46">
        <v>0.17756723118739548</v>
      </c>
      <c r="BG46">
        <v>0.14707465148693932</v>
      </c>
      <c r="BH46">
        <v>236368.20600000006</v>
      </c>
      <c r="BI46">
        <v>2.8620401679572752E-2</v>
      </c>
      <c r="BJ46">
        <v>2.3705587873908193E-2</v>
      </c>
      <c r="BK46">
        <v>1</v>
      </c>
      <c r="BL46" t="s">
        <v>70</v>
      </c>
      <c r="BM46">
        <v>1</v>
      </c>
      <c r="BN46" t="s">
        <v>540</v>
      </c>
    </row>
    <row r="47" spans="1:66">
      <c r="A47" s="142" t="str">
        <f t="shared" si="20"/>
        <v>공영급행</v>
      </c>
      <c r="B47" s="142" t="str">
        <f t="shared" si="1"/>
        <v>e음88</v>
      </c>
      <c r="C47" s="143" t="str">
        <f t="shared" si="21"/>
        <v>73아1556</v>
      </c>
      <c r="D47" s="131" t="str">
        <f t="shared" si="22"/>
        <v>중형</v>
      </c>
      <c r="E47" s="127" t="str">
        <f t="shared" si="16"/>
        <v>D</v>
      </c>
      <c r="F47" s="150">
        <f t="shared" si="17"/>
        <v>0.80413793103448272</v>
      </c>
      <c r="G47" s="151">
        <f t="shared" si="18"/>
        <v>2.3319999999999999</v>
      </c>
      <c r="H47" s="152">
        <f t="shared" si="19"/>
        <v>2.9</v>
      </c>
      <c r="I47" s="153">
        <f t="shared" si="23"/>
        <v>6619.0730000000003</v>
      </c>
      <c r="J47" s="154">
        <f t="shared" si="24"/>
        <v>2.4513333942427312E-2</v>
      </c>
      <c r="K47" s="154">
        <f t="shared" si="25"/>
        <v>0.35628607070423296</v>
      </c>
      <c r="L47" s="154">
        <f t="shared" si="26"/>
        <v>0.27798454557005187</v>
      </c>
      <c r="M47" s="155">
        <f t="shared" si="27"/>
        <v>7.8630000000000004</v>
      </c>
      <c r="N47" s="156">
        <f t="shared" si="28"/>
        <v>0</v>
      </c>
      <c r="O47" s="156">
        <f t="shared" si="29"/>
        <v>4.7140000000000004</v>
      </c>
      <c r="P47" s="157">
        <f t="shared" si="30"/>
        <v>0</v>
      </c>
      <c r="Q47" s="158">
        <f t="shared" si="31"/>
        <v>78</v>
      </c>
      <c r="R47" s="159">
        <f t="shared" si="32"/>
        <v>25.114570923293499</v>
      </c>
      <c r="S47" s="144">
        <f t="shared" si="33"/>
        <v>0</v>
      </c>
      <c r="T47" s="144">
        <f t="shared" si="34"/>
        <v>312</v>
      </c>
      <c r="U47" t="s">
        <v>118</v>
      </c>
      <c r="V47" t="s">
        <v>128</v>
      </c>
      <c r="W47" t="s">
        <v>118</v>
      </c>
      <c r="X47" s="4" t="s">
        <v>128</v>
      </c>
      <c r="Y47" s="4" t="s">
        <v>268</v>
      </c>
      <c r="Z47" s="4" t="s">
        <v>263</v>
      </c>
      <c r="AA47" s="4" t="s">
        <v>48</v>
      </c>
      <c r="AB47" s="4">
        <v>504</v>
      </c>
      <c r="AC47" s="4">
        <v>6619.0730000000003</v>
      </c>
      <c r="AD47" s="4">
        <v>2838.607</v>
      </c>
      <c r="AE47" s="4">
        <v>2.3319999999999999</v>
      </c>
      <c r="AF47" s="4">
        <v>2.9</v>
      </c>
      <c r="AG47" s="4">
        <v>7.8630000000000004</v>
      </c>
      <c r="AH47" s="4">
        <v>425.63765599999999</v>
      </c>
      <c r="AI47" s="4">
        <v>10.433797999999999</v>
      </c>
      <c r="AJ47" s="4">
        <v>151.64876799999999</v>
      </c>
      <c r="AK47" s="4">
        <v>1840</v>
      </c>
      <c r="AL47" s="4">
        <v>0</v>
      </c>
      <c r="AM47" s="4">
        <v>312</v>
      </c>
      <c r="AN47" s="4">
        <v>78</v>
      </c>
      <c r="AO47" s="4">
        <v>15.550957</v>
      </c>
      <c r="AP47" s="4">
        <v>573.4</v>
      </c>
      <c r="AQ47" s="4">
        <v>0</v>
      </c>
      <c r="AR47" s="4">
        <v>100</v>
      </c>
      <c r="AS47" s="4">
        <v>47026</v>
      </c>
      <c r="AT47" s="4">
        <v>0</v>
      </c>
      <c r="AU47" s="4">
        <v>4.7140000000000004</v>
      </c>
      <c r="AV47" s="4">
        <v>57686</v>
      </c>
      <c r="AW47" s="4">
        <v>0</v>
      </c>
      <c r="AX47" s="4">
        <v>0.46</v>
      </c>
      <c r="AY47">
        <v>0.80413793103448272</v>
      </c>
      <c r="AZ47" t="s">
        <v>67</v>
      </c>
      <c r="BA47" t="s">
        <v>272</v>
      </c>
      <c r="BB47">
        <v>2</v>
      </c>
      <c r="BC47" t="s">
        <v>445</v>
      </c>
      <c r="BD47">
        <v>16</v>
      </c>
      <c r="BE47">
        <v>38097.981</v>
      </c>
      <c r="BF47">
        <v>0.17373815688553154</v>
      </c>
      <c r="BG47">
        <v>0.13970944201967569</v>
      </c>
      <c r="BH47">
        <v>236368.20600000006</v>
      </c>
      <c r="BI47">
        <v>2.8003228996035103E-2</v>
      </c>
      <c r="BJ47">
        <v>2.2518458627156502E-2</v>
      </c>
      <c r="BK47">
        <v>1</v>
      </c>
      <c r="BL47" t="s">
        <v>70</v>
      </c>
      <c r="BM47">
        <v>1</v>
      </c>
      <c r="BN47" t="s">
        <v>540</v>
      </c>
    </row>
    <row r="48" spans="1:66">
      <c r="A48" s="139" t="str">
        <f t="shared" si="20"/>
        <v>공영급행</v>
      </c>
      <c r="B48" s="139" t="str">
        <f t="shared" si="1"/>
        <v>e음88</v>
      </c>
      <c r="C48" s="140" t="str">
        <f t="shared" si="21"/>
        <v>73아1559</v>
      </c>
      <c r="D48" s="114" t="str">
        <f t="shared" si="22"/>
        <v>중형</v>
      </c>
      <c r="E48" s="110" t="str">
        <f t="shared" si="16"/>
        <v>C</v>
      </c>
      <c r="F48" s="160">
        <f t="shared" si="17"/>
        <v>0.85862068965517246</v>
      </c>
      <c r="G48" s="161">
        <f t="shared" si="18"/>
        <v>2.4900000000000002</v>
      </c>
      <c r="H48" s="162">
        <f t="shared" si="19"/>
        <v>2.9</v>
      </c>
      <c r="I48" s="163">
        <f t="shared" si="23"/>
        <v>6811.2550000000001</v>
      </c>
      <c r="J48" s="164">
        <f t="shared" si="24"/>
        <v>2.5930745403508031E-2</v>
      </c>
      <c r="K48" s="164">
        <f t="shared" si="25"/>
        <v>0.36496475610497287</v>
      </c>
      <c r="L48" s="164">
        <f t="shared" si="26"/>
        <v>0.29084214289437116</v>
      </c>
      <c r="M48" s="165">
        <f t="shared" si="27"/>
        <v>9.266</v>
      </c>
      <c r="N48" s="166">
        <f t="shared" si="28"/>
        <v>0</v>
      </c>
      <c r="O48" s="166">
        <f t="shared" si="29"/>
        <v>21.611000000000001</v>
      </c>
      <c r="P48" s="167">
        <f t="shared" si="30"/>
        <v>0</v>
      </c>
      <c r="Q48" s="168">
        <f t="shared" si="31"/>
        <v>75</v>
      </c>
      <c r="R48" s="169">
        <f t="shared" si="32"/>
        <v>24.998683039698008</v>
      </c>
      <c r="S48" s="141">
        <f t="shared" si="33"/>
        <v>0</v>
      </c>
      <c r="T48" s="141">
        <f t="shared" si="34"/>
        <v>1472</v>
      </c>
      <c r="U48" t="s">
        <v>118</v>
      </c>
      <c r="V48" t="s">
        <v>128</v>
      </c>
      <c r="W48" t="s">
        <v>118</v>
      </c>
      <c r="X48" s="4" t="s">
        <v>128</v>
      </c>
      <c r="Y48" s="4" t="s">
        <v>271</v>
      </c>
      <c r="Z48" s="4" t="s">
        <v>263</v>
      </c>
      <c r="AA48" s="4" t="s">
        <v>48</v>
      </c>
      <c r="AB48" s="4">
        <v>504</v>
      </c>
      <c r="AC48" s="4">
        <v>6811.2550000000001</v>
      </c>
      <c r="AD48" s="4">
        <v>2735.8780000000002</v>
      </c>
      <c r="AE48" s="4">
        <v>2.4900000000000002</v>
      </c>
      <c r="AF48" s="4">
        <v>2.9</v>
      </c>
      <c r="AG48" s="4">
        <v>9.266</v>
      </c>
      <c r="AH48" s="4">
        <v>447.319883</v>
      </c>
      <c r="AI48" s="4">
        <v>11.599337999999999</v>
      </c>
      <c r="AJ48" s="4">
        <v>163.25599199999999</v>
      </c>
      <c r="AK48" s="4">
        <v>1981</v>
      </c>
      <c r="AL48" s="4">
        <v>0</v>
      </c>
      <c r="AM48" s="4">
        <v>1472</v>
      </c>
      <c r="AN48" s="4">
        <v>75</v>
      </c>
      <c r="AO48" s="4">
        <v>15.22681</v>
      </c>
      <c r="AP48" s="4">
        <v>1065.0999999999999</v>
      </c>
      <c r="AQ48" s="4">
        <v>0</v>
      </c>
      <c r="AR48" s="4">
        <v>103</v>
      </c>
      <c r="AS48" s="4">
        <v>59350</v>
      </c>
      <c r="AT48" s="4">
        <v>0</v>
      </c>
      <c r="AU48" s="4">
        <v>21.611000000000001</v>
      </c>
      <c r="AV48" s="4">
        <v>58972</v>
      </c>
      <c r="AW48" s="4">
        <v>0</v>
      </c>
      <c r="AX48" s="4">
        <v>0.54</v>
      </c>
      <c r="AY48">
        <v>0.85862068965517246</v>
      </c>
      <c r="AZ48" t="s">
        <v>69</v>
      </c>
      <c r="BA48" t="s">
        <v>272</v>
      </c>
      <c r="BB48">
        <v>2</v>
      </c>
      <c r="BC48" t="s">
        <v>573</v>
      </c>
      <c r="BD48">
        <v>14</v>
      </c>
      <c r="BE48">
        <v>38097.981</v>
      </c>
      <c r="BF48">
        <v>0.17878257118139673</v>
      </c>
      <c r="BG48">
        <v>0.15350641456609582</v>
      </c>
      <c r="BH48">
        <v>236368.20600000006</v>
      </c>
      <c r="BI48">
        <v>2.881629096935312E-2</v>
      </c>
      <c r="BJ48">
        <v>2.4742263625410096E-2</v>
      </c>
      <c r="BK48">
        <v>1</v>
      </c>
      <c r="BL48" t="s">
        <v>70</v>
      </c>
      <c r="BM48">
        <v>2</v>
      </c>
      <c r="BN48" t="s">
        <v>540</v>
      </c>
    </row>
    <row r="49" spans="1:66">
      <c r="A49" s="142" t="str">
        <f t="shared" si="20"/>
        <v>공영급행</v>
      </c>
      <c r="B49" s="142" t="str">
        <f t="shared" si="1"/>
        <v>e음88</v>
      </c>
      <c r="C49" s="143" t="str">
        <f t="shared" si="21"/>
        <v>73아1560</v>
      </c>
      <c r="D49" s="131" t="str">
        <f t="shared" si="22"/>
        <v>중형</v>
      </c>
      <c r="E49" s="127" t="str">
        <f t="shared" si="16"/>
        <v>C</v>
      </c>
      <c r="F49" s="150">
        <f t="shared" si="17"/>
        <v>0.87793103448275855</v>
      </c>
      <c r="G49" s="151">
        <f t="shared" si="18"/>
        <v>2.5459999999999998</v>
      </c>
      <c r="H49" s="152">
        <f t="shared" si="19"/>
        <v>2.9</v>
      </c>
      <c r="I49" s="153">
        <f t="shared" si="23"/>
        <v>6781.98</v>
      </c>
      <c r="J49" s="154">
        <f t="shared" si="24"/>
        <v>1.7324174061155856E-2</v>
      </c>
      <c r="K49" s="154">
        <f t="shared" si="25"/>
        <v>0.34301698997992253</v>
      </c>
      <c r="L49" s="154">
        <f t="shared" si="26"/>
        <v>0.2943093314931628</v>
      </c>
      <c r="M49" s="155">
        <f t="shared" si="27"/>
        <v>8.8109999999999999</v>
      </c>
      <c r="N49" s="156">
        <f t="shared" si="28"/>
        <v>0</v>
      </c>
      <c r="O49" s="156">
        <f t="shared" si="29"/>
        <v>4.4969999999999999</v>
      </c>
      <c r="P49" s="157">
        <f t="shared" si="30"/>
        <v>0</v>
      </c>
      <c r="Q49" s="158">
        <f t="shared" si="31"/>
        <v>72</v>
      </c>
      <c r="R49" s="159">
        <f t="shared" si="32"/>
        <v>25.313205560564011</v>
      </c>
      <c r="S49" s="144">
        <f t="shared" si="33"/>
        <v>0</v>
      </c>
      <c r="T49" s="144">
        <f t="shared" si="34"/>
        <v>305</v>
      </c>
      <c r="U49" t="s">
        <v>118</v>
      </c>
      <c r="V49" t="s">
        <v>128</v>
      </c>
      <c r="W49" s="4" t="s">
        <v>118</v>
      </c>
      <c r="X49" s="4" t="s">
        <v>128</v>
      </c>
      <c r="Y49" s="4" t="s">
        <v>220</v>
      </c>
      <c r="Z49" s="4" t="s">
        <v>263</v>
      </c>
      <c r="AA49" s="4" t="s">
        <v>48</v>
      </c>
      <c r="AB49" s="4">
        <v>504</v>
      </c>
      <c r="AC49" s="4">
        <v>6781.98</v>
      </c>
      <c r="AD49" s="4">
        <v>2663.9969999999998</v>
      </c>
      <c r="AE49" s="4">
        <v>2.5459999999999998</v>
      </c>
      <c r="AF49" s="4">
        <v>2.9</v>
      </c>
      <c r="AG49" s="4">
        <v>8.8109999999999999</v>
      </c>
      <c r="AH49" s="4">
        <v>418.852349</v>
      </c>
      <c r="AI49" s="4">
        <v>7.2562709999999999</v>
      </c>
      <c r="AJ49" s="4">
        <v>143.673472</v>
      </c>
      <c r="AK49" s="4">
        <v>1996</v>
      </c>
      <c r="AL49" s="4">
        <v>0</v>
      </c>
      <c r="AM49" s="4">
        <v>305</v>
      </c>
      <c r="AN49" s="4">
        <v>72</v>
      </c>
      <c r="AO49" s="4">
        <v>16.191814999999998</v>
      </c>
      <c r="AP49" s="4">
        <v>768.3</v>
      </c>
      <c r="AQ49" s="4">
        <v>0</v>
      </c>
      <c r="AR49" s="4">
        <v>56</v>
      </c>
      <c r="AS49" s="4">
        <v>21293</v>
      </c>
      <c r="AT49" s="4">
        <v>0</v>
      </c>
      <c r="AU49" s="4">
        <v>4.4969999999999999</v>
      </c>
      <c r="AV49" s="4">
        <v>60922</v>
      </c>
      <c r="AW49" s="4">
        <v>0</v>
      </c>
      <c r="AX49" s="4">
        <v>0.53</v>
      </c>
      <c r="AY49">
        <v>0.87793103448275855</v>
      </c>
      <c r="AZ49" t="s">
        <v>69</v>
      </c>
      <c r="BA49" t="s">
        <v>272</v>
      </c>
      <c r="BB49">
        <v>1</v>
      </c>
      <c r="BC49" t="s">
        <v>574</v>
      </c>
      <c r="BD49">
        <v>17</v>
      </c>
      <c r="BE49">
        <v>38097.981</v>
      </c>
      <c r="BF49">
        <v>0.17801415775812371</v>
      </c>
      <c r="BG49">
        <v>0.15628415367316653</v>
      </c>
      <c r="BH49">
        <v>236368.20600000006</v>
      </c>
      <c r="BI49">
        <v>2.8692437594589171E-2</v>
      </c>
      <c r="BJ49">
        <v>2.5189981419249663E-2</v>
      </c>
      <c r="BK49">
        <v>1</v>
      </c>
      <c r="BL49" t="s">
        <v>70</v>
      </c>
      <c r="BM49">
        <v>2</v>
      </c>
      <c r="BN49" t="s">
        <v>540</v>
      </c>
    </row>
    <row r="50" spans="1:66">
      <c r="A50" s="139" t="str">
        <f t="shared" ref="A50:A51" si="35">W50</f>
        <v>공영급행</v>
      </c>
      <c r="B50" s="139" t="str">
        <f t="shared" ref="B50:B51" si="36">X50</f>
        <v>e음88</v>
      </c>
      <c r="C50" s="140" t="str">
        <f t="shared" ref="C50:C51" si="37">Y50</f>
        <v>73아1561</v>
      </c>
      <c r="D50" s="114" t="str">
        <f t="shared" ref="D50:D51" si="38">Z50</f>
        <v>중형</v>
      </c>
      <c r="E50" s="110" t="str">
        <f t="shared" ref="E50:E51" si="39">AZ50</f>
        <v>C</v>
      </c>
      <c r="F50" s="160">
        <f t="shared" ref="F50:F51" si="40">G50/H50</f>
        <v>0.85068965517241379</v>
      </c>
      <c r="G50" s="161">
        <f t="shared" ref="G50:G51" si="41">AE50</f>
        <v>2.4670000000000001</v>
      </c>
      <c r="H50" s="162">
        <f t="shared" ref="H50:H51" si="42">AF50</f>
        <v>2.9</v>
      </c>
      <c r="I50" s="163">
        <f t="shared" ref="I50:I51" si="43">AC50</f>
        <v>4073.4540000000002</v>
      </c>
      <c r="J50" s="164">
        <f t="shared" ref="J50:J51" si="44">AI50/AH50</f>
        <v>2.7412354181791481E-2</v>
      </c>
      <c r="K50" s="164">
        <f t="shared" ref="K50:K51" si="45">AJ50/AH50</f>
        <v>0.35576423898026976</v>
      </c>
      <c r="L50" s="164">
        <f t="shared" ref="L50:L51" si="46">AK50/AC50</f>
        <v>0.24500092550449815</v>
      </c>
      <c r="M50" s="165">
        <f t="shared" ref="M50:M51" si="47">AG50</f>
        <v>9.7010000000000005</v>
      </c>
      <c r="N50" s="166">
        <f t="shared" ref="N50:N51" si="48">IF(AW50=0,AT50,"속도계이상")</f>
        <v>0</v>
      </c>
      <c r="O50" s="166">
        <f t="shared" ref="O50:O51" si="49">IF(AW50=0,AU50,"속도계이상")</f>
        <v>4.3940000000000001</v>
      </c>
      <c r="P50" s="167">
        <f t="shared" ref="P50:P51" si="50">AQ50/60</f>
        <v>0</v>
      </c>
      <c r="Q50" s="168">
        <f t="shared" ref="Q50:Q51" si="51">AN50</f>
        <v>71</v>
      </c>
      <c r="R50" s="169">
        <f t="shared" ref="R50:R51" si="52">AC50/(AH50-AI50-AJ50)</f>
        <v>25.432670743852555</v>
      </c>
      <c r="S50" s="141">
        <f t="shared" ref="S50:S51" si="53">IF(AW50=0,AL50,"속도계이상")</f>
        <v>0</v>
      </c>
      <c r="T50" s="141">
        <f t="shared" ref="T50:T51" si="54">IF(AW50=0,AM50,"속도계이상")</f>
        <v>179</v>
      </c>
      <c r="U50" t="s">
        <v>118</v>
      </c>
      <c r="V50" t="s">
        <v>128</v>
      </c>
      <c r="W50" t="s">
        <v>118</v>
      </c>
      <c r="X50" s="4" t="s">
        <v>128</v>
      </c>
      <c r="Y50" s="4" t="s">
        <v>218</v>
      </c>
      <c r="Z50" s="4" t="s">
        <v>263</v>
      </c>
      <c r="AA50" s="4" t="s">
        <v>48</v>
      </c>
      <c r="AB50" s="4">
        <v>504</v>
      </c>
      <c r="AC50" s="4">
        <v>4073.4540000000002</v>
      </c>
      <c r="AD50" s="4">
        <v>1651.4079999999999</v>
      </c>
      <c r="AE50" s="4">
        <v>2.4670000000000001</v>
      </c>
      <c r="AF50" s="4">
        <v>2.9</v>
      </c>
      <c r="AG50" s="4">
        <v>9.7010000000000005</v>
      </c>
      <c r="AH50" s="4">
        <v>259.662959</v>
      </c>
      <c r="AI50" s="4">
        <v>7.1179730000000001</v>
      </c>
      <c r="AJ50" s="4">
        <v>92.378794999999997</v>
      </c>
      <c r="AK50" s="4">
        <v>998</v>
      </c>
      <c r="AL50" s="4">
        <v>0</v>
      </c>
      <c r="AM50" s="4">
        <v>179</v>
      </c>
      <c r="AN50" s="4">
        <v>71</v>
      </c>
      <c r="AO50" s="4">
        <v>15.687466000000001</v>
      </c>
      <c r="AP50" s="4">
        <v>1031.8</v>
      </c>
      <c r="AQ50" s="4">
        <v>0</v>
      </c>
      <c r="AR50" s="4">
        <v>55</v>
      </c>
      <c r="AS50" s="4">
        <v>31787</v>
      </c>
      <c r="AT50" s="4">
        <v>0</v>
      </c>
      <c r="AU50" s="4">
        <v>4.3940000000000001</v>
      </c>
      <c r="AV50" s="4">
        <v>36218</v>
      </c>
      <c r="AW50" s="4">
        <v>0</v>
      </c>
      <c r="AX50" s="4">
        <v>0.54</v>
      </c>
      <c r="AY50">
        <v>0.85068965517241379</v>
      </c>
      <c r="AZ50" t="s">
        <v>69</v>
      </c>
      <c r="BA50" t="s">
        <v>272</v>
      </c>
      <c r="BB50">
        <v>3</v>
      </c>
      <c r="BC50" t="s">
        <v>575</v>
      </c>
      <c r="BD50">
        <v>11</v>
      </c>
      <c r="BE50">
        <v>38097.981</v>
      </c>
      <c r="BF50">
        <v>0.10692046909257476</v>
      </c>
      <c r="BG50">
        <v>9.0956136983235153E-2</v>
      </c>
      <c r="BH50">
        <v>236368.20600000006</v>
      </c>
      <c r="BI50">
        <v>1.7233510669366417E-2</v>
      </c>
      <c r="BJ50">
        <v>1.4660369248733431E-2</v>
      </c>
      <c r="BK50">
        <v>1</v>
      </c>
      <c r="BL50" t="s">
        <v>70</v>
      </c>
      <c r="BM50">
        <v>2</v>
      </c>
      <c r="BN50" t="s">
        <v>540</v>
      </c>
    </row>
    <row r="51" spans="1:66">
      <c r="A51" s="142" t="str">
        <f t="shared" si="35"/>
        <v>공영급행</v>
      </c>
      <c r="B51" s="142" t="str">
        <f t="shared" si="36"/>
        <v>e음88</v>
      </c>
      <c r="C51" s="143" t="str">
        <f t="shared" si="37"/>
        <v>73아1562</v>
      </c>
      <c r="D51" s="131" t="str">
        <f t="shared" si="38"/>
        <v>중형</v>
      </c>
      <c r="E51" s="127" t="str">
        <f t="shared" si="39"/>
        <v>B</v>
      </c>
      <c r="F51" s="150">
        <f t="shared" si="40"/>
        <v>0.90172413793103456</v>
      </c>
      <c r="G51" s="151">
        <f t="shared" si="41"/>
        <v>2.6150000000000002</v>
      </c>
      <c r="H51" s="152">
        <f t="shared" si="42"/>
        <v>2.9</v>
      </c>
      <c r="I51" s="153">
        <f t="shared" si="43"/>
        <v>7047.2659999999996</v>
      </c>
      <c r="J51" s="154">
        <f t="shared" si="44"/>
        <v>1.9939057185047734E-2</v>
      </c>
      <c r="K51" s="154">
        <f t="shared" si="45"/>
        <v>0.33935812959874345</v>
      </c>
      <c r="L51" s="154">
        <f t="shared" si="46"/>
        <v>0.26918240350229439</v>
      </c>
      <c r="M51" s="155">
        <f t="shared" si="47"/>
        <v>7.6680000000000001</v>
      </c>
      <c r="N51" s="156">
        <f t="shared" si="48"/>
        <v>0</v>
      </c>
      <c r="O51" s="156">
        <f t="shared" si="49"/>
        <v>4.6829999999999998</v>
      </c>
      <c r="P51" s="157">
        <f t="shared" si="50"/>
        <v>0</v>
      </c>
      <c r="Q51" s="158">
        <f t="shared" si="51"/>
        <v>73</v>
      </c>
      <c r="R51" s="159">
        <f t="shared" si="52"/>
        <v>25.075310444785906</v>
      </c>
      <c r="S51" s="144">
        <f t="shared" si="53"/>
        <v>0</v>
      </c>
      <c r="T51" s="144">
        <f t="shared" si="54"/>
        <v>330</v>
      </c>
      <c r="U51" t="s">
        <v>118</v>
      </c>
      <c r="V51" t="s">
        <v>128</v>
      </c>
      <c r="W51" t="s">
        <v>118</v>
      </c>
      <c r="X51" s="4" t="s">
        <v>128</v>
      </c>
      <c r="Y51" s="4" t="s">
        <v>273</v>
      </c>
      <c r="Z51" s="4" t="s">
        <v>263</v>
      </c>
      <c r="AA51" s="4" t="s">
        <v>48</v>
      </c>
      <c r="AB51" s="4">
        <v>504</v>
      </c>
      <c r="AC51" s="4">
        <v>7047.2659999999996</v>
      </c>
      <c r="AD51" s="4">
        <v>2694.43</v>
      </c>
      <c r="AE51" s="4">
        <v>2.6150000000000002</v>
      </c>
      <c r="AF51" s="4">
        <v>2.9</v>
      </c>
      <c r="AG51" s="4">
        <v>7.6680000000000001</v>
      </c>
      <c r="AH51" s="4">
        <v>438.64957700000002</v>
      </c>
      <c r="AI51" s="4">
        <v>8.7462590000000002</v>
      </c>
      <c r="AJ51" s="4">
        <v>148.85929999999999</v>
      </c>
      <c r="AK51" s="4">
        <v>1897</v>
      </c>
      <c r="AL51" s="4">
        <v>0</v>
      </c>
      <c r="AM51" s="4">
        <v>330</v>
      </c>
      <c r="AN51" s="4">
        <v>73</v>
      </c>
      <c r="AO51" s="4">
        <v>16.065821</v>
      </c>
      <c r="AP51" s="4">
        <v>981.9</v>
      </c>
      <c r="AQ51" s="4">
        <v>0</v>
      </c>
      <c r="AR51" s="4">
        <v>52</v>
      </c>
      <c r="AS51" s="4">
        <v>23139</v>
      </c>
      <c r="AT51" s="4">
        <v>0</v>
      </c>
      <c r="AU51" s="4">
        <v>4.6829999999999998</v>
      </c>
      <c r="AV51" s="4">
        <v>64433</v>
      </c>
      <c r="AW51" s="4">
        <v>0</v>
      </c>
      <c r="AX51" s="4">
        <v>0.51</v>
      </c>
      <c r="AY51">
        <v>0.90172413793103456</v>
      </c>
      <c r="AZ51" t="s">
        <v>68</v>
      </c>
      <c r="BA51" t="s">
        <v>272</v>
      </c>
      <c r="BB51">
        <v>1</v>
      </c>
      <c r="BC51" t="s">
        <v>576</v>
      </c>
      <c r="BD51">
        <v>23</v>
      </c>
      <c r="BE51">
        <v>38097.981</v>
      </c>
      <c r="BF51">
        <v>0.18497741389497779</v>
      </c>
      <c r="BG51">
        <v>0.16679859908116101</v>
      </c>
      <c r="BH51">
        <v>236368.20600000006</v>
      </c>
      <c r="BI51">
        <v>2.9814779742415941E-2</v>
      </c>
      <c r="BJ51">
        <v>2.6884706560833686E-2</v>
      </c>
      <c r="BK51">
        <v>1</v>
      </c>
      <c r="BL51" t="s">
        <v>67</v>
      </c>
      <c r="BM51">
        <v>2</v>
      </c>
      <c r="BN51" t="s">
        <v>540</v>
      </c>
    </row>
  </sheetData>
  <sortState xmlns:xlrd2="http://schemas.microsoft.com/office/spreadsheetml/2017/richdata2" ref="U5:AX49">
    <sortCondition ref="Y5:Y49"/>
    <sortCondition ref="U5:U49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5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2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8"/>
      <c r="R1" s="218"/>
    </row>
    <row r="2" spans="1:68" ht="45" customHeight="1">
      <c r="A2" s="10" t="s">
        <v>32</v>
      </c>
      <c r="B2" s="33"/>
      <c r="C2" s="99"/>
      <c r="D2" s="106"/>
      <c r="E2" s="10"/>
      <c r="F2" s="36"/>
      <c r="G2" s="10"/>
      <c r="H2" s="10"/>
      <c r="I2" s="10"/>
      <c r="J2" s="10"/>
      <c r="K2" s="10"/>
      <c r="L2" s="10"/>
      <c r="M2" s="10"/>
      <c r="N2" s="10"/>
      <c r="O2" s="10"/>
      <c r="P2" s="10"/>
      <c r="Q2" s="219"/>
      <c r="R2" s="219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164</v>
      </c>
      <c r="B3" s="34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148</v>
      </c>
      <c r="D4" s="122" t="s">
        <v>165</v>
      </c>
      <c r="E4" s="123" t="s">
        <v>154</v>
      </c>
      <c r="F4" s="121" t="s">
        <v>158</v>
      </c>
      <c r="G4" s="123" t="s">
        <v>156</v>
      </c>
      <c r="H4" s="123" t="s">
        <v>160</v>
      </c>
      <c r="I4" s="124" t="s">
        <v>162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225</v>
      </c>
      <c r="Q4" s="221" t="s">
        <v>43</v>
      </c>
      <c r="R4" s="221" t="s">
        <v>44</v>
      </c>
      <c r="S4" s="13"/>
      <c r="T4" s="13" t="s">
        <v>42</v>
      </c>
      <c r="U4" s="13" t="s">
        <v>167</v>
      </c>
      <c r="V4" s="13" t="s">
        <v>168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414</v>
      </c>
      <c r="AN4" s="13" t="s">
        <v>415</v>
      </c>
      <c r="AO4" t="s">
        <v>416</v>
      </c>
      <c r="AP4" t="s">
        <v>37</v>
      </c>
      <c r="AQ4" t="s">
        <v>31</v>
      </c>
      <c r="AR4" t="s">
        <v>0</v>
      </c>
      <c r="AS4" t="s">
        <v>9</v>
      </c>
      <c r="AT4" t="s">
        <v>150</v>
      </c>
      <c r="AU4" t="s">
        <v>30</v>
      </c>
      <c r="AV4" t="s">
        <v>151</v>
      </c>
      <c r="AW4" t="s">
        <v>159</v>
      </c>
      <c r="AX4" t="s">
        <v>169</v>
      </c>
      <c r="AY4" t="s">
        <v>170</v>
      </c>
      <c r="AZ4" t="s">
        <v>171</v>
      </c>
      <c r="BA4" t="s">
        <v>172</v>
      </c>
      <c r="BB4" t="s">
        <v>173</v>
      </c>
      <c r="BC4" t="s">
        <v>65</v>
      </c>
      <c r="BF4" t="s">
        <v>0</v>
      </c>
      <c r="BG4" t="s">
        <v>196</v>
      </c>
      <c r="BH4" t="s">
        <v>74</v>
      </c>
      <c r="BI4" t="s">
        <v>174</v>
      </c>
      <c r="BJ4" t="s">
        <v>175</v>
      </c>
      <c r="BK4" t="s">
        <v>197</v>
      </c>
      <c r="BL4" t="s">
        <v>198</v>
      </c>
      <c r="BM4" t="s">
        <v>176</v>
      </c>
      <c r="BN4" t="s">
        <v>65</v>
      </c>
      <c r="BO4" t="s">
        <v>177</v>
      </c>
      <c r="BP4" t="s">
        <v>199</v>
      </c>
    </row>
    <row r="5" spans="1:68" ht="16.5">
      <c r="A5" s="125" t="str">
        <f>BF5</f>
        <v>공영급행</v>
      </c>
      <c r="B5" s="126">
        <f>IF(BH5="null",E5, BH5)</f>
        <v>8</v>
      </c>
      <c r="C5" s="127" t="str">
        <f>BN5</f>
        <v>S</v>
      </c>
      <c r="D5" s="128">
        <f>BM5</f>
        <v>1.0065517241379311</v>
      </c>
      <c r="E5" s="129">
        <f>U5</f>
        <v>8</v>
      </c>
      <c r="F5" s="130" t="str">
        <f>BG5</f>
        <v>e음88</v>
      </c>
      <c r="G5" s="131" t="str">
        <f>BK5</f>
        <v>73아1559</v>
      </c>
      <c r="H5" s="132">
        <f>BJ5</f>
        <v>2</v>
      </c>
      <c r="I5" s="133">
        <f>BP5</f>
        <v>629.25400000000002</v>
      </c>
      <c r="J5" s="134">
        <f>AB5/AA5</f>
        <v>4.8158095037878372E-2</v>
      </c>
      <c r="K5" s="134">
        <f>AC5/AA5</f>
        <v>0.33397033738700049</v>
      </c>
      <c r="L5" s="134">
        <f>AD5/I5</f>
        <v>0.24155587409853571</v>
      </c>
      <c r="M5" s="135">
        <f>Z5</f>
        <v>7.8280000000000003</v>
      </c>
      <c r="N5" s="136">
        <f>AE5*100/W5</f>
        <v>0.47675501466816261</v>
      </c>
      <c r="O5" s="136">
        <f>AF5*100/W5</f>
        <v>0.79459169111360439</v>
      </c>
      <c r="P5" s="222">
        <f>AK5</f>
        <v>6</v>
      </c>
      <c r="Q5" s="223">
        <f>AE5</f>
        <v>3</v>
      </c>
      <c r="R5" s="223">
        <f>AF5</f>
        <v>5</v>
      </c>
      <c r="T5">
        <v>504</v>
      </c>
      <c r="U5">
        <v>8</v>
      </c>
      <c r="V5" t="s">
        <v>486</v>
      </c>
      <c r="W5">
        <v>629.25400000000002</v>
      </c>
      <c r="X5">
        <v>221.267</v>
      </c>
      <c r="Y5">
        <v>2.8439999999999999</v>
      </c>
      <c r="Z5">
        <v>7.8280000000000003</v>
      </c>
      <c r="AA5">
        <v>42.135263000000002</v>
      </c>
      <c r="AB5">
        <v>2.0291540000000001</v>
      </c>
      <c r="AC5">
        <v>14.071928</v>
      </c>
      <c r="AD5" s="1">
        <v>152</v>
      </c>
      <c r="AE5">
        <v>3</v>
      </c>
      <c r="AF5">
        <v>5</v>
      </c>
      <c r="AG5">
        <v>92</v>
      </c>
      <c r="AH5">
        <v>14.934141</v>
      </c>
      <c r="AI5">
        <v>17.100000000000001</v>
      </c>
      <c r="AJ5">
        <v>3</v>
      </c>
      <c r="AK5">
        <v>6</v>
      </c>
      <c r="AL5">
        <v>6282</v>
      </c>
      <c r="AM5" t="s">
        <v>577</v>
      </c>
      <c r="AN5" t="s">
        <v>578</v>
      </c>
      <c r="AO5">
        <v>538.68799999999999</v>
      </c>
      <c r="AR5" t="s">
        <v>118</v>
      </c>
      <c r="AS5" t="s">
        <v>128</v>
      </c>
      <c r="AT5" t="s">
        <v>271</v>
      </c>
      <c r="AU5" t="s">
        <v>486</v>
      </c>
      <c r="AV5" t="s">
        <v>48</v>
      </c>
      <c r="AW5">
        <v>2</v>
      </c>
      <c r="BB5">
        <v>1.0065517241379311</v>
      </c>
      <c r="BC5" t="s">
        <v>71</v>
      </c>
      <c r="BF5" t="s">
        <v>118</v>
      </c>
      <c r="BG5" t="s">
        <v>128</v>
      </c>
      <c r="BH5" t="s">
        <v>486</v>
      </c>
      <c r="BI5">
        <v>8</v>
      </c>
      <c r="BJ5">
        <v>2</v>
      </c>
      <c r="BK5" t="s">
        <v>271</v>
      </c>
      <c r="BL5" t="s">
        <v>211</v>
      </c>
      <c r="BM5">
        <v>1.0065517241379311</v>
      </c>
      <c r="BN5" t="s">
        <v>71</v>
      </c>
      <c r="BO5" t="s">
        <v>202</v>
      </c>
      <c r="BP5">
        <v>629.25400000000002</v>
      </c>
    </row>
    <row r="6" spans="1:68" ht="16.5">
      <c r="A6" s="108" t="str">
        <f t="shared" ref="A6:A7" si="0">BF6</f>
        <v>공영급행</v>
      </c>
      <c r="B6" s="109">
        <f t="shared" ref="B6:B68" si="1">IF(BH6="null",E6, BH6)</f>
        <v>155</v>
      </c>
      <c r="C6" s="110" t="str">
        <f t="shared" ref="C6:C7" si="2">BN6</f>
        <v>F</v>
      </c>
      <c r="D6" s="111">
        <f t="shared" ref="D6:D7" si="3">BM6</f>
        <v>0.72957862733435253</v>
      </c>
      <c r="E6" s="112">
        <f t="shared" ref="E6:E7" si="4">U6</f>
        <v>155</v>
      </c>
      <c r="F6" s="113" t="str">
        <f t="shared" ref="F6:F7" si="5">BG6</f>
        <v>e음22</v>
      </c>
      <c r="G6" s="114" t="str">
        <f t="shared" ref="G6:G7" si="6">BK6</f>
        <v>73아1575</v>
      </c>
      <c r="H6" s="115">
        <f t="shared" ref="H6:H7" si="7">BJ6</f>
        <v>6</v>
      </c>
      <c r="I6" s="116">
        <f t="shared" ref="I6:I7" si="8">BP6</f>
        <v>873.24099999999999</v>
      </c>
      <c r="J6" s="117">
        <f t="shared" ref="J6:J7" si="9">AB6/AA6</f>
        <v>3.9040511111807659E-3</v>
      </c>
      <c r="K6" s="117">
        <f t="shared" ref="K6:K7" si="10">AC6/AA6</f>
        <v>0.53196035001232755</v>
      </c>
      <c r="L6" s="117">
        <f t="shared" ref="L6:L7" si="11">AD6/I6</f>
        <v>0.50845070261245173</v>
      </c>
      <c r="M6" s="118">
        <f t="shared" ref="M6:M7" si="12">Z6</f>
        <v>8.2750000000000004</v>
      </c>
      <c r="N6" s="119">
        <f t="shared" ref="N6:N7" si="13">AE6*100/W6</f>
        <v>0.91612739209450766</v>
      </c>
      <c r="O6" s="119">
        <f t="shared" ref="O6:O7" si="14">AF6*100/W6</f>
        <v>3.3209617963425906</v>
      </c>
      <c r="P6" s="224">
        <f t="shared" ref="P6:P7" si="15">AK6</f>
        <v>89</v>
      </c>
      <c r="Q6" s="225">
        <f t="shared" ref="Q6:Q7" si="16">AE6</f>
        <v>8</v>
      </c>
      <c r="R6" s="225">
        <f t="shared" ref="R6:R7" si="17">AF6</f>
        <v>29</v>
      </c>
      <c r="T6">
        <v>504</v>
      </c>
      <c r="U6">
        <v>155</v>
      </c>
      <c r="V6" t="s">
        <v>486</v>
      </c>
      <c r="W6">
        <v>873.24099999999999</v>
      </c>
      <c r="X6">
        <v>262.13400000000001</v>
      </c>
      <c r="Y6">
        <v>3.331</v>
      </c>
      <c r="Z6">
        <v>8.2750000000000004</v>
      </c>
      <c r="AA6">
        <v>84.383885000000006</v>
      </c>
      <c r="AB6">
        <v>0.32943899999999998</v>
      </c>
      <c r="AC6">
        <v>44.888880999999998</v>
      </c>
      <c r="AD6" s="1">
        <v>444</v>
      </c>
      <c r="AE6">
        <v>8</v>
      </c>
      <c r="AF6">
        <v>29</v>
      </c>
      <c r="AG6">
        <v>76</v>
      </c>
      <c r="AH6">
        <v>10.348433</v>
      </c>
      <c r="AI6">
        <v>2477.1</v>
      </c>
      <c r="AJ6">
        <v>0</v>
      </c>
      <c r="AK6">
        <v>89</v>
      </c>
      <c r="AL6">
        <v>61999</v>
      </c>
      <c r="AM6" t="s">
        <v>579</v>
      </c>
      <c r="AN6" t="s">
        <v>580</v>
      </c>
      <c r="AO6">
        <v>326.55500000000001</v>
      </c>
      <c r="AR6" t="s">
        <v>118</v>
      </c>
      <c r="AS6" t="s">
        <v>123</v>
      </c>
      <c r="AT6" t="s">
        <v>256</v>
      </c>
      <c r="AU6" t="s">
        <v>486</v>
      </c>
      <c r="AV6" t="s">
        <v>252</v>
      </c>
      <c r="AW6">
        <v>6</v>
      </c>
      <c r="BB6">
        <v>0.72957862733435253</v>
      </c>
      <c r="BC6" t="s">
        <v>70</v>
      </c>
      <c r="BF6" t="s">
        <v>118</v>
      </c>
      <c r="BG6" s="5" t="s">
        <v>123</v>
      </c>
      <c r="BH6" t="s">
        <v>486</v>
      </c>
      <c r="BI6">
        <v>155</v>
      </c>
      <c r="BJ6">
        <v>6</v>
      </c>
      <c r="BK6" t="s">
        <v>256</v>
      </c>
      <c r="BL6" t="s">
        <v>254</v>
      </c>
      <c r="BM6">
        <v>0.72957862733435253</v>
      </c>
      <c r="BN6" t="s">
        <v>70</v>
      </c>
      <c r="BO6" t="s">
        <v>236</v>
      </c>
      <c r="BP6">
        <v>873.24099999999999</v>
      </c>
    </row>
    <row r="7" spans="1:68" ht="16.5">
      <c r="A7" s="125" t="str">
        <f t="shared" si="0"/>
        <v>공영급행</v>
      </c>
      <c r="B7" s="126">
        <f t="shared" si="1"/>
        <v>502</v>
      </c>
      <c r="C7" s="127" t="str">
        <f t="shared" si="2"/>
        <v>B</v>
      </c>
      <c r="D7" s="128">
        <f t="shared" si="3"/>
        <v>0.91429386537674295</v>
      </c>
      <c r="E7" s="129">
        <f t="shared" si="4"/>
        <v>502</v>
      </c>
      <c r="F7" s="130" t="str">
        <f t="shared" si="5"/>
        <v>e음88</v>
      </c>
      <c r="G7" s="131" t="str">
        <f t="shared" si="6"/>
        <v>73아1562</v>
      </c>
      <c r="H7" s="132">
        <f t="shared" si="7"/>
        <v>3</v>
      </c>
      <c r="I7" s="133">
        <f t="shared" si="8"/>
        <v>426.42099999999999</v>
      </c>
      <c r="J7" s="134">
        <f t="shared" si="9"/>
        <v>2.9909246160302962E-2</v>
      </c>
      <c r="K7" s="134">
        <f t="shared" si="10"/>
        <v>0.40398590647466903</v>
      </c>
      <c r="L7" s="134">
        <f t="shared" si="11"/>
        <v>0.48543575480569673</v>
      </c>
      <c r="M7" s="135">
        <f t="shared" si="12"/>
        <v>7.3449999999999998</v>
      </c>
      <c r="N7" s="136">
        <f t="shared" si="13"/>
        <v>0</v>
      </c>
      <c r="O7" s="136">
        <f t="shared" si="14"/>
        <v>3.2076379520175098</v>
      </c>
      <c r="P7" s="222">
        <f t="shared" si="15"/>
        <v>22</v>
      </c>
      <c r="Q7" s="223">
        <f t="shared" si="16"/>
        <v>0</v>
      </c>
      <c r="R7" s="223">
        <f t="shared" si="17"/>
        <v>17</v>
      </c>
      <c r="T7">
        <v>504</v>
      </c>
      <c r="U7">
        <v>502</v>
      </c>
      <c r="V7" t="s">
        <v>486</v>
      </c>
      <c r="W7">
        <v>529.98500000000001</v>
      </c>
      <c r="X7">
        <v>177.584</v>
      </c>
      <c r="Y7">
        <v>2.984</v>
      </c>
      <c r="Z7">
        <v>7.3449999999999998</v>
      </c>
      <c r="AA7">
        <v>38.802214999999997</v>
      </c>
      <c r="AB7">
        <v>1.1605449999999999</v>
      </c>
      <c r="AC7">
        <v>15.675547999999999</v>
      </c>
      <c r="AD7" s="1">
        <v>207</v>
      </c>
      <c r="AE7">
        <v>0</v>
      </c>
      <c r="AF7">
        <v>17</v>
      </c>
      <c r="AG7">
        <v>72</v>
      </c>
      <c r="AH7">
        <v>13.658626999999999</v>
      </c>
      <c r="AI7">
        <v>15</v>
      </c>
      <c r="AJ7">
        <v>0</v>
      </c>
      <c r="AK7">
        <v>22</v>
      </c>
      <c r="AL7">
        <v>10273</v>
      </c>
      <c r="AM7" t="s">
        <v>581</v>
      </c>
      <c r="AN7" t="s">
        <v>582</v>
      </c>
      <c r="AO7">
        <v>219.68</v>
      </c>
      <c r="AR7" t="s">
        <v>118</v>
      </c>
      <c r="AS7" t="s">
        <v>128</v>
      </c>
      <c r="AT7" t="s">
        <v>273</v>
      </c>
      <c r="AU7" t="s">
        <v>486</v>
      </c>
      <c r="AV7" t="s">
        <v>48</v>
      </c>
      <c r="AW7">
        <v>3</v>
      </c>
      <c r="BB7">
        <v>0.91429386537674295</v>
      </c>
      <c r="BC7" t="s">
        <v>68</v>
      </c>
      <c r="BF7" t="s">
        <v>118</v>
      </c>
      <c r="BG7" t="s">
        <v>128</v>
      </c>
      <c r="BH7" t="s">
        <v>486</v>
      </c>
      <c r="BI7">
        <v>502</v>
      </c>
      <c r="BJ7">
        <v>3</v>
      </c>
      <c r="BK7" t="s">
        <v>273</v>
      </c>
      <c r="BL7" t="s">
        <v>211</v>
      </c>
      <c r="BM7">
        <v>0.91429386537674295</v>
      </c>
      <c r="BN7" t="s">
        <v>68</v>
      </c>
      <c r="BO7" t="s">
        <v>201</v>
      </c>
      <c r="BP7">
        <v>426.42099999999999</v>
      </c>
    </row>
    <row r="8" spans="1:68" ht="16.5">
      <c r="A8" s="108" t="str">
        <f t="shared" ref="A8:A70" si="18">BF8</f>
        <v>공영급행</v>
      </c>
      <c r="B8" s="109">
        <f t="shared" si="1"/>
        <v>1001</v>
      </c>
      <c r="C8" s="110" t="str">
        <f t="shared" ref="C8:C70" si="19">BN8</f>
        <v>A</v>
      </c>
      <c r="D8" s="111">
        <f t="shared" ref="D8:D70" si="20">BM8</f>
        <v>0.96159805272306675</v>
      </c>
      <c r="E8" s="112">
        <f t="shared" ref="E8:E70" si="21">U8</f>
        <v>1001</v>
      </c>
      <c r="F8" s="113" t="str">
        <f t="shared" ref="F8:F70" si="22">BG8</f>
        <v>e음86</v>
      </c>
      <c r="G8" s="114" t="str">
        <f t="shared" ref="G8:G70" si="23">BK8</f>
        <v>73아1557</v>
      </c>
      <c r="H8" s="115">
        <f t="shared" ref="H8:H70" si="24">BJ8</f>
        <v>5</v>
      </c>
      <c r="I8" s="116">
        <f t="shared" ref="I8:I70" si="25">BP8</f>
        <v>809.99799999999993</v>
      </c>
      <c r="J8" s="117">
        <f t="shared" ref="J8:J70" si="26">AB8/AA8</f>
        <v>1.3848837208480009E-2</v>
      </c>
      <c r="K8" s="117">
        <f t="shared" ref="K8:K70" si="27">AC8/AA8</f>
        <v>0.35717131913633915</v>
      </c>
      <c r="L8" s="117">
        <f t="shared" ref="L8:L70" si="28">AD8/I8</f>
        <v>0.25308704465936954</v>
      </c>
      <c r="M8" s="118">
        <f t="shared" ref="M8:M70" si="29">Z8</f>
        <v>5.2569999999999997</v>
      </c>
      <c r="N8" s="119">
        <f t="shared" ref="N8:N70" si="30">AE8*100/W8</f>
        <v>0</v>
      </c>
      <c r="O8" s="119">
        <f t="shared" ref="O8:O70" si="31">AF8*100/W8</f>
        <v>1.9753135192926401</v>
      </c>
      <c r="P8" s="224">
        <f t="shared" ref="P8:P70" si="32">AK8</f>
        <v>19</v>
      </c>
      <c r="Q8" s="225">
        <f t="shared" ref="Q8:Q70" si="33">AE8</f>
        <v>0</v>
      </c>
      <c r="R8" s="225">
        <f t="shared" ref="R8:R70" si="34">AF8</f>
        <v>16</v>
      </c>
      <c r="T8">
        <v>504</v>
      </c>
      <c r="U8">
        <v>1001</v>
      </c>
      <c r="V8" t="s">
        <v>486</v>
      </c>
      <c r="W8">
        <v>809.99800000000005</v>
      </c>
      <c r="X8">
        <v>265.27800000000002</v>
      </c>
      <c r="Y8">
        <v>3.0529999999999999</v>
      </c>
      <c r="Z8">
        <v>5.2569999999999997</v>
      </c>
      <c r="AA8">
        <v>56.561644000000001</v>
      </c>
      <c r="AB8">
        <v>0.78331300000000004</v>
      </c>
      <c r="AC8">
        <v>20.202197000000002</v>
      </c>
      <c r="AD8" s="1">
        <v>205</v>
      </c>
      <c r="AE8">
        <v>0</v>
      </c>
      <c r="AF8">
        <v>16</v>
      </c>
      <c r="AG8">
        <v>72</v>
      </c>
      <c r="AH8">
        <v>14.320622999999999</v>
      </c>
      <c r="AI8">
        <v>264.10000000000002</v>
      </c>
      <c r="AJ8">
        <v>0</v>
      </c>
      <c r="AK8">
        <v>19</v>
      </c>
      <c r="AL8">
        <v>8698</v>
      </c>
      <c r="AM8" t="s">
        <v>583</v>
      </c>
      <c r="AN8" t="s">
        <v>584</v>
      </c>
      <c r="AO8">
        <v>366.173</v>
      </c>
      <c r="AR8" t="s">
        <v>118</v>
      </c>
      <c r="AS8" t="s">
        <v>127</v>
      </c>
      <c r="AT8" t="s">
        <v>210</v>
      </c>
      <c r="AU8" t="s">
        <v>486</v>
      </c>
      <c r="AV8" t="s">
        <v>48</v>
      </c>
      <c r="AW8">
        <v>5</v>
      </c>
      <c r="BB8">
        <v>0.96159805272306675</v>
      </c>
      <c r="BC8" t="s">
        <v>66</v>
      </c>
      <c r="BF8" t="s">
        <v>118</v>
      </c>
      <c r="BG8" s="5" t="s">
        <v>127</v>
      </c>
      <c r="BH8" t="s">
        <v>486</v>
      </c>
      <c r="BI8">
        <v>1001</v>
      </c>
      <c r="BJ8">
        <v>5</v>
      </c>
      <c r="BK8" t="s">
        <v>210</v>
      </c>
      <c r="BL8" t="s">
        <v>221</v>
      </c>
      <c r="BM8">
        <v>0.96159805272306675</v>
      </c>
      <c r="BN8" t="s">
        <v>66</v>
      </c>
      <c r="BO8" t="s">
        <v>204</v>
      </c>
      <c r="BP8">
        <v>809.99799999999993</v>
      </c>
    </row>
    <row r="9" spans="1:68" ht="16.5">
      <c r="A9" s="125" t="str">
        <f t="shared" si="18"/>
        <v>공영급행</v>
      </c>
      <c r="B9" s="126">
        <f t="shared" si="1"/>
        <v>1727</v>
      </c>
      <c r="C9" s="127" t="str">
        <f t="shared" si="19"/>
        <v>D</v>
      </c>
      <c r="D9" s="128">
        <f t="shared" si="20"/>
        <v>0.8255430731113258</v>
      </c>
      <c r="E9" s="129">
        <f t="shared" si="21"/>
        <v>1727</v>
      </c>
      <c r="F9" s="130" t="str">
        <f t="shared" si="22"/>
        <v>e음86</v>
      </c>
      <c r="G9" s="131" t="str">
        <f t="shared" si="23"/>
        <v>73아1558</v>
      </c>
      <c r="H9" s="132">
        <f t="shared" si="24"/>
        <v>3</v>
      </c>
      <c r="I9" s="133">
        <f t="shared" si="25"/>
        <v>500.07299999999998</v>
      </c>
      <c r="J9" s="134">
        <f t="shared" si="26"/>
        <v>9.7883997926680802E-3</v>
      </c>
      <c r="K9" s="134">
        <f t="shared" si="27"/>
        <v>0.41345615217999609</v>
      </c>
      <c r="L9" s="134">
        <f t="shared" si="28"/>
        <v>0.36394686375789137</v>
      </c>
      <c r="M9" s="135">
        <f t="shared" si="29"/>
        <v>5.76</v>
      </c>
      <c r="N9" s="136">
        <f t="shared" si="30"/>
        <v>0.19997080426257768</v>
      </c>
      <c r="O9" s="136">
        <f t="shared" si="31"/>
        <v>11.99824825575466</v>
      </c>
      <c r="P9" s="222">
        <f t="shared" si="32"/>
        <v>25</v>
      </c>
      <c r="Q9" s="223">
        <f t="shared" si="33"/>
        <v>1</v>
      </c>
      <c r="R9" s="223">
        <f t="shared" si="34"/>
        <v>60</v>
      </c>
      <c r="T9">
        <v>504</v>
      </c>
      <c r="U9">
        <v>1727</v>
      </c>
      <c r="V9" t="s">
        <v>486</v>
      </c>
      <c r="W9">
        <v>500.07299999999998</v>
      </c>
      <c r="X9">
        <v>160.386</v>
      </c>
      <c r="Y9">
        <v>3.1179999999999999</v>
      </c>
      <c r="Z9">
        <v>5.76</v>
      </c>
      <c r="AA9">
        <v>39.671652999999999</v>
      </c>
      <c r="AB9">
        <v>0.388322</v>
      </c>
      <c r="AC9">
        <v>16.402488999999999</v>
      </c>
      <c r="AD9" s="1">
        <v>182</v>
      </c>
      <c r="AE9">
        <v>1</v>
      </c>
      <c r="AF9">
        <v>60</v>
      </c>
      <c r="AG9">
        <v>84</v>
      </c>
      <c r="AH9">
        <v>12.605297</v>
      </c>
      <c r="AI9">
        <v>664.5</v>
      </c>
      <c r="AJ9">
        <v>64.8</v>
      </c>
      <c r="AK9">
        <v>25</v>
      </c>
      <c r="AL9">
        <v>14146</v>
      </c>
      <c r="AM9" t="s">
        <v>585</v>
      </c>
      <c r="AN9" t="s">
        <v>586</v>
      </c>
      <c r="AO9">
        <v>225.876</v>
      </c>
      <c r="AR9" t="s">
        <v>118</v>
      </c>
      <c r="AS9" t="s">
        <v>127</v>
      </c>
      <c r="AT9" t="s">
        <v>223</v>
      </c>
      <c r="AU9" t="s">
        <v>486</v>
      </c>
      <c r="AV9" t="s">
        <v>48</v>
      </c>
      <c r="AW9">
        <v>3</v>
      </c>
      <c r="BB9">
        <v>0.8255430731113258</v>
      </c>
      <c r="BC9" t="s">
        <v>67</v>
      </c>
      <c r="BF9" t="s">
        <v>118</v>
      </c>
      <c r="BG9" t="s">
        <v>127</v>
      </c>
      <c r="BH9" t="s">
        <v>486</v>
      </c>
      <c r="BI9">
        <v>1727</v>
      </c>
      <c r="BJ9">
        <v>3</v>
      </c>
      <c r="BK9" t="s">
        <v>223</v>
      </c>
      <c r="BL9" t="s">
        <v>254</v>
      </c>
      <c r="BM9">
        <v>0.8255430731113258</v>
      </c>
      <c r="BN9" t="s">
        <v>67</v>
      </c>
      <c r="BO9" t="s">
        <v>205</v>
      </c>
      <c r="BP9">
        <v>500.07299999999998</v>
      </c>
    </row>
    <row r="10" spans="1:68" ht="16.5">
      <c r="A10" s="108" t="str">
        <f t="shared" si="18"/>
        <v>공영급행</v>
      </c>
      <c r="B10" s="109">
        <f t="shared" si="1"/>
        <v>1877</v>
      </c>
      <c r="C10" s="110" t="str">
        <f t="shared" si="19"/>
        <v>D</v>
      </c>
      <c r="D10" s="111">
        <f t="shared" si="20"/>
        <v>0.83877595689081652</v>
      </c>
      <c r="E10" s="112">
        <f t="shared" si="21"/>
        <v>1877</v>
      </c>
      <c r="F10" s="113" t="str">
        <f t="shared" si="22"/>
        <v>14-1</v>
      </c>
      <c r="G10" s="114" t="str">
        <f t="shared" si="23"/>
        <v>70바3133</v>
      </c>
      <c r="H10" s="115">
        <f t="shared" si="24"/>
        <v>11</v>
      </c>
      <c r="I10" s="116">
        <f t="shared" si="25"/>
        <v>1937.5320000000002</v>
      </c>
      <c r="J10" s="117">
        <f t="shared" si="26"/>
        <v>8.0688857820179049E-3</v>
      </c>
      <c r="K10" s="117">
        <f t="shared" si="27"/>
        <v>0.35101280406470869</v>
      </c>
      <c r="L10" s="117">
        <f t="shared" si="28"/>
        <v>2.7354386921093429E-2</v>
      </c>
      <c r="M10" s="118">
        <f t="shared" si="29"/>
        <v>10.881</v>
      </c>
      <c r="N10" s="119">
        <f t="shared" si="30"/>
        <v>5.1612050794515911E-2</v>
      </c>
      <c r="O10" s="119">
        <f t="shared" si="31"/>
        <v>14.141701917697359</v>
      </c>
      <c r="P10" s="224">
        <f t="shared" si="32"/>
        <v>1</v>
      </c>
      <c r="Q10" s="225">
        <f t="shared" si="33"/>
        <v>1</v>
      </c>
      <c r="R10" s="225">
        <f t="shared" si="34"/>
        <v>274</v>
      </c>
      <c r="T10">
        <v>504</v>
      </c>
      <c r="U10">
        <v>1877</v>
      </c>
      <c r="V10" t="s">
        <v>486</v>
      </c>
      <c r="W10">
        <v>1937.5319999999999</v>
      </c>
      <c r="X10">
        <v>961.053</v>
      </c>
      <c r="Y10">
        <v>2.016</v>
      </c>
      <c r="Z10">
        <v>10.881</v>
      </c>
      <c r="AA10">
        <v>121.001341</v>
      </c>
      <c r="AB10">
        <v>0.97634600000000005</v>
      </c>
      <c r="AC10">
        <v>42.473019999999998</v>
      </c>
      <c r="AD10" s="1">
        <v>53</v>
      </c>
      <c r="AE10">
        <v>1</v>
      </c>
      <c r="AF10">
        <v>274</v>
      </c>
      <c r="AG10">
        <v>85</v>
      </c>
      <c r="AH10">
        <v>16.012483</v>
      </c>
      <c r="AI10">
        <v>609.79999999999995</v>
      </c>
      <c r="AJ10">
        <v>5</v>
      </c>
      <c r="AK10">
        <v>1</v>
      </c>
      <c r="AL10">
        <v>154</v>
      </c>
      <c r="AM10" t="s">
        <v>487</v>
      </c>
      <c r="AN10" t="s">
        <v>587</v>
      </c>
      <c r="AO10">
        <v>370.50200000000001</v>
      </c>
      <c r="AR10" t="s">
        <v>118</v>
      </c>
      <c r="AS10" t="s">
        <v>119</v>
      </c>
      <c r="AT10" t="s">
        <v>243</v>
      </c>
      <c r="AU10" t="s">
        <v>486</v>
      </c>
      <c r="AV10" t="s">
        <v>48</v>
      </c>
      <c r="AW10">
        <v>11</v>
      </c>
      <c r="BB10">
        <v>0.83877595689081652</v>
      </c>
      <c r="BC10" t="s">
        <v>67</v>
      </c>
      <c r="BF10" t="s">
        <v>118</v>
      </c>
      <c r="BG10" t="s">
        <v>119</v>
      </c>
      <c r="BH10" t="s">
        <v>486</v>
      </c>
      <c r="BI10">
        <v>1877</v>
      </c>
      <c r="BJ10">
        <v>11</v>
      </c>
      <c r="BK10" t="s">
        <v>243</v>
      </c>
      <c r="BL10" t="s">
        <v>247</v>
      </c>
      <c r="BM10">
        <v>0.83877595689081652</v>
      </c>
      <c r="BN10" t="s">
        <v>67</v>
      </c>
      <c r="BO10" t="s">
        <v>205</v>
      </c>
      <c r="BP10">
        <v>1937.5320000000002</v>
      </c>
    </row>
    <row r="11" spans="1:68" ht="16.5">
      <c r="A11" s="125" t="str">
        <f t="shared" si="18"/>
        <v>공영급행</v>
      </c>
      <c r="B11" s="126">
        <f t="shared" si="1"/>
        <v>3026</v>
      </c>
      <c r="C11" s="127" t="str">
        <f t="shared" si="19"/>
        <v>S</v>
      </c>
      <c r="D11" s="128">
        <f t="shared" si="20"/>
        <v>1.0156057953631668</v>
      </c>
      <c r="E11" s="129">
        <f t="shared" si="21"/>
        <v>3026</v>
      </c>
      <c r="F11" s="130" t="str">
        <f t="shared" si="22"/>
        <v>e음22</v>
      </c>
      <c r="G11" s="131" t="str">
        <f t="shared" si="23"/>
        <v>73아1576</v>
      </c>
      <c r="H11" s="132">
        <f t="shared" si="24"/>
        <v>5</v>
      </c>
      <c r="I11" s="133">
        <f t="shared" si="25"/>
        <v>663.65700000000004</v>
      </c>
      <c r="J11" s="134">
        <f t="shared" si="26"/>
        <v>2.615287409732785E-2</v>
      </c>
      <c r="K11" s="134">
        <f t="shared" si="27"/>
        <v>0.44711940194677308</v>
      </c>
      <c r="L11" s="134">
        <f t="shared" si="28"/>
        <v>0.41135707149928347</v>
      </c>
      <c r="M11" s="135">
        <f t="shared" si="29"/>
        <v>3.8759999999999999</v>
      </c>
      <c r="N11" s="136">
        <f t="shared" si="30"/>
        <v>0</v>
      </c>
      <c r="O11" s="136">
        <f t="shared" si="31"/>
        <v>0.90408147582260112</v>
      </c>
      <c r="P11" s="222">
        <f t="shared" si="32"/>
        <v>54</v>
      </c>
      <c r="Q11" s="223">
        <f t="shared" si="33"/>
        <v>0</v>
      </c>
      <c r="R11" s="223">
        <f t="shared" si="34"/>
        <v>6</v>
      </c>
      <c r="T11">
        <v>504</v>
      </c>
      <c r="U11">
        <v>3026</v>
      </c>
      <c r="V11" t="s">
        <v>486</v>
      </c>
      <c r="W11">
        <v>663.65700000000004</v>
      </c>
      <c r="X11">
        <v>147.071</v>
      </c>
      <c r="Y11">
        <v>4.5119999999999996</v>
      </c>
      <c r="Z11">
        <v>3.8759999999999999</v>
      </c>
      <c r="AA11">
        <v>59.224159999999998</v>
      </c>
      <c r="AB11">
        <v>1.5488820000000001</v>
      </c>
      <c r="AC11">
        <v>26.480270999999998</v>
      </c>
      <c r="AD11" s="1">
        <v>273</v>
      </c>
      <c r="AE11">
        <v>0</v>
      </c>
      <c r="AF11">
        <v>6</v>
      </c>
      <c r="AG11">
        <v>67</v>
      </c>
      <c r="AH11">
        <v>11.205849000000001</v>
      </c>
      <c r="AI11">
        <v>22.5</v>
      </c>
      <c r="AJ11">
        <v>0</v>
      </c>
      <c r="AK11">
        <v>54</v>
      </c>
      <c r="AL11">
        <v>19888</v>
      </c>
      <c r="AM11" t="s">
        <v>588</v>
      </c>
      <c r="AN11" t="s">
        <v>589</v>
      </c>
      <c r="AO11">
        <v>221.143</v>
      </c>
      <c r="AR11" t="s">
        <v>118</v>
      </c>
      <c r="AS11" t="s">
        <v>123</v>
      </c>
      <c r="AT11" t="s">
        <v>258</v>
      </c>
      <c r="AU11" t="s">
        <v>486</v>
      </c>
      <c r="AV11" t="s">
        <v>252</v>
      </c>
      <c r="AW11">
        <v>5</v>
      </c>
      <c r="BB11">
        <v>1.0156057953631668</v>
      </c>
      <c r="BC11" t="s">
        <v>71</v>
      </c>
      <c r="BF11" t="s">
        <v>118</v>
      </c>
      <c r="BG11" t="s">
        <v>123</v>
      </c>
      <c r="BH11" t="s">
        <v>486</v>
      </c>
      <c r="BI11">
        <v>3026</v>
      </c>
      <c r="BJ11">
        <v>5</v>
      </c>
      <c r="BK11" t="s">
        <v>258</v>
      </c>
      <c r="BL11" t="s">
        <v>215</v>
      </c>
      <c r="BM11">
        <v>1.0156057953631668</v>
      </c>
      <c r="BN11" t="s">
        <v>71</v>
      </c>
      <c r="BO11" t="s">
        <v>202</v>
      </c>
      <c r="BP11">
        <v>663.65700000000004</v>
      </c>
    </row>
    <row r="12" spans="1:68" ht="16.5">
      <c r="A12" s="108" t="str">
        <f t="shared" si="18"/>
        <v>공영급행</v>
      </c>
      <c r="B12" s="109">
        <f t="shared" si="1"/>
        <v>3795</v>
      </c>
      <c r="C12" s="110" t="str">
        <f t="shared" si="19"/>
        <v>F</v>
      </c>
      <c r="D12" s="111">
        <f t="shared" si="20"/>
        <v>0.79300722739172602</v>
      </c>
      <c r="E12" s="112">
        <f t="shared" si="21"/>
        <v>3795</v>
      </c>
      <c r="F12" s="113" t="str">
        <f t="shared" si="22"/>
        <v>예비</v>
      </c>
      <c r="G12" s="114" t="str">
        <f t="shared" si="23"/>
        <v>73아1600</v>
      </c>
      <c r="H12" s="115">
        <f t="shared" si="24"/>
        <v>4</v>
      </c>
      <c r="I12" s="116">
        <f t="shared" si="25"/>
        <v>569.55200000000002</v>
      </c>
      <c r="J12" s="117">
        <f t="shared" si="26"/>
        <v>3.2746745460046342E-2</v>
      </c>
      <c r="K12" s="117">
        <f t="shared" si="27"/>
        <v>0.39946400635992424</v>
      </c>
      <c r="L12" s="117">
        <f t="shared" si="28"/>
        <v>0.26336489029974436</v>
      </c>
      <c r="M12" s="118">
        <f t="shared" si="29"/>
        <v>8.9350000000000005</v>
      </c>
      <c r="N12" s="119">
        <f t="shared" si="30"/>
        <v>0</v>
      </c>
      <c r="O12" s="119">
        <f t="shared" si="31"/>
        <v>4.2138382447959097</v>
      </c>
      <c r="P12" s="224">
        <f t="shared" si="32"/>
        <v>17</v>
      </c>
      <c r="Q12" s="225">
        <f t="shared" si="33"/>
        <v>0</v>
      </c>
      <c r="R12" s="225">
        <f t="shared" si="34"/>
        <v>24</v>
      </c>
      <c r="T12">
        <v>504</v>
      </c>
      <c r="U12">
        <v>3795</v>
      </c>
      <c r="V12" t="s">
        <v>486</v>
      </c>
      <c r="W12">
        <v>569.55200000000002</v>
      </c>
      <c r="X12">
        <v>195.495</v>
      </c>
      <c r="Y12">
        <v>2.9129999999999998</v>
      </c>
      <c r="Z12">
        <v>8.9350000000000005</v>
      </c>
      <c r="AA12">
        <v>40.122490999999997</v>
      </c>
      <c r="AB12">
        <v>1.3138810000000001</v>
      </c>
      <c r="AC12">
        <v>16.027491000000001</v>
      </c>
      <c r="AD12" s="1">
        <v>150</v>
      </c>
      <c r="AE12">
        <v>0</v>
      </c>
      <c r="AF12">
        <v>24</v>
      </c>
      <c r="AG12">
        <v>76</v>
      </c>
      <c r="AH12">
        <v>14.195328999999999</v>
      </c>
      <c r="AI12">
        <v>144</v>
      </c>
      <c r="AJ12">
        <v>0</v>
      </c>
      <c r="AK12">
        <v>17</v>
      </c>
      <c r="AL12">
        <v>10672</v>
      </c>
      <c r="AM12" t="s">
        <v>590</v>
      </c>
      <c r="AN12" t="s">
        <v>591</v>
      </c>
      <c r="AO12">
        <v>242.494</v>
      </c>
      <c r="AR12" t="s">
        <v>118</v>
      </c>
      <c r="AS12" t="s">
        <v>91</v>
      </c>
      <c r="AT12" t="s">
        <v>504</v>
      </c>
      <c r="AU12" t="s">
        <v>486</v>
      </c>
      <c r="AV12" t="s">
        <v>252</v>
      </c>
      <c r="AW12">
        <v>4</v>
      </c>
      <c r="BB12">
        <v>0.79300722739172602</v>
      </c>
      <c r="BC12" t="s">
        <v>70</v>
      </c>
      <c r="BF12" t="s">
        <v>118</v>
      </c>
      <c r="BG12" t="s">
        <v>91</v>
      </c>
      <c r="BH12" t="s">
        <v>486</v>
      </c>
      <c r="BI12">
        <v>3795</v>
      </c>
      <c r="BJ12">
        <v>4</v>
      </c>
      <c r="BK12" t="s">
        <v>504</v>
      </c>
      <c r="BL12" t="s">
        <v>221</v>
      </c>
      <c r="BM12">
        <v>0.79300722739172602</v>
      </c>
      <c r="BN12" t="s">
        <v>70</v>
      </c>
      <c r="BO12" t="s">
        <v>236</v>
      </c>
      <c r="BP12">
        <v>569.55200000000002</v>
      </c>
    </row>
    <row r="13" spans="1:68" ht="16.5">
      <c r="A13" s="125" t="str">
        <f t="shared" si="18"/>
        <v>공영급행</v>
      </c>
      <c r="B13" s="126">
        <f t="shared" si="1"/>
        <v>4985</v>
      </c>
      <c r="C13" s="127" t="str">
        <f t="shared" si="19"/>
        <v>D</v>
      </c>
      <c r="D13" s="128">
        <f t="shared" si="20"/>
        <v>0.80967443305786513</v>
      </c>
      <c r="E13" s="129">
        <f t="shared" si="21"/>
        <v>4985</v>
      </c>
      <c r="F13" s="130" t="str">
        <f t="shared" si="22"/>
        <v>14-1</v>
      </c>
      <c r="G13" s="131" t="str">
        <f t="shared" si="23"/>
        <v>70바3125</v>
      </c>
      <c r="H13" s="132">
        <f t="shared" si="24"/>
        <v>5</v>
      </c>
      <c r="I13" s="133">
        <f t="shared" si="25"/>
        <v>1270.1070000000002</v>
      </c>
      <c r="J13" s="134">
        <f t="shared" si="26"/>
        <v>4.1033881651017096E-2</v>
      </c>
      <c r="K13" s="134">
        <f t="shared" si="27"/>
        <v>0.35182405260168531</v>
      </c>
      <c r="L13" s="134">
        <f t="shared" si="28"/>
        <v>0.18817312242196915</v>
      </c>
      <c r="M13" s="135">
        <f t="shared" si="29"/>
        <v>12.22</v>
      </c>
      <c r="N13" s="136">
        <f t="shared" si="30"/>
        <v>7.8733524025928522E-2</v>
      </c>
      <c r="O13" s="136">
        <f t="shared" si="31"/>
        <v>7.873352402592853</v>
      </c>
      <c r="P13" s="222">
        <f t="shared" si="32"/>
        <v>15</v>
      </c>
      <c r="Q13" s="223">
        <f t="shared" si="33"/>
        <v>1</v>
      </c>
      <c r="R13" s="223">
        <f t="shared" si="34"/>
        <v>100</v>
      </c>
      <c r="T13">
        <v>504</v>
      </c>
      <c r="U13">
        <v>4985</v>
      </c>
      <c r="V13" t="s">
        <v>486</v>
      </c>
      <c r="W13">
        <v>1270.107</v>
      </c>
      <c r="X13">
        <v>674.84500000000003</v>
      </c>
      <c r="Y13">
        <v>1.8819999999999999</v>
      </c>
      <c r="Z13">
        <v>12.22</v>
      </c>
      <c r="AA13">
        <v>84.841083999999995</v>
      </c>
      <c r="AB13">
        <v>3.4813589999999999</v>
      </c>
      <c r="AC13">
        <v>29.849133999999999</v>
      </c>
      <c r="AD13" s="1">
        <v>239</v>
      </c>
      <c r="AE13">
        <v>1</v>
      </c>
      <c r="AF13">
        <v>100</v>
      </c>
      <c r="AG13">
        <v>72</v>
      </c>
      <c r="AH13">
        <v>14.970423</v>
      </c>
      <c r="AI13">
        <v>235.5</v>
      </c>
      <c r="AJ13">
        <v>0</v>
      </c>
      <c r="AK13">
        <v>15</v>
      </c>
      <c r="AL13">
        <v>3416</v>
      </c>
      <c r="AM13" t="s">
        <v>592</v>
      </c>
      <c r="AN13" t="s">
        <v>593</v>
      </c>
      <c r="AO13">
        <v>371.45800000000003</v>
      </c>
      <c r="AR13" t="s">
        <v>118</v>
      </c>
      <c r="AS13" t="s">
        <v>119</v>
      </c>
      <c r="AT13" t="s">
        <v>207</v>
      </c>
      <c r="AU13" t="s">
        <v>486</v>
      </c>
      <c r="AV13" t="s">
        <v>48</v>
      </c>
      <c r="AW13">
        <v>5</v>
      </c>
      <c r="BB13">
        <v>0.80967443305786513</v>
      </c>
      <c r="BC13" t="s">
        <v>67</v>
      </c>
      <c r="BF13" t="s">
        <v>118</v>
      </c>
      <c r="BG13" t="s">
        <v>119</v>
      </c>
      <c r="BH13" t="s">
        <v>486</v>
      </c>
      <c r="BI13">
        <v>4985</v>
      </c>
      <c r="BJ13">
        <v>5</v>
      </c>
      <c r="BK13" t="s">
        <v>207</v>
      </c>
      <c r="BL13" t="s">
        <v>241</v>
      </c>
      <c r="BM13">
        <v>0.80967443305786513</v>
      </c>
      <c r="BN13" t="s">
        <v>67</v>
      </c>
      <c r="BO13" t="s">
        <v>205</v>
      </c>
      <c r="BP13">
        <v>1270.1070000000002</v>
      </c>
    </row>
    <row r="14" spans="1:68" ht="16.5">
      <c r="A14" s="108" t="str">
        <f t="shared" si="18"/>
        <v>공영급행</v>
      </c>
      <c r="B14" s="109">
        <f t="shared" si="1"/>
        <v>5252</v>
      </c>
      <c r="C14" s="110" t="str">
        <f t="shared" si="19"/>
        <v>C</v>
      </c>
      <c r="D14" s="111">
        <f t="shared" si="20"/>
        <v>0.88645751420417018</v>
      </c>
      <c r="E14" s="112">
        <f t="shared" si="21"/>
        <v>5252</v>
      </c>
      <c r="F14" s="113" t="str">
        <f t="shared" si="22"/>
        <v>e음86</v>
      </c>
      <c r="G14" s="114" t="str">
        <f t="shared" si="23"/>
        <v>73아1557</v>
      </c>
      <c r="H14" s="115">
        <f t="shared" si="24"/>
        <v>5</v>
      </c>
      <c r="I14" s="116">
        <f t="shared" si="25"/>
        <v>629.16200000000003</v>
      </c>
      <c r="J14" s="117">
        <f t="shared" si="26"/>
        <v>2.004825208293174E-2</v>
      </c>
      <c r="K14" s="117">
        <f t="shared" si="27"/>
        <v>0.39170069227711862</v>
      </c>
      <c r="L14" s="117">
        <f t="shared" si="28"/>
        <v>0.30993607369803006</v>
      </c>
      <c r="M14" s="118">
        <f t="shared" si="29"/>
        <v>6.3730000000000002</v>
      </c>
      <c r="N14" s="119">
        <f t="shared" si="30"/>
        <v>0</v>
      </c>
      <c r="O14" s="119">
        <f t="shared" si="31"/>
        <v>1.9171863962352358</v>
      </c>
      <c r="P14" s="224">
        <f t="shared" si="32"/>
        <v>27</v>
      </c>
      <c r="Q14" s="225">
        <f t="shared" si="33"/>
        <v>0</v>
      </c>
      <c r="R14" s="225">
        <f t="shared" si="34"/>
        <v>13</v>
      </c>
      <c r="T14">
        <v>504</v>
      </c>
      <c r="U14">
        <v>5252</v>
      </c>
      <c r="V14" t="s">
        <v>486</v>
      </c>
      <c r="W14">
        <v>678.077</v>
      </c>
      <c r="X14">
        <v>241.501</v>
      </c>
      <c r="Y14">
        <v>2.8079999999999998</v>
      </c>
      <c r="Z14">
        <v>6.3730000000000002</v>
      </c>
      <c r="AA14">
        <v>52.234428999999999</v>
      </c>
      <c r="AB14">
        <v>1.0472090000000001</v>
      </c>
      <c r="AC14">
        <v>20.460262</v>
      </c>
      <c r="AD14" s="1">
        <v>195</v>
      </c>
      <c r="AE14">
        <v>0</v>
      </c>
      <c r="AF14">
        <v>13</v>
      </c>
      <c r="AG14">
        <v>78</v>
      </c>
      <c r="AH14">
        <v>12.981418</v>
      </c>
      <c r="AI14">
        <v>133.9</v>
      </c>
      <c r="AJ14">
        <v>0</v>
      </c>
      <c r="AK14">
        <v>27</v>
      </c>
      <c r="AL14">
        <v>9921</v>
      </c>
      <c r="AM14" t="s">
        <v>594</v>
      </c>
      <c r="AN14" t="s">
        <v>595</v>
      </c>
      <c r="AO14">
        <v>196.047</v>
      </c>
      <c r="AR14" t="s">
        <v>118</v>
      </c>
      <c r="AS14" t="s">
        <v>127</v>
      </c>
      <c r="AT14" t="s">
        <v>210</v>
      </c>
      <c r="AU14" t="s">
        <v>486</v>
      </c>
      <c r="AV14" t="s">
        <v>48</v>
      </c>
      <c r="AW14">
        <v>5</v>
      </c>
      <c r="BB14">
        <v>0.88645751420417018</v>
      </c>
      <c r="BC14" t="s">
        <v>69</v>
      </c>
      <c r="BF14" t="s">
        <v>118</v>
      </c>
      <c r="BG14" t="s">
        <v>127</v>
      </c>
      <c r="BH14" t="s">
        <v>486</v>
      </c>
      <c r="BI14">
        <v>5252</v>
      </c>
      <c r="BJ14">
        <v>5</v>
      </c>
      <c r="BK14" t="s">
        <v>210</v>
      </c>
      <c r="BL14" t="s">
        <v>265</v>
      </c>
      <c r="BM14">
        <v>0.88645751420417018</v>
      </c>
      <c r="BN14" t="s">
        <v>69</v>
      </c>
      <c r="BO14" t="s">
        <v>203</v>
      </c>
      <c r="BP14">
        <v>629.16200000000003</v>
      </c>
    </row>
    <row r="15" spans="1:68" ht="16.5">
      <c r="A15" s="125" t="str">
        <f t="shared" si="18"/>
        <v>공영급행</v>
      </c>
      <c r="B15" s="126">
        <f t="shared" si="1"/>
        <v>5812</v>
      </c>
      <c r="C15" s="127" t="str">
        <f t="shared" si="19"/>
        <v>F</v>
      </c>
      <c r="D15" s="128">
        <f t="shared" si="20"/>
        <v>0.77813082748073559</v>
      </c>
      <c r="E15" s="129">
        <f t="shared" si="21"/>
        <v>5812</v>
      </c>
      <c r="F15" s="130" t="str">
        <f t="shared" si="22"/>
        <v>예비</v>
      </c>
      <c r="G15" s="131" t="str">
        <f t="shared" si="23"/>
        <v>73아1600</v>
      </c>
      <c r="H15" s="132">
        <f t="shared" si="24"/>
        <v>5</v>
      </c>
      <c r="I15" s="133">
        <f t="shared" si="25"/>
        <v>556.76400000000001</v>
      </c>
      <c r="J15" s="134">
        <f t="shared" si="26"/>
        <v>3.4011945322419829E-2</v>
      </c>
      <c r="K15" s="134">
        <f t="shared" si="27"/>
        <v>0.46212104541041127</v>
      </c>
      <c r="L15" s="134">
        <f t="shared" si="28"/>
        <v>0.37358737274680115</v>
      </c>
      <c r="M15" s="135">
        <f t="shared" si="29"/>
        <v>9.1370000000000005</v>
      </c>
      <c r="N15" s="136">
        <f t="shared" si="30"/>
        <v>0</v>
      </c>
      <c r="O15" s="136">
        <f t="shared" si="31"/>
        <v>2.6941397073086621</v>
      </c>
      <c r="P15" s="222">
        <f t="shared" si="32"/>
        <v>32</v>
      </c>
      <c r="Q15" s="223">
        <f t="shared" si="33"/>
        <v>0</v>
      </c>
      <c r="R15" s="223">
        <f t="shared" si="34"/>
        <v>15</v>
      </c>
      <c r="T15">
        <v>504</v>
      </c>
      <c r="U15">
        <v>5812</v>
      </c>
      <c r="V15" t="s">
        <v>486</v>
      </c>
      <c r="W15">
        <v>556.76400000000001</v>
      </c>
      <c r="X15">
        <v>194.101</v>
      </c>
      <c r="Y15">
        <v>2.8679999999999999</v>
      </c>
      <c r="Z15">
        <v>9.1370000000000005</v>
      </c>
      <c r="AA15">
        <v>47.123885000000001</v>
      </c>
      <c r="AB15">
        <v>1.6027750000000001</v>
      </c>
      <c r="AC15">
        <v>21.776938999999999</v>
      </c>
      <c r="AD15" s="1">
        <v>208</v>
      </c>
      <c r="AE15">
        <v>0</v>
      </c>
      <c r="AF15">
        <v>15</v>
      </c>
      <c r="AG15">
        <v>68</v>
      </c>
      <c r="AH15">
        <v>11.8149</v>
      </c>
      <c r="AI15">
        <v>162</v>
      </c>
      <c r="AJ15">
        <v>0</v>
      </c>
      <c r="AK15">
        <v>32</v>
      </c>
      <c r="AL15">
        <v>24522</v>
      </c>
      <c r="AM15" t="s">
        <v>596</v>
      </c>
      <c r="AN15" t="s">
        <v>597</v>
      </c>
      <c r="AO15">
        <v>130.81899999999999</v>
      </c>
      <c r="AR15" t="s">
        <v>118</v>
      </c>
      <c r="AS15" t="s">
        <v>91</v>
      </c>
      <c r="AT15" t="s">
        <v>504</v>
      </c>
      <c r="AU15" t="s">
        <v>486</v>
      </c>
      <c r="AV15" t="s">
        <v>252</v>
      </c>
      <c r="AW15">
        <v>5</v>
      </c>
      <c r="BB15">
        <v>0.77813082748073559</v>
      </c>
      <c r="BC15" t="s">
        <v>70</v>
      </c>
      <c r="BF15" t="s">
        <v>118</v>
      </c>
      <c r="BG15" t="s">
        <v>91</v>
      </c>
      <c r="BH15" t="s">
        <v>486</v>
      </c>
      <c r="BI15">
        <v>5812</v>
      </c>
      <c r="BJ15">
        <v>5</v>
      </c>
      <c r="BK15" t="s">
        <v>504</v>
      </c>
      <c r="BL15" t="s">
        <v>212</v>
      </c>
      <c r="BM15">
        <v>0.77813082748073559</v>
      </c>
      <c r="BN15" t="s">
        <v>70</v>
      </c>
      <c r="BO15" t="s">
        <v>236</v>
      </c>
      <c r="BP15">
        <v>556.76400000000001</v>
      </c>
    </row>
    <row r="16" spans="1:68" ht="16.5">
      <c r="A16" s="108" t="str">
        <f t="shared" si="18"/>
        <v>공영급행</v>
      </c>
      <c r="B16" s="109">
        <f t="shared" si="1"/>
        <v>6158</v>
      </c>
      <c r="C16" s="110" t="str">
        <f t="shared" si="19"/>
        <v>D</v>
      </c>
      <c r="D16" s="111">
        <f t="shared" si="20"/>
        <v>0.82660210295714343</v>
      </c>
      <c r="E16" s="112">
        <f t="shared" si="21"/>
        <v>6158</v>
      </c>
      <c r="F16" s="113" t="str">
        <f t="shared" si="22"/>
        <v>e음86</v>
      </c>
      <c r="G16" s="114" t="str">
        <f t="shared" si="23"/>
        <v>73아1557</v>
      </c>
      <c r="H16" s="115">
        <f t="shared" si="24"/>
        <v>5</v>
      </c>
      <c r="I16" s="116">
        <f t="shared" si="25"/>
        <v>702.38599999999997</v>
      </c>
      <c r="J16" s="117">
        <f t="shared" si="26"/>
        <v>3.3436328287404081E-2</v>
      </c>
      <c r="K16" s="117">
        <f t="shared" si="27"/>
        <v>0.38080623679739301</v>
      </c>
      <c r="L16" s="117">
        <f t="shared" si="28"/>
        <v>0.29470974649266929</v>
      </c>
      <c r="M16" s="118">
        <f t="shared" si="29"/>
        <v>7.8540000000000001</v>
      </c>
      <c r="N16" s="119">
        <f t="shared" si="30"/>
        <v>0</v>
      </c>
      <c r="O16" s="119">
        <f t="shared" si="31"/>
        <v>4.9830150373156643</v>
      </c>
      <c r="P16" s="224">
        <f t="shared" si="32"/>
        <v>17</v>
      </c>
      <c r="Q16" s="225">
        <f t="shared" si="33"/>
        <v>0</v>
      </c>
      <c r="R16" s="225">
        <f t="shared" si="34"/>
        <v>35</v>
      </c>
      <c r="T16">
        <v>504</v>
      </c>
      <c r="U16">
        <v>6158</v>
      </c>
      <c r="V16" t="s">
        <v>486</v>
      </c>
      <c r="W16">
        <v>702.38599999999997</v>
      </c>
      <c r="X16">
        <v>255.613</v>
      </c>
      <c r="Y16">
        <v>2.7480000000000002</v>
      </c>
      <c r="Z16">
        <v>7.8540000000000001</v>
      </c>
      <c r="AA16">
        <v>52.013874999999999</v>
      </c>
      <c r="AB16">
        <v>1.7391529999999999</v>
      </c>
      <c r="AC16">
        <v>19.807207999999999</v>
      </c>
      <c r="AD16" s="1">
        <v>207</v>
      </c>
      <c r="AE16">
        <v>0</v>
      </c>
      <c r="AF16">
        <v>35</v>
      </c>
      <c r="AG16">
        <v>93</v>
      </c>
      <c r="AH16">
        <v>13.503819</v>
      </c>
      <c r="AI16">
        <v>488.3</v>
      </c>
      <c r="AJ16">
        <v>61.8</v>
      </c>
      <c r="AK16">
        <v>17</v>
      </c>
      <c r="AL16">
        <v>11125</v>
      </c>
      <c r="AM16" t="s">
        <v>598</v>
      </c>
      <c r="AN16" t="s">
        <v>599</v>
      </c>
      <c r="AO16">
        <v>224.77</v>
      </c>
      <c r="AR16" t="s">
        <v>118</v>
      </c>
      <c r="AS16" t="s">
        <v>127</v>
      </c>
      <c r="AT16" t="s">
        <v>210</v>
      </c>
      <c r="AU16" t="s">
        <v>486</v>
      </c>
      <c r="AV16" t="s">
        <v>48</v>
      </c>
      <c r="AW16">
        <v>5</v>
      </c>
      <c r="BB16">
        <v>0.82660210295714343</v>
      </c>
      <c r="BC16" t="s">
        <v>67</v>
      </c>
      <c r="BF16" t="s">
        <v>118</v>
      </c>
      <c r="BG16" t="s">
        <v>127</v>
      </c>
      <c r="BH16" t="s">
        <v>486</v>
      </c>
      <c r="BI16">
        <v>6158</v>
      </c>
      <c r="BJ16">
        <v>5</v>
      </c>
      <c r="BK16" t="s">
        <v>210</v>
      </c>
      <c r="BL16" t="s">
        <v>220</v>
      </c>
      <c r="BM16">
        <v>0.82660210295714343</v>
      </c>
      <c r="BN16" t="s">
        <v>67</v>
      </c>
      <c r="BO16" t="s">
        <v>205</v>
      </c>
      <c r="BP16">
        <v>702.38599999999997</v>
      </c>
    </row>
    <row r="17" spans="1:68" ht="16.5">
      <c r="A17" s="125" t="str">
        <f t="shared" si="18"/>
        <v>공영급행</v>
      </c>
      <c r="B17" s="126">
        <f t="shared" si="1"/>
        <v>6412</v>
      </c>
      <c r="C17" s="127" t="str">
        <f t="shared" si="19"/>
        <v>F</v>
      </c>
      <c r="D17" s="128">
        <f t="shared" si="20"/>
        <v>0.74506087567629709</v>
      </c>
      <c r="E17" s="129">
        <f t="shared" si="21"/>
        <v>6412</v>
      </c>
      <c r="F17" s="130" t="str">
        <f t="shared" si="22"/>
        <v>e음31</v>
      </c>
      <c r="G17" s="131" t="str">
        <f t="shared" si="23"/>
        <v>73아1578</v>
      </c>
      <c r="H17" s="132">
        <f t="shared" si="24"/>
        <v>2</v>
      </c>
      <c r="I17" s="133">
        <f t="shared" si="25"/>
        <v>755.577</v>
      </c>
      <c r="J17" s="134">
        <f t="shared" si="26"/>
        <v>6.0411554434677342E-3</v>
      </c>
      <c r="K17" s="134">
        <f t="shared" si="27"/>
        <v>0.50867065079622376</v>
      </c>
      <c r="L17" s="134">
        <f t="shared" si="28"/>
        <v>0.45395770384752315</v>
      </c>
      <c r="M17" s="135">
        <f t="shared" si="29"/>
        <v>9.1890000000000001</v>
      </c>
      <c r="N17" s="136">
        <f t="shared" si="30"/>
        <v>0.7940951087711775</v>
      </c>
      <c r="O17" s="136">
        <f t="shared" si="31"/>
        <v>5.1616182070126539</v>
      </c>
      <c r="P17" s="222">
        <f t="shared" si="32"/>
        <v>56</v>
      </c>
      <c r="Q17" s="223">
        <f t="shared" si="33"/>
        <v>6</v>
      </c>
      <c r="R17" s="223">
        <f t="shared" si="34"/>
        <v>39</v>
      </c>
      <c r="T17">
        <v>504</v>
      </c>
      <c r="U17">
        <v>6412</v>
      </c>
      <c r="V17" t="s">
        <v>486</v>
      </c>
      <c r="W17">
        <v>755.577</v>
      </c>
      <c r="X17">
        <v>223.173</v>
      </c>
      <c r="Y17">
        <v>3.3860000000000001</v>
      </c>
      <c r="Z17">
        <v>9.1890000000000001</v>
      </c>
      <c r="AA17">
        <v>70.303604000000007</v>
      </c>
      <c r="AB17">
        <v>0.42471500000000001</v>
      </c>
      <c r="AC17">
        <v>35.761380000000003</v>
      </c>
      <c r="AD17" s="1">
        <v>343</v>
      </c>
      <c r="AE17">
        <v>6</v>
      </c>
      <c r="AF17">
        <v>39</v>
      </c>
      <c r="AG17">
        <v>84</v>
      </c>
      <c r="AH17">
        <v>10.747343000000001</v>
      </c>
      <c r="AI17">
        <v>962.3</v>
      </c>
      <c r="AJ17">
        <v>64.599999999999994</v>
      </c>
      <c r="AK17">
        <v>56</v>
      </c>
      <c r="AL17">
        <v>43689</v>
      </c>
      <c r="AM17" t="s">
        <v>600</v>
      </c>
      <c r="AN17" t="s">
        <v>601</v>
      </c>
      <c r="AO17">
        <v>645.09299999999996</v>
      </c>
      <c r="AR17" t="s">
        <v>118</v>
      </c>
      <c r="AS17" t="s">
        <v>124</v>
      </c>
      <c r="AT17" t="s">
        <v>222</v>
      </c>
      <c r="AU17" t="s">
        <v>486</v>
      </c>
      <c r="AV17" t="s">
        <v>252</v>
      </c>
      <c r="AW17">
        <v>2</v>
      </c>
      <c r="BB17">
        <v>0.74506087567629709</v>
      </c>
      <c r="BC17" t="s">
        <v>70</v>
      </c>
      <c r="BF17" t="s">
        <v>118</v>
      </c>
      <c r="BG17" t="s">
        <v>124</v>
      </c>
      <c r="BH17" t="s">
        <v>486</v>
      </c>
      <c r="BI17">
        <v>6412</v>
      </c>
      <c r="BJ17">
        <v>2</v>
      </c>
      <c r="BK17" t="s">
        <v>222</v>
      </c>
      <c r="BL17" t="s">
        <v>215</v>
      </c>
      <c r="BM17">
        <v>0.74506087567629709</v>
      </c>
      <c r="BN17" t="s">
        <v>70</v>
      </c>
      <c r="BO17" t="s">
        <v>236</v>
      </c>
      <c r="BP17">
        <v>755.577</v>
      </c>
    </row>
    <row r="18" spans="1:68" ht="16.5">
      <c r="A18" s="108" t="str">
        <f t="shared" si="18"/>
        <v>공영급행</v>
      </c>
      <c r="B18" s="109">
        <f t="shared" si="1"/>
        <v>7298</v>
      </c>
      <c r="C18" s="110" t="str">
        <f t="shared" si="19"/>
        <v>B</v>
      </c>
      <c r="D18" s="111">
        <f t="shared" si="20"/>
        <v>0.91235482842209059</v>
      </c>
      <c r="E18" s="112">
        <f t="shared" si="21"/>
        <v>7298</v>
      </c>
      <c r="F18" s="113" t="str">
        <f t="shared" si="22"/>
        <v>e음86</v>
      </c>
      <c r="G18" s="114" t="str">
        <f t="shared" si="23"/>
        <v>73아1558</v>
      </c>
      <c r="H18" s="115">
        <f t="shared" si="24"/>
        <v>4</v>
      </c>
      <c r="I18" s="116">
        <f t="shared" si="25"/>
        <v>593.755</v>
      </c>
      <c r="J18" s="117">
        <f t="shared" si="26"/>
        <v>6.8670854852209496E-3</v>
      </c>
      <c r="K18" s="117">
        <f t="shared" si="27"/>
        <v>0.36787773520237921</v>
      </c>
      <c r="L18" s="117">
        <f t="shared" si="28"/>
        <v>0.33347087603472814</v>
      </c>
      <c r="M18" s="118">
        <f t="shared" si="29"/>
        <v>5.17</v>
      </c>
      <c r="N18" s="119">
        <f t="shared" si="30"/>
        <v>0</v>
      </c>
      <c r="O18" s="119">
        <f t="shared" si="31"/>
        <v>0.84209817180486901</v>
      </c>
      <c r="P18" s="224">
        <f t="shared" si="32"/>
        <v>15</v>
      </c>
      <c r="Q18" s="225">
        <f t="shared" si="33"/>
        <v>0</v>
      </c>
      <c r="R18" s="225">
        <f t="shared" si="34"/>
        <v>5</v>
      </c>
      <c r="T18">
        <v>504</v>
      </c>
      <c r="U18">
        <v>7298</v>
      </c>
      <c r="V18" t="s">
        <v>486</v>
      </c>
      <c r="W18">
        <v>593.755</v>
      </c>
      <c r="X18">
        <v>193.22300000000001</v>
      </c>
      <c r="Y18">
        <v>3.073</v>
      </c>
      <c r="Z18">
        <v>5.17</v>
      </c>
      <c r="AA18">
        <v>44.614705999999998</v>
      </c>
      <c r="AB18">
        <v>0.30637300000000001</v>
      </c>
      <c r="AC18">
        <v>16.412756999999999</v>
      </c>
      <c r="AD18" s="1">
        <v>198</v>
      </c>
      <c r="AE18">
        <v>0</v>
      </c>
      <c r="AF18">
        <v>5</v>
      </c>
      <c r="AG18">
        <v>73</v>
      </c>
      <c r="AH18">
        <v>13.308503999999999</v>
      </c>
      <c r="AI18">
        <v>352.1</v>
      </c>
      <c r="AJ18">
        <v>0</v>
      </c>
      <c r="AK18">
        <v>15</v>
      </c>
      <c r="AL18">
        <v>7173</v>
      </c>
      <c r="AM18" t="s">
        <v>602</v>
      </c>
      <c r="AN18" t="s">
        <v>603</v>
      </c>
      <c r="AO18">
        <v>243.93899999999999</v>
      </c>
      <c r="AR18" t="s">
        <v>118</v>
      </c>
      <c r="AS18" t="s">
        <v>127</v>
      </c>
      <c r="AT18" t="s">
        <v>223</v>
      </c>
      <c r="AU18" t="s">
        <v>486</v>
      </c>
      <c r="AV18" t="s">
        <v>48</v>
      </c>
      <c r="AW18">
        <v>4</v>
      </c>
      <c r="BB18">
        <v>0.91235482842209059</v>
      </c>
      <c r="BC18" t="s">
        <v>68</v>
      </c>
      <c r="BF18" t="s">
        <v>118</v>
      </c>
      <c r="BG18" t="s">
        <v>127</v>
      </c>
      <c r="BH18" t="s">
        <v>486</v>
      </c>
      <c r="BI18">
        <v>7298</v>
      </c>
      <c r="BJ18">
        <v>4</v>
      </c>
      <c r="BK18" t="s">
        <v>223</v>
      </c>
      <c r="BL18" t="s">
        <v>210</v>
      </c>
      <c r="BM18">
        <v>0.91235482842209059</v>
      </c>
      <c r="BN18" t="s">
        <v>68</v>
      </c>
      <c r="BO18" t="s">
        <v>201</v>
      </c>
      <c r="BP18">
        <v>593.755</v>
      </c>
    </row>
    <row r="19" spans="1:68" ht="16.5">
      <c r="A19" s="125" t="str">
        <f t="shared" si="18"/>
        <v>공영급행</v>
      </c>
      <c r="B19" s="126">
        <f t="shared" si="1"/>
        <v>9201</v>
      </c>
      <c r="C19" s="127" t="str">
        <f t="shared" si="19"/>
        <v>B</v>
      </c>
      <c r="D19" s="128">
        <f t="shared" si="20"/>
        <v>0.92361650759200375</v>
      </c>
      <c r="E19" s="129">
        <f t="shared" si="21"/>
        <v>9201</v>
      </c>
      <c r="F19" s="130" t="str">
        <f t="shared" si="22"/>
        <v>e음88</v>
      </c>
      <c r="G19" s="131" t="str">
        <f t="shared" si="23"/>
        <v>73아1559</v>
      </c>
      <c r="H19" s="132">
        <f t="shared" si="24"/>
        <v>5</v>
      </c>
      <c r="I19" s="133">
        <f t="shared" si="25"/>
        <v>749.553</v>
      </c>
      <c r="J19" s="134">
        <f t="shared" si="26"/>
        <v>1.7850107291790481E-2</v>
      </c>
      <c r="K19" s="134">
        <f t="shared" si="27"/>
        <v>0.3772543233666889</v>
      </c>
      <c r="L19" s="134">
        <f t="shared" si="28"/>
        <v>0.35087578863669416</v>
      </c>
      <c r="M19" s="135">
        <f t="shared" si="29"/>
        <v>6.0330000000000004</v>
      </c>
      <c r="N19" s="136">
        <f t="shared" si="30"/>
        <v>0</v>
      </c>
      <c r="O19" s="136">
        <f t="shared" si="31"/>
        <v>1.33412847390378</v>
      </c>
      <c r="P19" s="222">
        <f t="shared" si="32"/>
        <v>26</v>
      </c>
      <c r="Q19" s="223">
        <f t="shared" si="33"/>
        <v>0</v>
      </c>
      <c r="R19" s="223">
        <f t="shared" si="34"/>
        <v>10</v>
      </c>
      <c r="T19">
        <v>504</v>
      </c>
      <c r="U19">
        <v>9201</v>
      </c>
      <c r="V19" t="s">
        <v>486</v>
      </c>
      <c r="W19">
        <v>749.553</v>
      </c>
      <c r="X19">
        <v>234.30199999999999</v>
      </c>
      <c r="Y19">
        <v>3.1989999999999998</v>
      </c>
      <c r="Z19">
        <v>6.0330000000000004</v>
      </c>
      <c r="AA19">
        <v>56.846381000000001</v>
      </c>
      <c r="AB19">
        <v>1.0147139999999999</v>
      </c>
      <c r="AC19">
        <v>21.445543000000001</v>
      </c>
      <c r="AD19" s="1">
        <v>263</v>
      </c>
      <c r="AE19">
        <v>0</v>
      </c>
      <c r="AF19">
        <v>10</v>
      </c>
      <c r="AG19">
        <v>68</v>
      </c>
      <c r="AH19">
        <v>13.185587999999999</v>
      </c>
      <c r="AI19">
        <v>80.2</v>
      </c>
      <c r="AJ19">
        <v>0</v>
      </c>
      <c r="AK19">
        <v>26</v>
      </c>
      <c r="AL19">
        <v>11399</v>
      </c>
      <c r="AM19" t="s">
        <v>604</v>
      </c>
      <c r="AN19" t="s">
        <v>605</v>
      </c>
      <c r="AO19">
        <v>263.63600000000002</v>
      </c>
      <c r="AR19" t="s">
        <v>118</v>
      </c>
      <c r="AS19" t="s">
        <v>128</v>
      </c>
      <c r="AT19" t="s">
        <v>271</v>
      </c>
      <c r="AU19" t="s">
        <v>486</v>
      </c>
      <c r="AV19" t="s">
        <v>48</v>
      </c>
      <c r="AW19">
        <v>5</v>
      </c>
      <c r="BB19">
        <v>0.92361650759200375</v>
      </c>
      <c r="BC19" t="s">
        <v>68</v>
      </c>
      <c r="BF19" t="s">
        <v>118</v>
      </c>
      <c r="BG19" s="5" t="s">
        <v>128</v>
      </c>
      <c r="BH19" t="s">
        <v>486</v>
      </c>
      <c r="BI19">
        <v>9201</v>
      </c>
      <c r="BJ19">
        <v>5</v>
      </c>
      <c r="BK19" t="s">
        <v>271</v>
      </c>
      <c r="BL19" t="s">
        <v>504</v>
      </c>
      <c r="BM19">
        <v>0.92361650759200375</v>
      </c>
      <c r="BN19" t="s">
        <v>68</v>
      </c>
      <c r="BO19" t="s">
        <v>201</v>
      </c>
      <c r="BP19">
        <v>749.553</v>
      </c>
    </row>
    <row r="20" spans="1:68" ht="16.5">
      <c r="A20" s="108" t="str">
        <f t="shared" si="18"/>
        <v>공영급행</v>
      </c>
      <c r="B20" s="109">
        <f t="shared" si="1"/>
        <v>9725</v>
      </c>
      <c r="C20" s="110" t="str">
        <f t="shared" si="19"/>
        <v>B</v>
      </c>
      <c r="D20" s="111">
        <f t="shared" si="20"/>
        <v>0.92157779469485723</v>
      </c>
      <c r="E20" s="112">
        <f t="shared" si="21"/>
        <v>9725</v>
      </c>
      <c r="F20" s="113" t="str">
        <f t="shared" si="22"/>
        <v>e음88</v>
      </c>
      <c r="G20" s="114" t="str">
        <f t="shared" si="23"/>
        <v>73아1562</v>
      </c>
      <c r="H20" s="115">
        <f t="shared" si="24"/>
        <v>8</v>
      </c>
      <c r="I20" s="116">
        <f t="shared" si="25"/>
        <v>1596.9969999999998</v>
      </c>
      <c r="J20" s="117">
        <f t="shared" si="26"/>
        <v>2.511524464130041E-2</v>
      </c>
      <c r="K20" s="117">
        <f t="shared" si="27"/>
        <v>0.36781012220862891</v>
      </c>
      <c r="L20" s="117">
        <f t="shared" si="28"/>
        <v>0.28365738946284813</v>
      </c>
      <c r="M20" s="118">
        <f t="shared" si="29"/>
        <v>6.4960000000000004</v>
      </c>
      <c r="N20" s="119">
        <f t="shared" si="30"/>
        <v>0</v>
      </c>
      <c r="O20" s="119">
        <f t="shared" si="31"/>
        <v>1.5654381316934221</v>
      </c>
      <c r="P20" s="224">
        <f t="shared" si="32"/>
        <v>25</v>
      </c>
      <c r="Q20" s="225">
        <f t="shared" si="33"/>
        <v>0</v>
      </c>
      <c r="R20" s="225">
        <f t="shared" si="34"/>
        <v>25</v>
      </c>
      <c r="T20">
        <v>504</v>
      </c>
      <c r="U20">
        <v>9725</v>
      </c>
      <c r="V20" t="s">
        <v>486</v>
      </c>
      <c r="W20">
        <v>1596.9970000000001</v>
      </c>
      <c r="X20">
        <v>553.53800000000001</v>
      </c>
      <c r="Y20">
        <v>2.8849999999999998</v>
      </c>
      <c r="Z20">
        <v>6.4960000000000004</v>
      </c>
      <c r="AA20">
        <v>111.429693</v>
      </c>
      <c r="AB20">
        <v>2.798584</v>
      </c>
      <c r="AC20">
        <v>40.984969</v>
      </c>
      <c r="AD20" s="1">
        <v>453</v>
      </c>
      <c r="AE20">
        <v>0</v>
      </c>
      <c r="AF20">
        <v>25</v>
      </c>
      <c r="AG20">
        <v>71</v>
      </c>
      <c r="AH20">
        <v>14.33188</v>
      </c>
      <c r="AI20">
        <v>335.1</v>
      </c>
      <c r="AJ20">
        <v>0</v>
      </c>
      <c r="AK20">
        <v>25</v>
      </c>
      <c r="AL20">
        <v>13753</v>
      </c>
      <c r="AM20" t="s">
        <v>606</v>
      </c>
      <c r="AN20" t="s">
        <v>607</v>
      </c>
      <c r="AO20">
        <v>800.274</v>
      </c>
      <c r="AR20" t="s">
        <v>118</v>
      </c>
      <c r="AS20" t="s">
        <v>128</v>
      </c>
      <c r="AT20" t="s">
        <v>273</v>
      </c>
      <c r="AU20" t="s">
        <v>486</v>
      </c>
      <c r="AV20" t="s">
        <v>48</v>
      </c>
      <c r="AW20">
        <v>8</v>
      </c>
      <c r="BB20">
        <v>0.92157779469485723</v>
      </c>
      <c r="BC20" t="s">
        <v>68</v>
      </c>
      <c r="BF20" t="s">
        <v>118</v>
      </c>
      <c r="BG20" t="s">
        <v>128</v>
      </c>
      <c r="BH20" t="s">
        <v>486</v>
      </c>
      <c r="BI20">
        <v>9725</v>
      </c>
      <c r="BJ20">
        <v>8</v>
      </c>
      <c r="BK20" t="s">
        <v>273</v>
      </c>
      <c r="BL20" t="s">
        <v>268</v>
      </c>
      <c r="BM20">
        <v>0.92157779469485723</v>
      </c>
      <c r="BN20" t="s">
        <v>68</v>
      </c>
      <c r="BO20" t="s">
        <v>201</v>
      </c>
      <c r="BP20">
        <v>1596.9969999999998</v>
      </c>
    </row>
    <row r="21" spans="1:68" ht="16.5">
      <c r="A21" s="125" t="str">
        <f t="shared" si="18"/>
        <v>공영급행</v>
      </c>
      <c r="B21" s="126" t="str">
        <f t="shared" si="1"/>
        <v>강치선</v>
      </c>
      <c r="C21" s="127" t="str">
        <f t="shared" si="19"/>
        <v>S</v>
      </c>
      <c r="D21" s="128">
        <f t="shared" si="20"/>
        <v>1.0657777777777779</v>
      </c>
      <c r="E21" s="129">
        <f t="shared" si="21"/>
        <v>3171</v>
      </c>
      <c r="F21" s="130" t="str">
        <f t="shared" si="22"/>
        <v>e음22</v>
      </c>
      <c r="G21" s="131" t="str">
        <f t="shared" si="23"/>
        <v>73아1576</v>
      </c>
      <c r="H21" s="132">
        <f t="shared" si="24"/>
        <v>1</v>
      </c>
      <c r="I21" s="133">
        <f t="shared" si="25"/>
        <v>2171.6930000000002</v>
      </c>
      <c r="J21" s="134">
        <f t="shared" si="26"/>
        <v>2.4343233670466733E-2</v>
      </c>
      <c r="K21" s="134">
        <f t="shared" si="27"/>
        <v>0.38331618600179862</v>
      </c>
      <c r="L21" s="134">
        <f t="shared" si="28"/>
        <v>0.45033989610870406</v>
      </c>
      <c r="M21" s="135">
        <f t="shared" si="29"/>
        <v>4.976</v>
      </c>
      <c r="N21" s="136">
        <f t="shared" si="30"/>
        <v>0</v>
      </c>
      <c r="O21" s="136">
        <f t="shared" si="31"/>
        <v>1.0590815552658686</v>
      </c>
      <c r="P21" s="222">
        <f t="shared" si="32"/>
        <v>89</v>
      </c>
      <c r="Q21" s="223">
        <f t="shared" si="33"/>
        <v>0</v>
      </c>
      <c r="R21" s="223">
        <f t="shared" si="34"/>
        <v>23</v>
      </c>
      <c r="T21">
        <v>504</v>
      </c>
      <c r="U21">
        <v>3171</v>
      </c>
      <c r="V21" t="s">
        <v>274</v>
      </c>
      <c r="W21">
        <v>2171.6930000000002</v>
      </c>
      <c r="X21">
        <v>452.78500000000003</v>
      </c>
      <c r="Y21">
        <v>4.7960000000000003</v>
      </c>
      <c r="Z21">
        <v>4.976</v>
      </c>
      <c r="AA21">
        <v>153.976339</v>
      </c>
      <c r="AB21">
        <v>3.7482820000000001</v>
      </c>
      <c r="AC21">
        <v>59.021622999999998</v>
      </c>
      <c r="AD21" s="1">
        <v>978</v>
      </c>
      <c r="AE21">
        <v>0</v>
      </c>
      <c r="AF21">
        <v>23</v>
      </c>
      <c r="AG21">
        <v>78</v>
      </c>
      <c r="AH21">
        <v>14.104069000000001</v>
      </c>
      <c r="AI21">
        <v>719.4</v>
      </c>
      <c r="AJ21">
        <v>0</v>
      </c>
      <c r="AK21">
        <v>89</v>
      </c>
      <c r="AL21">
        <v>34891</v>
      </c>
      <c r="AM21" t="s">
        <v>275</v>
      </c>
      <c r="AN21" t="s">
        <v>608</v>
      </c>
      <c r="AO21">
        <v>2171.6930000000002</v>
      </c>
      <c r="AR21" t="s">
        <v>118</v>
      </c>
      <c r="AS21" t="s">
        <v>123</v>
      </c>
      <c r="AT21" t="s">
        <v>258</v>
      </c>
      <c r="AU21" t="s">
        <v>274</v>
      </c>
      <c r="AV21" t="s">
        <v>252</v>
      </c>
      <c r="AW21">
        <v>1</v>
      </c>
      <c r="BB21">
        <v>1.0657777777777779</v>
      </c>
      <c r="BC21" t="s">
        <v>71</v>
      </c>
      <c r="BF21" t="s">
        <v>118</v>
      </c>
      <c r="BG21" t="s">
        <v>123</v>
      </c>
      <c r="BH21" t="s">
        <v>274</v>
      </c>
      <c r="BI21">
        <v>3171</v>
      </c>
      <c r="BJ21">
        <v>1</v>
      </c>
      <c r="BK21" t="s">
        <v>258</v>
      </c>
      <c r="BL21" t="s">
        <v>200</v>
      </c>
      <c r="BM21">
        <v>1.0657777777777779</v>
      </c>
      <c r="BN21" t="s">
        <v>71</v>
      </c>
      <c r="BO21" t="s">
        <v>202</v>
      </c>
      <c r="BP21">
        <v>2171.6930000000002</v>
      </c>
    </row>
    <row r="22" spans="1:68" ht="16.5">
      <c r="A22" s="108" t="str">
        <f t="shared" si="18"/>
        <v>공영급행</v>
      </c>
      <c r="B22" s="109" t="str">
        <f t="shared" si="1"/>
        <v>강태수</v>
      </c>
      <c r="C22" s="110" t="str">
        <f t="shared" si="19"/>
        <v>D</v>
      </c>
      <c r="D22" s="111">
        <f t="shared" si="20"/>
        <v>0.83923076923076922</v>
      </c>
      <c r="E22" s="112">
        <f t="shared" si="21"/>
        <v>8591</v>
      </c>
      <c r="F22" s="113" t="str">
        <f t="shared" si="22"/>
        <v>14-1</v>
      </c>
      <c r="G22" s="114" t="str">
        <f t="shared" si="23"/>
        <v>70바3111</v>
      </c>
      <c r="H22" s="115">
        <f t="shared" si="24"/>
        <v>1</v>
      </c>
      <c r="I22" s="116">
        <f t="shared" si="25"/>
        <v>1795.6089999999999</v>
      </c>
      <c r="J22" s="117">
        <f t="shared" si="26"/>
        <v>4.5330515195936734E-2</v>
      </c>
      <c r="K22" s="117">
        <f t="shared" si="27"/>
        <v>0.31958903843186171</v>
      </c>
      <c r="L22" s="117">
        <f t="shared" si="28"/>
        <v>0.27511557360204814</v>
      </c>
      <c r="M22" s="118">
        <f t="shared" si="29"/>
        <v>8.2279999999999998</v>
      </c>
      <c r="N22" s="119">
        <f t="shared" si="30"/>
        <v>0</v>
      </c>
      <c r="O22" s="119">
        <f t="shared" si="31"/>
        <v>13.978544326743741</v>
      </c>
      <c r="P22" s="224">
        <f t="shared" si="32"/>
        <v>7</v>
      </c>
      <c r="Q22" s="225">
        <f t="shared" si="33"/>
        <v>0</v>
      </c>
      <c r="R22" s="225">
        <f t="shared" si="34"/>
        <v>251</v>
      </c>
      <c r="T22">
        <v>504</v>
      </c>
      <c r="U22">
        <v>8591</v>
      </c>
      <c r="V22" t="s">
        <v>276</v>
      </c>
      <c r="W22">
        <v>1795.6089999999999</v>
      </c>
      <c r="X22">
        <v>823.01199999999994</v>
      </c>
      <c r="Y22">
        <v>2.1819999999999999</v>
      </c>
      <c r="Z22">
        <v>8.2279999999999998</v>
      </c>
      <c r="AA22">
        <v>117.444948</v>
      </c>
      <c r="AB22">
        <v>5.3238399999999997</v>
      </c>
      <c r="AC22">
        <v>37.534117999999999</v>
      </c>
      <c r="AD22" s="1">
        <v>494</v>
      </c>
      <c r="AE22">
        <v>0</v>
      </c>
      <c r="AF22">
        <v>251</v>
      </c>
      <c r="AG22">
        <v>73</v>
      </c>
      <c r="AH22">
        <v>15.288942</v>
      </c>
      <c r="AI22">
        <v>406.5</v>
      </c>
      <c r="AJ22">
        <v>0</v>
      </c>
      <c r="AK22">
        <v>7</v>
      </c>
      <c r="AL22">
        <v>1359</v>
      </c>
      <c r="AM22" t="s">
        <v>277</v>
      </c>
      <c r="AN22" t="s">
        <v>609</v>
      </c>
      <c r="AO22">
        <v>1795.6089999999999</v>
      </c>
      <c r="AR22" t="s">
        <v>118</v>
      </c>
      <c r="AS22" t="s">
        <v>119</v>
      </c>
      <c r="AT22" t="s">
        <v>240</v>
      </c>
      <c r="AU22" t="s">
        <v>276</v>
      </c>
      <c r="AV22" t="s">
        <v>48</v>
      </c>
      <c r="AW22">
        <v>1</v>
      </c>
      <c r="BB22">
        <v>0.83923076923076922</v>
      </c>
      <c r="BC22" t="s">
        <v>67</v>
      </c>
      <c r="BF22" t="s">
        <v>118</v>
      </c>
      <c r="BG22" t="s">
        <v>119</v>
      </c>
      <c r="BH22" t="s">
        <v>276</v>
      </c>
      <c r="BI22">
        <v>8591</v>
      </c>
      <c r="BJ22">
        <v>1</v>
      </c>
      <c r="BK22" t="s">
        <v>240</v>
      </c>
      <c r="BL22" t="s">
        <v>200</v>
      </c>
      <c r="BM22">
        <v>0.83923076923076922</v>
      </c>
      <c r="BN22" t="s">
        <v>67</v>
      </c>
      <c r="BO22" t="s">
        <v>205</v>
      </c>
      <c r="BP22">
        <v>1795.6089999999999</v>
      </c>
    </row>
    <row r="23" spans="1:68" ht="16.5">
      <c r="A23" s="125" t="str">
        <f t="shared" si="18"/>
        <v>공영급행</v>
      </c>
      <c r="B23" s="126" t="str">
        <f t="shared" si="1"/>
        <v>강태우</v>
      </c>
      <c r="C23" s="127" t="str">
        <f t="shared" si="19"/>
        <v>D</v>
      </c>
      <c r="D23" s="128">
        <f t="shared" si="20"/>
        <v>0.84533525463615411</v>
      </c>
      <c r="E23" s="129">
        <f t="shared" si="21"/>
        <v>7979</v>
      </c>
      <c r="F23" s="130" t="str">
        <f t="shared" si="22"/>
        <v>e음31</v>
      </c>
      <c r="G23" s="131" t="str">
        <f t="shared" si="23"/>
        <v>73아1577</v>
      </c>
      <c r="H23" s="132">
        <f t="shared" si="24"/>
        <v>4</v>
      </c>
      <c r="I23" s="133">
        <f t="shared" si="25"/>
        <v>2175.5680000000002</v>
      </c>
      <c r="J23" s="134">
        <f t="shared" si="26"/>
        <v>1.5366303017609426E-2</v>
      </c>
      <c r="K23" s="134">
        <f t="shared" si="27"/>
        <v>0.48296958999376255</v>
      </c>
      <c r="L23" s="134">
        <f t="shared" si="28"/>
        <v>0.40495171835585003</v>
      </c>
      <c r="M23" s="135">
        <f t="shared" si="29"/>
        <v>10.340999999999999</v>
      </c>
      <c r="N23" s="136">
        <f t="shared" si="30"/>
        <v>0.73544012414229287</v>
      </c>
      <c r="O23" s="136">
        <f t="shared" si="31"/>
        <v>3.4933405896758911</v>
      </c>
      <c r="P23" s="222">
        <f t="shared" si="32"/>
        <v>108</v>
      </c>
      <c r="Q23" s="223">
        <f t="shared" si="33"/>
        <v>16</v>
      </c>
      <c r="R23" s="223">
        <f t="shared" si="34"/>
        <v>76</v>
      </c>
      <c r="T23">
        <v>504</v>
      </c>
      <c r="U23">
        <v>7979</v>
      </c>
      <c r="V23" t="s">
        <v>431</v>
      </c>
      <c r="W23">
        <v>2175.5680000000002</v>
      </c>
      <c r="X23">
        <v>585.71100000000001</v>
      </c>
      <c r="Y23">
        <v>3.714</v>
      </c>
      <c r="Z23">
        <v>10.340999999999999</v>
      </c>
      <c r="AA23">
        <v>181.546921</v>
      </c>
      <c r="AB23">
        <v>2.7897050000000001</v>
      </c>
      <c r="AC23">
        <v>87.681641999999997</v>
      </c>
      <c r="AD23" s="1">
        <v>881</v>
      </c>
      <c r="AE23">
        <v>16</v>
      </c>
      <c r="AF23">
        <v>76</v>
      </c>
      <c r="AG23">
        <v>98</v>
      </c>
      <c r="AH23">
        <v>11.983502</v>
      </c>
      <c r="AI23">
        <v>2372.4</v>
      </c>
      <c r="AJ23">
        <v>37.6</v>
      </c>
      <c r="AK23">
        <v>108</v>
      </c>
      <c r="AL23">
        <v>89134</v>
      </c>
      <c r="AM23" t="s">
        <v>432</v>
      </c>
      <c r="AN23" t="s">
        <v>610</v>
      </c>
      <c r="AO23">
        <v>1685.1590000000001</v>
      </c>
      <c r="AR23" t="s">
        <v>118</v>
      </c>
      <c r="AS23" t="s">
        <v>124</v>
      </c>
      <c r="AT23" t="s">
        <v>259</v>
      </c>
      <c r="AU23" t="s">
        <v>431</v>
      </c>
      <c r="AV23" t="s">
        <v>252</v>
      </c>
      <c r="AW23">
        <v>4</v>
      </c>
      <c r="BB23">
        <v>0.84533525463615411</v>
      </c>
      <c r="BC23" t="s">
        <v>67</v>
      </c>
      <c r="BF23" t="s">
        <v>118</v>
      </c>
      <c r="BG23" s="5" t="s">
        <v>124</v>
      </c>
      <c r="BH23" t="s">
        <v>431</v>
      </c>
      <c r="BI23">
        <v>7979</v>
      </c>
      <c r="BJ23">
        <v>4</v>
      </c>
      <c r="BK23" t="s">
        <v>259</v>
      </c>
      <c r="BL23" t="s">
        <v>504</v>
      </c>
      <c r="BM23">
        <v>0.84533525463615411</v>
      </c>
      <c r="BN23" t="s">
        <v>67</v>
      </c>
      <c r="BO23" t="s">
        <v>205</v>
      </c>
      <c r="BP23">
        <v>2175.5680000000002</v>
      </c>
    </row>
    <row r="24" spans="1:68" ht="16.5">
      <c r="A24" s="108" t="str">
        <f t="shared" si="18"/>
        <v>공영급행</v>
      </c>
      <c r="B24" s="109" t="str">
        <f t="shared" si="1"/>
        <v>고지수</v>
      </c>
      <c r="C24" s="110" t="str">
        <f t="shared" si="19"/>
        <v>D</v>
      </c>
      <c r="D24" s="111">
        <f t="shared" si="20"/>
        <v>0.80550945332626767</v>
      </c>
      <c r="E24" s="112">
        <f t="shared" si="21"/>
        <v>5322</v>
      </c>
      <c r="F24" s="113" t="str">
        <f t="shared" si="22"/>
        <v>14-1</v>
      </c>
      <c r="G24" s="114" t="str">
        <f t="shared" si="23"/>
        <v>70바3131</v>
      </c>
      <c r="H24" s="115">
        <f t="shared" si="24"/>
        <v>10</v>
      </c>
      <c r="I24" s="116">
        <f t="shared" si="25"/>
        <v>1250.4580000000001</v>
      </c>
      <c r="J24" s="117">
        <f t="shared" si="26"/>
        <v>5.9536757445179805E-3</v>
      </c>
      <c r="K24" s="117">
        <f t="shared" si="27"/>
        <v>0.35639371854131852</v>
      </c>
      <c r="L24" s="117">
        <f t="shared" si="28"/>
        <v>0.19272938395371936</v>
      </c>
      <c r="M24" s="118">
        <f t="shared" si="29"/>
        <v>11.476000000000001</v>
      </c>
      <c r="N24" s="119">
        <f t="shared" si="30"/>
        <v>0</v>
      </c>
      <c r="O24" s="119">
        <f t="shared" si="31"/>
        <v>12.667938706060546</v>
      </c>
      <c r="P24" s="224">
        <f t="shared" si="32"/>
        <v>3</v>
      </c>
      <c r="Q24" s="225">
        <f t="shared" si="33"/>
        <v>0</v>
      </c>
      <c r="R24" s="225">
        <f t="shared" si="34"/>
        <v>161</v>
      </c>
      <c r="T24">
        <v>504</v>
      </c>
      <c r="U24">
        <v>5322</v>
      </c>
      <c r="V24" t="s">
        <v>278</v>
      </c>
      <c r="W24">
        <v>1270.925</v>
      </c>
      <c r="X24">
        <v>646.58500000000004</v>
      </c>
      <c r="Y24">
        <v>1.966</v>
      </c>
      <c r="Z24">
        <v>11.476000000000001</v>
      </c>
      <c r="AA24">
        <v>78.846080999999998</v>
      </c>
      <c r="AB24">
        <v>0.46942400000000001</v>
      </c>
      <c r="AC24">
        <v>28.100248000000001</v>
      </c>
      <c r="AD24" s="1">
        <v>241</v>
      </c>
      <c r="AE24">
        <v>0</v>
      </c>
      <c r="AF24">
        <v>161</v>
      </c>
      <c r="AG24">
        <v>85</v>
      </c>
      <c r="AH24">
        <v>16.119063000000001</v>
      </c>
      <c r="AI24">
        <v>1076.0999999999999</v>
      </c>
      <c r="AJ24">
        <v>13.6</v>
      </c>
      <c r="AK24">
        <v>3</v>
      </c>
      <c r="AL24">
        <v>377</v>
      </c>
      <c r="AM24" t="s">
        <v>279</v>
      </c>
      <c r="AN24" t="s">
        <v>611</v>
      </c>
      <c r="AO24">
        <v>161.768</v>
      </c>
      <c r="AR24" t="s">
        <v>118</v>
      </c>
      <c r="AS24" t="s">
        <v>119</v>
      </c>
      <c r="AT24" t="s">
        <v>242</v>
      </c>
      <c r="AU24" t="s">
        <v>278</v>
      </c>
      <c r="AV24" t="s">
        <v>48</v>
      </c>
      <c r="AW24">
        <v>10</v>
      </c>
      <c r="BB24">
        <v>0.80550945332626767</v>
      </c>
      <c r="BC24" t="s">
        <v>67</v>
      </c>
      <c r="BF24" t="s">
        <v>118</v>
      </c>
      <c r="BG24" t="s">
        <v>119</v>
      </c>
      <c r="BH24" t="s">
        <v>278</v>
      </c>
      <c r="BI24">
        <v>5322</v>
      </c>
      <c r="BJ24">
        <v>10</v>
      </c>
      <c r="BK24" t="s">
        <v>242</v>
      </c>
      <c r="BL24" t="s">
        <v>206</v>
      </c>
      <c r="BM24">
        <v>0.80550945332626767</v>
      </c>
      <c r="BN24" t="s">
        <v>67</v>
      </c>
      <c r="BO24" t="s">
        <v>205</v>
      </c>
      <c r="BP24">
        <v>1250.4580000000001</v>
      </c>
    </row>
    <row r="25" spans="1:68" ht="16.5">
      <c r="A25" s="125" t="str">
        <f t="shared" si="18"/>
        <v>공영급행</v>
      </c>
      <c r="B25" s="126" t="str">
        <f t="shared" si="1"/>
        <v>권봉수</v>
      </c>
      <c r="C25" s="127" t="str">
        <f t="shared" si="19"/>
        <v>S</v>
      </c>
      <c r="D25" s="128">
        <f t="shared" si="20"/>
        <v>1.1000000000000001</v>
      </c>
      <c r="E25" s="129">
        <f t="shared" si="21"/>
        <v>9995</v>
      </c>
      <c r="F25" s="130" t="str">
        <f t="shared" si="22"/>
        <v>e음11</v>
      </c>
      <c r="G25" s="131" t="str">
        <f t="shared" si="23"/>
        <v>73아1569</v>
      </c>
      <c r="H25" s="132">
        <f t="shared" si="24"/>
        <v>1</v>
      </c>
      <c r="I25" s="133">
        <f t="shared" si="25"/>
        <v>1907.2739999999999</v>
      </c>
      <c r="J25" s="134">
        <f t="shared" si="26"/>
        <v>1.6197583434858793E-2</v>
      </c>
      <c r="K25" s="134">
        <f t="shared" si="27"/>
        <v>0.39804683919560629</v>
      </c>
      <c r="L25" s="134">
        <f t="shared" si="28"/>
        <v>0.46034287679693636</v>
      </c>
      <c r="M25" s="135">
        <f t="shared" si="29"/>
        <v>2.7959999999999998</v>
      </c>
      <c r="N25" s="136">
        <f t="shared" si="30"/>
        <v>0.20972340628562022</v>
      </c>
      <c r="O25" s="136">
        <f t="shared" si="31"/>
        <v>0.89132447671388593</v>
      </c>
      <c r="P25" s="222">
        <f t="shared" si="32"/>
        <v>135</v>
      </c>
      <c r="Q25" s="223">
        <f t="shared" si="33"/>
        <v>4</v>
      </c>
      <c r="R25" s="223">
        <f t="shared" si="34"/>
        <v>17</v>
      </c>
      <c r="T25">
        <v>504</v>
      </c>
      <c r="U25">
        <v>9995</v>
      </c>
      <c r="V25" t="s">
        <v>280</v>
      </c>
      <c r="W25">
        <v>1907.2739999999999</v>
      </c>
      <c r="X25">
        <v>385.32</v>
      </c>
      <c r="Y25">
        <v>4.95</v>
      </c>
      <c r="Z25">
        <v>2.7959999999999998</v>
      </c>
      <c r="AA25">
        <v>159.86384699999999</v>
      </c>
      <c r="AB25">
        <v>2.5894080000000002</v>
      </c>
      <c r="AC25">
        <v>63.633299000000001</v>
      </c>
      <c r="AD25" s="1">
        <v>878</v>
      </c>
      <c r="AE25">
        <v>4</v>
      </c>
      <c r="AF25">
        <v>17</v>
      </c>
      <c r="AG25">
        <v>91</v>
      </c>
      <c r="AH25">
        <v>11.930614</v>
      </c>
      <c r="AI25">
        <v>421.8</v>
      </c>
      <c r="AJ25">
        <v>7.9</v>
      </c>
      <c r="AK25">
        <v>135</v>
      </c>
      <c r="AL25">
        <v>58679</v>
      </c>
      <c r="AM25" t="s">
        <v>281</v>
      </c>
      <c r="AN25" t="s">
        <v>612</v>
      </c>
      <c r="AO25">
        <v>1907.2739999999999</v>
      </c>
      <c r="AR25" t="s">
        <v>118</v>
      </c>
      <c r="AS25" t="s">
        <v>120</v>
      </c>
      <c r="AT25" t="s">
        <v>209</v>
      </c>
      <c r="AU25" t="s">
        <v>280</v>
      </c>
      <c r="AV25" t="s">
        <v>252</v>
      </c>
      <c r="AW25">
        <v>1</v>
      </c>
      <c r="BB25">
        <v>1.1000000000000001</v>
      </c>
      <c r="BC25" t="s">
        <v>71</v>
      </c>
      <c r="BF25" t="s">
        <v>118</v>
      </c>
      <c r="BG25" t="s">
        <v>120</v>
      </c>
      <c r="BH25" t="s">
        <v>280</v>
      </c>
      <c r="BI25">
        <v>9995</v>
      </c>
      <c r="BJ25">
        <v>1</v>
      </c>
      <c r="BK25" t="s">
        <v>209</v>
      </c>
      <c r="BL25" t="s">
        <v>200</v>
      </c>
      <c r="BM25">
        <v>1.1000000000000001</v>
      </c>
      <c r="BN25" t="s">
        <v>71</v>
      </c>
      <c r="BO25" t="s">
        <v>202</v>
      </c>
      <c r="BP25">
        <v>1907.2739999999999</v>
      </c>
    </row>
    <row r="26" spans="1:68" ht="16.5">
      <c r="A26" s="108" t="str">
        <f t="shared" si="18"/>
        <v>공영급행</v>
      </c>
      <c r="B26" s="109" t="str">
        <f t="shared" si="1"/>
        <v>권성호</v>
      </c>
      <c r="C26" s="110" t="str">
        <f t="shared" si="19"/>
        <v>B</v>
      </c>
      <c r="D26" s="111">
        <f t="shared" si="20"/>
        <v>0.93414908903932525</v>
      </c>
      <c r="E26" s="112">
        <f t="shared" si="21"/>
        <v>5752</v>
      </c>
      <c r="F26" s="113" t="str">
        <f t="shared" si="22"/>
        <v>e음53</v>
      </c>
      <c r="G26" s="114" t="str">
        <f t="shared" si="23"/>
        <v>73아1565</v>
      </c>
      <c r="H26" s="115">
        <f t="shared" si="24"/>
        <v>2</v>
      </c>
      <c r="I26" s="116">
        <f t="shared" si="25"/>
        <v>1444.5639999999999</v>
      </c>
      <c r="J26" s="117">
        <f t="shared" si="26"/>
        <v>7.8574362091948634E-3</v>
      </c>
      <c r="K26" s="117">
        <f t="shared" si="27"/>
        <v>0.34833370747938813</v>
      </c>
      <c r="L26" s="117">
        <f t="shared" si="28"/>
        <v>0.18621535632896849</v>
      </c>
      <c r="M26" s="118">
        <f t="shared" si="29"/>
        <v>10.555999999999999</v>
      </c>
      <c r="N26" s="119">
        <f t="shared" si="30"/>
        <v>6.9225039527497562E-2</v>
      </c>
      <c r="O26" s="119">
        <f t="shared" si="31"/>
        <v>2.2844263044074196</v>
      </c>
      <c r="P26" s="224">
        <f t="shared" si="32"/>
        <v>12</v>
      </c>
      <c r="Q26" s="225">
        <f t="shared" si="33"/>
        <v>1</v>
      </c>
      <c r="R26" s="225">
        <f t="shared" si="34"/>
        <v>33</v>
      </c>
      <c r="T26">
        <v>504</v>
      </c>
      <c r="U26">
        <v>5752</v>
      </c>
      <c r="V26" t="s">
        <v>282</v>
      </c>
      <c r="W26">
        <v>1444.5640000000001</v>
      </c>
      <c r="X26">
        <v>523.13099999999997</v>
      </c>
      <c r="Y26">
        <v>2.7610000000000001</v>
      </c>
      <c r="Z26">
        <v>10.555999999999999</v>
      </c>
      <c r="AA26">
        <v>100.254966</v>
      </c>
      <c r="AB26">
        <v>0.78774699999999998</v>
      </c>
      <c r="AC26">
        <v>34.922184000000001</v>
      </c>
      <c r="AD26" s="1">
        <v>269</v>
      </c>
      <c r="AE26">
        <v>1</v>
      </c>
      <c r="AF26">
        <v>33</v>
      </c>
      <c r="AG26">
        <v>73</v>
      </c>
      <c r="AH26">
        <v>14.408901999999999</v>
      </c>
      <c r="AI26">
        <v>63.3</v>
      </c>
      <c r="AJ26">
        <v>0</v>
      </c>
      <c r="AK26">
        <v>12</v>
      </c>
      <c r="AL26">
        <v>6273</v>
      </c>
      <c r="AM26" t="s">
        <v>283</v>
      </c>
      <c r="AN26" t="s">
        <v>613</v>
      </c>
      <c r="AO26">
        <v>1337.165</v>
      </c>
      <c r="AR26" t="s">
        <v>118</v>
      </c>
      <c r="AS26" t="s">
        <v>125</v>
      </c>
      <c r="AT26" t="s">
        <v>266</v>
      </c>
      <c r="AU26" t="s">
        <v>282</v>
      </c>
      <c r="AV26" t="s">
        <v>48</v>
      </c>
      <c r="AW26">
        <v>2</v>
      </c>
      <c r="BB26">
        <v>0.93414908903932525</v>
      </c>
      <c r="BC26" t="s">
        <v>68</v>
      </c>
      <c r="BF26" t="s">
        <v>118</v>
      </c>
      <c r="BG26" s="5" t="s">
        <v>125</v>
      </c>
      <c r="BH26" t="s">
        <v>282</v>
      </c>
      <c r="BI26">
        <v>5752</v>
      </c>
      <c r="BJ26">
        <v>2</v>
      </c>
      <c r="BK26" t="s">
        <v>266</v>
      </c>
      <c r="BL26" t="s">
        <v>219</v>
      </c>
      <c r="BM26">
        <v>0.93414908903932525</v>
      </c>
      <c r="BN26" t="s">
        <v>68</v>
      </c>
      <c r="BO26" t="s">
        <v>201</v>
      </c>
      <c r="BP26">
        <v>1444.5639999999999</v>
      </c>
    </row>
    <row r="27" spans="1:68" ht="16.5">
      <c r="A27" s="125" t="str">
        <f t="shared" si="18"/>
        <v>공영급행</v>
      </c>
      <c r="B27" s="126" t="str">
        <f t="shared" si="1"/>
        <v>기태훈</v>
      </c>
      <c r="C27" s="127" t="str">
        <f t="shared" si="19"/>
        <v>S</v>
      </c>
      <c r="D27" s="128">
        <f t="shared" si="20"/>
        <v>1.0152443276017489</v>
      </c>
      <c r="E27" s="129">
        <f t="shared" si="21"/>
        <v>6714</v>
      </c>
      <c r="F27" s="130" t="str">
        <f t="shared" si="22"/>
        <v>14-1</v>
      </c>
      <c r="G27" s="131" t="str">
        <f t="shared" si="23"/>
        <v>70바3106</v>
      </c>
      <c r="H27" s="132">
        <f t="shared" si="24"/>
        <v>8</v>
      </c>
      <c r="I27" s="133">
        <f t="shared" si="25"/>
        <v>873.00800000000004</v>
      </c>
      <c r="J27" s="134">
        <f t="shared" si="26"/>
        <v>8.0604199909918833E-3</v>
      </c>
      <c r="K27" s="134">
        <f t="shared" si="27"/>
        <v>0.29810264281045634</v>
      </c>
      <c r="L27" s="134">
        <f t="shared" si="28"/>
        <v>0.24627494822498761</v>
      </c>
      <c r="M27" s="135">
        <f t="shared" si="29"/>
        <v>7.4779999999999998</v>
      </c>
      <c r="N27" s="136">
        <f t="shared" si="30"/>
        <v>0</v>
      </c>
      <c r="O27" s="136">
        <f t="shared" si="31"/>
        <v>1.4282230049372571</v>
      </c>
      <c r="P27" s="222">
        <f t="shared" si="32"/>
        <v>1</v>
      </c>
      <c r="Q27" s="223">
        <f t="shared" si="33"/>
        <v>0</v>
      </c>
      <c r="R27" s="223">
        <f t="shared" si="34"/>
        <v>13</v>
      </c>
      <c r="T27">
        <v>504</v>
      </c>
      <c r="U27">
        <v>6714</v>
      </c>
      <c r="V27" t="s">
        <v>503</v>
      </c>
      <c r="W27">
        <v>910.22199999999998</v>
      </c>
      <c r="X27">
        <v>379.625</v>
      </c>
      <c r="Y27">
        <v>2.3980000000000001</v>
      </c>
      <c r="Z27">
        <v>7.4779999999999998</v>
      </c>
      <c r="AA27">
        <v>53.620531</v>
      </c>
      <c r="AB27">
        <v>0.43220399999999998</v>
      </c>
      <c r="AC27">
        <v>15.984422</v>
      </c>
      <c r="AD27" s="1">
        <v>215</v>
      </c>
      <c r="AE27">
        <v>0</v>
      </c>
      <c r="AF27">
        <v>13</v>
      </c>
      <c r="AG27">
        <v>73</v>
      </c>
      <c r="AH27">
        <v>16.975251</v>
      </c>
      <c r="AI27">
        <v>282</v>
      </c>
      <c r="AJ27">
        <v>0</v>
      </c>
      <c r="AK27">
        <v>1</v>
      </c>
      <c r="AL27">
        <v>87</v>
      </c>
      <c r="AM27" t="s">
        <v>488</v>
      </c>
      <c r="AN27" t="s">
        <v>614</v>
      </c>
      <c r="AO27">
        <v>174.64</v>
      </c>
      <c r="AR27" t="s">
        <v>118</v>
      </c>
      <c r="AS27" t="s">
        <v>119</v>
      </c>
      <c r="AT27" t="s">
        <v>237</v>
      </c>
      <c r="AU27" t="s">
        <v>503</v>
      </c>
      <c r="AV27" t="s">
        <v>48</v>
      </c>
      <c r="AW27">
        <v>8</v>
      </c>
      <c r="BB27">
        <v>1.0152443276017489</v>
      </c>
      <c r="BC27" t="s">
        <v>71</v>
      </c>
      <c r="BF27" t="s">
        <v>118</v>
      </c>
      <c r="BG27" s="5" t="s">
        <v>119</v>
      </c>
      <c r="BH27" t="s">
        <v>503</v>
      </c>
      <c r="BI27">
        <v>6714</v>
      </c>
      <c r="BJ27">
        <v>8</v>
      </c>
      <c r="BK27" t="s">
        <v>237</v>
      </c>
      <c r="BL27" t="s">
        <v>242</v>
      </c>
      <c r="BM27">
        <v>1.0152443276017489</v>
      </c>
      <c r="BN27" t="s">
        <v>71</v>
      </c>
      <c r="BO27" t="s">
        <v>202</v>
      </c>
      <c r="BP27">
        <v>873.00800000000004</v>
      </c>
    </row>
    <row r="28" spans="1:68" ht="16.5">
      <c r="A28" s="108" t="str">
        <f t="shared" si="18"/>
        <v>공영급행</v>
      </c>
      <c r="B28" s="109" t="str">
        <f t="shared" si="1"/>
        <v>김계현</v>
      </c>
      <c r="C28" s="110" t="str">
        <f t="shared" si="19"/>
        <v>B</v>
      </c>
      <c r="D28" s="111">
        <f t="shared" si="20"/>
        <v>0.91544031010565197</v>
      </c>
      <c r="E28" s="112">
        <f t="shared" si="21"/>
        <v>5902</v>
      </c>
      <c r="F28" s="113" t="str">
        <f t="shared" si="22"/>
        <v>e음53</v>
      </c>
      <c r="G28" s="114" t="str">
        <f t="shared" si="23"/>
        <v>73아1565</v>
      </c>
      <c r="H28" s="115">
        <f t="shared" si="24"/>
        <v>13</v>
      </c>
      <c r="I28" s="116">
        <f t="shared" si="25"/>
        <v>2274.7190000000001</v>
      </c>
      <c r="J28" s="117">
        <f t="shared" si="26"/>
        <v>8.9938710475456398E-3</v>
      </c>
      <c r="K28" s="117">
        <f t="shared" si="27"/>
        <v>0.38970848738104497</v>
      </c>
      <c r="L28" s="117">
        <f t="shared" si="28"/>
        <v>0.21233391904670423</v>
      </c>
      <c r="M28" s="118">
        <f t="shared" si="29"/>
        <v>8.6769999999999996</v>
      </c>
      <c r="N28" s="119">
        <f t="shared" si="30"/>
        <v>0.13188442176813928</v>
      </c>
      <c r="O28" s="119">
        <f t="shared" si="31"/>
        <v>1.978266326522089</v>
      </c>
      <c r="P28" s="224">
        <f t="shared" si="32"/>
        <v>33</v>
      </c>
      <c r="Q28" s="225">
        <f t="shared" si="33"/>
        <v>3</v>
      </c>
      <c r="R28" s="225">
        <f t="shared" si="34"/>
        <v>45</v>
      </c>
      <c r="T28">
        <v>504</v>
      </c>
      <c r="U28">
        <v>5902</v>
      </c>
      <c r="V28" t="s">
        <v>179</v>
      </c>
      <c r="W28">
        <v>2274.7190000000001</v>
      </c>
      <c r="X28">
        <v>799.03399999999999</v>
      </c>
      <c r="Y28">
        <v>2.847</v>
      </c>
      <c r="Z28">
        <v>8.6769999999999996</v>
      </c>
      <c r="AA28">
        <v>149.047167</v>
      </c>
      <c r="AB28">
        <v>1.340511</v>
      </c>
      <c r="AC28">
        <v>58.084946000000002</v>
      </c>
      <c r="AD28" s="1">
        <v>483</v>
      </c>
      <c r="AE28">
        <v>3</v>
      </c>
      <c r="AF28">
        <v>45</v>
      </c>
      <c r="AG28">
        <v>85</v>
      </c>
      <c r="AH28">
        <v>15.261739</v>
      </c>
      <c r="AI28">
        <v>1267</v>
      </c>
      <c r="AJ28">
        <v>23.3</v>
      </c>
      <c r="AK28">
        <v>33</v>
      </c>
      <c r="AL28">
        <v>17132</v>
      </c>
      <c r="AM28" t="s">
        <v>284</v>
      </c>
      <c r="AN28" t="s">
        <v>615</v>
      </c>
      <c r="AO28">
        <v>454.32400000000001</v>
      </c>
      <c r="AR28" t="s">
        <v>118</v>
      </c>
      <c r="AS28" t="s">
        <v>125</v>
      </c>
      <c r="AT28" t="s">
        <v>266</v>
      </c>
      <c r="AU28" t="s">
        <v>179</v>
      </c>
      <c r="AV28" t="s">
        <v>48</v>
      </c>
      <c r="AW28">
        <v>13</v>
      </c>
      <c r="BB28">
        <v>0.91544031010565197</v>
      </c>
      <c r="BC28" t="s">
        <v>68</v>
      </c>
      <c r="BF28" t="s">
        <v>118</v>
      </c>
      <c r="BG28" s="5" t="s">
        <v>125</v>
      </c>
      <c r="BH28" t="s">
        <v>179</v>
      </c>
      <c r="BI28">
        <v>5902</v>
      </c>
      <c r="BJ28">
        <v>13</v>
      </c>
      <c r="BK28" t="s">
        <v>266</v>
      </c>
      <c r="BL28" t="s">
        <v>262</v>
      </c>
      <c r="BM28">
        <v>0.91544031010565197</v>
      </c>
      <c r="BN28" t="s">
        <v>68</v>
      </c>
      <c r="BO28" t="s">
        <v>201</v>
      </c>
      <c r="BP28">
        <v>2274.7190000000001</v>
      </c>
    </row>
    <row r="29" spans="1:68" ht="16.5">
      <c r="A29" s="125" t="str">
        <f t="shared" si="18"/>
        <v>공영급행</v>
      </c>
      <c r="B29" s="126" t="str">
        <f t="shared" si="1"/>
        <v>김권중</v>
      </c>
      <c r="C29" s="127" t="str">
        <f t="shared" si="19"/>
        <v>A</v>
      </c>
      <c r="D29" s="128">
        <f t="shared" si="20"/>
        <v>0.96371262963750792</v>
      </c>
      <c r="E29" s="129">
        <f t="shared" si="21"/>
        <v>6561</v>
      </c>
      <c r="F29" s="130" t="str">
        <f t="shared" si="22"/>
        <v>e음53</v>
      </c>
      <c r="G29" s="131" t="str">
        <f t="shared" si="23"/>
        <v>73아1563</v>
      </c>
      <c r="H29" s="132">
        <f t="shared" si="24"/>
        <v>2</v>
      </c>
      <c r="I29" s="133">
        <f t="shared" si="25"/>
        <v>1801.01</v>
      </c>
      <c r="J29" s="134">
        <f t="shared" si="26"/>
        <v>1.040825872291116E-2</v>
      </c>
      <c r="K29" s="134">
        <f t="shared" si="27"/>
        <v>0.3220414086573915</v>
      </c>
      <c r="L29" s="134">
        <f t="shared" si="28"/>
        <v>0.22876052881438749</v>
      </c>
      <c r="M29" s="135">
        <f t="shared" si="29"/>
        <v>5.0090000000000003</v>
      </c>
      <c r="N29" s="136">
        <f t="shared" si="30"/>
        <v>0</v>
      </c>
      <c r="O29" s="136">
        <f t="shared" si="31"/>
        <v>1.221536804348671</v>
      </c>
      <c r="P29" s="222">
        <f t="shared" si="32"/>
        <v>1</v>
      </c>
      <c r="Q29" s="223">
        <f t="shared" si="33"/>
        <v>0</v>
      </c>
      <c r="R29" s="223">
        <f t="shared" si="34"/>
        <v>22</v>
      </c>
      <c r="T29">
        <v>504</v>
      </c>
      <c r="U29">
        <v>6561</v>
      </c>
      <c r="V29" t="s">
        <v>285</v>
      </c>
      <c r="W29">
        <v>1801.01</v>
      </c>
      <c r="X29">
        <v>644.55799999999999</v>
      </c>
      <c r="Y29">
        <v>2.794</v>
      </c>
      <c r="Z29">
        <v>5.0090000000000003</v>
      </c>
      <c r="AA29">
        <v>125.083843</v>
      </c>
      <c r="AB29">
        <v>1.3019050000000001</v>
      </c>
      <c r="AC29">
        <v>40.282176999999997</v>
      </c>
      <c r="AD29" s="1">
        <v>412</v>
      </c>
      <c r="AE29">
        <v>0</v>
      </c>
      <c r="AF29">
        <v>22</v>
      </c>
      <c r="AG29">
        <v>64</v>
      </c>
      <c r="AH29">
        <v>14.398422</v>
      </c>
      <c r="AI29">
        <v>0</v>
      </c>
      <c r="AJ29">
        <v>0</v>
      </c>
      <c r="AK29">
        <v>1</v>
      </c>
      <c r="AL29">
        <v>763</v>
      </c>
      <c r="AM29" t="s">
        <v>286</v>
      </c>
      <c r="AN29" t="s">
        <v>616</v>
      </c>
      <c r="AO29">
        <v>1683.0709999999999</v>
      </c>
      <c r="AR29" t="s">
        <v>118</v>
      </c>
      <c r="AS29" t="s">
        <v>125</v>
      </c>
      <c r="AT29" t="s">
        <v>262</v>
      </c>
      <c r="AU29" t="s">
        <v>285</v>
      </c>
      <c r="AV29" t="s">
        <v>48</v>
      </c>
      <c r="AW29">
        <v>2</v>
      </c>
      <c r="BB29">
        <v>0.96371262963750792</v>
      </c>
      <c r="BC29" t="s">
        <v>66</v>
      </c>
      <c r="BF29" t="s">
        <v>118</v>
      </c>
      <c r="BG29" t="s">
        <v>125</v>
      </c>
      <c r="BH29" t="s">
        <v>285</v>
      </c>
      <c r="BI29">
        <v>6561</v>
      </c>
      <c r="BJ29">
        <v>2</v>
      </c>
      <c r="BK29" t="s">
        <v>262</v>
      </c>
      <c r="BL29" t="s">
        <v>265</v>
      </c>
      <c r="BM29">
        <v>0.96371262963750792</v>
      </c>
      <c r="BN29" t="s">
        <v>66</v>
      </c>
      <c r="BO29" t="s">
        <v>204</v>
      </c>
      <c r="BP29">
        <v>1801.01</v>
      </c>
    </row>
    <row r="30" spans="1:68" ht="16.5">
      <c r="A30" s="108" t="str">
        <f t="shared" si="18"/>
        <v>공영급행</v>
      </c>
      <c r="B30" s="109" t="str">
        <f t="shared" si="1"/>
        <v>김규한</v>
      </c>
      <c r="C30" s="110" t="str">
        <f t="shared" si="19"/>
        <v>D</v>
      </c>
      <c r="D30" s="111">
        <f t="shared" si="20"/>
        <v>0.82551724137931037</v>
      </c>
      <c r="E30" s="112">
        <f t="shared" si="21"/>
        <v>3745</v>
      </c>
      <c r="F30" s="113" t="str">
        <f t="shared" si="22"/>
        <v>e음88</v>
      </c>
      <c r="G30" s="114" t="str">
        <f t="shared" si="23"/>
        <v>73아1555</v>
      </c>
      <c r="H30" s="115">
        <f t="shared" si="24"/>
        <v>1</v>
      </c>
      <c r="I30" s="116">
        <f t="shared" si="25"/>
        <v>1389.0619999999999</v>
      </c>
      <c r="J30" s="117">
        <f t="shared" si="26"/>
        <v>8.4183670794270946E-3</v>
      </c>
      <c r="K30" s="117">
        <f t="shared" si="27"/>
        <v>0.37179204127857024</v>
      </c>
      <c r="L30" s="117">
        <f t="shared" si="28"/>
        <v>0.31028132653546064</v>
      </c>
      <c r="M30" s="118">
        <f t="shared" si="29"/>
        <v>8.5359999999999996</v>
      </c>
      <c r="N30" s="119">
        <f t="shared" si="30"/>
        <v>0</v>
      </c>
      <c r="O30" s="119">
        <f t="shared" si="31"/>
        <v>1.2958384866910189</v>
      </c>
      <c r="P30" s="224">
        <f t="shared" si="32"/>
        <v>3</v>
      </c>
      <c r="Q30" s="225">
        <f t="shared" si="33"/>
        <v>0</v>
      </c>
      <c r="R30" s="225">
        <f t="shared" si="34"/>
        <v>18</v>
      </c>
      <c r="T30">
        <v>504</v>
      </c>
      <c r="U30">
        <v>3745</v>
      </c>
      <c r="V30" t="s">
        <v>287</v>
      </c>
      <c r="W30">
        <v>1389.0619999999999</v>
      </c>
      <c r="X30">
        <v>580.20899999999995</v>
      </c>
      <c r="Y30">
        <v>2.3940000000000001</v>
      </c>
      <c r="Z30">
        <v>8.5359999999999996</v>
      </c>
      <c r="AA30">
        <v>86.778587000000002</v>
      </c>
      <c r="AB30">
        <v>0.73053400000000002</v>
      </c>
      <c r="AC30">
        <v>32.263587999999999</v>
      </c>
      <c r="AD30" s="1">
        <v>431</v>
      </c>
      <c r="AE30">
        <v>0</v>
      </c>
      <c r="AF30">
        <v>18</v>
      </c>
      <c r="AG30">
        <v>64</v>
      </c>
      <c r="AH30">
        <v>16.006967</v>
      </c>
      <c r="AI30">
        <v>19</v>
      </c>
      <c r="AJ30">
        <v>0</v>
      </c>
      <c r="AK30">
        <v>3</v>
      </c>
      <c r="AL30">
        <v>297</v>
      </c>
      <c r="AM30" t="s">
        <v>288</v>
      </c>
      <c r="AN30" t="s">
        <v>617</v>
      </c>
      <c r="AO30">
        <v>1389.0619999999999</v>
      </c>
      <c r="AR30" t="s">
        <v>118</v>
      </c>
      <c r="AS30" t="s">
        <v>128</v>
      </c>
      <c r="AT30" t="s">
        <v>212</v>
      </c>
      <c r="AU30" t="s">
        <v>287</v>
      </c>
      <c r="AV30" t="s">
        <v>48</v>
      </c>
      <c r="AW30">
        <v>1</v>
      </c>
      <c r="BB30">
        <v>0.82551724137931037</v>
      </c>
      <c r="BC30" t="s">
        <v>67</v>
      </c>
      <c r="BF30" t="s">
        <v>118</v>
      </c>
      <c r="BG30" s="5" t="s">
        <v>128</v>
      </c>
      <c r="BH30" t="s">
        <v>287</v>
      </c>
      <c r="BI30">
        <v>3745</v>
      </c>
      <c r="BJ30">
        <v>1</v>
      </c>
      <c r="BK30" t="s">
        <v>212</v>
      </c>
      <c r="BL30" t="s">
        <v>200</v>
      </c>
      <c r="BM30">
        <v>0.82551724137931037</v>
      </c>
      <c r="BN30" t="s">
        <v>67</v>
      </c>
      <c r="BO30" t="s">
        <v>205</v>
      </c>
      <c r="BP30">
        <v>1389.0619999999999</v>
      </c>
    </row>
    <row r="31" spans="1:68" ht="16.5">
      <c r="A31" s="125" t="str">
        <f t="shared" si="18"/>
        <v>공영급행</v>
      </c>
      <c r="B31" s="126" t="str">
        <f t="shared" si="1"/>
        <v>김근택</v>
      </c>
      <c r="C31" s="127" t="str">
        <f t="shared" si="19"/>
        <v>C</v>
      </c>
      <c r="D31" s="128">
        <f t="shared" si="20"/>
        <v>0.89665429320513268</v>
      </c>
      <c r="E31" s="129">
        <f t="shared" si="21"/>
        <v>5985</v>
      </c>
      <c r="F31" s="130" t="str">
        <f t="shared" si="22"/>
        <v>14-1</v>
      </c>
      <c r="G31" s="131" t="str">
        <f t="shared" si="23"/>
        <v>70바3109</v>
      </c>
      <c r="H31" s="132">
        <f t="shared" si="24"/>
        <v>2</v>
      </c>
      <c r="I31" s="133">
        <f t="shared" si="25"/>
        <v>2000.3899999999999</v>
      </c>
      <c r="J31" s="134">
        <f t="shared" si="26"/>
        <v>1.4550475555376322E-2</v>
      </c>
      <c r="K31" s="134">
        <f t="shared" si="27"/>
        <v>0.36008601319771394</v>
      </c>
      <c r="L31" s="134">
        <f t="shared" si="28"/>
        <v>0.19896120256549973</v>
      </c>
      <c r="M31" s="135">
        <f t="shared" si="29"/>
        <v>8.5779999999999994</v>
      </c>
      <c r="N31" s="136">
        <f t="shared" si="30"/>
        <v>0</v>
      </c>
      <c r="O31" s="136">
        <f t="shared" si="31"/>
        <v>4.5991031748808977</v>
      </c>
      <c r="P31" s="222">
        <f t="shared" si="32"/>
        <v>7</v>
      </c>
      <c r="Q31" s="223">
        <f t="shared" si="33"/>
        <v>0</v>
      </c>
      <c r="R31" s="223">
        <f t="shared" si="34"/>
        <v>92</v>
      </c>
      <c r="T31">
        <v>504</v>
      </c>
      <c r="U31">
        <v>5985</v>
      </c>
      <c r="V31" t="s">
        <v>433</v>
      </c>
      <c r="W31">
        <v>2000.39</v>
      </c>
      <c r="X31">
        <v>891.77599999999995</v>
      </c>
      <c r="Y31">
        <v>2.2429999999999999</v>
      </c>
      <c r="Z31">
        <v>8.5779999999999994</v>
      </c>
      <c r="AA31">
        <v>129.06856500000001</v>
      </c>
      <c r="AB31">
        <v>1.878009</v>
      </c>
      <c r="AC31">
        <v>46.475785000000002</v>
      </c>
      <c r="AD31" s="1">
        <v>398</v>
      </c>
      <c r="AE31">
        <v>0</v>
      </c>
      <c r="AF31">
        <v>92</v>
      </c>
      <c r="AG31">
        <v>72</v>
      </c>
      <c r="AH31">
        <v>15.498661</v>
      </c>
      <c r="AI31">
        <v>171.8</v>
      </c>
      <c r="AJ31">
        <v>0</v>
      </c>
      <c r="AK31">
        <v>7</v>
      </c>
      <c r="AL31">
        <v>779</v>
      </c>
      <c r="AM31" t="s">
        <v>434</v>
      </c>
      <c r="AN31" t="s">
        <v>618</v>
      </c>
      <c r="AO31">
        <v>1875.433</v>
      </c>
      <c r="AR31" t="s">
        <v>118</v>
      </c>
      <c r="AS31" t="s">
        <v>119</v>
      </c>
      <c r="AT31" t="s">
        <v>239</v>
      </c>
      <c r="AU31" t="s">
        <v>433</v>
      </c>
      <c r="AV31" t="s">
        <v>48</v>
      </c>
      <c r="AW31">
        <v>2</v>
      </c>
      <c r="BB31">
        <v>0.89665429320513268</v>
      </c>
      <c r="BC31" t="s">
        <v>69</v>
      </c>
      <c r="BF31" t="s">
        <v>118</v>
      </c>
      <c r="BG31" t="s">
        <v>119</v>
      </c>
      <c r="BH31" t="s">
        <v>433</v>
      </c>
      <c r="BI31">
        <v>5985</v>
      </c>
      <c r="BJ31">
        <v>2</v>
      </c>
      <c r="BK31" t="s">
        <v>239</v>
      </c>
      <c r="BL31" t="s">
        <v>238</v>
      </c>
      <c r="BM31">
        <v>0.89665429320513268</v>
      </c>
      <c r="BN31" t="s">
        <v>69</v>
      </c>
      <c r="BO31" t="s">
        <v>203</v>
      </c>
      <c r="BP31">
        <v>2000.3899999999999</v>
      </c>
    </row>
    <row r="32" spans="1:68" ht="16.5">
      <c r="A32" s="108" t="str">
        <f t="shared" si="18"/>
        <v>공영급행</v>
      </c>
      <c r="B32" s="109" t="str">
        <f t="shared" si="1"/>
        <v>김덕경</v>
      </c>
      <c r="C32" s="110" t="str">
        <f t="shared" si="19"/>
        <v>B</v>
      </c>
      <c r="D32" s="111">
        <f t="shared" si="20"/>
        <v>0.91945644258067283</v>
      </c>
      <c r="E32" s="112">
        <f t="shared" si="21"/>
        <v>9135</v>
      </c>
      <c r="F32" s="113" t="str">
        <f t="shared" si="22"/>
        <v>e음88</v>
      </c>
      <c r="G32" s="114" t="str">
        <f t="shared" si="23"/>
        <v>73아1562</v>
      </c>
      <c r="H32" s="115">
        <f t="shared" si="24"/>
        <v>2</v>
      </c>
      <c r="I32" s="116">
        <f t="shared" si="25"/>
        <v>1698.6689999999999</v>
      </c>
      <c r="J32" s="117">
        <f t="shared" si="26"/>
        <v>3.8828509838667777E-3</v>
      </c>
      <c r="K32" s="117">
        <f t="shared" si="27"/>
        <v>0.32805582761246377</v>
      </c>
      <c r="L32" s="117">
        <f t="shared" si="28"/>
        <v>0.27256634459097095</v>
      </c>
      <c r="M32" s="118">
        <f t="shared" si="29"/>
        <v>7.27</v>
      </c>
      <c r="N32" s="119">
        <f t="shared" si="30"/>
        <v>0</v>
      </c>
      <c r="O32" s="119">
        <f t="shared" si="31"/>
        <v>6.9466152617137293</v>
      </c>
      <c r="P32" s="224">
        <f t="shared" si="32"/>
        <v>2</v>
      </c>
      <c r="Q32" s="225">
        <f t="shared" si="33"/>
        <v>0</v>
      </c>
      <c r="R32" s="225">
        <f t="shared" si="34"/>
        <v>118</v>
      </c>
      <c r="T32">
        <v>504</v>
      </c>
      <c r="U32">
        <v>9135</v>
      </c>
      <c r="V32" t="s">
        <v>289</v>
      </c>
      <c r="W32">
        <v>1698.6690000000001</v>
      </c>
      <c r="X32">
        <v>638.12300000000005</v>
      </c>
      <c r="Y32">
        <v>2.6619999999999999</v>
      </c>
      <c r="Z32">
        <v>7.27</v>
      </c>
      <c r="AA32">
        <v>102.938022</v>
      </c>
      <c r="AB32">
        <v>0.39969300000000002</v>
      </c>
      <c r="AC32">
        <v>33.769418000000002</v>
      </c>
      <c r="AD32" s="1">
        <v>463</v>
      </c>
      <c r="AE32">
        <v>0</v>
      </c>
      <c r="AF32">
        <v>118</v>
      </c>
      <c r="AG32">
        <v>66</v>
      </c>
      <c r="AH32">
        <v>16.501861000000002</v>
      </c>
      <c r="AI32">
        <v>64</v>
      </c>
      <c r="AJ32">
        <v>0</v>
      </c>
      <c r="AK32">
        <v>2</v>
      </c>
      <c r="AL32">
        <v>5754</v>
      </c>
      <c r="AM32" t="s">
        <v>290</v>
      </c>
      <c r="AN32" t="s">
        <v>619</v>
      </c>
      <c r="AO32">
        <v>1570.1769999999999</v>
      </c>
      <c r="AR32" t="s">
        <v>118</v>
      </c>
      <c r="AS32" t="s">
        <v>128</v>
      </c>
      <c r="AT32" t="s">
        <v>273</v>
      </c>
      <c r="AU32" t="s">
        <v>289</v>
      </c>
      <c r="AV32" t="s">
        <v>48</v>
      </c>
      <c r="AW32">
        <v>2</v>
      </c>
      <c r="BB32">
        <v>0.91945644258067283</v>
      </c>
      <c r="BC32" t="s">
        <v>68</v>
      </c>
      <c r="BF32" t="s">
        <v>118</v>
      </c>
      <c r="BG32" s="5" t="s">
        <v>128</v>
      </c>
      <c r="BH32" t="s">
        <v>289</v>
      </c>
      <c r="BI32">
        <v>9135</v>
      </c>
      <c r="BJ32">
        <v>2</v>
      </c>
      <c r="BK32" t="s">
        <v>273</v>
      </c>
      <c r="BL32" t="s">
        <v>271</v>
      </c>
      <c r="BM32">
        <v>0.91945644258067283</v>
      </c>
      <c r="BN32" t="s">
        <v>68</v>
      </c>
      <c r="BO32" t="s">
        <v>201</v>
      </c>
      <c r="BP32">
        <v>1698.6689999999999</v>
      </c>
    </row>
    <row r="33" spans="1:68" ht="16.5">
      <c r="A33" s="125" t="str">
        <f t="shared" si="18"/>
        <v>공영급행</v>
      </c>
      <c r="B33" s="126" t="str">
        <f t="shared" si="1"/>
        <v>김덕호</v>
      </c>
      <c r="C33" s="127" t="str">
        <f t="shared" si="19"/>
        <v>C</v>
      </c>
      <c r="D33" s="128">
        <f t="shared" si="20"/>
        <v>0.8719339537496289</v>
      </c>
      <c r="E33" s="129">
        <f t="shared" si="21"/>
        <v>30</v>
      </c>
      <c r="F33" s="130" t="str">
        <f t="shared" si="22"/>
        <v>e음31</v>
      </c>
      <c r="G33" s="131" t="str">
        <f t="shared" si="23"/>
        <v>73아1580</v>
      </c>
      <c r="H33" s="132">
        <f t="shared" si="24"/>
        <v>3</v>
      </c>
      <c r="I33" s="133">
        <f t="shared" si="25"/>
        <v>2187.2799999999997</v>
      </c>
      <c r="J33" s="134">
        <f t="shared" si="26"/>
        <v>4.251824452301687E-3</v>
      </c>
      <c r="K33" s="134">
        <f t="shared" si="27"/>
        <v>0.46942086300922087</v>
      </c>
      <c r="L33" s="134">
        <f t="shared" si="28"/>
        <v>0.40689806517684068</v>
      </c>
      <c r="M33" s="135">
        <f t="shared" si="29"/>
        <v>8.3260000000000005</v>
      </c>
      <c r="N33" s="136">
        <f t="shared" si="30"/>
        <v>0.27431330236640938</v>
      </c>
      <c r="O33" s="136">
        <f t="shared" si="31"/>
        <v>2.2859441863867449</v>
      </c>
      <c r="P33" s="222">
        <f t="shared" si="32"/>
        <v>125</v>
      </c>
      <c r="Q33" s="223">
        <f t="shared" si="33"/>
        <v>6</v>
      </c>
      <c r="R33" s="223">
        <f t="shared" si="34"/>
        <v>50</v>
      </c>
      <c r="T33">
        <v>504</v>
      </c>
      <c r="U33">
        <v>30</v>
      </c>
      <c r="V33" t="s">
        <v>178</v>
      </c>
      <c r="W33">
        <v>2187.2800000000002</v>
      </c>
      <c r="X33">
        <v>549.51700000000005</v>
      </c>
      <c r="Y33">
        <v>3.98</v>
      </c>
      <c r="Z33">
        <v>8.3260000000000005</v>
      </c>
      <c r="AA33">
        <v>179.525521</v>
      </c>
      <c r="AB33">
        <v>0.76331099999999996</v>
      </c>
      <c r="AC33">
        <v>84.273025000000004</v>
      </c>
      <c r="AD33" s="1">
        <v>890</v>
      </c>
      <c r="AE33">
        <v>6</v>
      </c>
      <c r="AF33">
        <v>50</v>
      </c>
      <c r="AG33">
        <v>82</v>
      </c>
      <c r="AH33">
        <v>12.183671</v>
      </c>
      <c r="AI33">
        <v>1732.6</v>
      </c>
      <c r="AJ33">
        <v>6.4</v>
      </c>
      <c r="AK33">
        <v>125</v>
      </c>
      <c r="AL33">
        <v>76025</v>
      </c>
      <c r="AM33" t="s">
        <v>291</v>
      </c>
      <c r="AN33" t="s">
        <v>620</v>
      </c>
      <c r="AO33">
        <v>1460.7829999999999</v>
      </c>
      <c r="AR33" t="s">
        <v>118</v>
      </c>
      <c r="AS33" t="s">
        <v>124</v>
      </c>
      <c r="AT33" t="s">
        <v>214</v>
      </c>
      <c r="AU33" t="s">
        <v>178</v>
      </c>
      <c r="AV33" t="s">
        <v>252</v>
      </c>
      <c r="AW33">
        <v>3</v>
      </c>
      <c r="BB33">
        <v>0.8719339537496289</v>
      </c>
      <c r="BC33" t="s">
        <v>69</v>
      </c>
      <c r="BF33" t="s">
        <v>118</v>
      </c>
      <c r="BG33" s="5" t="s">
        <v>124</v>
      </c>
      <c r="BH33" t="s">
        <v>178</v>
      </c>
      <c r="BI33">
        <v>30</v>
      </c>
      <c r="BJ33">
        <v>3</v>
      </c>
      <c r="BK33" t="s">
        <v>214</v>
      </c>
      <c r="BL33" t="s">
        <v>219</v>
      </c>
      <c r="BM33">
        <v>0.8719339537496289</v>
      </c>
      <c r="BN33" t="s">
        <v>69</v>
      </c>
      <c r="BO33" t="s">
        <v>203</v>
      </c>
      <c r="BP33">
        <v>2187.2799999999997</v>
      </c>
    </row>
    <row r="34" spans="1:68" ht="16.5">
      <c r="A34" s="108" t="str">
        <f t="shared" si="18"/>
        <v>공영급행</v>
      </c>
      <c r="B34" s="109" t="str">
        <f t="shared" si="1"/>
        <v>김동준</v>
      </c>
      <c r="C34" s="110" t="str">
        <f t="shared" si="19"/>
        <v>S</v>
      </c>
      <c r="D34" s="111">
        <f t="shared" si="20"/>
        <v>1.1320000000000001</v>
      </c>
      <c r="E34" s="112">
        <f t="shared" si="21"/>
        <v>2562</v>
      </c>
      <c r="F34" s="113" t="str">
        <f t="shared" si="22"/>
        <v>e음22</v>
      </c>
      <c r="G34" s="114" t="str">
        <f t="shared" si="23"/>
        <v>73아1576</v>
      </c>
      <c r="H34" s="115">
        <f t="shared" si="24"/>
        <v>1</v>
      </c>
      <c r="I34" s="116">
        <f t="shared" si="25"/>
        <v>1302.93</v>
      </c>
      <c r="J34" s="117">
        <f t="shared" si="26"/>
        <v>3.2505799761536988E-2</v>
      </c>
      <c r="K34" s="117">
        <f t="shared" si="27"/>
        <v>0.43193959364109108</v>
      </c>
      <c r="L34" s="117">
        <f t="shared" si="28"/>
        <v>0.4413130406084747</v>
      </c>
      <c r="M34" s="118">
        <f t="shared" si="29"/>
        <v>5.1159999999999997</v>
      </c>
      <c r="N34" s="119">
        <f t="shared" si="30"/>
        <v>0</v>
      </c>
      <c r="O34" s="119">
        <f t="shared" si="31"/>
        <v>0.23025028205659551</v>
      </c>
      <c r="P34" s="224">
        <f t="shared" si="32"/>
        <v>78</v>
      </c>
      <c r="Q34" s="225">
        <f t="shared" si="33"/>
        <v>0</v>
      </c>
      <c r="R34" s="225">
        <f t="shared" si="34"/>
        <v>3</v>
      </c>
      <c r="T34">
        <v>504</v>
      </c>
      <c r="U34">
        <v>2562</v>
      </c>
      <c r="V34" t="s">
        <v>292</v>
      </c>
      <c r="W34">
        <v>1302.93</v>
      </c>
      <c r="X34">
        <v>255.774</v>
      </c>
      <c r="Y34">
        <v>5.0940000000000003</v>
      </c>
      <c r="Z34">
        <v>5.1159999999999997</v>
      </c>
      <c r="AA34">
        <v>99.280805999999998</v>
      </c>
      <c r="AB34">
        <v>3.2272020000000001</v>
      </c>
      <c r="AC34">
        <v>42.883310999999999</v>
      </c>
      <c r="AD34" s="1">
        <v>575</v>
      </c>
      <c r="AE34">
        <v>0</v>
      </c>
      <c r="AF34">
        <v>3</v>
      </c>
      <c r="AG34">
        <v>75</v>
      </c>
      <c r="AH34">
        <v>13.123684000000001</v>
      </c>
      <c r="AI34">
        <v>2569.1999999999998</v>
      </c>
      <c r="AJ34">
        <v>0</v>
      </c>
      <c r="AK34">
        <v>78</v>
      </c>
      <c r="AL34">
        <v>30580</v>
      </c>
      <c r="AM34" t="s">
        <v>293</v>
      </c>
      <c r="AN34" t="s">
        <v>621</v>
      </c>
      <c r="AO34">
        <v>1302.93</v>
      </c>
      <c r="AR34" t="s">
        <v>118</v>
      </c>
      <c r="AS34" t="s">
        <v>123</v>
      </c>
      <c r="AT34" t="s">
        <v>258</v>
      </c>
      <c r="AU34" t="s">
        <v>292</v>
      </c>
      <c r="AV34" t="s">
        <v>252</v>
      </c>
      <c r="AW34">
        <v>1</v>
      </c>
      <c r="BB34">
        <v>1.1320000000000001</v>
      </c>
      <c r="BC34" t="s">
        <v>71</v>
      </c>
      <c r="BF34" t="s">
        <v>118</v>
      </c>
      <c r="BG34" t="s">
        <v>123</v>
      </c>
      <c r="BH34" t="s">
        <v>292</v>
      </c>
      <c r="BI34">
        <v>2562</v>
      </c>
      <c r="BJ34">
        <v>1</v>
      </c>
      <c r="BK34" t="s">
        <v>258</v>
      </c>
      <c r="BL34" t="s">
        <v>200</v>
      </c>
      <c r="BM34">
        <v>1.1320000000000001</v>
      </c>
      <c r="BN34" t="s">
        <v>71</v>
      </c>
      <c r="BO34" t="s">
        <v>202</v>
      </c>
      <c r="BP34">
        <v>1302.93</v>
      </c>
    </row>
    <row r="35" spans="1:68" ht="16.5">
      <c r="A35" s="125" t="str">
        <f t="shared" si="18"/>
        <v>공영급행</v>
      </c>
      <c r="B35" s="126" t="str">
        <f t="shared" si="1"/>
        <v>김동호</v>
      </c>
      <c r="C35" s="127" t="str">
        <f t="shared" si="19"/>
        <v>C</v>
      </c>
      <c r="D35" s="128">
        <f t="shared" si="20"/>
        <v>0.88260869565217392</v>
      </c>
      <c r="E35" s="129">
        <f t="shared" si="21"/>
        <v>48</v>
      </c>
      <c r="F35" s="130" t="str">
        <f t="shared" si="22"/>
        <v>14-1</v>
      </c>
      <c r="G35" s="131" t="str">
        <f t="shared" si="23"/>
        <v>70바3144</v>
      </c>
      <c r="H35" s="132">
        <f t="shared" si="24"/>
        <v>1</v>
      </c>
      <c r="I35" s="133">
        <f t="shared" si="25"/>
        <v>2112.6790000000001</v>
      </c>
      <c r="J35" s="134">
        <f t="shared" si="26"/>
        <v>4.7597709372682239E-3</v>
      </c>
      <c r="K35" s="134">
        <f t="shared" si="27"/>
        <v>0.33889258861837851</v>
      </c>
      <c r="L35" s="134">
        <f t="shared" si="28"/>
        <v>0.16850643188103823</v>
      </c>
      <c r="M35" s="135">
        <f t="shared" si="29"/>
        <v>10.021000000000001</v>
      </c>
      <c r="N35" s="136">
        <f t="shared" si="30"/>
        <v>9.4666534764628218E-2</v>
      </c>
      <c r="O35" s="136">
        <f t="shared" si="31"/>
        <v>11.454650706520015</v>
      </c>
      <c r="P35" s="222">
        <f t="shared" si="32"/>
        <v>2</v>
      </c>
      <c r="Q35" s="223">
        <f t="shared" si="33"/>
        <v>2</v>
      </c>
      <c r="R35" s="223">
        <f t="shared" si="34"/>
        <v>242</v>
      </c>
      <c r="T35">
        <v>504</v>
      </c>
      <c r="U35">
        <v>48</v>
      </c>
      <c r="V35" t="s">
        <v>294</v>
      </c>
      <c r="W35">
        <v>2112.6790000000001</v>
      </c>
      <c r="X35">
        <v>1040.6479999999999</v>
      </c>
      <c r="Y35">
        <v>2.0299999999999998</v>
      </c>
      <c r="Z35">
        <v>10.021000000000001</v>
      </c>
      <c r="AA35">
        <v>128.557447</v>
      </c>
      <c r="AB35">
        <v>0.611904</v>
      </c>
      <c r="AC35">
        <v>43.567166</v>
      </c>
      <c r="AD35" s="1">
        <v>356</v>
      </c>
      <c r="AE35">
        <v>2</v>
      </c>
      <c r="AF35">
        <v>242</v>
      </c>
      <c r="AG35">
        <v>81</v>
      </c>
      <c r="AH35">
        <v>16.433734000000001</v>
      </c>
      <c r="AI35">
        <v>401.3</v>
      </c>
      <c r="AJ35">
        <v>0</v>
      </c>
      <c r="AK35">
        <v>2</v>
      </c>
      <c r="AL35">
        <v>608</v>
      </c>
      <c r="AM35" t="s">
        <v>295</v>
      </c>
      <c r="AN35" t="s">
        <v>622</v>
      </c>
      <c r="AO35">
        <v>2112.6790000000001</v>
      </c>
      <c r="AR35" t="s">
        <v>118</v>
      </c>
      <c r="AS35" t="s">
        <v>119</v>
      </c>
      <c r="AT35" t="s">
        <v>216</v>
      </c>
      <c r="AU35" t="s">
        <v>294</v>
      </c>
      <c r="AV35" t="s">
        <v>48</v>
      </c>
      <c r="AW35">
        <v>1</v>
      </c>
      <c r="BB35">
        <v>0.88260869565217392</v>
      </c>
      <c r="BC35" t="s">
        <v>69</v>
      </c>
      <c r="BF35" t="s">
        <v>118</v>
      </c>
      <c r="BG35" s="5" t="s">
        <v>119</v>
      </c>
      <c r="BH35" t="s">
        <v>294</v>
      </c>
      <c r="BI35">
        <v>48</v>
      </c>
      <c r="BJ35">
        <v>1</v>
      </c>
      <c r="BK35" t="s">
        <v>216</v>
      </c>
      <c r="BL35" t="s">
        <v>200</v>
      </c>
      <c r="BM35">
        <v>0.88260869565217392</v>
      </c>
      <c r="BN35" t="s">
        <v>69</v>
      </c>
      <c r="BO35" t="s">
        <v>203</v>
      </c>
      <c r="BP35">
        <v>2112.6790000000001</v>
      </c>
    </row>
    <row r="36" spans="1:68" ht="16.5">
      <c r="A36" s="108" t="str">
        <f t="shared" si="18"/>
        <v>공영급행</v>
      </c>
      <c r="B36" s="109" t="str">
        <f t="shared" si="1"/>
        <v>김봉환</v>
      </c>
      <c r="C36" s="110" t="str">
        <f t="shared" si="19"/>
        <v>B</v>
      </c>
      <c r="D36" s="111">
        <f t="shared" si="20"/>
        <v>0.94969115590609132</v>
      </c>
      <c r="E36" s="112">
        <f t="shared" si="21"/>
        <v>8642</v>
      </c>
      <c r="F36" s="113" t="str">
        <f t="shared" si="22"/>
        <v>e음12</v>
      </c>
      <c r="G36" s="114" t="str">
        <f t="shared" si="23"/>
        <v>73아1571</v>
      </c>
      <c r="H36" s="115">
        <f t="shared" si="24"/>
        <v>2</v>
      </c>
      <c r="I36" s="116">
        <f t="shared" si="25"/>
        <v>2058.5639999999999</v>
      </c>
      <c r="J36" s="117">
        <f t="shared" si="26"/>
        <v>1.941536307666835E-2</v>
      </c>
      <c r="K36" s="117">
        <f t="shared" si="27"/>
        <v>0.44007463974258593</v>
      </c>
      <c r="L36" s="117">
        <f t="shared" si="28"/>
        <v>0.47848888837072839</v>
      </c>
      <c r="M36" s="118">
        <f t="shared" si="29"/>
        <v>5.9349999999999996</v>
      </c>
      <c r="N36" s="119">
        <f t="shared" si="30"/>
        <v>0</v>
      </c>
      <c r="O36" s="119">
        <f t="shared" si="31"/>
        <v>1.7002143241599486</v>
      </c>
      <c r="P36" s="224">
        <f t="shared" si="32"/>
        <v>178</v>
      </c>
      <c r="Q36" s="225">
        <f t="shared" si="33"/>
        <v>0</v>
      </c>
      <c r="R36" s="225">
        <f t="shared" si="34"/>
        <v>35</v>
      </c>
      <c r="T36">
        <v>504</v>
      </c>
      <c r="U36">
        <v>8642</v>
      </c>
      <c r="V36" t="s">
        <v>462</v>
      </c>
      <c r="W36">
        <v>2058.5639999999999</v>
      </c>
      <c r="X36">
        <v>504.02800000000002</v>
      </c>
      <c r="Y36">
        <v>4.0839999999999996</v>
      </c>
      <c r="Z36">
        <v>5.9349999999999996</v>
      </c>
      <c r="AA36">
        <v>163.98663199999999</v>
      </c>
      <c r="AB36">
        <v>3.1838600000000001</v>
      </c>
      <c r="AC36">
        <v>72.166358000000002</v>
      </c>
      <c r="AD36" s="1">
        <v>985</v>
      </c>
      <c r="AE36">
        <v>0</v>
      </c>
      <c r="AF36">
        <v>35</v>
      </c>
      <c r="AG36">
        <v>90</v>
      </c>
      <c r="AH36">
        <v>12.553241999999999</v>
      </c>
      <c r="AI36">
        <v>1952.6</v>
      </c>
      <c r="AJ36">
        <v>129.19999999999999</v>
      </c>
      <c r="AK36">
        <v>178</v>
      </c>
      <c r="AL36">
        <v>64364</v>
      </c>
      <c r="AM36" t="s">
        <v>463</v>
      </c>
      <c r="AN36" t="s">
        <v>623</v>
      </c>
      <c r="AO36">
        <v>1942.261</v>
      </c>
      <c r="AR36" t="s">
        <v>118</v>
      </c>
      <c r="AS36" t="s">
        <v>121</v>
      </c>
      <c r="AT36" t="s">
        <v>211</v>
      </c>
      <c r="AU36" t="s">
        <v>462</v>
      </c>
      <c r="AV36" t="s">
        <v>252</v>
      </c>
      <c r="AW36">
        <v>2</v>
      </c>
      <c r="BB36">
        <v>0.94969115590609132</v>
      </c>
      <c r="BC36" t="s">
        <v>68</v>
      </c>
      <c r="BF36" t="s">
        <v>118</v>
      </c>
      <c r="BG36" t="s">
        <v>121</v>
      </c>
      <c r="BH36" t="s">
        <v>462</v>
      </c>
      <c r="BI36">
        <v>8642</v>
      </c>
      <c r="BJ36">
        <v>2</v>
      </c>
      <c r="BK36" t="s">
        <v>211</v>
      </c>
      <c r="BL36" t="s">
        <v>210</v>
      </c>
      <c r="BM36">
        <v>0.94969115590609132</v>
      </c>
      <c r="BN36" t="s">
        <v>68</v>
      </c>
      <c r="BO36" t="s">
        <v>201</v>
      </c>
      <c r="BP36">
        <v>2058.5639999999999</v>
      </c>
    </row>
    <row r="37" spans="1:68" ht="16.5">
      <c r="A37" s="125" t="str">
        <f t="shared" si="18"/>
        <v>공영급행</v>
      </c>
      <c r="B37" s="126" t="str">
        <f t="shared" si="1"/>
        <v>김안도</v>
      </c>
      <c r="C37" s="127" t="str">
        <f t="shared" si="19"/>
        <v>A</v>
      </c>
      <c r="D37" s="128">
        <f t="shared" si="20"/>
        <v>0.98835172660372084</v>
      </c>
      <c r="E37" s="129">
        <f t="shared" si="21"/>
        <v>525</v>
      </c>
      <c r="F37" s="130" t="str">
        <f t="shared" si="22"/>
        <v>e음22</v>
      </c>
      <c r="G37" s="131" t="str">
        <f t="shared" si="23"/>
        <v>73아1575</v>
      </c>
      <c r="H37" s="132">
        <f t="shared" si="24"/>
        <v>12</v>
      </c>
      <c r="I37" s="133">
        <f t="shared" si="25"/>
        <v>1992.415</v>
      </c>
      <c r="J37" s="134">
        <f t="shared" si="26"/>
        <v>1.0662663674862806E-2</v>
      </c>
      <c r="K37" s="134">
        <f t="shared" si="27"/>
        <v>0.3918763001387347</v>
      </c>
      <c r="L37" s="134">
        <f t="shared" si="28"/>
        <v>0.34380387620049035</v>
      </c>
      <c r="M37" s="135">
        <f t="shared" si="29"/>
        <v>5.8330000000000002</v>
      </c>
      <c r="N37" s="136">
        <f t="shared" si="30"/>
        <v>0</v>
      </c>
      <c r="O37" s="136">
        <f t="shared" si="31"/>
        <v>0.95361659092106821</v>
      </c>
      <c r="P37" s="222">
        <f t="shared" si="32"/>
        <v>52</v>
      </c>
      <c r="Q37" s="223">
        <f t="shared" si="33"/>
        <v>0</v>
      </c>
      <c r="R37" s="223">
        <f t="shared" si="34"/>
        <v>19</v>
      </c>
      <c r="T37">
        <v>504</v>
      </c>
      <c r="U37">
        <v>525</v>
      </c>
      <c r="V37" t="s">
        <v>180</v>
      </c>
      <c r="W37">
        <v>1992.415</v>
      </c>
      <c r="X37">
        <v>626.41300000000001</v>
      </c>
      <c r="Y37">
        <v>3.181</v>
      </c>
      <c r="Z37">
        <v>5.8330000000000002</v>
      </c>
      <c r="AA37">
        <v>140.80468500000001</v>
      </c>
      <c r="AB37">
        <v>1.5013529999999999</v>
      </c>
      <c r="AC37">
        <v>55.178018999999999</v>
      </c>
      <c r="AD37" s="1">
        <v>685</v>
      </c>
      <c r="AE37">
        <v>0</v>
      </c>
      <c r="AF37">
        <v>19</v>
      </c>
      <c r="AG37">
        <v>67</v>
      </c>
      <c r="AH37">
        <v>14.150202999999999</v>
      </c>
      <c r="AI37">
        <v>22.2</v>
      </c>
      <c r="AJ37">
        <v>0</v>
      </c>
      <c r="AK37">
        <v>52</v>
      </c>
      <c r="AL37">
        <v>24808</v>
      </c>
      <c r="AM37" t="s">
        <v>296</v>
      </c>
      <c r="AN37" t="s">
        <v>624</v>
      </c>
      <c r="AO37">
        <v>559.60199999999998</v>
      </c>
      <c r="AR37" t="s">
        <v>118</v>
      </c>
      <c r="AS37" t="s">
        <v>123</v>
      </c>
      <c r="AT37" t="s">
        <v>256</v>
      </c>
      <c r="AU37" t="s">
        <v>180</v>
      </c>
      <c r="AV37" t="s">
        <v>252</v>
      </c>
      <c r="AW37">
        <v>12</v>
      </c>
      <c r="BB37">
        <v>0.98835172660372084</v>
      </c>
      <c r="BC37" t="s">
        <v>66</v>
      </c>
      <c r="BF37" t="s">
        <v>118</v>
      </c>
      <c r="BG37" s="5" t="s">
        <v>123</v>
      </c>
      <c r="BH37" t="s">
        <v>180</v>
      </c>
      <c r="BI37">
        <v>525</v>
      </c>
      <c r="BJ37">
        <v>12</v>
      </c>
      <c r="BK37" t="s">
        <v>256</v>
      </c>
      <c r="BL37" t="s">
        <v>267</v>
      </c>
      <c r="BM37">
        <v>0.98835172660372084</v>
      </c>
      <c r="BN37" t="s">
        <v>66</v>
      </c>
      <c r="BO37" t="s">
        <v>204</v>
      </c>
      <c r="BP37">
        <v>1992.415</v>
      </c>
    </row>
    <row r="38" spans="1:68" ht="16.5">
      <c r="A38" s="108" t="str">
        <f t="shared" si="18"/>
        <v>공영급행</v>
      </c>
      <c r="B38" s="109" t="str">
        <f t="shared" si="1"/>
        <v>김영범</v>
      </c>
      <c r="C38" s="110" t="str">
        <f t="shared" si="19"/>
        <v>S</v>
      </c>
      <c r="D38" s="111">
        <f t="shared" si="20"/>
        <v>1.1027091921811301</v>
      </c>
      <c r="E38" s="112">
        <f t="shared" si="21"/>
        <v>4680</v>
      </c>
      <c r="F38" s="113" t="str">
        <f t="shared" si="22"/>
        <v>e음31</v>
      </c>
      <c r="G38" s="114" t="str">
        <f t="shared" si="23"/>
        <v>73아1580</v>
      </c>
      <c r="H38" s="115">
        <f t="shared" si="24"/>
        <v>8</v>
      </c>
      <c r="I38" s="116">
        <f t="shared" si="25"/>
        <v>2158.768</v>
      </c>
      <c r="J38" s="117">
        <f t="shared" si="26"/>
        <v>6.0062430165842735E-3</v>
      </c>
      <c r="K38" s="117">
        <f t="shared" si="27"/>
        <v>0.34266126379275919</v>
      </c>
      <c r="L38" s="117">
        <f t="shared" si="28"/>
        <v>0.48916789576276837</v>
      </c>
      <c r="M38" s="118">
        <f t="shared" si="29"/>
        <v>4.3380000000000001</v>
      </c>
      <c r="N38" s="119">
        <f t="shared" si="30"/>
        <v>0.27793630441066386</v>
      </c>
      <c r="O38" s="119">
        <f t="shared" si="31"/>
        <v>1.1117452176426554</v>
      </c>
      <c r="P38" s="224">
        <f t="shared" si="32"/>
        <v>17</v>
      </c>
      <c r="Q38" s="225">
        <f t="shared" si="33"/>
        <v>6</v>
      </c>
      <c r="R38" s="225">
        <f t="shared" si="34"/>
        <v>24</v>
      </c>
      <c r="T38">
        <v>504</v>
      </c>
      <c r="U38">
        <v>4680</v>
      </c>
      <c r="V38" t="s">
        <v>489</v>
      </c>
      <c r="W38">
        <v>2158.768</v>
      </c>
      <c r="X38">
        <v>431.80200000000002</v>
      </c>
      <c r="Y38">
        <v>4.9989999999999997</v>
      </c>
      <c r="Z38">
        <v>4.3380000000000001</v>
      </c>
      <c r="AA38">
        <v>147.381316</v>
      </c>
      <c r="AB38">
        <v>0.88520799999999999</v>
      </c>
      <c r="AC38">
        <v>50.501868000000002</v>
      </c>
      <c r="AD38" s="1">
        <v>1056</v>
      </c>
      <c r="AE38">
        <v>6</v>
      </c>
      <c r="AF38">
        <v>24</v>
      </c>
      <c r="AG38">
        <v>83</v>
      </c>
      <c r="AH38">
        <v>14.647501</v>
      </c>
      <c r="AI38">
        <v>400.9</v>
      </c>
      <c r="AJ38">
        <v>3.3</v>
      </c>
      <c r="AK38">
        <v>17</v>
      </c>
      <c r="AL38">
        <v>4383</v>
      </c>
      <c r="AM38" t="s">
        <v>490</v>
      </c>
      <c r="AN38" t="s">
        <v>625</v>
      </c>
      <c r="AO38">
        <v>583.45100000000002</v>
      </c>
      <c r="AR38" t="s">
        <v>118</v>
      </c>
      <c r="AS38" t="s">
        <v>124</v>
      </c>
      <c r="AT38" t="s">
        <v>214</v>
      </c>
      <c r="AU38" t="s">
        <v>489</v>
      </c>
      <c r="AV38" t="s">
        <v>252</v>
      </c>
      <c r="AW38">
        <v>8</v>
      </c>
      <c r="BB38">
        <v>1.1027091921811301</v>
      </c>
      <c r="BC38" t="s">
        <v>71</v>
      </c>
      <c r="BF38" t="s">
        <v>118</v>
      </c>
      <c r="BG38" t="s">
        <v>124</v>
      </c>
      <c r="BH38" t="s">
        <v>489</v>
      </c>
      <c r="BI38">
        <v>4680</v>
      </c>
      <c r="BJ38">
        <v>8</v>
      </c>
      <c r="BK38" t="s">
        <v>214</v>
      </c>
      <c r="BL38" t="s">
        <v>258</v>
      </c>
      <c r="BM38">
        <v>1.1027091921811301</v>
      </c>
      <c r="BN38" t="s">
        <v>71</v>
      </c>
      <c r="BO38" t="s">
        <v>202</v>
      </c>
      <c r="BP38">
        <v>2158.768</v>
      </c>
    </row>
    <row r="39" spans="1:68" ht="16.5">
      <c r="A39" s="125" t="str">
        <f t="shared" si="18"/>
        <v>공영급행</v>
      </c>
      <c r="B39" s="126" t="str">
        <f t="shared" si="1"/>
        <v>김정대</v>
      </c>
      <c r="C39" s="127" t="str">
        <f t="shared" si="19"/>
        <v>A</v>
      </c>
      <c r="D39" s="128">
        <f t="shared" si="20"/>
        <v>0.97724137931034494</v>
      </c>
      <c r="E39" s="129">
        <f t="shared" si="21"/>
        <v>8726</v>
      </c>
      <c r="F39" s="130" t="str">
        <f t="shared" si="22"/>
        <v>e음53</v>
      </c>
      <c r="G39" s="131" t="str">
        <f t="shared" si="23"/>
        <v>73아1564</v>
      </c>
      <c r="H39" s="132">
        <f t="shared" si="24"/>
        <v>1</v>
      </c>
      <c r="I39" s="133">
        <f t="shared" si="25"/>
        <v>2204.027</v>
      </c>
      <c r="J39" s="134">
        <f t="shared" si="26"/>
        <v>5.4626130762217458E-3</v>
      </c>
      <c r="K39" s="134">
        <f t="shared" si="27"/>
        <v>0.27567595575328646</v>
      </c>
      <c r="L39" s="134">
        <f t="shared" si="28"/>
        <v>6.0344088343745335E-2</v>
      </c>
      <c r="M39" s="135">
        <f t="shared" si="29"/>
        <v>4.4340000000000002</v>
      </c>
      <c r="N39" s="136">
        <f t="shared" si="30"/>
        <v>0</v>
      </c>
      <c r="O39" s="136">
        <f t="shared" si="31"/>
        <v>1.7241168098212953</v>
      </c>
      <c r="P39" s="222">
        <f t="shared" si="32"/>
        <v>0</v>
      </c>
      <c r="Q39" s="223">
        <f t="shared" si="33"/>
        <v>0</v>
      </c>
      <c r="R39" s="223">
        <f t="shared" si="34"/>
        <v>38</v>
      </c>
      <c r="T39">
        <v>504</v>
      </c>
      <c r="U39">
        <v>8726</v>
      </c>
      <c r="V39" t="s">
        <v>297</v>
      </c>
      <c r="W39">
        <v>2204.027</v>
      </c>
      <c r="X39">
        <v>777.69299999999998</v>
      </c>
      <c r="Y39">
        <v>2.8340000000000001</v>
      </c>
      <c r="Z39">
        <v>4.4340000000000002</v>
      </c>
      <c r="AA39">
        <v>141.910472</v>
      </c>
      <c r="AB39">
        <v>0.77520199999999995</v>
      </c>
      <c r="AC39">
        <v>39.121305</v>
      </c>
      <c r="AD39" s="1">
        <v>133</v>
      </c>
      <c r="AE39">
        <v>0</v>
      </c>
      <c r="AF39">
        <v>38</v>
      </c>
      <c r="AG39">
        <v>71</v>
      </c>
      <c r="AH39">
        <v>15.531108</v>
      </c>
      <c r="AI39">
        <v>37.1</v>
      </c>
      <c r="AJ39">
        <v>0</v>
      </c>
      <c r="AK39">
        <v>0</v>
      </c>
      <c r="AL39">
        <v>0</v>
      </c>
      <c r="AM39" t="s">
        <v>298</v>
      </c>
      <c r="AN39" t="s">
        <v>626</v>
      </c>
      <c r="AO39">
        <v>2204.027</v>
      </c>
      <c r="AR39" t="s">
        <v>118</v>
      </c>
      <c r="AS39" t="s">
        <v>125</v>
      </c>
      <c r="AT39" t="s">
        <v>265</v>
      </c>
      <c r="AU39" t="s">
        <v>297</v>
      </c>
      <c r="AV39" t="s">
        <v>48</v>
      </c>
      <c r="AW39">
        <v>1</v>
      </c>
      <c r="BB39">
        <v>0.97724137931034494</v>
      </c>
      <c r="BC39" t="s">
        <v>66</v>
      </c>
      <c r="BF39" t="s">
        <v>118</v>
      </c>
      <c r="BG39" t="s">
        <v>125</v>
      </c>
      <c r="BH39" t="s">
        <v>297</v>
      </c>
      <c r="BI39">
        <v>8726</v>
      </c>
      <c r="BJ39">
        <v>1</v>
      </c>
      <c r="BK39" t="s">
        <v>265</v>
      </c>
      <c r="BL39" t="s">
        <v>200</v>
      </c>
      <c r="BM39">
        <v>0.97724137931034494</v>
      </c>
      <c r="BN39" t="s">
        <v>66</v>
      </c>
      <c r="BO39" t="s">
        <v>204</v>
      </c>
      <c r="BP39">
        <v>2204.027</v>
      </c>
    </row>
    <row r="40" spans="1:68" ht="16.5">
      <c r="A40" s="108" t="str">
        <f t="shared" si="18"/>
        <v>공영급행</v>
      </c>
      <c r="B40" s="109" t="str">
        <f t="shared" si="1"/>
        <v>김진양</v>
      </c>
      <c r="C40" s="110" t="str">
        <f t="shared" si="19"/>
        <v>C</v>
      </c>
      <c r="D40" s="111">
        <f t="shared" si="20"/>
        <v>0.89041666666666675</v>
      </c>
      <c r="E40" s="112">
        <f t="shared" si="21"/>
        <v>7905</v>
      </c>
      <c r="F40" s="113" t="str">
        <f t="shared" si="22"/>
        <v>14-1</v>
      </c>
      <c r="G40" s="114" t="str">
        <f t="shared" si="23"/>
        <v>70바3211</v>
      </c>
      <c r="H40" s="115">
        <f t="shared" si="24"/>
        <v>1</v>
      </c>
      <c r="I40" s="116">
        <f t="shared" si="25"/>
        <v>1408.9659999999999</v>
      </c>
      <c r="J40" s="117">
        <f t="shared" si="26"/>
        <v>1.8692655692125824E-2</v>
      </c>
      <c r="K40" s="117">
        <f t="shared" si="27"/>
        <v>0.32133682975941563</v>
      </c>
      <c r="L40" s="117">
        <f t="shared" si="28"/>
        <v>0.15188443156186879</v>
      </c>
      <c r="M40" s="118">
        <f t="shared" si="29"/>
        <v>10.226000000000001</v>
      </c>
      <c r="N40" s="119">
        <f t="shared" si="30"/>
        <v>0</v>
      </c>
      <c r="O40" s="119">
        <f t="shared" si="31"/>
        <v>1.7033768025630145</v>
      </c>
      <c r="P40" s="224">
        <f t="shared" si="32"/>
        <v>0</v>
      </c>
      <c r="Q40" s="225">
        <f t="shared" si="33"/>
        <v>0</v>
      </c>
      <c r="R40" s="225">
        <f t="shared" si="34"/>
        <v>24</v>
      </c>
      <c r="T40">
        <v>504</v>
      </c>
      <c r="U40">
        <v>7905</v>
      </c>
      <c r="V40" t="s">
        <v>299</v>
      </c>
      <c r="W40">
        <v>1408.9659999999999</v>
      </c>
      <c r="X40">
        <v>659.22299999999996</v>
      </c>
      <c r="Y40">
        <v>2.137</v>
      </c>
      <c r="Z40">
        <v>10.226000000000001</v>
      </c>
      <c r="AA40">
        <v>90.452743999999996</v>
      </c>
      <c r="AB40">
        <v>1.6908019999999999</v>
      </c>
      <c r="AC40">
        <v>29.065798000000001</v>
      </c>
      <c r="AD40" s="1">
        <v>214</v>
      </c>
      <c r="AE40">
        <v>0</v>
      </c>
      <c r="AF40">
        <v>24</v>
      </c>
      <c r="AG40">
        <v>70</v>
      </c>
      <c r="AH40">
        <v>15.576817999999999</v>
      </c>
      <c r="AI40">
        <v>198.4</v>
      </c>
      <c r="AJ40">
        <v>0</v>
      </c>
      <c r="AK40">
        <v>0</v>
      </c>
      <c r="AL40">
        <v>0</v>
      </c>
      <c r="AM40" t="s">
        <v>300</v>
      </c>
      <c r="AN40" t="s">
        <v>627</v>
      </c>
      <c r="AO40">
        <v>1408.9659999999999</v>
      </c>
      <c r="AR40" t="s">
        <v>118</v>
      </c>
      <c r="AS40" t="s">
        <v>119</v>
      </c>
      <c r="AT40" t="s">
        <v>249</v>
      </c>
      <c r="AU40" t="s">
        <v>299</v>
      </c>
      <c r="AV40" t="s">
        <v>48</v>
      </c>
      <c r="AW40">
        <v>1</v>
      </c>
      <c r="BB40">
        <v>0.89041666666666675</v>
      </c>
      <c r="BC40" t="s">
        <v>69</v>
      </c>
      <c r="BF40" t="s">
        <v>118</v>
      </c>
      <c r="BG40" t="s">
        <v>119</v>
      </c>
      <c r="BH40" t="s">
        <v>299</v>
      </c>
      <c r="BI40">
        <v>7905</v>
      </c>
      <c r="BJ40">
        <v>1</v>
      </c>
      <c r="BK40" t="s">
        <v>249</v>
      </c>
      <c r="BL40" t="s">
        <v>200</v>
      </c>
      <c r="BM40">
        <v>0.89041666666666675</v>
      </c>
      <c r="BN40" t="s">
        <v>69</v>
      </c>
      <c r="BO40" t="s">
        <v>203</v>
      </c>
      <c r="BP40">
        <v>1408.9659999999999</v>
      </c>
    </row>
    <row r="41" spans="1:68" ht="16.5">
      <c r="A41" s="125" t="str">
        <f t="shared" si="18"/>
        <v>공영급행</v>
      </c>
      <c r="B41" s="126" t="str">
        <f t="shared" si="1"/>
        <v>김창배</v>
      </c>
      <c r="C41" s="127" t="str">
        <f t="shared" si="19"/>
        <v>B</v>
      </c>
      <c r="D41" s="128">
        <f t="shared" si="20"/>
        <v>0.94344827586206903</v>
      </c>
      <c r="E41" s="129">
        <f t="shared" si="21"/>
        <v>3696</v>
      </c>
      <c r="F41" s="130" t="str">
        <f t="shared" si="22"/>
        <v>e음53</v>
      </c>
      <c r="G41" s="131" t="str">
        <f t="shared" si="23"/>
        <v>73아1565</v>
      </c>
      <c r="H41" s="132">
        <f t="shared" si="24"/>
        <v>1</v>
      </c>
      <c r="I41" s="133">
        <f t="shared" si="25"/>
        <v>1226.9970000000001</v>
      </c>
      <c r="J41" s="134">
        <f t="shared" si="26"/>
        <v>2.7458317416182679E-3</v>
      </c>
      <c r="K41" s="134">
        <f t="shared" si="27"/>
        <v>0.26910472075426345</v>
      </c>
      <c r="L41" s="134">
        <f t="shared" si="28"/>
        <v>9.1279766780195865E-2</v>
      </c>
      <c r="M41" s="135">
        <f t="shared" si="29"/>
        <v>10.968999999999999</v>
      </c>
      <c r="N41" s="136">
        <f t="shared" si="30"/>
        <v>0</v>
      </c>
      <c r="O41" s="136">
        <f t="shared" si="31"/>
        <v>5.4604860484581454</v>
      </c>
      <c r="P41" s="222">
        <f t="shared" si="32"/>
        <v>0</v>
      </c>
      <c r="Q41" s="223">
        <f t="shared" si="33"/>
        <v>0</v>
      </c>
      <c r="R41" s="223">
        <f t="shared" si="34"/>
        <v>67</v>
      </c>
      <c r="T41">
        <v>504</v>
      </c>
      <c r="U41">
        <v>3696</v>
      </c>
      <c r="V41" t="s">
        <v>301</v>
      </c>
      <c r="W41">
        <v>1226.9970000000001</v>
      </c>
      <c r="X41">
        <v>448.39800000000002</v>
      </c>
      <c r="Y41">
        <v>2.7360000000000002</v>
      </c>
      <c r="Z41">
        <v>10.968999999999999</v>
      </c>
      <c r="AA41">
        <v>74.034397999999996</v>
      </c>
      <c r="AB41">
        <v>0.20328599999999999</v>
      </c>
      <c r="AC41">
        <v>19.923006000000001</v>
      </c>
      <c r="AD41" s="1">
        <v>112</v>
      </c>
      <c r="AE41">
        <v>0</v>
      </c>
      <c r="AF41">
        <v>67</v>
      </c>
      <c r="AG41">
        <v>74</v>
      </c>
      <c r="AH41">
        <v>16.573336000000001</v>
      </c>
      <c r="AI41">
        <v>57.3</v>
      </c>
      <c r="AJ41">
        <v>0</v>
      </c>
      <c r="AK41">
        <v>0</v>
      </c>
      <c r="AL41">
        <v>0</v>
      </c>
      <c r="AM41" t="s">
        <v>302</v>
      </c>
      <c r="AN41" t="s">
        <v>628</v>
      </c>
      <c r="AO41">
        <v>1226.9970000000001</v>
      </c>
      <c r="AR41" t="s">
        <v>118</v>
      </c>
      <c r="AS41" t="s">
        <v>125</v>
      </c>
      <c r="AT41" t="s">
        <v>266</v>
      </c>
      <c r="AU41" t="s">
        <v>301</v>
      </c>
      <c r="AV41" t="s">
        <v>48</v>
      </c>
      <c r="AW41">
        <v>1</v>
      </c>
      <c r="BB41">
        <v>0.94344827586206903</v>
      </c>
      <c r="BC41" t="s">
        <v>68</v>
      </c>
      <c r="BF41" t="s">
        <v>118</v>
      </c>
      <c r="BG41" t="s">
        <v>125</v>
      </c>
      <c r="BH41" t="s">
        <v>301</v>
      </c>
      <c r="BI41">
        <v>3696</v>
      </c>
      <c r="BJ41">
        <v>1</v>
      </c>
      <c r="BK41" t="s">
        <v>266</v>
      </c>
      <c r="BL41" t="s">
        <v>200</v>
      </c>
      <c r="BM41">
        <v>0.94344827586206903</v>
      </c>
      <c r="BN41" t="s">
        <v>68</v>
      </c>
      <c r="BO41" t="s">
        <v>201</v>
      </c>
      <c r="BP41">
        <v>1226.9970000000001</v>
      </c>
    </row>
    <row r="42" spans="1:68" ht="16.5">
      <c r="A42" s="108" t="str">
        <f t="shared" si="18"/>
        <v>공영급행</v>
      </c>
      <c r="B42" s="109" t="str">
        <f t="shared" si="1"/>
        <v>김창섭</v>
      </c>
      <c r="C42" s="110" t="str">
        <f t="shared" si="19"/>
        <v>D</v>
      </c>
      <c r="D42" s="111">
        <f t="shared" si="20"/>
        <v>0.84413793103448276</v>
      </c>
      <c r="E42" s="112">
        <f t="shared" si="21"/>
        <v>8913</v>
      </c>
      <c r="F42" s="113" t="str">
        <f t="shared" si="22"/>
        <v>e음88</v>
      </c>
      <c r="G42" s="114" t="str">
        <f t="shared" si="23"/>
        <v>73아1562</v>
      </c>
      <c r="H42" s="115">
        <f t="shared" si="24"/>
        <v>1</v>
      </c>
      <c r="I42" s="116">
        <f t="shared" si="25"/>
        <v>998.53499999999997</v>
      </c>
      <c r="J42" s="117">
        <f t="shared" si="26"/>
        <v>2.0002899479454571E-2</v>
      </c>
      <c r="K42" s="117">
        <f t="shared" si="27"/>
        <v>0.351248883059324</v>
      </c>
      <c r="L42" s="117">
        <f t="shared" si="28"/>
        <v>0.16724501394543007</v>
      </c>
      <c r="M42" s="118">
        <f t="shared" si="29"/>
        <v>9.2759999999999998</v>
      </c>
      <c r="N42" s="119">
        <f t="shared" si="30"/>
        <v>0</v>
      </c>
      <c r="O42" s="119">
        <f t="shared" si="31"/>
        <v>7.1104167605542123</v>
      </c>
      <c r="P42" s="224">
        <f t="shared" si="32"/>
        <v>0</v>
      </c>
      <c r="Q42" s="225">
        <f t="shared" si="33"/>
        <v>0</v>
      </c>
      <c r="R42" s="225">
        <f t="shared" si="34"/>
        <v>71</v>
      </c>
      <c r="T42">
        <v>504</v>
      </c>
      <c r="U42">
        <v>8913</v>
      </c>
      <c r="V42" t="s">
        <v>303</v>
      </c>
      <c r="W42">
        <v>998.53499999999997</v>
      </c>
      <c r="X42">
        <v>407.88400000000001</v>
      </c>
      <c r="Y42">
        <v>2.448</v>
      </c>
      <c r="Z42">
        <v>9.2759999999999998</v>
      </c>
      <c r="AA42">
        <v>60.990257999999997</v>
      </c>
      <c r="AB42">
        <v>1.2199819999999999</v>
      </c>
      <c r="AC42">
        <v>21.42276</v>
      </c>
      <c r="AD42" s="1">
        <v>167</v>
      </c>
      <c r="AE42">
        <v>0</v>
      </c>
      <c r="AF42">
        <v>71</v>
      </c>
      <c r="AG42">
        <v>70</v>
      </c>
      <c r="AH42">
        <v>16.372039999999998</v>
      </c>
      <c r="AI42">
        <v>253.3</v>
      </c>
      <c r="AJ42">
        <v>0</v>
      </c>
      <c r="AK42">
        <v>0</v>
      </c>
      <c r="AL42">
        <v>0</v>
      </c>
      <c r="AM42" t="s">
        <v>304</v>
      </c>
      <c r="AN42" t="s">
        <v>629</v>
      </c>
      <c r="AO42">
        <v>998.53499999999997</v>
      </c>
      <c r="AR42" t="s">
        <v>118</v>
      </c>
      <c r="AS42" t="s">
        <v>128</v>
      </c>
      <c r="AT42" t="s">
        <v>273</v>
      </c>
      <c r="AU42" t="s">
        <v>303</v>
      </c>
      <c r="AV42" t="s">
        <v>48</v>
      </c>
      <c r="AW42">
        <v>1</v>
      </c>
      <c r="BB42">
        <v>0.84413793103448276</v>
      </c>
      <c r="BC42" t="s">
        <v>67</v>
      </c>
      <c r="BF42" t="s">
        <v>118</v>
      </c>
      <c r="BG42" s="5" t="s">
        <v>128</v>
      </c>
      <c r="BH42" t="s">
        <v>303</v>
      </c>
      <c r="BI42">
        <v>8913</v>
      </c>
      <c r="BJ42">
        <v>1</v>
      </c>
      <c r="BK42" t="s">
        <v>273</v>
      </c>
      <c r="BL42" t="s">
        <v>200</v>
      </c>
      <c r="BM42">
        <v>0.84413793103448276</v>
      </c>
      <c r="BN42" t="s">
        <v>67</v>
      </c>
      <c r="BO42" t="s">
        <v>205</v>
      </c>
      <c r="BP42">
        <v>998.53499999999997</v>
      </c>
    </row>
    <row r="43" spans="1:68" ht="16.5">
      <c r="A43" s="125" t="str">
        <f t="shared" si="18"/>
        <v>공영급행</v>
      </c>
      <c r="B43" s="126" t="str">
        <f t="shared" si="1"/>
        <v>김춘식</v>
      </c>
      <c r="C43" s="127" t="str">
        <f t="shared" si="19"/>
        <v>B</v>
      </c>
      <c r="D43" s="128">
        <f t="shared" si="20"/>
        <v>0.92384410458376864</v>
      </c>
      <c r="E43" s="129">
        <f t="shared" si="21"/>
        <v>292</v>
      </c>
      <c r="F43" s="130" t="str">
        <f t="shared" si="22"/>
        <v>14-1</v>
      </c>
      <c r="G43" s="131" t="str">
        <f t="shared" si="23"/>
        <v>70바3112</v>
      </c>
      <c r="H43" s="132">
        <f t="shared" si="24"/>
        <v>3</v>
      </c>
      <c r="I43" s="133">
        <f t="shared" si="25"/>
        <v>2210.527</v>
      </c>
      <c r="J43" s="134">
        <f t="shared" si="26"/>
        <v>1.8846924403738252E-2</v>
      </c>
      <c r="K43" s="134">
        <f t="shared" si="27"/>
        <v>0.34633517222519478</v>
      </c>
      <c r="L43" s="134">
        <f t="shared" si="28"/>
        <v>0.12214281933674639</v>
      </c>
      <c r="M43" s="135">
        <f t="shared" si="29"/>
        <v>9.2430000000000003</v>
      </c>
      <c r="N43" s="136">
        <f t="shared" si="30"/>
        <v>0</v>
      </c>
      <c r="O43" s="136">
        <f t="shared" si="31"/>
        <v>4.8404746922340234</v>
      </c>
      <c r="P43" s="222">
        <f t="shared" si="32"/>
        <v>0</v>
      </c>
      <c r="Q43" s="223">
        <f t="shared" si="33"/>
        <v>0</v>
      </c>
      <c r="R43" s="223">
        <f t="shared" si="34"/>
        <v>107</v>
      </c>
      <c r="T43">
        <v>504</v>
      </c>
      <c r="U43">
        <v>292</v>
      </c>
      <c r="V43" t="s">
        <v>305</v>
      </c>
      <c r="W43">
        <v>2210.527</v>
      </c>
      <c r="X43">
        <v>1022.819</v>
      </c>
      <c r="Y43">
        <v>2.161</v>
      </c>
      <c r="Z43">
        <v>9.2430000000000003</v>
      </c>
      <c r="AA43">
        <v>137.434944</v>
      </c>
      <c r="AB43">
        <v>2.5902259999999999</v>
      </c>
      <c r="AC43">
        <v>47.598554999999998</v>
      </c>
      <c r="AD43" s="1">
        <v>270</v>
      </c>
      <c r="AE43">
        <v>0</v>
      </c>
      <c r="AF43">
        <v>107</v>
      </c>
      <c r="AG43">
        <v>88</v>
      </c>
      <c r="AH43">
        <v>16.084168999999999</v>
      </c>
      <c r="AI43">
        <v>552.9</v>
      </c>
      <c r="AJ43">
        <v>7</v>
      </c>
      <c r="AK43">
        <v>0</v>
      </c>
      <c r="AL43">
        <v>0</v>
      </c>
      <c r="AM43" t="s">
        <v>306</v>
      </c>
      <c r="AN43" t="s">
        <v>630</v>
      </c>
      <c r="AO43">
        <v>1881.114</v>
      </c>
      <c r="AR43" t="s">
        <v>118</v>
      </c>
      <c r="AS43" t="s">
        <v>119</v>
      </c>
      <c r="AT43" t="s">
        <v>241</v>
      </c>
      <c r="AU43" t="s">
        <v>305</v>
      </c>
      <c r="AV43" t="s">
        <v>48</v>
      </c>
      <c r="AW43">
        <v>3</v>
      </c>
      <c r="BB43">
        <v>0.92384410458376864</v>
      </c>
      <c r="BC43" t="s">
        <v>68</v>
      </c>
      <c r="BF43" t="s">
        <v>118</v>
      </c>
      <c r="BG43" s="5" t="s">
        <v>119</v>
      </c>
      <c r="BH43" t="s">
        <v>305</v>
      </c>
      <c r="BI43">
        <v>292</v>
      </c>
      <c r="BJ43">
        <v>3</v>
      </c>
      <c r="BK43" t="s">
        <v>241</v>
      </c>
      <c r="BL43" t="s">
        <v>250</v>
      </c>
      <c r="BM43">
        <v>0.92384410458376864</v>
      </c>
      <c r="BN43" t="s">
        <v>68</v>
      </c>
      <c r="BO43" t="s">
        <v>201</v>
      </c>
      <c r="BP43">
        <v>2210.527</v>
      </c>
    </row>
    <row r="44" spans="1:68" ht="16.5">
      <c r="A44" s="108" t="str">
        <f t="shared" si="18"/>
        <v>공영급행</v>
      </c>
      <c r="B44" s="109" t="str">
        <f t="shared" si="1"/>
        <v>김태문</v>
      </c>
      <c r="C44" s="110" t="str">
        <f t="shared" si="19"/>
        <v>B</v>
      </c>
      <c r="D44" s="111">
        <f t="shared" si="20"/>
        <v>0.93739130434782625</v>
      </c>
      <c r="E44" s="112">
        <f t="shared" si="21"/>
        <v>1370</v>
      </c>
      <c r="F44" s="113" t="str">
        <f t="shared" si="22"/>
        <v>14-1</v>
      </c>
      <c r="G44" s="114" t="str">
        <f t="shared" si="23"/>
        <v>70바3131</v>
      </c>
      <c r="H44" s="115">
        <f t="shared" si="24"/>
        <v>1</v>
      </c>
      <c r="I44" s="116">
        <f t="shared" si="25"/>
        <v>2127.4250000000002</v>
      </c>
      <c r="J44" s="117">
        <f t="shared" si="26"/>
        <v>1.2506427467054271E-2</v>
      </c>
      <c r="K44" s="117">
        <f t="shared" si="27"/>
        <v>0.31085911762889573</v>
      </c>
      <c r="L44" s="117">
        <f t="shared" si="28"/>
        <v>9.6830675581982911E-2</v>
      </c>
      <c r="M44" s="118">
        <f t="shared" si="29"/>
        <v>8.5839999999999996</v>
      </c>
      <c r="N44" s="119">
        <f t="shared" si="30"/>
        <v>0</v>
      </c>
      <c r="O44" s="119">
        <f t="shared" si="31"/>
        <v>4.2304664089215835</v>
      </c>
      <c r="P44" s="224">
        <f t="shared" si="32"/>
        <v>1</v>
      </c>
      <c r="Q44" s="225">
        <f t="shared" si="33"/>
        <v>0</v>
      </c>
      <c r="R44" s="225">
        <f t="shared" si="34"/>
        <v>90</v>
      </c>
      <c r="T44">
        <v>504</v>
      </c>
      <c r="U44">
        <v>1370</v>
      </c>
      <c r="V44" t="s">
        <v>307</v>
      </c>
      <c r="W44">
        <v>2127.4250000000002</v>
      </c>
      <c r="X44">
        <v>986.58100000000002</v>
      </c>
      <c r="Y44">
        <v>2.1560000000000001</v>
      </c>
      <c r="Z44">
        <v>8.5839999999999996</v>
      </c>
      <c r="AA44">
        <v>129.108013</v>
      </c>
      <c r="AB44">
        <v>1.6146799999999999</v>
      </c>
      <c r="AC44">
        <v>40.134402999999999</v>
      </c>
      <c r="AD44" s="1">
        <v>206</v>
      </c>
      <c r="AE44">
        <v>0</v>
      </c>
      <c r="AF44">
        <v>90</v>
      </c>
      <c r="AG44">
        <v>84</v>
      </c>
      <c r="AH44">
        <v>16.477868999999998</v>
      </c>
      <c r="AI44">
        <v>325</v>
      </c>
      <c r="AJ44">
        <v>7.7</v>
      </c>
      <c r="AK44">
        <v>1</v>
      </c>
      <c r="AL44">
        <v>564</v>
      </c>
      <c r="AM44" t="s">
        <v>308</v>
      </c>
      <c r="AN44" t="s">
        <v>631</v>
      </c>
      <c r="AO44">
        <v>2127.4250000000002</v>
      </c>
      <c r="AR44" t="s">
        <v>118</v>
      </c>
      <c r="AS44" t="s">
        <v>119</v>
      </c>
      <c r="AT44" t="s">
        <v>242</v>
      </c>
      <c r="AU44" t="s">
        <v>307</v>
      </c>
      <c r="AV44" t="s">
        <v>48</v>
      </c>
      <c r="AW44">
        <v>1</v>
      </c>
      <c r="BB44">
        <v>0.93739130434782625</v>
      </c>
      <c r="BC44" t="s">
        <v>68</v>
      </c>
      <c r="BF44" t="s">
        <v>118</v>
      </c>
      <c r="BG44" t="s">
        <v>119</v>
      </c>
      <c r="BH44" t="s">
        <v>307</v>
      </c>
      <c r="BI44">
        <v>1370</v>
      </c>
      <c r="BJ44">
        <v>1</v>
      </c>
      <c r="BK44" t="s">
        <v>242</v>
      </c>
      <c r="BL44" t="s">
        <v>200</v>
      </c>
      <c r="BM44">
        <v>0.93739130434782625</v>
      </c>
      <c r="BN44" t="s">
        <v>68</v>
      </c>
      <c r="BO44" t="s">
        <v>201</v>
      </c>
      <c r="BP44">
        <v>2127.4250000000002</v>
      </c>
    </row>
    <row r="45" spans="1:68" ht="16.5">
      <c r="A45" s="125" t="str">
        <f t="shared" si="18"/>
        <v>공영급행</v>
      </c>
      <c r="B45" s="126" t="str">
        <f t="shared" si="1"/>
        <v>김태욱</v>
      </c>
      <c r="C45" s="127" t="str">
        <f t="shared" si="19"/>
        <v>S</v>
      </c>
      <c r="D45" s="128">
        <f t="shared" si="20"/>
        <v>1.0790570526925038</v>
      </c>
      <c r="E45" s="129">
        <f t="shared" si="21"/>
        <v>3841</v>
      </c>
      <c r="F45" s="130" t="str">
        <f t="shared" si="22"/>
        <v>14-1</v>
      </c>
      <c r="G45" s="131" t="str">
        <f t="shared" si="23"/>
        <v>70바3157</v>
      </c>
      <c r="H45" s="132">
        <f t="shared" si="24"/>
        <v>2</v>
      </c>
      <c r="I45" s="133">
        <f t="shared" si="25"/>
        <v>2175.2510000000002</v>
      </c>
      <c r="J45" s="134">
        <f t="shared" si="26"/>
        <v>1.601759693987926E-2</v>
      </c>
      <c r="K45" s="134">
        <f t="shared" si="27"/>
        <v>0.32701132103259661</v>
      </c>
      <c r="L45" s="134">
        <f t="shared" si="28"/>
        <v>0.21192956582941461</v>
      </c>
      <c r="M45" s="135">
        <f t="shared" si="29"/>
        <v>7.8280000000000003</v>
      </c>
      <c r="N45" s="136">
        <f t="shared" si="30"/>
        <v>0</v>
      </c>
      <c r="O45" s="136">
        <f t="shared" si="31"/>
        <v>3.2180194377568379</v>
      </c>
      <c r="P45" s="222">
        <f t="shared" si="32"/>
        <v>2</v>
      </c>
      <c r="Q45" s="223">
        <f t="shared" si="33"/>
        <v>0</v>
      </c>
      <c r="R45" s="223">
        <f t="shared" si="34"/>
        <v>70</v>
      </c>
      <c r="T45">
        <v>504</v>
      </c>
      <c r="U45">
        <v>3841</v>
      </c>
      <c r="V45" t="s">
        <v>309</v>
      </c>
      <c r="W45">
        <v>2175.2510000000002</v>
      </c>
      <c r="X45">
        <v>870.75099999999998</v>
      </c>
      <c r="Y45">
        <v>2.4980000000000002</v>
      </c>
      <c r="Z45">
        <v>7.8280000000000003</v>
      </c>
      <c r="AA45">
        <v>136.478275</v>
      </c>
      <c r="AB45">
        <v>2.1860539999999999</v>
      </c>
      <c r="AC45">
        <v>44.629941000000002</v>
      </c>
      <c r="AD45" s="1">
        <v>461</v>
      </c>
      <c r="AE45">
        <v>0</v>
      </c>
      <c r="AF45">
        <v>70</v>
      </c>
      <c r="AG45">
        <v>86</v>
      </c>
      <c r="AH45">
        <v>15.938440999999999</v>
      </c>
      <c r="AI45">
        <v>287.8</v>
      </c>
      <c r="AJ45">
        <v>5.8</v>
      </c>
      <c r="AK45">
        <v>2</v>
      </c>
      <c r="AL45">
        <v>329</v>
      </c>
      <c r="AM45" t="s">
        <v>310</v>
      </c>
      <c r="AN45" t="s">
        <v>632</v>
      </c>
      <c r="AO45">
        <v>2053.7640000000001</v>
      </c>
      <c r="AR45" t="s">
        <v>118</v>
      </c>
      <c r="AS45" t="s">
        <v>119</v>
      </c>
      <c r="AT45" t="s">
        <v>208</v>
      </c>
      <c r="AU45" t="s">
        <v>309</v>
      </c>
      <c r="AV45" t="s">
        <v>48</v>
      </c>
      <c r="AW45">
        <v>2</v>
      </c>
      <c r="BB45">
        <v>1.0790570526925038</v>
      </c>
      <c r="BC45" t="s">
        <v>71</v>
      </c>
      <c r="BF45" t="s">
        <v>118</v>
      </c>
      <c r="BG45" s="5" t="s">
        <v>119</v>
      </c>
      <c r="BH45" t="s">
        <v>309</v>
      </c>
      <c r="BI45">
        <v>3841</v>
      </c>
      <c r="BJ45">
        <v>2</v>
      </c>
      <c r="BK45" t="s">
        <v>208</v>
      </c>
      <c r="BL45" t="s">
        <v>250</v>
      </c>
      <c r="BM45">
        <v>1.0790570526925038</v>
      </c>
      <c r="BN45" t="s">
        <v>71</v>
      </c>
      <c r="BO45" t="s">
        <v>202</v>
      </c>
      <c r="BP45">
        <v>2175.2510000000002</v>
      </c>
    </row>
    <row r="46" spans="1:68" ht="16.5">
      <c r="A46" s="108" t="str">
        <f t="shared" si="18"/>
        <v>공영급행</v>
      </c>
      <c r="B46" s="109" t="str">
        <f t="shared" si="1"/>
        <v>김학수</v>
      </c>
      <c r="C46" s="110" t="str">
        <f t="shared" si="19"/>
        <v>C</v>
      </c>
      <c r="D46" s="111">
        <f t="shared" si="20"/>
        <v>0.86862068965517247</v>
      </c>
      <c r="E46" s="112">
        <f t="shared" si="21"/>
        <v>4905</v>
      </c>
      <c r="F46" s="113" t="str">
        <f t="shared" si="22"/>
        <v>e음88</v>
      </c>
      <c r="G46" s="114" t="str">
        <f t="shared" si="23"/>
        <v>73아1561</v>
      </c>
      <c r="H46" s="115">
        <f t="shared" si="24"/>
        <v>1</v>
      </c>
      <c r="I46" s="116">
        <f t="shared" si="25"/>
        <v>1034.77</v>
      </c>
      <c r="J46" s="117">
        <f t="shared" si="26"/>
        <v>3.2500541390563398E-3</v>
      </c>
      <c r="K46" s="117">
        <f t="shared" si="27"/>
        <v>0.33349458578772057</v>
      </c>
      <c r="L46" s="117">
        <f t="shared" si="28"/>
        <v>0.19907805599311926</v>
      </c>
      <c r="M46" s="118">
        <f t="shared" si="29"/>
        <v>9.1869999999999994</v>
      </c>
      <c r="N46" s="119">
        <f t="shared" si="30"/>
        <v>0</v>
      </c>
      <c r="O46" s="119">
        <f t="shared" si="31"/>
        <v>2.0294364931337401</v>
      </c>
      <c r="P46" s="224">
        <f t="shared" si="32"/>
        <v>2</v>
      </c>
      <c r="Q46" s="225">
        <f t="shared" si="33"/>
        <v>0</v>
      </c>
      <c r="R46" s="225">
        <f t="shared" si="34"/>
        <v>21</v>
      </c>
      <c r="T46">
        <v>504</v>
      </c>
      <c r="U46">
        <v>4905</v>
      </c>
      <c r="V46" t="s">
        <v>311</v>
      </c>
      <c r="W46">
        <v>1034.77</v>
      </c>
      <c r="X46">
        <v>410.77499999999998</v>
      </c>
      <c r="Y46">
        <v>2.5190000000000001</v>
      </c>
      <c r="Z46">
        <v>9.1869999999999994</v>
      </c>
      <c r="AA46">
        <v>61.960813999999999</v>
      </c>
      <c r="AB46">
        <v>0.201376</v>
      </c>
      <c r="AC46">
        <v>20.663595999999998</v>
      </c>
      <c r="AD46" s="1">
        <v>206</v>
      </c>
      <c r="AE46">
        <v>0</v>
      </c>
      <c r="AF46">
        <v>21</v>
      </c>
      <c r="AG46">
        <v>68</v>
      </c>
      <c r="AH46">
        <v>16.700392999999998</v>
      </c>
      <c r="AI46">
        <v>171.8</v>
      </c>
      <c r="AJ46">
        <v>0</v>
      </c>
      <c r="AK46">
        <v>2</v>
      </c>
      <c r="AL46">
        <v>1027</v>
      </c>
      <c r="AM46" t="s">
        <v>312</v>
      </c>
      <c r="AN46" t="s">
        <v>633</v>
      </c>
      <c r="AO46">
        <v>1034.77</v>
      </c>
      <c r="AR46" t="s">
        <v>118</v>
      </c>
      <c r="AS46" t="s">
        <v>128</v>
      </c>
      <c r="AT46" t="s">
        <v>218</v>
      </c>
      <c r="AU46" t="s">
        <v>311</v>
      </c>
      <c r="AV46" t="s">
        <v>48</v>
      </c>
      <c r="AW46">
        <v>1</v>
      </c>
      <c r="BB46">
        <v>0.86862068965517247</v>
      </c>
      <c r="BC46" t="s">
        <v>69</v>
      </c>
      <c r="BF46" t="s">
        <v>118</v>
      </c>
      <c r="BG46" s="5" t="s">
        <v>128</v>
      </c>
      <c r="BH46" t="s">
        <v>311</v>
      </c>
      <c r="BI46">
        <v>4905</v>
      </c>
      <c r="BJ46">
        <v>1</v>
      </c>
      <c r="BK46" t="s">
        <v>218</v>
      </c>
      <c r="BL46" t="s">
        <v>200</v>
      </c>
      <c r="BM46">
        <v>0.86862068965517247</v>
      </c>
      <c r="BN46" t="s">
        <v>69</v>
      </c>
      <c r="BO46" t="s">
        <v>203</v>
      </c>
      <c r="BP46">
        <v>1034.77</v>
      </c>
    </row>
    <row r="47" spans="1:68" ht="16.5">
      <c r="A47" s="125" t="str">
        <f t="shared" si="18"/>
        <v>공영급행</v>
      </c>
      <c r="B47" s="126" t="str">
        <f t="shared" si="1"/>
        <v>김호정</v>
      </c>
      <c r="C47" s="127" t="str">
        <f t="shared" si="19"/>
        <v>C</v>
      </c>
      <c r="D47" s="128">
        <f t="shared" si="20"/>
        <v>0.88167216478592469</v>
      </c>
      <c r="E47" s="129">
        <f t="shared" si="21"/>
        <v>3600</v>
      </c>
      <c r="F47" s="130" t="str">
        <f t="shared" si="22"/>
        <v>14-1</v>
      </c>
      <c r="G47" s="131" t="str">
        <f t="shared" si="23"/>
        <v>70바3109</v>
      </c>
      <c r="H47" s="132">
        <f t="shared" si="24"/>
        <v>7</v>
      </c>
      <c r="I47" s="133">
        <f t="shared" si="25"/>
        <v>1802.4799999999998</v>
      </c>
      <c r="J47" s="134">
        <f t="shared" si="26"/>
        <v>3.3119625698559252E-2</v>
      </c>
      <c r="K47" s="134">
        <f t="shared" si="27"/>
        <v>0.3360110591650976</v>
      </c>
      <c r="L47" s="134">
        <f t="shared" si="28"/>
        <v>6.4355776485730778E-2</v>
      </c>
      <c r="M47" s="135">
        <f t="shared" si="29"/>
        <v>9.0850000000000009</v>
      </c>
      <c r="N47" s="136">
        <f t="shared" si="30"/>
        <v>5.547911766011273E-2</v>
      </c>
      <c r="O47" s="136">
        <f t="shared" si="31"/>
        <v>9.7643247081798403</v>
      </c>
      <c r="P47" s="222">
        <f t="shared" si="32"/>
        <v>11</v>
      </c>
      <c r="Q47" s="223">
        <f t="shared" si="33"/>
        <v>1</v>
      </c>
      <c r="R47" s="223">
        <f t="shared" si="34"/>
        <v>176</v>
      </c>
      <c r="T47">
        <v>504</v>
      </c>
      <c r="U47">
        <v>3600</v>
      </c>
      <c r="V47" t="s">
        <v>471</v>
      </c>
      <c r="W47">
        <v>1802.48</v>
      </c>
      <c r="X47">
        <v>841.38400000000001</v>
      </c>
      <c r="Y47">
        <v>2.1419999999999999</v>
      </c>
      <c r="Z47">
        <v>9.0850000000000009</v>
      </c>
      <c r="AA47">
        <v>119.389121</v>
      </c>
      <c r="AB47">
        <v>3.9541230000000001</v>
      </c>
      <c r="AC47">
        <v>40.116064999999999</v>
      </c>
      <c r="AD47" s="1">
        <v>116</v>
      </c>
      <c r="AE47">
        <v>1</v>
      </c>
      <c r="AF47">
        <v>176</v>
      </c>
      <c r="AG47">
        <v>72</v>
      </c>
      <c r="AH47">
        <v>15.097522</v>
      </c>
      <c r="AI47">
        <v>385.6</v>
      </c>
      <c r="AJ47">
        <v>0</v>
      </c>
      <c r="AK47">
        <v>11</v>
      </c>
      <c r="AL47">
        <v>2168</v>
      </c>
      <c r="AM47" t="s">
        <v>491</v>
      </c>
      <c r="AN47" t="s">
        <v>634</v>
      </c>
      <c r="AO47">
        <v>1079.835</v>
      </c>
      <c r="AR47" t="s">
        <v>118</v>
      </c>
      <c r="AS47" t="s">
        <v>119</v>
      </c>
      <c r="AT47" t="s">
        <v>239</v>
      </c>
      <c r="AU47" t="s">
        <v>471</v>
      </c>
      <c r="AV47" t="s">
        <v>48</v>
      </c>
      <c r="AW47">
        <v>7</v>
      </c>
      <c r="BB47">
        <v>0.88167216478592469</v>
      </c>
      <c r="BC47" t="s">
        <v>69</v>
      </c>
      <c r="BF47" t="s">
        <v>118</v>
      </c>
      <c r="BG47" s="5" t="s">
        <v>119</v>
      </c>
      <c r="BH47" t="s">
        <v>471</v>
      </c>
      <c r="BI47">
        <v>3600</v>
      </c>
      <c r="BJ47">
        <v>7</v>
      </c>
      <c r="BK47" t="s">
        <v>239</v>
      </c>
      <c r="BL47" t="s">
        <v>248</v>
      </c>
      <c r="BM47">
        <v>0.88167216478592469</v>
      </c>
      <c r="BN47" t="s">
        <v>69</v>
      </c>
      <c r="BO47" t="s">
        <v>203</v>
      </c>
      <c r="BP47">
        <v>1802.4799999999998</v>
      </c>
    </row>
    <row r="48" spans="1:68" ht="16.5">
      <c r="A48" s="108" t="str">
        <f t="shared" si="18"/>
        <v>공영급행</v>
      </c>
      <c r="B48" s="109" t="str">
        <f t="shared" si="1"/>
        <v>김환</v>
      </c>
      <c r="C48" s="110" t="str">
        <f t="shared" si="19"/>
        <v>D</v>
      </c>
      <c r="D48" s="111">
        <f t="shared" si="20"/>
        <v>0.83551724137931038</v>
      </c>
      <c r="E48" s="112">
        <f t="shared" si="21"/>
        <v>2765</v>
      </c>
      <c r="F48" s="113" t="str">
        <f t="shared" si="22"/>
        <v>e음88</v>
      </c>
      <c r="G48" s="114" t="str">
        <f t="shared" si="23"/>
        <v>73아1556</v>
      </c>
      <c r="H48" s="115">
        <f t="shared" si="24"/>
        <v>1</v>
      </c>
      <c r="I48" s="116">
        <f t="shared" si="25"/>
        <v>1511.2460000000001</v>
      </c>
      <c r="J48" s="117">
        <f t="shared" si="26"/>
        <v>1.2526802922728215E-2</v>
      </c>
      <c r="K48" s="117">
        <f t="shared" si="27"/>
        <v>0.34535740574128543</v>
      </c>
      <c r="L48" s="117">
        <f t="shared" si="28"/>
        <v>0.30041436007109362</v>
      </c>
      <c r="M48" s="118">
        <f t="shared" si="29"/>
        <v>6.9690000000000003</v>
      </c>
      <c r="N48" s="119">
        <f t="shared" si="30"/>
        <v>0</v>
      </c>
      <c r="O48" s="119">
        <f t="shared" si="31"/>
        <v>0.8602173306000479</v>
      </c>
      <c r="P48" s="224">
        <f t="shared" si="32"/>
        <v>15</v>
      </c>
      <c r="Q48" s="225">
        <f t="shared" si="33"/>
        <v>0</v>
      </c>
      <c r="R48" s="225">
        <f t="shared" si="34"/>
        <v>13</v>
      </c>
      <c r="T48">
        <v>504</v>
      </c>
      <c r="U48">
        <v>2765</v>
      </c>
      <c r="V48" t="s">
        <v>313</v>
      </c>
      <c r="W48">
        <v>1511.2460000000001</v>
      </c>
      <c r="X48">
        <v>623.62599999999998</v>
      </c>
      <c r="Y48">
        <v>2.423</v>
      </c>
      <c r="Z48">
        <v>6.9690000000000003</v>
      </c>
      <c r="AA48">
        <v>95.948025000000001</v>
      </c>
      <c r="AB48">
        <v>1.2019219999999999</v>
      </c>
      <c r="AC48">
        <v>33.136361000000001</v>
      </c>
      <c r="AD48" s="1">
        <v>454</v>
      </c>
      <c r="AE48">
        <v>0</v>
      </c>
      <c r="AF48">
        <v>13</v>
      </c>
      <c r="AG48">
        <v>77</v>
      </c>
      <c r="AH48">
        <v>15.750673000000001</v>
      </c>
      <c r="AI48">
        <v>146.80000000000001</v>
      </c>
      <c r="AJ48">
        <v>0</v>
      </c>
      <c r="AK48">
        <v>15</v>
      </c>
      <c r="AL48">
        <v>6786</v>
      </c>
      <c r="AM48" t="s">
        <v>314</v>
      </c>
      <c r="AN48" t="s">
        <v>635</v>
      </c>
      <c r="AO48">
        <v>1511.2460000000001</v>
      </c>
      <c r="AR48" t="s">
        <v>118</v>
      </c>
      <c r="AS48" t="s">
        <v>128</v>
      </c>
      <c r="AT48" t="s">
        <v>268</v>
      </c>
      <c r="AU48" t="s">
        <v>313</v>
      </c>
      <c r="AV48" t="s">
        <v>48</v>
      </c>
      <c r="AW48">
        <v>1</v>
      </c>
      <c r="BB48">
        <v>0.83551724137931038</v>
      </c>
      <c r="BC48" t="s">
        <v>67</v>
      </c>
      <c r="BF48" t="s">
        <v>118</v>
      </c>
      <c r="BG48" t="s">
        <v>128</v>
      </c>
      <c r="BH48" t="s">
        <v>313</v>
      </c>
      <c r="BI48">
        <v>2765</v>
      </c>
      <c r="BJ48">
        <v>1</v>
      </c>
      <c r="BK48" t="s">
        <v>268</v>
      </c>
      <c r="BL48" t="s">
        <v>200</v>
      </c>
      <c r="BM48">
        <v>0.83551724137931038</v>
      </c>
      <c r="BN48" t="s">
        <v>67</v>
      </c>
      <c r="BO48" t="s">
        <v>205</v>
      </c>
      <c r="BP48">
        <v>1511.2460000000001</v>
      </c>
    </row>
    <row r="49" spans="1:68" ht="16.5">
      <c r="A49" s="125" t="str">
        <f t="shared" si="18"/>
        <v>공영급행</v>
      </c>
      <c r="B49" s="126" t="str">
        <f t="shared" si="1"/>
        <v>김흥규</v>
      </c>
      <c r="C49" s="127" t="str">
        <f t="shared" si="19"/>
        <v>F</v>
      </c>
      <c r="D49" s="128">
        <f t="shared" si="20"/>
        <v>0.78805643481665988</v>
      </c>
      <c r="E49" s="129">
        <f t="shared" si="21"/>
        <v>8784</v>
      </c>
      <c r="F49" s="130" t="str">
        <f t="shared" si="22"/>
        <v>14-1</v>
      </c>
      <c r="G49" s="131" t="str">
        <f t="shared" si="23"/>
        <v>70바3213</v>
      </c>
      <c r="H49" s="132">
        <f t="shared" si="24"/>
        <v>2</v>
      </c>
      <c r="I49" s="133">
        <f t="shared" si="25"/>
        <v>2010.806</v>
      </c>
      <c r="J49" s="134">
        <f t="shared" si="26"/>
        <v>1.4679872885777745E-2</v>
      </c>
      <c r="K49" s="134">
        <f t="shared" si="27"/>
        <v>0.37519979428031952</v>
      </c>
      <c r="L49" s="134">
        <f t="shared" si="28"/>
        <v>0.25860276923780812</v>
      </c>
      <c r="M49" s="135">
        <f t="shared" si="29"/>
        <v>12.35</v>
      </c>
      <c r="N49" s="136">
        <f t="shared" si="30"/>
        <v>0</v>
      </c>
      <c r="O49" s="136">
        <f t="shared" si="31"/>
        <v>1.9892520710600625</v>
      </c>
      <c r="P49" s="222">
        <f t="shared" si="32"/>
        <v>5</v>
      </c>
      <c r="Q49" s="223">
        <f t="shared" si="33"/>
        <v>0</v>
      </c>
      <c r="R49" s="223">
        <f t="shared" si="34"/>
        <v>40</v>
      </c>
      <c r="T49">
        <v>504</v>
      </c>
      <c r="U49">
        <v>8784</v>
      </c>
      <c r="V49" t="s">
        <v>417</v>
      </c>
      <c r="W49">
        <v>2010.806</v>
      </c>
      <c r="X49">
        <v>1053.6420000000001</v>
      </c>
      <c r="Y49">
        <v>1.9079999999999999</v>
      </c>
      <c r="Z49">
        <v>12.35</v>
      </c>
      <c r="AA49">
        <v>128.83939899999999</v>
      </c>
      <c r="AB49">
        <v>1.891346</v>
      </c>
      <c r="AC49">
        <v>48.340516000000001</v>
      </c>
      <c r="AD49" s="1">
        <v>520</v>
      </c>
      <c r="AE49">
        <v>0</v>
      </c>
      <c r="AF49">
        <v>40</v>
      </c>
      <c r="AG49">
        <v>72</v>
      </c>
      <c r="AH49">
        <v>15.607073</v>
      </c>
      <c r="AI49">
        <v>558</v>
      </c>
      <c r="AJ49">
        <v>0</v>
      </c>
      <c r="AK49">
        <v>5</v>
      </c>
      <c r="AL49">
        <v>732</v>
      </c>
      <c r="AM49" t="s">
        <v>418</v>
      </c>
      <c r="AN49" t="s">
        <v>636</v>
      </c>
      <c r="AO49">
        <v>1763.9929999999999</v>
      </c>
      <c r="AR49" t="s">
        <v>118</v>
      </c>
      <c r="AS49" t="s">
        <v>119</v>
      </c>
      <c r="AT49" t="s">
        <v>413</v>
      </c>
      <c r="AU49" t="s">
        <v>417</v>
      </c>
      <c r="AV49" t="s">
        <v>48</v>
      </c>
      <c r="AW49">
        <v>2</v>
      </c>
      <c r="BB49">
        <v>0.78805643481665988</v>
      </c>
      <c r="BC49" t="s">
        <v>70</v>
      </c>
      <c r="BF49" t="s">
        <v>118</v>
      </c>
      <c r="BG49" s="5" t="s">
        <v>119</v>
      </c>
      <c r="BH49" t="s">
        <v>417</v>
      </c>
      <c r="BI49">
        <v>8784</v>
      </c>
      <c r="BJ49">
        <v>2</v>
      </c>
      <c r="BK49" t="s">
        <v>413</v>
      </c>
      <c r="BL49" t="s">
        <v>250</v>
      </c>
      <c r="BM49">
        <v>0.78805643481665988</v>
      </c>
      <c r="BN49" t="s">
        <v>70</v>
      </c>
      <c r="BO49" t="s">
        <v>236</v>
      </c>
      <c r="BP49">
        <v>2010.806</v>
      </c>
    </row>
    <row r="50" spans="1:68" ht="16.5">
      <c r="A50" s="108" t="str">
        <f t="shared" si="18"/>
        <v>공영급행</v>
      </c>
      <c r="B50" s="109" t="str">
        <f t="shared" si="1"/>
        <v>문광호</v>
      </c>
      <c r="C50" s="110" t="str">
        <f t="shared" si="19"/>
        <v>F</v>
      </c>
      <c r="D50" s="111">
        <f t="shared" si="20"/>
        <v>0.78521739130434787</v>
      </c>
      <c r="E50" s="112">
        <f t="shared" si="21"/>
        <v>1080</v>
      </c>
      <c r="F50" s="113" t="str">
        <f t="shared" si="22"/>
        <v>14-1</v>
      </c>
      <c r="G50" s="114" t="str">
        <f t="shared" si="23"/>
        <v>70바3125</v>
      </c>
      <c r="H50" s="115">
        <f t="shared" si="24"/>
        <v>1</v>
      </c>
      <c r="I50" s="116">
        <f t="shared" si="25"/>
        <v>2014.9110000000001</v>
      </c>
      <c r="J50" s="117">
        <f t="shared" si="26"/>
        <v>3.3533940445682149E-2</v>
      </c>
      <c r="K50" s="117">
        <f t="shared" si="27"/>
        <v>0.34661287545935976</v>
      </c>
      <c r="L50" s="117">
        <f t="shared" si="28"/>
        <v>0.1454158521145599</v>
      </c>
      <c r="M50" s="118">
        <f t="shared" si="29"/>
        <v>15.593999999999999</v>
      </c>
      <c r="N50" s="119">
        <f t="shared" si="30"/>
        <v>0</v>
      </c>
      <c r="O50" s="119">
        <f t="shared" si="31"/>
        <v>11.563786192045207</v>
      </c>
      <c r="P50" s="224">
        <f t="shared" si="32"/>
        <v>16</v>
      </c>
      <c r="Q50" s="225">
        <f t="shared" si="33"/>
        <v>0</v>
      </c>
      <c r="R50" s="225">
        <f t="shared" si="34"/>
        <v>233</v>
      </c>
      <c r="T50">
        <v>504</v>
      </c>
      <c r="U50">
        <v>1080</v>
      </c>
      <c r="V50" t="s">
        <v>181</v>
      </c>
      <c r="W50">
        <v>2014.9110000000001</v>
      </c>
      <c r="X50">
        <v>1115.684</v>
      </c>
      <c r="Y50">
        <v>1.806</v>
      </c>
      <c r="Z50">
        <v>15.593999999999999</v>
      </c>
      <c r="AA50">
        <v>126.661345</v>
      </c>
      <c r="AB50">
        <v>4.2474540000000003</v>
      </c>
      <c r="AC50">
        <v>43.902453000000001</v>
      </c>
      <c r="AD50" s="1">
        <v>293</v>
      </c>
      <c r="AE50">
        <v>0</v>
      </c>
      <c r="AF50">
        <v>233</v>
      </c>
      <c r="AG50">
        <v>81</v>
      </c>
      <c r="AH50">
        <v>15.907859999999999</v>
      </c>
      <c r="AI50">
        <v>971.7</v>
      </c>
      <c r="AJ50">
        <v>0</v>
      </c>
      <c r="AK50">
        <v>16</v>
      </c>
      <c r="AL50">
        <v>3896</v>
      </c>
      <c r="AM50" t="s">
        <v>315</v>
      </c>
      <c r="AN50" t="s">
        <v>637</v>
      </c>
      <c r="AO50">
        <v>2014.9110000000001</v>
      </c>
      <c r="AR50" t="s">
        <v>118</v>
      </c>
      <c r="AS50" t="s">
        <v>119</v>
      </c>
      <c r="AT50" t="s">
        <v>207</v>
      </c>
      <c r="AU50" t="s">
        <v>181</v>
      </c>
      <c r="AV50" t="s">
        <v>48</v>
      </c>
      <c r="AW50">
        <v>1</v>
      </c>
      <c r="BB50">
        <v>0.78521739130434787</v>
      </c>
      <c r="BC50" t="s">
        <v>70</v>
      </c>
      <c r="BF50" t="s">
        <v>118</v>
      </c>
      <c r="BG50" t="s">
        <v>119</v>
      </c>
      <c r="BH50" t="s">
        <v>181</v>
      </c>
      <c r="BI50">
        <v>1080</v>
      </c>
      <c r="BJ50">
        <v>1</v>
      </c>
      <c r="BK50" t="s">
        <v>207</v>
      </c>
      <c r="BL50" t="s">
        <v>200</v>
      </c>
      <c r="BM50">
        <v>0.78521739130434787</v>
      </c>
      <c r="BN50" t="s">
        <v>70</v>
      </c>
      <c r="BO50" t="s">
        <v>236</v>
      </c>
      <c r="BP50">
        <v>2014.9110000000001</v>
      </c>
    </row>
    <row r="51" spans="1:68" ht="16.5">
      <c r="A51" s="125" t="str">
        <f t="shared" si="18"/>
        <v>공영급행</v>
      </c>
      <c r="B51" s="126" t="str">
        <f t="shared" si="1"/>
        <v>박상국</v>
      </c>
      <c r="C51" s="127" t="str">
        <f t="shared" si="19"/>
        <v>F</v>
      </c>
      <c r="D51" s="128">
        <f t="shared" si="20"/>
        <v>0.77614678407756676</v>
      </c>
      <c r="E51" s="129">
        <f t="shared" si="21"/>
        <v>2065</v>
      </c>
      <c r="F51" s="130" t="str">
        <f t="shared" si="22"/>
        <v>e음12</v>
      </c>
      <c r="G51" s="131" t="str">
        <f t="shared" si="23"/>
        <v>73아1572</v>
      </c>
      <c r="H51" s="132">
        <f t="shared" si="24"/>
        <v>12</v>
      </c>
      <c r="I51" s="133">
        <f t="shared" si="25"/>
        <v>1853.748</v>
      </c>
      <c r="J51" s="134">
        <f t="shared" si="26"/>
        <v>2.2880102362252713E-2</v>
      </c>
      <c r="K51" s="134">
        <f t="shared" si="27"/>
        <v>0.46249408901879074</v>
      </c>
      <c r="L51" s="134">
        <f t="shared" si="28"/>
        <v>0.42292695663056684</v>
      </c>
      <c r="M51" s="135">
        <f t="shared" si="29"/>
        <v>8.3780000000000001</v>
      </c>
      <c r="N51" s="136">
        <f t="shared" si="30"/>
        <v>1.942011535548521</v>
      </c>
      <c r="O51" s="136">
        <f t="shared" si="31"/>
        <v>8.9548309694737362</v>
      </c>
      <c r="P51" s="222">
        <f t="shared" si="32"/>
        <v>114</v>
      </c>
      <c r="Q51" s="223">
        <f t="shared" si="33"/>
        <v>36</v>
      </c>
      <c r="R51" s="223">
        <f t="shared" si="34"/>
        <v>166</v>
      </c>
      <c r="T51">
        <v>504</v>
      </c>
      <c r="U51">
        <v>2065</v>
      </c>
      <c r="V51" t="s">
        <v>638</v>
      </c>
      <c r="W51">
        <v>1853.748</v>
      </c>
      <c r="X51">
        <v>607.91399999999999</v>
      </c>
      <c r="Y51">
        <v>3.0489999999999999</v>
      </c>
      <c r="Z51">
        <v>8.3780000000000001</v>
      </c>
      <c r="AA51">
        <v>157.353317</v>
      </c>
      <c r="AB51">
        <v>3.60026</v>
      </c>
      <c r="AC51">
        <v>72.774979000000002</v>
      </c>
      <c r="AD51" s="1">
        <v>784</v>
      </c>
      <c r="AE51">
        <v>36</v>
      </c>
      <c r="AF51">
        <v>166</v>
      </c>
      <c r="AG51">
        <v>98</v>
      </c>
      <c r="AH51">
        <v>11.780799999999999</v>
      </c>
      <c r="AI51">
        <v>2116.8000000000002</v>
      </c>
      <c r="AJ51">
        <v>47.8</v>
      </c>
      <c r="AK51">
        <v>114</v>
      </c>
      <c r="AL51">
        <v>64876</v>
      </c>
      <c r="AM51" t="s">
        <v>639</v>
      </c>
      <c r="AN51" t="s">
        <v>640</v>
      </c>
      <c r="AO51">
        <v>398.68700000000001</v>
      </c>
      <c r="AR51" t="s">
        <v>118</v>
      </c>
      <c r="AS51" t="s">
        <v>121</v>
      </c>
      <c r="AT51" t="s">
        <v>254</v>
      </c>
      <c r="AU51" t="s">
        <v>638</v>
      </c>
      <c r="AV51" t="s">
        <v>252</v>
      </c>
      <c r="AW51">
        <v>12</v>
      </c>
      <c r="BB51">
        <v>0.77614678407756676</v>
      </c>
      <c r="BC51" t="s">
        <v>70</v>
      </c>
      <c r="BF51" t="s">
        <v>118</v>
      </c>
      <c r="BG51" t="s">
        <v>121</v>
      </c>
      <c r="BH51" t="s">
        <v>638</v>
      </c>
      <c r="BI51">
        <v>2065</v>
      </c>
      <c r="BJ51">
        <v>12</v>
      </c>
      <c r="BK51" t="s">
        <v>254</v>
      </c>
      <c r="BL51" t="s">
        <v>223</v>
      </c>
      <c r="BM51">
        <v>0.77614678407756676</v>
      </c>
      <c r="BN51" t="s">
        <v>70</v>
      </c>
      <c r="BO51" t="s">
        <v>236</v>
      </c>
      <c r="BP51">
        <v>1853.748</v>
      </c>
    </row>
    <row r="52" spans="1:68" ht="16.5">
      <c r="A52" s="108" t="str">
        <f t="shared" si="18"/>
        <v>공영급행</v>
      </c>
      <c r="B52" s="109" t="str">
        <f t="shared" si="1"/>
        <v>박상천</v>
      </c>
      <c r="C52" s="110" t="str">
        <f t="shared" si="19"/>
        <v>D</v>
      </c>
      <c r="D52" s="111">
        <f t="shared" si="20"/>
        <v>0.8158426482180321</v>
      </c>
      <c r="E52" s="112">
        <f t="shared" si="21"/>
        <v>9677</v>
      </c>
      <c r="F52" s="113" t="str">
        <f t="shared" si="22"/>
        <v>14-1</v>
      </c>
      <c r="G52" s="114" t="str">
        <f t="shared" si="23"/>
        <v>70바3132</v>
      </c>
      <c r="H52" s="115">
        <f t="shared" si="24"/>
        <v>2</v>
      </c>
      <c r="I52" s="116">
        <f t="shared" si="25"/>
        <v>2249.3500000000004</v>
      </c>
      <c r="J52" s="117">
        <f t="shared" si="26"/>
        <v>1.0281862405255048E-2</v>
      </c>
      <c r="K52" s="117">
        <f t="shared" si="27"/>
        <v>0.33833160305953652</v>
      </c>
      <c r="L52" s="117">
        <f t="shared" si="28"/>
        <v>0.18627603529908637</v>
      </c>
      <c r="M52" s="118">
        <f t="shared" si="29"/>
        <v>10.92</v>
      </c>
      <c r="N52" s="119">
        <f t="shared" si="30"/>
        <v>0</v>
      </c>
      <c r="O52" s="119">
        <f t="shared" si="31"/>
        <v>4.8903016426967794</v>
      </c>
      <c r="P52" s="224">
        <f t="shared" si="32"/>
        <v>5</v>
      </c>
      <c r="Q52" s="225">
        <f t="shared" si="33"/>
        <v>0</v>
      </c>
      <c r="R52" s="225">
        <f t="shared" si="34"/>
        <v>110</v>
      </c>
      <c r="T52">
        <v>504</v>
      </c>
      <c r="U52">
        <v>9677</v>
      </c>
      <c r="V52" t="s">
        <v>316</v>
      </c>
      <c r="W52">
        <v>2249.35</v>
      </c>
      <c r="X52">
        <v>1060.463</v>
      </c>
      <c r="Y52">
        <v>2.121</v>
      </c>
      <c r="Z52">
        <v>10.92</v>
      </c>
      <c r="AA52">
        <v>138.724673</v>
      </c>
      <c r="AB52">
        <v>1.4263479999999999</v>
      </c>
      <c r="AC52">
        <v>46.934941000000002</v>
      </c>
      <c r="AD52" s="1">
        <v>419</v>
      </c>
      <c r="AE52">
        <v>0</v>
      </c>
      <c r="AF52">
        <v>110</v>
      </c>
      <c r="AG52">
        <v>83</v>
      </c>
      <c r="AH52">
        <v>16.214490999999999</v>
      </c>
      <c r="AI52">
        <v>546.70000000000005</v>
      </c>
      <c r="AJ52">
        <v>4</v>
      </c>
      <c r="AK52">
        <v>5</v>
      </c>
      <c r="AL52">
        <v>974</v>
      </c>
      <c r="AM52" t="s">
        <v>317</v>
      </c>
      <c r="AN52" t="s">
        <v>641</v>
      </c>
      <c r="AO52">
        <v>2128.4940000000001</v>
      </c>
      <c r="AR52" t="s">
        <v>118</v>
      </c>
      <c r="AS52" t="s">
        <v>119</v>
      </c>
      <c r="AT52" t="s">
        <v>213</v>
      </c>
      <c r="AU52" t="s">
        <v>316</v>
      </c>
      <c r="AV52" t="s">
        <v>48</v>
      </c>
      <c r="AW52">
        <v>2</v>
      </c>
      <c r="BB52">
        <v>0.8158426482180321</v>
      </c>
      <c r="BC52" t="s">
        <v>67</v>
      </c>
      <c r="BF52" t="s">
        <v>118</v>
      </c>
      <c r="BG52" t="s">
        <v>119</v>
      </c>
      <c r="BH52" t="s">
        <v>316</v>
      </c>
      <c r="BI52">
        <v>9677</v>
      </c>
      <c r="BJ52">
        <v>2</v>
      </c>
      <c r="BK52" t="s">
        <v>213</v>
      </c>
      <c r="BL52" t="s">
        <v>250</v>
      </c>
      <c r="BM52">
        <v>0.8158426482180321</v>
      </c>
      <c r="BN52" t="s">
        <v>67</v>
      </c>
      <c r="BO52" t="s">
        <v>205</v>
      </c>
      <c r="BP52">
        <v>2249.3500000000004</v>
      </c>
    </row>
    <row r="53" spans="1:68" ht="16.5">
      <c r="A53" s="125" t="str">
        <f t="shared" si="18"/>
        <v>공영급행</v>
      </c>
      <c r="B53" s="126" t="str">
        <f t="shared" si="1"/>
        <v>박상철</v>
      </c>
      <c r="C53" s="127" t="str">
        <f t="shared" si="19"/>
        <v>D</v>
      </c>
      <c r="D53" s="128">
        <f t="shared" si="20"/>
        <v>0.82066422170015396</v>
      </c>
      <c r="E53" s="129">
        <f t="shared" si="21"/>
        <v>5710</v>
      </c>
      <c r="F53" s="130" t="str">
        <f t="shared" si="22"/>
        <v>e음88</v>
      </c>
      <c r="G53" s="131" t="str">
        <f t="shared" si="23"/>
        <v>73아1559</v>
      </c>
      <c r="H53" s="132">
        <f t="shared" si="24"/>
        <v>5</v>
      </c>
      <c r="I53" s="133">
        <f t="shared" si="25"/>
        <v>667.47500000000002</v>
      </c>
      <c r="J53" s="134">
        <f t="shared" si="26"/>
        <v>8.9663124180458603E-2</v>
      </c>
      <c r="K53" s="134">
        <f t="shared" si="27"/>
        <v>0.31422475812453488</v>
      </c>
      <c r="L53" s="134">
        <f t="shared" si="28"/>
        <v>0.29813850706018952</v>
      </c>
      <c r="M53" s="135">
        <f t="shared" si="29"/>
        <v>10.275</v>
      </c>
      <c r="N53" s="136">
        <f t="shared" si="30"/>
        <v>0</v>
      </c>
      <c r="O53" s="136">
        <f t="shared" si="31"/>
        <v>9.1744414176629174</v>
      </c>
      <c r="P53" s="222">
        <f t="shared" si="32"/>
        <v>21</v>
      </c>
      <c r="Q53" s="223">
        <f t="shared" si="33"/>
        <v>0</v>
      </c>
      <c r="R53" s="223">
        <f t="shared" si="34"/>
        <v>65</v>
      </c>
      <c r="T53">
        <v>504</v>
      </c>
      <c r="U53">
        <v>5710</v>
      </c>
      <c r="V53" t="s">
        <v>642</v>
      </c>
      <c r="W53">
        <v>708.49</v>
      </c>
      <c r="X53">
        <v>300.92599999999999</v>
      </c>
      <c r="Y53">
        <v>2.3540000000000001</v>
      </c>
      <c r="Z53">
        <v>10.275</v>
      </c>
      <c r="AA53">
        <v>45.147199999999998</v>
      </c>
      <c r="AB53">
        <v>4.0480390000000002</v>
      </c>
      <c r="AC53">
        <v>14.186368</v>
      </c>
      <c r="AD53" s="1">
        <v>199</v>
      </c>
      <c r="AE53">
        <v>0</v>
      </c>
      <c r="AF53">
        <v>65</v>
      </c>
      <c r="AG53">
        <v>74</v>
      </c>
      <c r="AH53">
        <v>15.692888999999999</v>
      </c>
      <c r="AI53">
        <v>387.1</v>
      </c>
      <c r="AJ53">
        <v>0</v>
      </c>
      <c r="AK53">
        <v>21</v>
      </c>
      <c r="AL53">
        <v>3075</v>
      </c>
      <c r="AM53" t="s">
        <v>500</v>
      </c>
      <c r="AN53" t="s">
        <v>643</v>
      </c>
      <c r="AO53">
        <v>254.048</v>
      </c>
      <c r="AR53" t="s">
        <v>118</v>
      </c>
      <c r="AS53" t="s">
        <v>128</v>
      </c>
      <c r="AT53" t="s">
        <v>271</v>
      </c>
      <c r="AU53" t="s">
        <v>642</v>
      </c>
      <c r="AV53" t="s">
        <v>48</v>
      </c>
      <c r="AW53">
        <v>5</v>
      </c>
      <c r="BB53">
        <v>0.82066422170015396</v>
      </c>
      <c r="BC53" t="s">
        <v>67</v>
      </c>
      <c r="BF53" t="s">
        <v>118</v>
      </c>
      <c r="BG53" t="s">
        <v>128</v>
      </c>
      <c r="BH53" t="s">
        <v>642</v>
      </c>
      <c r="BI53">
        <v>5710</v>
      </c>
      <c r="BJ53">
        <v>5</v>
      </c>
      <c r="BK53" t="s">
        <v>271</v>
      </c>
      <c r="BL53" t="s">
        <v>273</v>
      </c>
      <c r="BM53">
        <v>0.82066422170015396</v>
      </c>
      <c r="BN53" t="s">
        <v>67</v>
      </c>
      <c r="BO53" t="s">
        <v>205</v>
      </c>
      <c r="BP53">
        <v>667.47500000000002</v>
      </c>
    </row>
    <row r="54" spans="1:68" ht="16.5">
      <c r="A54" s="108" t="str">
        <f t="shared" si="18"/>
        <v>공영급행</v>
      </c>
      <c r="B54" s="109" t="str">
        <f t="shared" si="1"/>
        <v>박승구</v>
      </c>
      <c r="C54" s="110" t="str">
        <f t="shared" si="19"/>
        <v>D</v>
      </c>
      <c r="D54" s="111">
        <f t="shared" si="20"/>
        <v>0.83313639556076136</v>
      </c>
      <c r="E54" s="112">
        <f t="shared" si="21"/>
        <v>7269</v>
      </c>
      <c r="F54" s="113" t="str">
        <f t="shared" si="22"/>
        <v>14-1</v>
      </c>
      <c r="G54" s="114" t="str">
        <f t="shared" si="23"/>
        <v>70바3210</v>
      </c>
      <c r="H54" s="115">
        <f t="shared" si="24"/>
        <v>10</v>
      </c>
      <c r="I54" s="116">
        <f t="shared" si="25"/>
        <v>2654.4649999999997</v>
      </c>
      <c r="J54" s="117">
        <f t="shared" si="26"/>
        <v>3.112362418418322E-2</v>
      </c>
      <c r="K54" s="117">
        <f t="shared" si="27"/>
        <v>0.36160784864105361</v>
      </c>
      <c r="L54" s="117">
        <f t="shared" si="28"/>
        <v>0.20004030944088547</v>
      </c>
      <c r="M54" s="118">
        <f t="shared" si="29"/>
        <v>11.923</v>
      </c>
      <c r="N54" s="119">
        <f t="shared" si="30"/>
        <v>0.79111986784530963</v>
      </c>
      <c r="O54" s="119">
        <f t="shared" si="31"/>
        <v>13.449037753370265</v>
      </c>
      <c r="P54" s="224">
        <f t="shared" si="32"/>
        <v>22</v>
      </c>
      <c r="Q54" s="225">
        <f t="shared" si="33"/>
        <v>21</v>
      </c>
      <c r="R54" s="225">
        <f t="shared" si="34"/>
        <v>357</v>
      </c>
      <c r="T54">
        <v>504</v>
      </c>
      <c r="U54">
        <v>7269</v>
      </c>
      <c r="V54" t="s">
        <v>644</v>
      </c>
      <c r="W54">
        <v>2654.4650000000001</v>
      </c>
      <c r="X54">
        <v>1338.056</v>
      </c>
      <c r="Y54">
        <v>1.984</v>
      </c>
      <c r="Z54">
        <v>11.923</v>
      </c>
      <c r="AA54">
        <v>172.85744</v>
      </c>
      <c r="AB54">
        <v>5.37995</v>
      </c>
      <c r="AC54">
        <v>62.506607000000002</v>
      </c>
      <c r="AD54" s="1">
        <v>531</v>
      </c>
      <c r="AE54">
        <v>21</v>
      </c>
      <c r="AF54">
        <v>357</v>
      </c>
      <c r="AG54">
        <v>78</v>
      </c>
      <c r="AH54">
        <v>15.356382</v>
      </c>
      <c r="AI54">
        <v>1467.4</v>
      </c>
      <c r="AJ54">
        <v>0</v>
      </c>
      <c r="AK54">
        <v>22</v>
      </c>
      <c r="AL54">
        <v>6274</v>
      </c>
      <c r="AM54" t="s">
        <v>502</v>
      </c>
      <c r="AN54" t="s">
        <v>645</v>
      </c>
      <c r="AO54">
        <v>1184.0999999999999</v>
      </c>
      <c r="AR54" t="s">
        <v>118</v>
      </c>
      <c r="AS54" t="s">
        <v>119</v>
      </c>
      <c r="AT54" t="s">
        <v>248</v>
      </c>
      <c r="AU54" t="s">
        <v>644</v>
      </c>
      <c r="AV54" t="s">
        <v>48</v>
      </c>
      <c r="AW54">
        <v>10</v>
      </c>
      <c r="BB54">
        <v>0.83313639556076136</v>
      </c>
      <c r="BC54" t="s">
        <v>67</v>
      </c>
      <c r="BF54" t="s">
        <v>118</v>
      </c>
      <c r="BG54" t="s">
        <v>119</v>
      </c>
      <c r="BH54" t="s">
        <v>644</v>
      </c>
      <c r="BI54">
        <v>7269</v>
      </c>
      <c r="BJ54">
        <v>10</v>
      </c>
      <c r="BK54" t="s">
        <v>248</v>
      </c>
      <c r="BL54" t="s">
        <v>242</v>
      </c>
      <c r="BM54">
        <v>0.83313639556076136</v>
      </c>
      <c r="BN54" t="s">
        <v>67</v>
      </c>
      <c r="BO54" t="s">
        <v>205</v>
      </c>
      <c r="BP54">
        <v>2654.4649999999997</v>
      </c>
    </row>
    <row r="55" spans="1:68" ht="16.5">
      <c r="A55" s="125" t="str">
        <f t="shared" si="18"/>
        <v>공영급행</v>
      </c>
      <c r="B55" s="126" t="str">
        <f t="shared" si="1"/>
        <v>박승기</v>
      </c>
      <c r="C55" s="127" t="str">
        <f t="shared" si="19"/>
        <v>S</v>
      </c>
      <c r="D55" s="128">
        <f t="shared" si="20"/>
        <v>1.1113333333333335</v>
      </c>
      <c r="E55" s="129">
        <f t="shared" si="21"/>
        <v>8030</v>
      </c>
      <c r="F55" s="130" t="str">
        <f t="shared" si="22"/>
        <v>e음12</v>
      </c>
      <c r="G55" s="131" t="str">
        <f t="shared" si="23"/>
        <v>73아1571</v>
      </c>
      <c r="H55" s="132">
        <f t="shared" si="24"/>
        <v>1</v>
      </c>
      <c r="I55" s="133">
        <f t="shared" si="25"/>
        <v>1307.0840000000001</v>
      </c>
      <c r="J55" s="134">
        <f t="shared" si="26"/>
        <v>3.3131119910107551E-4</v>
      </c>
      <c r="K55" s="134">
        <f t="shared" si="27"/>
        <v>0.37393853559134604</v>
      </c>
      <c r="L55" s="134">
        <f t="shared" si="28"/>
        <v>0.39783212096544673</v>
      </c>
      <c r="M55" s="135">
        <f t="shared" si="29"/>
        <v>4.0350000000000001</v>
      </c>
      <c r="N55" s="136">
        <f t="shared" si="30"/>
        <v>1.6066297192835348</v>
      </c>
      <c r="O55" s="136">
        <f t="shared" si="31"/>
        <v>2.2186791361534528</v>
      </c>
      <c r="P55" s="222">
        <f t="shared" si="32"/>
        <v>70</v>
      </c>
      <c r="Q55" s="223">
        <f t="shared" si="33"/>
        <v>21</v>
      </c>
      <c r="R55" s="223">
        <f t="shared" si="34"/>
        <v>29</v>
      </c>
      <c r="T55">
        <v>504</v>
      </c>
      <c r="U55">
        <v>8030</v>
      </c>
      <c r="V55" t="s">
        <v>318</v>
      </c>
      <c r="W55">
        <v>1307.0840000000001</v>
      </c>
      <c r="X55">
        <v>261.37299999999999</v>
      </c>
      <c r="Y55">
        <v>5.0010000000000003</v>
      </c>
      <c r="Z55">
        <v>4.0350000000000001</v>
      </c>
      <c r="AA55">
        <v>89.7072</v>
      </c>
      <c r="AB55">
        <v>2.9721000000000001E-2</v>
      </c>
      <c r="AC55">
        <v>33.544978999999998</v>
      </c>
      <c r="AD55" s="1">
        <v>520</v>
      </c>
      <c r="AE55">
        <v>21</v>
      </c>
      <c r="AF55">
        <v>29</v>
      </c>
      <c r="AG55">
        <v>107</v>
      </c>
      <c r="AH55">
        <v>14.570558</v>
      </c>
      <c r="AI55">
        <v>628.20000000000005</v>
      </c>
      <c r="AJ55">
        <v>151.30000000000001</v>
      </c>
      <c r="AK55">
        <v>70</v>
      </c>
      <c r="AL55">
        <v>19899</v>
      </c>
      <c r="AM55" t="s">
        <v>319</v>
      </c>
      <c r="AN55" t="s">
        <v>646</v>
      </c>
      <c r="AO55">
        <v>1307.0840000000001</v>
      </c>
      <c r="AR55" t="s">
        <v>118</v>
      </c>
      <c r="AS55" t="s">
        <v>121</v>
      </c>
      <c r="AT55" t="s">
        <v>211</v>
      </c>
      <c r="AU55" t="s">
        <v>318</v>
      </c>
      <c r="AV55" t="s">
        <v>252</v>
      </c>
      <c r="AW55">
        <v>1</v>
      </c>
      <c r="BB55">
        <v>1.1113333333333335</v>
      </c>
      <c r="BC55" t="s">
        <v>71</v>
      </c>
      <c r="BF55" t="s">
        <v>118</v>
      </c>
      <c r="BG55" s="5" t="s">
        <v>121</v>
      </c>
      <c r="BH55" t="s">
        <v>318</v>
      </c>
      <c r="BI55">
        <v>8030</v>
      </c>
      <c r="BJ55">
        <v>1</v>
      </c>
      <c r="BK55" t="s">
        <v>211</v>
      </c>
      <c r="BL55" t="s">
        <v>200</v>
      </c>
      <c r="BM55">
        <v>1.1113333333333335</v>
      </c>
      <c r="BN55" t="s">
        <v>71</v>
      </c>
      <c r="BO55" t="s">
        <v>202</v>
      </c>
      <c r="BP55">
        <v>1307.0840000000001</v>
      </c>
    </row>
    <row r="56" spans="1:68" ht="16.5">
      <c r="A56" s="108" t="str">
        <f t="shared" si="18"/>
        <v>공영급행</v>
      </c>
      <c r="B56" s="109" t="str">
        <f t="shared" si="1"/>
        <v>박용민</v>
      </c>
      <c r="C56" s="110" t="str">
        <f t="shared" si="19"/>
        <v>B</v>
      </c>
      <c r="D56" s="111">
        <f t="shared" si="20"/>
        <v>0.94517241379310346</v>
      </c>
      <c r="E56" s="112">
        <f t="shared" si="21"/>
        <v>5040</v>
      </c>
      <c r="F56" s="113" t="str">
        <f t="shared" si="22"/>
        <v>e음84</v>
      </c>
      <c r="G56" s="114" t="str">
        <f t="shared" si="23"/>
        <v>73아1554</v>
      </c>
      <c r="H56" s="115">
        <f t="shared" si="24"/>
        <v>1</v>
      </c>
      <c r="I56" s="116">
        <f t="shared" si="25"/>
        <v>1478.6489999999999</v>
      </c>
      <c r="J56" s="117">
        <f t="shared" si="26"/>
        <v>1.6113378366299336E-2</v>
      </c>
      <c r="K56" s="117">
        <f t="shared" si="27"/>
        <v>0.27687261374229055</v>
      </c>
      <c r="L56" s="117">
        <f t="shared" si="28"/>
        <v>0.26104910631258671</v>
      </c>
      <c r="M56" s="118">
        <f t="shared" si="29"/>
        <v>7.032</v>
      </c>
      <c r="N56" s="119">
        <f t="shared" si="30"/>
        <v>0</v>
      </c>
      <c r="O56" s="119">
        <f t="shared" si="31"/>
        <v>3.3138358055224737</v>
      </c>
      <c r="P56" s="224">
        <f t="shared" si="32"/>
        <v>1</v>
      </c>
      <c r="Q56" s="225">
        <f t="shared" si="33"/>
        <v>0</v>
      </c>
      <c r="R56" s="225">
        <f t="shared" si="34"/>
        <v>49</v>
      </c>
      <c r="T56">
        <v>504</v>
      </c>
      <c r="U56">
        <v>5040</v>
      </c>
      <c r="V56" t="s">
        <v>182</v>
      </c>
      <c r="W56">
        <v>1478.6489999999999</v>
      </c>
      <c r="X56">
        <v>539.49699999999996</v>
      </c>
      <c r="Y56">
        <v>2.7410000000000001</v>
      </c>
      <c r="Z56">
        <v>7.032</v>
      </c>
      <c r="AA56">
        <v>78.313000000000002</v>
      </c>
      <c r="AB56">
        <v>1.261887</v>
      </c>
      <c r="AC56">
        <v>21.682725000000001</v>
      </c>
      <c r="AD56" s="1">
        <v>386</v>
      </c>
      <c r="AE56">
        <v>0</v>
      </c>
      <c r="AF56">
        <v>49</v>
      </c>
      <c r="AG56">
        <v>72</v>
      </c>
      <c r="AH56">
        <v>18.881271000000002</v>
      </c>
      <c r="AI56">
        <v>137.5</v>
      </c>
      <c r="AJ56">
        <v>0</v>
      </c>
      <c r="AK56">
        <v>1</v>
      </c>
      <c r="AL56">
        <v>163</v>
      </c>
      <c r="AM56" t="s">
        <v>320</v>
      </c>
      <c r="AN56" t="s">
        <v>647</v>
      </c>
      <c r="AO56">
        <v>1478.6489999999999</v>
      </c>
      <c r="AR56" t="s">
        <v>118</v>
      </c>
      <c r="AS56" t="s">
        <v>126</v>
      </c>
      <c r="AT56" t="s">
        <v>221</v>
      </c>
      <c r="AU56" t="s">
        <v>182</v>
      </c>
      <c r="AV56" t="s">
        <v>48</v>
      </c>
      <c r="AW56">
        <v>1</v>
      </c>
      <c r="BB56">
        <v>0.94517241379310346</v>
      </c>
      <c r="BC56" t="s">
        <v>68</v>
      </c>
      <c r="BF56" t="s">
        <v>118</v>
      </c>
      <c r="BG56" t="s">
        <v>126</v>
      </c>
      <c r="BH56" t="s">
        <v>182</v>
      </c>
      <c r="BI56">
        <v>5040</v>
      </c>
      <c r="BJ56">
        <v>1</v>
      </c>
      <c r="BK56" t="s">
        <v>221</v>
      </c>
      <c r="BL56" t="s">
        <v>200</v>
      </c>
      <c r="BM56">
        <v>0.94517241379310346</v>
      </c>
      <c r="BN56" t="s">
        <v>68</v>
      </c>
      <c r="BO56" t="s">
        <v>201</v>
      </c>
      <c r="BP56">
        <v>1478.6489999999999</v>
      </c>
    </row>
    <row r="57" spans="1:68" ht="16.5">
      <c r="A57" s="125" t="str">
        <f t="shared" si="18"/>
        <v>공영급행</v>
      </c>
      <c r="B57" s="126" t="str">
        <f t="shared" si="1"/>
        <v>박윤만</v>
      </c>
      <c r="C57" s="127" t="str">
        <f t="shared" si="19"/>
        <v>C</v>
      </c>
      <c r="D57" s="128">
        <f t="shared" si="20"/>
        <v>0.86042550168880083</v>
      </c>
      <c r="E57" s="129">
        <f t="shared" si="21"/>
        <v>1797</v>
      </c>
      <c r="F57" s="130" t="str">
        <f t="shared" si="22"/>
        <v>e음31</v>
      </c>
      <c r="G57" s="131" t="str">
        <f t="shared" si="23"/>
        <v>73아1578</v>
      </c>
      <c r="H57" s="132">
        <f t="shared" si="24"/>
        <v>3</v>
      </c>
      <c r="I57" s="133">
        <f t="shared" si="25"/>
        <v>2162.38</v>
      </c>
      <c r="J57" s="134">
        <f t="shared" si="26"/>
        <v>2.7221607697341364E-2</v>
      </c>
      <c r="K57" s="134">
        <f t="shared" si="27"/>
        <v>0.36573752483531358</v>
      </c>
      <c r="L57" s="134">
        <f t="shared" si="28"/>
        <v>0.40325937161830944</v>
      </c>
      <c r="M57" s="135">
        <f t="shared" si="29"/>
        <v>7.617</v>
      </c>
      <c r="N57" s="136">
        <f t="shared" si="30"/>
        <v>4.6245340781916222E-2</v>
      </c>
      <c r="O57" s="136">
        <f t="shared" si="31"/>
        <v>2.5434937430053921</v>
      </c>
      <c r="P57" s="222">
        <f t="shared" si="32"/>
        <v>20</v>
      </c>
      <c r="Q57" s="223">
        <f t="shared" si="33"/>
        <v>1</v>
      </c>
      <c r="R57" s="223">
        <f t="shared" si="34"/>
        <v>55</v>
      </c>
      <c r="T57">
        <v>504</v>
      </c>
      <c r="U57">
        <v>1797</v>
      </c>
      <c r="V57" t="s">
        <v>183</v>
      </c>
      <c r="W57">
        <v>2162.38</v>
      </c>
      <c r="X57">
        <v>679.80100000000004</v>
      </c>
      <c r="Y57">
        <v>3.181</v>
      </c>
      <c r="Z57">
        <v>7.617</v>
      </c>
      <c r="AA57">
        <v>152.61383699999999</v>
      </c>
      <c r="AB57">
        <v>4.1543939999999999</v>
      </c>
      <c r="AC57">
        <v>55.816606999999998</v>
      </c>
      <c r="AD57" s="1">
        <v>872</v>
      </c>
      <c r="AE57">
        <v>1</v>
      </c>
      <c r="AF57">
        <v>55</v>
      </c>
      <c r="AG57">
        <v>98</v>
      </c>
      <c r="AH57">
        <v>14.168964000000001</v>
      </c>
      <c r="AI57">
        <v>491.8</v>
      </c>
      <c r="AJ57">
        <v>6.5</v>
      </c>
      <c r="AK57">
        <v>20</v>
      </c>
      <c r="AL57">
        <v>8092</v>
      </c>
      <c r="AM57" t="s">
        <v>321</v>
      </c>
      <c r="AN57" t="s">
        <v>648</v>
      </c>
      <c r="AO57">
        <v>1182.056</v>
      </c>
      <c r="AR57" t="s">
        <v>118</v>
      </c>
      <c r="AS57" t="s">
        <v>124</v>
      </c>
      <c r="AT57" t="s">
        <v>222</v>
      </c>
      <c r="AU57" t="s">
        <v>183</v>
      </c>
      <c r="AV57" t="s">
        <v>252</v>
      </c>
      <c r="AW57">
        <v>3</v>
      </c>
      <c r="BB57">
        <v>0.86042550168880083</v>
      </c>
      <c r="BC57" t="s">
        <v>69</v>
      </c>
      <c r="BF57" t="s">
        <v>118</v>
      </c>
      <c r="BG57" t="s">
        <v>124</v>
      </c>
      <c r="BH57" t="s">
        <v>183</v>
      </c>
      <c r="BI57">
        <v>1797</v>
      </c>
      <c r="BJ57">
        <v>3</v>
      </c>
      <c r="BK57" t="s">
        <v>222</v>
      </c>
      <c r="BL57" t="s">
        <v>273</v>
      </c>
      <c r="BM57">
        <v>0.86042550168880083</v>
      </c>
      <c r="BN57" t="s">
        <v>69</v>
      </c>
      <c r="BO57" t="s">
        <v>203</v>
      </c>
      <c r="BP57">
        <v>2162.38</v>
      </c>
    </row>
    <row r="58" spans="1:68" ht="16.5">
      <c r="A58" s="108" t="str">
        <f t="shared" si="18"/>
        <v>공영급행</v>
      </c>
      <c r="B58" s="109" t="str">
        <f t="shared" si="1"/>
        <v>박충래</v>
      </c>
      <c r="C58" s="110" t="str">
        <f t="shared" si="19"/>
        <v>B</v>
      </c>
      <c r="D58" s="111">
        <f t="shared" si="20"/>
        <v>0.92597309756764623</v>
      </c>
      <c r="E58" s="112">
        <f t="shared" si="21"/>
        <v>2818</v>
      </c>
      <c r="F58" s="113" t="str">
        <f t="shared" si="22"/>
        <v>14-1</v>
      </c>
      <c r="G58" s="114" t="str">
        <f t="shared" si="23"/>
        <v>70바3213</v>
      </c>
      <c r="H58" s="115">
        <f t="shared" si="24"/>
        <v>2</v>
      </c>
      <c r="I58" s="116">
        <f t="shared" si="25"/>
        <v>1951.3420000000001</v>
      </c>
      <c r="J58" s="117">
        <f t="shared" si="26"/>
        <v>3.4627846818651789E-2</v>
      </c>
      <c r="K58" s="117">
        <f t="shared" si="27"/>
        <v>0.36535708422986624</v>
      </c>
      <c r="L58" s="117">
        <f t="shared" si="28"/>
        <v>0.16296476988657035</v>
      </c>
      <c r="M58" s="118">
        <f t="shared" si="29"/>
        <v>9.1910000000000007</v>
      </c>
      <c r="N58" s="119">
        <f t="shared" si="30"/>
        <v>0</v>
      </c>
      <c r="O58" s="119">
        <f t="shared" si="31"/>
        <v>1.2299227915967574</v>
      </c>
      <c r="P58" s="224">
        <f t="shared" si="32"/>
        <v>11</v>
      </c>
      <c r="Q58" s="225">
        <f t="shared" si="33"/>
        <v>0</v>
      </c>
      <c r="R58" s="225">
        <f t="shared" si="34"/>
        <v>24</v>
      </c>
      <c r="T58">
        <v>504</v>
      </c>
      <c r="U58">
        <v>2818</v>
      </c>
      <c r="V58" t="s">
        <v>419</v>
      </c>
      <c r="W58">
        <v>1951.3420000000001</v>
      </c>
      <c r="X58">
        <v>869.39099999999996</v>
      </c>
      <c r="Y58">
        <v>2.2440000000000002</v>
      </c>
      <c r="Z58">
        <v>9.1910000000000007</v>
      </c>
      <c r="AA58">
        <v>129.20607000000001</v>
      </c>
      <c r="AB58">
        <v>4.4741280000000003</v>
      </c>
      <c r="AC58">
        <v>47.206353</v>
      </c>
      <c r="AD58" s="1">
        <v>318</v>
      </c>
      <c r="AE58">
        <v>0</v>
      </c>
      <c r="AF58">
        <v>24</v>
      </c>
      <c r="AG58">
        <v>70</v>
      </c>
      <c r="AH58">
        <v>15.102556</v>
      </c>
      <c r="AI58">
        <v>120.5</v>
      </c>
      <c r="AJ58">
        <v>0</v>
      </c>
      <c r="AK58">
        <v>11</v>
      </c>
      <c r="AL58">
        <v>4783</v>
      </c>
      <c r="AM58" t="s">
        <v>420</v>
      </c>
      <c r="AN58" t="s">
        <v>649</v>
      </c>
      <c r="AO58">
        <v>1705.14</v>
      </c>
      <c r="AR58" t="s">
        <v>118</v>
      </c>
      <c r="AS58" t="s">
        <v>119</v>
      </c>
      <c r="AT58" t="s">
        <v>413</v>
      </c>
      <c r="AU58" t="s">
        <v>419</v>
      </c>
      <c r="AV58" t="s">
        <v>48</v>
      </c>
      <c r="AW58">
        <v>2</v>
      </c>
      <c r="BB58">
        <v>0.92597309756764623</v>
      </c>
      <c r="BC58" t="s">
        <v>68</v>
      </c>
      <c r="BF58" t="s">
        <v>118</v>
      </c>
      <c r="BG58" t="s">
        <v>119</v>
      </c>
      <c r="BH58" t="s">
        <v>419</v>
      </c>
      <c r="BI58">
        <v>2818</v>
      </c>
      <c r="BJ58">
        <v>2</v>
      </c>
      <c r="BK58" t="s">
        <v>413</v>
      </c>
      <c r="BL58" t="s">
        <v>250</v>
      </c>
      <c r="BM58">
        <v>0.92597309756764623</v>
      </c>
      <c r="BN58" t="s">
        <v>68</v>
      </c>
      <c r="BO58" t="s">
        <v>201</v>
      </c>
      <c r="BP58">
        <v>1951.3420000000001</v>
      </c>
    </row>
    <row r="59" spans="1:68" ht="16.5">
      <c r="A59" s="125" t="str">
        <f t="shared" si="18"/>
        <v>공영급행</v>
      </c>
      <c r="B59" s="126" t="str">
        <f t="shared" si="1"/>
        <v>배해성</v>
      </c>
      <c r="C59" s="127" t="str">
        <f t="shared" si="19"/>
        <v>A</v>
      </c>
      <c r="D59" s="128">
        <f t="shared" si="20"/>
        <v>0.98847826086956525</v>
      </c>
      <c r="E59" s="129">
        <f t="shared" si="21"/>
        <v>4004</v>
      </c>
      <c r="F59" s="130" t="str">
        <f t="shared" si="22"/>
        <v>e음31</v>
      </c>
      <c r="G59" s="131" t="str">
        <f t="shared" si="23"/>
        <v>73아1579</v>
      </c>
      <c r="H59" s="132">
        <f t="shared" si="24"/>
        <v>1</v>
      </c>
      <c r="I59" s="133">
        <f t="shared" si="25"/>
        <v>1917.867</v>
      </c>
      <c r="J59" s="134">
        <f t="shared" si="26"/>
        <v>1.6735053082345526E-2</v>
      </c>
      <c r="K59" s="134">
        <f t="shared" si="27"/>
        <v>0.49259279792841243</v>
      </c>
      <c r="L59" s="134">
        <f t="shared" si="28"/>
        <v>0.51671987682148968</v>
      </c>
      <c r="M59" s="135">
        <f t="shared" si="29"/>
        <v>7.3739999999999997</v>
      </c>
      <c r="N59" s="136">
        <f t="shared" si="30"/>
        <v>0.10428251802653678</v>
      </c>
      <c r="O59" s="136">
        <f t="shared" si="31"/>
        <v>2.6592042096766879</v>
      </c>
      <c r="P59" s="222">
        <f t="shared" si="32"/>
        <v>114</v>
      </c>
      <c r="Q59" s="223">
        <f t="shared" si="33"/>
        <v>2</v>
      </c>
      <c r="R59" s="223">
        <f t="shared" si="34"/>
        <v>51</v>
      </c>
      <c r="T59">
        <v>504</v>
      </c>
      <c r="U59">
        <v>4004</v>
      </c>
      <c r="V59" t="s">
        <v>421</v>
      </c>
      <c r="W59">
        <v>1917.867</v>
      </c>
      <c r="X59">
        <v>421.82799999999997</v>
      </c>
      <c r="Y59">
        <v>4.5469999999999997</v>
      </c>
      <c r="Z59">
        <v>7.3739999999999997</v>
      </c>
      <c r="AA59">
        <v>166.88109600000001</v>
      </c>
      <c r="AB59">
        <v>2.792764</v>
      </c>
      <c r="AC59">
        <v>82.204425999999998</v>
      </c>
      <c r="AD59" s="1">
        <v>991</v>
      </c>
      <c r="AE59">
        <v>2</v>
      </c>
      <c r="AF59">
        <v>51</v>
      </c>
      <c r="AG59">
        <v>99</v>
      </c>
      <c r="AH59">
        <v>11.492416</v>
      </c>
      <c r="AI59">
        <v>1434.2</v>
      </c>
      <c r="AJ59">
        <v>127.6</v>
      </c>
      <c r="AK59">
        <v>114</v>
      </c>
      <c r="AL59">
        <v>93428</v>
      </c>
      <c r="AM59" t="s">
        <v>422</v>
      </c>
      <c r="AN59" t="s">
        <v>650</v>
      </c>
      <c r="AO59">
        <v>1917.867</v>
      </c>
      <c r="AR59" t="s">
        <v>118</v>
      </c>
      <c r="AS59" t="s">
        <v>124</v>
      </c>
      <c r="AT59" t="s">
        <v>261</v>
      </c>
      <c r="AU59" t="s">
        <v>421</v>
      </c>
      <c r="AV59" t="s">
        <v>252</v>
      </c>
      <c r="AW59">
        <v>1</v>
      </c>
      <c r="BB59">
        <v>0.98847826086956525</v>
      </c>
      <c r="BC59" t="s">
        <v>66</v>
      </c>
      <c r="BF59" t="s">
        <v>118</v>
      </c>
      <c r="BG59" t="s">
        <v>124</v>
      </c>
      <c r="BH59" t="s">
        <v>421</v>
      </c>
      <c r="BI59">
        <v>4004</v>
      </c>
      <c r="BJ59">
        <v>1</v>
      </c>
      <c r="BK59" t="s">
        <v>261</v>
      </c>
      <c r="BL59" t="s">
        <v>200</v>
      </c>
      <c r="BM59">
        <v>0.98847826086956525</v>
      </c>
      <c r="BN59" t="s">
        <v>66</v>
      </c>
      <c r="BO59" t="s">
        <v>204</v>
      </c>
      <c r="BP59">
        <v>1917.867</v>
      </c>
    </row>
    <row r="60" spans="1:68" ht="16.5">
      <c r="A60" s="108" t="str">
        <f t="shared" si="18"/>
        <v>공영급행</v>
      </c>
      <c r="B60" s="109" t="str">
        <f t="shared" si="1"/>
        <v>백경인</v>
      </c>
      <c r="C60" s="110" t="str">
        <f t="shared" si="19"/>
        <v>D</v>
      </c>
      <c r="D60" s="111">
        <f t="shared" si="20"/>
        <v>0.83000000000000007</v>
      </c>
      <c r="E60" s="112">
        <f t="shared" si="21"/>
        <v>2942</v>
      </c>
      <c r="F60" s="113" t="str">
        <f t="shared" si="22"/>
        <v>14-1</v>
      </c>
      <c r="G60" s="114" t="str">
        <f t="shared" si="23"/>
        <v>70바3125</v>
      </c>
      <c r="H60" s="115">
        <f t="shared" si="24"/>
        <v>1</v>
      </c>
      <c r="I60" s="116">
        <f t="shared" si="25"/>
        <v>2099.8090000000002</v>
      </c>
      <c r="J60" s="117">
        <f t="shared" si="26"/>
        <v>1.0301545327623757E-2</v>
      </c>
      <c r="K60" s="117">
        <f t="shared" si="27"/>
        <v>0.34707510061177244</v>
      </c>
      <c r="L60" s="117">
        <f t="shared" si="28"/>
        <v>0.16858676193882394</v>
      </c>
      <c r="M60" s="118">
        <f t="shared" si="29"/>
        <v>13.141</v>
      </c>
      <c r="N60" s="119">
        <f t="shared" si="30"/>
        <v>0</v>
      </c>
      <c r="O60" s="119">
        <f t="shared" si="31"/>
        <v>3.0002728819621209</v>
      </c>
      <c r="P60" s="224">
        <f t="shared" si="32"/>
        <v>1</v>
      </c>
      <c r="Q60" s="225">
        <f t="shared" si="33"/>
        <v>0</v>
      </c>
      <c r="R60" s="225">
        <f t="shared" si="34"/>
        <v>63</v>
      </c>
      <c r="T60">
        <v>504</v>
      </c>
      <c r="U60">
        <v>2942</v>
      </c>
      <c r="V60" t="s">
        <v>322</v>
      </c>
      <c r="W60">
        <v>2099.8090000000002</v>
      </c>
      <c r="X60">
        <v>1100.0640000000001</v>
      </c>
      <c r="Y60">
        <v>1.909</v>
      </c>
      <c r="Z60">
        <v>13.141</v>
      </c>
      <c r="AA60">
        <v>135.14273399999999</v>
      </c>
      <c r="AB60">
        <v>1.3921790000000001</v>
      </c>
      <c r="AC60">
        <v>46.904677999999997</v>
      </c>
      <c r="AD60" s="1">
        <v>354</v>
      </c>
      <c r="AE60">
        <v>0</v>
      </c>
      <c r="AF60">
        <v>63</v>
      </c>
      <c r="AG60">
        <v>71</v>
      </c>
      <c r="AH60">
        <v>15.537712000000001</v>
      </c>
      <c r="AI60">
        <v>400.6</v>
      </c>
      <c r="AJ60">
        <v>0</v>
      </c>
      <c r="AK60">
        <v>1</v>
      </c>
      <c r="AL60">
        <v>141</v>
      </c>
      <c r="AM60" t="s">
        <v>323</v>
      </c>
      <c r="AN60" t="s">
        <v>651</v>
      </c>
      <c r="AO60">
        <v>2099.8090000000002</v>
      </c>
      <c r="AR60" t="s">
        <v>118</v>
      </c>
      <c r="AS60" t="s">
        <v>119</v>
      </c>
      <c r="AT60" t="s">
        <v>207</v>
      </c>
      <c r="AU60" t="s">
        <v>322</v>
      </c>
      <c r="AV60" t="s">
        <v>48</v>
      </c>
      <c r="AW60">
        <v>1</v>
      </c>
      <c r="BB60">
        <v>0.83000000000000007</v>
      </c>
      <c r="BC60" t="s">
        <v>67</v>
      </c>
      <c r="BF60" t="s">
        <v>118</v>
      </c>
      <c r="BG60" s="5" t="s">
        <v>119</v>
      </c>
      <c r="BH60" t="s">
        <v>322</v>
      </c>
      <c r="BI60">
        <v>2942</v>
      </c>
      <c r="BJ60">
        <v>1</v>
      </c>
      <c r="BK60" t="s">
        <v>207</v>
      </c>
      <c r="BL60" t="s">
        <v>200</v>
      </c>
      <c r="BM60">
        <v>0.83000000000000007</v>
      </c>
      <c r="BN60" t="s">
        <v>67</v>
      </c>
      <c r="BO60" t="s">
        <v>205</v>
      </c>
      <c r="BP60">
        <v>2099.8090000000002</v>
      </c>
    </row>
    <row r="61" spans="1:68" ht="16.5">
      <c r="A61" s="125" t="str">
        <f t="shared" si="18"/>
        <v>공영급행</v>
      </c>
      <c r="B61" s="126" t="str">
        <f t="shared" si="1"/>
        <v>서동진</v>
      </c>
      <c r="C61" s="127" t="str">
        <f t="shared" si="19"/>
        <v>C</v>
      </c>
      <c r="D61" s="128">
        <f t="shared" si="20"/>
        <v>0.87704349832352968</v>
      </c>
      <c r="E61" s="129">
        <f t="shared" si="21"/>
        <v>6652</v>
      </c>
      <c r="F61" s="130" t="str">
        <f t="shared" si="22"/>
        <v>14-1</v>
      </c>
      <c r="G61" s="131" t="str">
        <f t="shared" si="23"/>
        <v>70바3112</v>
      </c>
      <c r="H61" s="132">
        <f t="shared" si="24"/>
        <v>6</v>
      </c>
      <c r="I61" s="133">
        <f t="shared" si="25"/>
        <v>1721.7240000000002</v>
      </c>
      <c r="J61" s="134">
        <f t="shared" si="26"/>
        <v>3.9427858388445647E-2</v>
      </c>
      <c r="K61" s="134">
        <f t="shared" si="27"/>
        <v>0.32955759207507701</v>
      </c>
      <c r="L61" s="134">
        <f t="shared" si="28"/>
        <v>0.23522933989419906</v>
      </c>
      <c r="M61" s="135">
        <f t="shared" si="29"/>
        <v>9.8970000000000002</v>
      </c>
      <c r="N61" s="136">
        <f t="shared" si="30"/>
        <v>5.8081318492394833E-2</v>
      </c>
      <c r="O61" s="136">
        <f t="shared" si="31"/>
        <v>6.5051076711482212</v>
      </c>
      <c r="P61" s="222">
        <f t="shared" si="32"/>
        <v>13</v>
      </c>
      <c r="Q61" s="223">
        <f t="shared" si="33"/>
        <v>1</v>
      </c>
      <c r="R61" s="223">
        <f t="shared" si="34"/>
        <v>112</v>
      </c>
      <c r="T61">
        <v>504</v>
      </c>
      <c r="U61">
        <v>6652</v>
      </c>
      <c r="V61" t="s">
        <v>324</v>
      </c>
      <c r="W61">
        <v>1721.7239999999999</v>
      </c>
      <c r="X61">
        <v>825.798</v>
      </c>
      <c r="Y61">
        <v>2.085</v>
      </c>
      <c r="Z61">
        <v>9.8970000000000002</v>
      </c>
      <c r="AA61">
        <v>108.692741</v>
      </c>
      <c r="AB61">
        <v>4.2855220000000003</v>
      </c>
      <c r="AC61">
        <v>35.820518</v>
      </c>
      <c r="AD61" s="1">
        <v>405</v>
      </c>
      <c r="AE61">
        <v>1</v>
      </c>
      <c r="AF61">
        <v>112</v>
      </c>
      <c r="AG61">
        <v>73</v>
      </c>
      <c r="AH61">
        <v>15.840285</v>
      </c>
      <c r="AI61">
        <v>471.8</v>
      </c>
      <c r="AJ61">
        <v>0</v>
      </c>
      <c r="AK61">
        <v>13</v>
      </c>
      <c r="AL61">
        <v>3261</v>
      </c>
      <c r="AM61" t="s">
        <v>325</v>
      </c>
      <c r="AN61" t="s">
        <v>652</v>
      </c>
      <c r="AO61">
        <v>764.38900000000001</v>
      </c>
      <c r="AR61" t="s">
        <v>118</v>
      </c>
      <c r="AS61" t="s">
        <v>119</v>
      </c>
      <c r="AT61" t="s">
        <v>241</v>
      </c>
      <c r="AU61" t="s">
        <v>324</v>
      </c>
      <c r="AV61" t="s">
        <v>48</v>
      </c>
      <c r="AW61">
        <v>6</v>
      </c>
      <c r="BB61">
        <v>0.87704349832352968</v>
      </c>
      <c r="BC61" t="s">
        <v>69</v>
      </c>
      <c r="BF61" t="s">
        <v>118</v>
      </c>
      <c r="BG61" t="s">
        <v>119</v>
      </c>
      <c r="BH61" t="s">
        <v>324</v>
      </c>
      <c r="BI61">
        <v>6652</v>
      </c>
      <c r="BJ61">
        <v>6</v>
      </c>
      <c r="BK61" t="s">
        <v>241</v>
      </c>
      <c r="BL61" t="s">
        <v>243</v>
      </c>
      <c r="BM61">
        <v>0.87704349832352968</v>
      </c>
      <c r="BN61" t="s">
        <v>69</v>
      </c>
      <c r="BO61" t="s">
        <v>203</v>
      </c>
      <c r="BP61">
        <v>1721.7240000000002</v>
      </c>
    </row>
    <row r="62" spans="1:68" ht="16.5">
      <c r="A62" s="108" t="str">
        <f t="shared" si="18"/>
        <v>공영급행</v>
      </c>
      <c r="B62" s="109" t="str">
        <f t="shared" si="1"/>
        <v>서성민</v>
      </c>
      <c r="C62" s="110" t="str">
        <f t="shared" si="19"/>
        <v>C</v>
      </c>
      <c r="D62" s="111">
        <f t="shared" si="20"/>
        <v>0.85666666666666669</v>
      </c>
      <c r="E62" s="112">
        <f t="shared" si="21"/>
        <v>5309</v>
      </c>
      <c r="F62" s="113" t="str">
        <f t="shared" si="22"/>
        <v>14-1</v>
      </c>
      <c r="G62" s="114" t="str">
        <f t="shared" si="23"/>
        <v>70바3210</v>
      </c>
      <c r="H62" s="115">
        <f t="shared" si="24"/>
        <v>1</v>
      </c>
      <c r="I62" s="116">
        <f t="shared" si="25"/>
        <v>1204.356</v>
      </c>
      <c r="J62" s="117">
        <f t="shared" si="26"/>
        <v>3.3486144628886681E-2</v>
      </c>
      <c r="K62" s="117">
        <f t="shared" si="27"/>
        <v>0.35566936415397843</v>
      </c>
      <c r="L62" s="117">
        <f t="shared" si="28"/>
        <v>0.19429471020196687</v>
      </c>
      <c r="M62" s="118">
        <f t="shared" si="29"/>
        <v>12.217000000000001</v>
      </c>
      <c r="N62" s="119">
        <f t="shared" si="30"/>
        <v>0.16606385487347594</v>
      </c>
      <c r="O62" s="119">
        <f t="shared" si="31"/>
        <v>17.602768616588449</v>
      </c>
      <c r="P62" s="224">
        <f t="shared" si="32"/>
        <v>3</v>
      </c>
      <c r="Q62" s="225">
        <f t="shared" si="33"/>
        <v>2</v>
      </c>
      <c r="R62" s="225">
        <f t="shared" si="34"/>
        <v>212</v>
      </c>
      <c r="T62">
        <v>504</v>
      </c>
      <c r="U62">
        <v>5309</v>
      </c>
      <c r="V62" t="s">
        <v>326</v>
      </c>
      <c r="W62">
        <v>1204.356</v>
      </c>
      <c r="X62">
        <v>585.70100000000002</v>
      </c>
      <c r="Y62">
        <v>2.056</v>
      </c>
      <c r="Z62">
        <v>12.217000000000001</v>
      </c>
      <c r="AA62">
        <v>77.842195000000004</v>
      </c>
      <c r="AB62">
        <v>2.6066349999999998</v>
      </c>
      <c r="AC62">
        <v>27.686084000000001</v>
      </c>
      <c r="AD62" s="1">
        <v>234</v>
      </c>
      <c r="AE62">
        <v>2</v>
      </c>
      <c r="AF62">
        <v>212</v>
      </c>
      <c r="AG62">
        <v>74</v>
      </c>
      <c r="AH62">
        <v>15.471762999999999</v>
      </c>
      <c r="AI62">
        <v>273.7</v>
      </c>
      <c r="AJ62">
        <v>0</v>
      </c>
      <c r="AK62">
        <v>3</v>
      </c>
      <c r="AL62">
        <v>722</v>
      </c>
      <c r="AM62" t="s">
        <v>327</v>
      </c>
      <c r="AN62" t="s">
        <v>653</v>
      </c>
      <c r="AO62">
        <v>1204.356</v>
      </c>
      <c r="AR62" t="s">
        <v>118</v>
      </c>
      <c r="AS62" t="s">
        <v>119</v>
      </c>
      <c r="AT62" t="s">
        <v>248</v>
      </c>
      <c r="AU62" t="s">
        <v>326</v>
      </c>
      <c r="AV62" t="s">
        <v>48</v>
      </c>
      <c r="AW62">
        <v>1</v>
      </c>
      <c r="BB62">
        <v>0.85666666666666669</v>
      </c>
      <c r="BC62" t="s">
        <v>69</v>
      </c>
      <c r="BF62" t="s">
        <v>118</v>
      </c>
      <c r="BG62" t="s">
        <v>119</v>
      </c>
      <c r="BH62" t="s">
        <v>326</v>
      </c>
      <c r="BI62">
        <v>5309</v>
      </c>
      <c r="BJ62">
        <v>1</v>
      </c>
      <c r="BK62" t="s">
        <v>248</v>
      </c>
      <c r="BL62" t="s">
        <v>200</v>
      </c>
      <c r="BM62">
        <v>0.85666666666666669</v>
      </c>
      <c r="BN62" t="s">
        <v>69</v>
      </c>
      <c r="BO62" t="s">
        <v>203</v>
      </c>
      <c r="BP62">
        <v>1204.356</v>
      </c>
    </row>
    <row r="63" spans="1:68" ht="16.5">
      <c r="A63" s="125" t="str">
        <f t="shared" si="18"/>
        <v>공영급행</v>
      </c>
      <c r="B63" s="126" t="str">
        <f t="shared" si="1"/>
        <v>서영삼</v>
      </c>
      <c r="C63" s="127" t="str">
        <f t="shared" si="19"/>
        <v>D</v>
      </c>
      <c r="D63" s="128">
        <f t="shared" si="20"/>
        <v>0.80034482758620695</v>
      </c>
      <c r="E63" s="129">
        <f t="shared" si="21"/>
        <v>3233</v>
      </c>
      <c r="F63" s="130" t="str">
        <f t="shared" si="22"/>
        <v>e음88</v>
      </c>
      <c r="G63" s="131" t="str">
        <f t="shared" si="23"/>
        <v>73아1555</v>
      </c>
      <c r="H63" s="132">
        <f t="shared" si="24"/>
        <v>1</v>
      </c>
      <c r="I63" s="133">
        <f t="shared" si="25"/>
        <v>2321.558</v>
      </c>
      <c r="J63" s="134">
        <f t="shared" si="26"/>
        <v>2.4323415242987482E-2</v>
      </c>
      <c r="K63" s="134">
        <f t="shared" si="27"/>
        <v>0.39802911807017261</v>
      </c>
      <c r="L63" s="134">
        <f t="shared" si="28"/>
        <v>0.19685056328551775</v>
      </c>
      <c r="M63" s="135">
        <f t="shared" si="29"/>
        <v>9.6080000000000005</v>
      </c>
      <c r="N63" s="136">
        <f t="shared" si="30"/>
        <v>0</v>
      </c>
      <c r="O63" s="136">
        <f t="shared" si="31"/>
        <v>4.0490050216277176</v>
      </c>
      <c r="P63" s="222">
        <f t="shared" si="32"/>
        <v>51</v>
      </c>
      <c r="Q63" s="223">
        <f t="shared" si="33"/>
        <v>0</v>
      </c>
      <c r="R63" s="223">
        <f t="shared" si="34"/>
        <v>94</v>
      </c>
      <c r="T63">
        <v>504</v>
      </c>
      <c r="U63">
        <v>3233</v>
      </c>
      <c r="V63" t="s">
        <v>184</v>
      </c>
      <c r="W63">
        <v>2321.558</v>
      </c>
      <c r="X63">
        <v>1000.408</v>
      </c>
      <c r="Y63">
        <v>2.3210000000000002</v>
      </c>
      <c r="Z63">
        <v>9.6080000000000005</v>
      </c>
      <c r="AA63">
        <v>150.139689</v>
      </c>
      <c r="AB63">
        <v>3.65191</v>
      </c>
      <c r="AC63">
        <v>59.759968000000001</v>
      </c>
      <c r="AD63" s="1">
        <v>457</v>
      </c>
      <c r="AE63">
        <v>0</v>
      </c>
      <c r="AF63">
        <v>94</v>
      </c>
      <c r="AG63">
        <v>73</v>
      </c>
      <c r="AH63">
        <v>15.462653</v>
      </c>
      <c r="AI63">
        <v>189.5</v>
      </c>
      <c r="AJ63">
        <v>0</v>
      </c>
      <c r="AK63">
        <v>51</v>
      </c>
      <c r="AL63">
        <v>32056</v>
      </c>
      <c r="AM63" t="s">
        <v>328</v>
      </c>
      <c r="AN63" t="s">
        <v>654</v>
      </c>
      <c r="AO63">
        <v>2321.558</v>
      </c>
      <c r="AR63" t="s">
        <v>118</v>
      </c>
      <c r="AS63" t="s">
        <v>128</v>
      </c>
      <c r="AT63" t="s">
        <v>212</v>
      </c>
      <c r="AU63" t="s">
        <v>184</v>
      </c>
      <c r="AV63" t="s">
        <v>48</v>
      </c>
      <c r="AW63">
        <v>1</v>
      </c>
      <c r="BB63">
        <v>0.80034482758620695</v>
      </c>
      <c r="BC63" t="s">
        <v>67</v>
      </c>
      <c r="BF63" t="s">
        <v>118</v>
      </c>
      <c r="BG63" s="5" t="s">
        <v>128</v>
      </c>
      <c r="BH63" t="s">
        <v>184</v>
      </c>
      <c r="BI63">
        <v>3233</v>
      </c>
      <c r="BJ63">
        <v>1</v>
      </c>
      <c r="BK63" t="s">
        <v>212</v>
      </c>
      <c r="BL63" t="s">
        <v>200</v>
      </c>
      <c r="BM63">
        <v>0.80034482758620695</v>
      </c>
      <c r="BN63" t="s">
        <v>67</v>
      </c>
      <c r="BO63" t="s">
        <v>205</v>
      </c>
      <c r="BP63">
        <v>2321.558</v>
      </c>
    </row>
    <row r="64" spans="1:68" ht="16.5">
      <c r="A64" s="108" t="str">
        <f t="shared" si="18"/>
        <v>공영급행</v>
      </c>
      <c r="B64" s="109" t="str">
        <f t="shared" si="1"/>
        <v>서종우</v>
      </c>
      <c r="C64" s="110" t="str">
        <f t="shared" si="19"/>
        <v>F</v>
      </c>
      <c r="D64" s="111">
        <f t="shared" si="20"/>
        <v>0.79979340746903504</v>
      </c>
      <c r="E64" s="112">
        <f t="shared" si="21"/>
        <v>1397</v>
      </c>
      <c r="F64" s="113" t="str">
        <f t="shared" si="22"/>
        <v>14-1</v>
      </c>
      <c r="G64" s="114" t="str">
        <f t="shared" si="23"/>
        <v>70바3212</v>
      </c>
      <c r="H64" s="115">
        <f t="shared" si="24"/>
        <v>2</v>
      </c>
      <c r="I64" s="116">
        <f t="shared" si="25"/>
        <v>858.20100000000002</v>
      </c>
      <c r="J64" s="117">
        <f t="shared" si="26"/>
        <v>8.2939421612760415E-3</v>
      </c>
      <c r="K64" s="117">
        <f t="shared" si="27"/>
        <v>0.35605682808220357</v>
      </c>
      <c r="L64" s="117">
        <f t="shared" si="28"/>
        <v>2.2139335656798348E-2</v>
      </c>
      <c r="M64" s="118">
        <f t="shared" si="29"/>
        <v>11.673999999999999</v>
      </c>
      <c r="N64" s="119">
        <f t="shared" si="30"/>
        <v>0</v>
      </c>
      <c r="O64" s="119">
        <f t="shared" si="31"/>
        <v>45.676945144552384</v>
      </c>
      <c r="P64" s="224">
        <f t="shared" si="32"/>
        <v>0</v>
      </c>
      <c r="Q64" s="225">
        <f t="shared" si="33"/>
        <v>0</v>
      </c>
      <c r="R64" s="225">
        <f t="shared" si="34"/>
        <v>392</v>
      </c>
      <c r="T64">
        <v>504</v>
      </c>
      <c r="U64">
        <v>1397</v>
      </c>
      <c r="V64" t="s">
        <v>655</v>
      </c>
      <c r="W64">
        <v>858.20100000000002</v>
      </c>
      <c r="X64">
        <v>442.11200000000002</v>
      </c>
      <c r="Y64">
        <v>1.9410000000000001</v>
      </c>
      <c r="Z64">
        <v>11.673999999999999</v>
      </c>
      <c r="AA64">
        <v>57.636645000000001</v>
      </c>
      <c r="AB64">
        <v>0.47803499999999999</v>
      </c>
      <c r="AC64">
        <v>20.521920999999999</v>
      </c>
      <c r="AD64" s="1">
        <v>19</v>
      </c>
      <c r="AE64">
        <v>0</v>
      </c>
      <c r="AF64">
        <v>392</v>
      </c>
      <c r="AG64">
        <v>78</v>
      </c>
      <c r="AH64">
        <v>14.889849999999999</v>
      </c>
      <c r="AI64">
        <v>308.39999999999998</v>
      </c>
      <c r="AJ64">
        <v>0</v>
      </c>
      <c r="AK64">
        <v>0</v>
      </c>
      <c r="AL64">
        <v>0</v>
      </c>
      <c r="AM64" t="s">
        <v>656</v>
      </c>
      <c r="AN64" t="s">
        <v>657</v>
      </c>
      <c r="AO64">
        <v>732.72500000000002</v>
      </c>
      <c r="AR64" t="s">
        <v>118</v>
      </c>
      <c r="AS64" t="s">
        <v>119</v>
      </c>
      <c r="AT64" t="s">
        <v>206</v>
      </c>
      <c r="AU64" t="s">
        <v>655</v>
      </c>
      <c r="AV64" t="s">
        <v>48</v>
      </c>
      <c r="AW64">
        <v>2</v>
      </c>
      <c r="BB64">
        <v>0.79979340746903504</v>
      </c>
      <c r="BC64" t="s">
        <v>70</v>
      </c>
      <c r="BF64" t="s">
        <v>118</v>
      </c>
      <c r="BG64" s="5" t="s">
        <v>119</v>
      </c>
      <c r="BH64" t="s">
        <v>655</v>
      </c>
      <c r="BI64">
        <v>1397</v>
      </c>
      <c r="BJ64">
        <v>2</v>
      </c>
      <c r="BK64" t="s">
        <v>206</v>
      </c>
      <c r="BL64" t="s">
        <v>250</v>
      </c>
      <c r="BM64">
        <v>0.79979340746903504</v>
      </c>
      <c r="BN64" t="s">
        <v>70</v>
      </c>
      <c r="BO64" t="s">
        <v>236</v>
      </c>
      <c r="BP64">
        <v>858.20100000000002</v>
      </c>
    </row>
    <row r="65" spans="1:68" ht="16.5">
      <c r="A65" s="125" t="str">
        <f t="shared" si="18"/>
        <v>공영급행</v>
      </c>
      <c r="B65" s="126" t="str">
        <f t="shared" si="1"/>
        <v>성경구</v>
      </c>
      <c r="C65" s="127" t="str">
        <f t="shared" si="19"/>
        <v>B</v>
      </c>
      <c r="D65" s="128">
        <f t="shared" si="20"/>
        <v>0.92633333333333334</v>
      </c>
      <c r="E65" s="129">
        <f t="shared" si="21"/>
        <v>7739</v>
      </c>
      <c r="F65" s="130" t="str">
        <f t="shared" si="22"/>
        <v>e음86</v>
      </c>
      <c r="G65" s="131" t="str">
        <f t="shared" si="23"/>
        <v>73아1557</v>
      </c>
      <c r="H65" s="132">
        <f t="shared" si="24"/>
        <v>1</v>
      </c>
      <c r="I65" s="133">
        <f t="shared" si="25"/>
        <v>1752.462</v>
      </c>
      <c r="J65" s="134">
        <f t="shared" si="26"/>
        <v>1.0834842525393677E-2</v>
      </c>
      <c r="K65" s="134">
        <f t="shared" si="27"/>
        <v>0.31259804383026962</v>
      </c>
      <c r="L65" s="134">
        <f t="shared" si="28"/>
        <v>8.7876370500473047E-2</v>
      </c>
      <c r="M65" s="135">
        <f t="shared" si="29"/>
        <v>5.7889999999999997</v>
      </c>
      <c r="N65" s="136">
        <f t="shared" si="30"/>
        <v>0</v>
      </c>
      <c r="O65" s="136">
        <f t="shared" si="31"/>
        <v>0.79887609545884586</v>
      </c>
      <c r="P65" s="222">
        <f t="shared" si="32"/>
        <v>12</v>
      </c>
      <c r="Q65" s="223">
        <f t="shared" si="33"/>
        <v>0</v>
      </c>
      <c r="R65" s="223">
        <f t="shared" si="34"/>
        <v>14</v>
      </c>
      <c r="T65">
        <v>504</v>
      </c>
      <c r="U65">
        <v>7739</v>
      </c>
      <c r="V65" t="s">
        <v>329</v>
      </c>
      <c r="W65">
        <v>1752.462</v>
      </c>
      <c r="X65">
        <v>630.56600000000003</v>
      </c>
      <c r="Y65">
        <v>2.7789999999999999</v>
      </c>
      <c r="Z65">
        <v>5.7889999999999997</v>
      </c>
      <c r="AA65">
        <v>111.517726</v>
      </c>
      <c r="AB65">
        <v>1.208277</v>
      </c>
      <c r="AC65">
        <v>34.860222999999998</v>
      </c>
      <c r="AD65" s="1">
        <v>154</v>
      </c>
      <c r="AE65">
        <v>0</v>
      </c>
      <c r="AF65">
        <v>14</v>
      </c>
      <c r="AG65">
        <v>78</v>
      </c>
      <c r="AH65">
        <v>15.714649</v>
      </c>
      <c r="AI65">
        <v>100.6</v>
      </c>
      <c r="AJ65">
        <v>0</v>
      </c>
      <c r="AK65">
        <v>12</v>
      </c>
      <c r="AL65">
        <v>4848</v>
      </c>
      <c r="AM65" t="s">
        <v>330</v>
      </c>
      <c r="AN65" t="s">
        <v>658</v>
      </c>
      <c r="AO65">
        <v>1752.462</v>
      </c>
      <c r="AR65" t="s">
        <v>118</v>
      </c>
      <c r="AS65" t="s">
        <v>127</v>
      </c>
      <c r="AT65" t="s">
        <v>210</v>
      </c>
      <c r="AU65" t="s">
        <v>329</v>
      </c>
      <c r="AV65" t="s">
        <v>48</v>
      </c>
      <c r="AW65">
        <v>1</v>
      </c>
      <c r="BB65">
        <v>0.92633333333333334</v>
      </c>
      <c r="BC65" t="s">
        <v>68</v>
      </c>
      <c r="BF65" t="s">
        <v>118</v>
      </c>
      <c r="BG65" s="5" t="s">
        <v>127</v>
      </c>
      <c r="BH65" t="s">
        <v>329</v>
      </c>
      <c r="BI65">
        <v>7739</v>
      </c>
      <c r="BJ65">
        <v>1</v>
      </c>
      <c r="BK65" t="s">
        <v>210</v>
      </c>
      <c r="BL65" t="s">
        <v>200</v>
      </c>
      <c r="BM65">
        <v>0.92633333333333334</v>
      </c>
      <c r="BN65" t="s">
        <v>68</v>
      </c>
      <c r="BO65" t="s">
        <v>201</v>
      </c>
      <c r="BP65">
        <v>1752.462</v>
      </c>
    </row>
    <row r="66" spans="1:68" ht="16.5">
      <c r="A66" s="108" t="str">
        <f t="shared" si="18"/>
        <v>공영급행</v>
      </c>
      <c r="B66" s="109" t="str">
        <f t="shared" si="1"/>
        <v>손강성</v>
      </c>
      <c r="C66" s="110" t="str">
        <f t="shared" si="19"/>
        <v>S</v>
      </c>
      <c r="D66" s="111">
        <f t="shared" si="20"/>
        <v>1.1382608695652174</v>
      </c>
      <c r="E66" s="112">
        <f t="shared" si="21"/>
        <v>5435</v>
      </c>
      <c r="F66" s="113" t="str">
        <f t="shared" si="22"/>
        <v>e음31</v>
      </c>
      <c r="G66" s="114" t="str">
        <f t="shared" si="23"/>
        <v>73아1579</v>
      </c>
      <c r="H66" s="115">
        <f t="shared" si="24"/>
        <v>1</v>
      </c>
      <c r="I66" s="116">
        <f t="shared" si="25"/>
        <v>1867.1849999999999</v>
      </c>
      <c r="J66" s="117">
        <f t="shared" si="26"/>
        <v>3.7722047664212902E-2</v>
      </c>
      <c r="K66" s="117">
        <f t="shared" si="27"/>
        <v>0.42461564700769699</v>
      </c>
      <c r="L66" s="117">
        <f t="shared" si="28"/>
        <v>0.55966602131015408</v>
      </c>
      <c r="M66" s="118">
        <f t="shared" si="29"/>
        <v>5.383</v>
      </c>
      <c r="N66" s="119">
        <f t="shared" si="30"/>
        <v>5.3556557063172638E-2</v>
      </c>
      <c r="O66" s="119">
        <f t="shared" si="31"/>
        <v>3.9631852226747752</v>
      </c>
      <c r="P66" s="224">
        <f t="shared" si="32"/>
        <v>82</v>
      </c>
      <c r="Q66" s="225">
        <f t="shared" si="33"/>
        <v>1</v>
      </c>
      <c r="R66" s="225">
        <f t="shared" si="34"/>
        <v>74</v>
      </c>
      <c r="T66">
        <v>504</v>
      </c>
      <c r="U66">
        <v>5435</v>
      </c>
      <c r="V66" t="s">
        <v>435</v>
      </c>
      <c r="W66">
        <v>1867.1849999999999</v>
      </c>
      <c r="X66">
        <v>356.61900000000003</v>
      </c>
      <c r="Y66">
        <v>5.2359999999999998</v>
      </c>
      <c r="Z66">
        <v>5.383</v>
      </c>
      <c r="AA66">
        <v>149.73468700000001</v>
      </c>
      <c r="AB66">
        <v>5.6482989999999997</v>
      </c>
      <c r="AC66">
        <v>63.579690999999997</v>
      </c>
      <c r="AD66" s="1">
        <v>1045</v>
      </c>
      <c r="AE66">
        <v>1</v>
      </c>
      <c r="AF66">
        <v>74</v>
      </c>
      <c r="AG66">
        <v>80</v>
      </c>
      <c r="AH66">
        <v>12.469956</v>
      </c>
      <c r="AI66">
        <v>804.4</v>
      </c>
      <c r="AJ66">
        <v>0</v>
      </c>
      <c r="AK66">
        <v>82</v>
      </c>
      <c r="AL66">
        <v>55002</v>
      </c>
      <c r="AM66" t="s">
        <v>436</v>
      </c>
      <c r="AN66" t="s">
        <v>659</v>
      </c>
      <c r="AO66">
        <v>1867.1849999999999</v>
      </c>
      <c r="AR66" t="s">
        <v>118</v>
      </c>
      <c r="AS66" t="s">
        <v>124</v>
      </c>
      <c r="AT66" t="s">
        <v>261</v>
      </c>
      <c r="AU66" t="s">
        <v>435</v>
      </c>
      <c r="AV66" t="s">
        <v>252</v>
      </c>
      <c r="AW66">
        <v>1</v>
      </c>
      <c r="BB66">
        <v>1.1382608695652174</v>
      </c>
      <c r="BC66" t="s">
        <v>71</v>
      </c>
      <c r="BF66" t="s">
        <v>118</v>
      </c>
      <c r="BG66" s="5" t="s">
        <v>124</v>
      </c>
      <c r="BH66" t="s">
        <v>435</v>
      </c>
      <c r="BI66">
        <v>5435</v>
      </c>
      <c r="BJ66">
        <v>1</v>
      </c>
      <c r="BK66" t="s">
        <v>261</v>
      </c>
      <c r="BL66" t="s">
        <v>200</v>
      </c>
      <c r="BM66">
        <v>1.1382608695652174</v>
      </c>
      <c r="BN66" t="s">
        <v>71</v>
      </c>
      <c r="BO66" t="s">
        <v>202</v>
      </c>
      <c r="BP66">
        <v>1867.1849999999999</v>
      </c>
    </row>
    <row r="67" spans="1:68" ht="16.5">
      <c r="A67" s="125" t="str">
        <f t="shared" si="18"/>
        <v>공영급행</v>
      </c>
      <c r="B67" s="126" t="str">
        <f t="shared" si="1"/>
        <v>송광섭</v>
      </c>
      <c r="C67" s="127" t="str">
        <f t="shared" si="19"/>
        <v>S</v>
      </c>
      <c r="D67" s="128">
        <f t="shared" si="20"/>
        <v>1.0224137931034483</v>
      </c>
      <c r="E67" s="129">
        <f t="shared" si="21"/>
        <v>5805</v>
      </c>
      <c r="F67" s="130" t="str">
        <f t="shared" si="22"/>
        <v>e음53</v>
      </c>
      <c r="G67" s="131" t="str">
        <f t="shared" si="23"/>
        <v>73아1564</v>
      </c>
      <c r="H67" s="132">
        <f t="shared" si="24"/>
        <v>1</v>
      </c>
      <c r="I67" s="133">
        <f t="shared" si="25"/>
        <v>2088.08</v>
      </c>
      <c r="J67" s="134">
        <f t="shared" si="26"/>
        <v>2.3723893510726999E-3</v>
      </c>
      <c r="K67" s="134">
        <f t="shared" si="27"/>
        <v>0.26839179369392285</v>
      </c>
      <c r="L67" s="134">
        <f t="shared" si="28"/>
        <v>0.26866786713152752</v>
      </c>
      <c r="M67" s="135">
        <f t="shared" si="29"/>
        <v>3.1419999999999999</v>
      </c>
      <c r="N67" s="136">
        <f t="shared" si="30"/>
        <v>0</v>
      </c>
      <c r="O67" s="136">
        <f t="shared" si="31"/>
        <v>0.43101796866020459</v>
      </c>
      <c r="P67" s="222">
        <f t="shared" si="32"/>
        <v>0</v>
      </c>
      <c r="Q67" s="223">
        <f t="shared" si="33"/>
        <v>0</v>
      </c>
      <c r="R67" s="223">
        <f t="shared" si="34"/>
        <v>9</v>
      </c>
      <c r="T67">
        <v>504</v>
      </c>
      <c r="U67">
        <v>5805</v>
      </c>
      <c r="V67" t="s">
        <v>331</v>
      </c>
      <c r="W67">
        <v>2088.08</v>
      </c>
      <c r="X67">
        <v>704.22299999999996</v>
      </c>
      <c r="Y67">
        <v>2.9649999999999999</v>
      </c>
      <c r="Z67">
        <v>3.1419999999999999</v>
      </c>
      <c r="AA67">
        <v>142.82689300000001</v>
      </c>
      <c r="AB67">
        <v>0.338841</v>
      </c>
      <c r="AC67">
        <v>38.333565999999998</v>
      </c>
      <c r="AD67" s="1">
        <v>561</v>
      </c>
      <c r="AE67">
        <v>0</v>
      </c>
      <c r="AF67">
        <v>9</v>
      </c>
      <c r="AG67">
        <v>61</v>
      </c>
      <c r="AH67">
        <v>14.619655</v>
      </c>
      <c r="AI67">
        <v>0</v>
      </c>
      <c r="AJ67">
        <v>0</v>
      </c>
      <c r="AK67">
        <v>0</v>
      </c>
      <c r="AL67">
        <v>0</v>
      </c>
      <c r="AM67" t="s">
        <v>332</v>
      </c>
      <c r="AN67" t="s">
        <v>660</v>
      </c>
      <c r="AO67">
        <v>2088.08</v>
      </c>
      <c r="AR67" t="s">
        <v>118</v>
      </c>
      <c r="AS67" t="s">
        <v>125</v>
      </c>
      <c r="AT67" t="s">
        <v>265</v>
      </c>
      <c r="AU67" t="s">
        <v>331</v>
      </c>
      <c r="AV67" t="s">
        <v>48</v>
      </c>
      <c r="AW67">
        <v>1</v>
      </c>
      <c r="BB67">
        <v>1.0224137931034483</v>
      </c>
      <c r="BC67" t="s">
        <v>71</v>
      </c>
      <c r="BF67" t="s">
        <v>118</v>
      </c>
      <c r="BG67" t="s">
        <v>125</v>
      </c>
      <c r="BH67" t="s">
        <v>331</v>
      </c>
      <c r="BI67">
        <v>5805</v>
      </c>
      <c r="BJ67">
        <v>1</v>
      </c>
      <c r="BK67" t="s">
        <v>265</v>
      </c>
      <c r="BL67" t="s">
        <v>200</v>
      </c>
      <c r="BM67">
        <v>1.0224137931034483</v>
      </c>
      <c r="BN67" t="s">
        <v>71</v>
      </c>
      <c r="BO67" t="s">
        <v>202</v>
      </c>
      <c r="BP67">
        <v>2088.08</v>
      </c>
    </row>
    <row r="68" spans="1:68" ht="16.5">
      <c r="A68" s="108" t="str">
        <f t="shared" si="18"/>
        <v>공영급행</v>
      </c>
      <c r="B68" s="109" t="str">
        <f t="shared" si="1"/>
        <v>신광현</v>
      </c>
      <c r="C68" s="110" t="str">
        <f t="shared" si="19"/>
        <v>S</v>
      </c>
      <c r="D68" s="111">
        <f t="shared" si="20"/>
        <v>1.0075655801264776</v>
      </c>
      <c r="E68" s="112">
        <f t="shared" si="21"/>
        <v>766</v>
      </c>
      <c r="F68" s="113" t="str">
        <f t="shared" si="22"/>
        <v>e음22</v>
      </c>
      <c r="G68" s="114" t="str">
        <f t="shared" si="23"/>
        <v>73아1575</v>
      </c>
      <c r="H68" s="115">
        <f t="shared" si="24"/>
        <v>3</v>
      </c>
      <c r="I68" s="116">
        <f t="shared" si="25"/>
        <v>2406.7370000000001</v>
      </c>
      <c r="J68" s="117">
        <f t="shared" si="26"/>
        <v>9.3471753000096327E-3</v>
      </c>
      <c r="K68" s="117">
        <f t="shared" si="27"/>
        <v>0.40275084574953152</v>
      </c>
      <c r="L68" s="117">
        <f t="shared" si="28"/>
        <v>0.41508482231336452</v>
      </c>
      <c r="M68" s="118">
        <f t="shared" si="29"/>
        <v>4.718</v>
      </c>
      <c r="N68" s="119">
        <f t="shared" si="30"/>
        <v>0.16620012905440021</v>
      </c>
      <c r="O68" s="119">
        <f t="shared" si="31"/>
        <v>6.0663047104856078</v>
      </c>
      <c r="P68" s="224">
        <f t="shared" si="32"/>
        <v>109</v>
      </c>
      <c r="Q68" s="225">
        <f t="shared" si="33"/>
        <v>4</v>
      </c>
      <c r="R68" s="225">
        <f t="shared" si="34"/>
        <v>146</v>
      </c>
      <c r="T68">
        <v>504</v>
      </c>
      <c r="U68">
        <v>766</v>
      </c>
      <c r="V68" t="s">
        <v>333</v>
      </c>
      <c r="W68">
        <v>2406.7370000000001</v>
      </c>
      <c r="X68">
        <v>711.93299999999999</v>
      </c>
      <c r="Y68">
        <v>3.3809999999999998</v>
      </c>
      <c r="Z68">
        <v>4.718</v>
      </c>
      <c r="AA68">
        <v>174.82746900000001</v>
      </c>
      <c r="AB68">
        <v>1.6341429999999999</v>
      </c>
      <c r="AC68">
        <v>70.411911000000003</v>
      </c>
      <c r="AD68" s="1">
        <v>999</v>
      </c>
      <c r="AE68">
        <v>4</v>
      </c>
      <c r="AF68">
        <v>146</v>
      </c>
      <c r="AG68">
        <v>84</v>
      </c>
      <c r="AH68">
        <v>13.766354</v>
      </c>
      <c r="AI68">
        <v>3347.3</v>
      </c>
      <c r="AJ68">
        <v>53.2</v>
      </c>
      <c r="AK68">
        <v>109</v>
      </c>
      <c r="AL68">
        <v>51498</v>
      </c>
      <c r="AM68" t="s">
        <v>334</v>
      </c>
      <c r="AN68" t="s">
        <v>661</v>
      </c>
      <c r="AO68">
        <v>1376.1869999999999</v>
      </c>
      <c r="AR68" t="s">
        <v>118</v>
      </c>
      <c r="AS68" t="s">
        <v>123</v>
      </c>
      <c r="AT68" t="s">
        <v>256</v>
      </c>
      <c r="AU68" t="s">
        <v>333</v>
      </c>
      <c r="AV68" t="s">
        <v>252</v>
      </c>
      <c r="AW68">
        <v>3</v>
      </c>
      <c r="BB68">
        <v>1.0075655801264776</v>
      </c>
      <c r="BC68" t="s">
        <v>71</v>
      </c>
      <c r="BF68" t="s">
        <v>118</v>
      </c>
      <c r="BG68" s="5" t="s">
        <v>123</v>
      </c>
      <c r="BH68" t="s">
        <v>333</v>
      </c>
      <c r="BI68">
        <v>766</v>
      </c>
      <c r="BJ68">
        <v>3</v>
      </c>
      <c r="BK68" t="s">
        <v>256</v>
      </c>
      <c r="BL68" t="s">
        <v>268</v>
      </c>
      <c r="BM68">
        <v>1.0075655801264776</v>
      </c>
      <c r="BN68" t="s">
        <v>71</v>
      </c>
      <c r="BO68" t="s">
        <v>202</v>
      </c>
      <c r="BP68">
        <v>2406.7370000000001</v>
      </c>
    </row>
    <row r="69" spans="1:68" ht="16.5">
      <c r="A69" s="125" t="str">
        <f t="shared" si="18"/>
        <v>공영급행</v>
      </c>
      <c r="B69" s="126" t="str">
        <f t="shared" ref="B69:B117" si="35">IF(BH69="null",E69, BH69)</f>
        <v>신응진</v>
      </c>
      <c r="C69" s="127" t="str">
        <f t="shared" si="19"/>
        <v>F</v>
      </c>
      <c r="D69" s="128">
        <f t="shared" si="20"/>
        <v>0.7712</v>
      </c>
      <c r="E69" s="129">
        <f t="shared" si="21"/>
        <v>8243</v>
      </c>
      <c r="F69" s="130" t="str">
        <f t="shared" si="22"/>
        <v>14-1</v>
      </c>
      <c r="G69" s="131" t="str">
        <f t="shared" si="23"/>
        <v>70바3109</v>
      </c>
      <c r="H69" s="132">
        <f t="shared" si="24"/>
        <v>1</v>
      </c>
      <c r="I69" s="133">
        <f t="shared" si="25"/>
        <v>812.68799999999999</v>
      </c>
      <c r="J69" s="134">
        <f t="shared" si="26"/>
        <v>2.774619715871289E-2</v>
      </c>
      <c r="K69" s="134">
        <f t="shared" si="27"/>
        <v>0.33656846128327089</v>
      </c>
      <c r="L69" s="134">
        <f t="shared" si="28"/>
        <v>0.24978835666331975</v>
      </c>
      <c r="M69" s="135">
        <f t="shared" si="29"/>
        <v>10.692</v>
      </c>
      <c r="N69" s="136">
        <f t="shared" si="30"/>
        <v>0</v>
      </c>
      <c r="O69" s="136">
        <f t="shared" si="31"/>
        <v>9.9669245762211336</v>
      </c>
      <c r="P69" s="222">
        <f t="shared" si="32"/>
        <v>5</v>
      </c>
      <c r="Q69" s="223">
        <f t="shared" si="33"/>
        <v>0</v>
      </c>
      <c r="R69" s="223">
        <f t="shared" si="34"/>
        <v>81</v>
      </c>
      <c r="T69">
        <v>504</v>
      </c>
      <c r="U69">
        <v>8243</v>
      </c>
      <c r="V69" t="s">
        <v>662</v>
      </c>
      <c r="W69">
        <v>812.68799999999999</v>
      </c>
      <c r="X69">
        <v>421.56799999999998</v>
      </c>
      <c r="Y69">
        <v>1.9279999999999999</v>
      </c>
      <c r="Z69">
        <v>10.692</v>
      </c>
      <c r="AA69">
        <v>52.859423999999997</v>
      </c>
      <c r="AB69">
        <v>1.466648</v>
      </c>
      <c r="AC69">
        <v>17.790814999999998</v>
      </c>
      <c r="AD69" s="1">
        <v>203</v>
      </c>
      <c r="AE69">
        <v>0</v>
      </c>
      <c r="AF69">
        <v>81</v>
      </c>
      <c r="AG69">
        <v>73</v>
      </c>
      <c r="AH69">
        <v>15.374514</v>
      </c>
      <c r="AI69">
        <v>685.8</v>
      </c>
      <c r="AJ69">
        <v>0</v>
      </c>
      <c r="AK69">
        <v>5</v>
      </c>
      <c r="AL69">
        <v>2160</v>
      </c>
      <c r="AM69" t="s">
        <v>663</v>
      </c>
      <c r="AN69" t="s">
        <v>664</v>
      </c>
      <c r="AO69">
        <v>812.68799999999999</v>
      </c>
      <c r="AR69" t="s">
        <v>118</v>
      </c>
      <c r="AS69" t="s">
        <v>119</v>
      </c>
      <c r="AT69" t="s">
        <v>239</v>
      </c>
      <c r="AU69" t="s">
        <v>662</v>
      </c>
      <c r="AV69" t="s">
        <v>48</v>
      </c>
      <c r="AW69">
        <v>1</v>
      </c>
      <c r="BB69">
        <v>0.7712</v>
      </c>
      <c r="BC69" t="s">
        <v>70</v>
      </c>
      <c r="BF69" t="s">
        <v>118</v>
      </c>
      <c r="BG69" t="s">
        <v>119</v>
      </c>
      <c r="BH69" t="s">
        <v>662</v>
      </c>
      <c r="BI69">
        <v>8243</v>
      </c>
      <c r="BJ69">
        <v>1</v>
      </c>
      <c r="BK69" t="s">
        <v>239</v>
      </c>
      <c r="BL69" t="s">
        <v>200</v>
      </c>
      <c r="BM69">
        <v>0.7712</v>
      </c>
      <c r="BN69" t="s">
        <v>70</v>
      </c>
      <c r="BO69" t="s">
        <v>236</v>
      </c>
      <c r="BP69">
        <v>812.68799999999999</v>
      </c>
    </row>
    <row r="70" spans="1:68" ht="16.5">
      <c r="A70" s="108" t="str">
        <f t="shared" si="18"/>
        <v>공영급행</v>
      </c>
      <c r="B70" s="109" t="str">
        <f t="shared" si="35"/>
        <v>심의섭</v>
      </c>
      <c r="C70" s="110" t="str">
        <f t="shared" si="19"/>
        <v>S</v>
      </c>
      <c r="D70" s="111">
        <f t="shared" si="20"/>
        <v>1.0745652173913043</v>
      </c>
      <c r="E70" s="112">
        <f t="shared" si="21"/>
        <v>8359</v>
      </c>
      <c r="F70" s="113" t="str">
        <f t="shared" si="22"/>
        <v>e음31</v>
      </c>
      <c r="G70" s="114" t="str">
        <f t="shared" si="23"/>
        <v>73아1578</v>
      </c>
      <c r="H70" s="115">
        <f t="shared" si="24"/>
        <v>2</v>
      </c>
      <c r="I70" s="116">
        <f t="shared" si="25"/>
        <v>1345.0639999999999</v>
      </c>
      <c r="J70" s="117">
        <f t="shared" si="26"/>
        <v>1.271683996182277E-2</v>
      </c>
      <c r="K70" s="117">
        <f t="shared" si="27"/>
        <v>0.41936446450448983</v>
      </c>
      <c r="L70" s="117">
        <f t="shared" si="28"/>
        <v>0.45202310075951779</v>
      </c>
      <c r="M70" s="118">
        <f t="shared" si="29"/>
        <v>3.706</v>
      </c>
      <c r="N70" s="119">
        <f t="shared" si="30"/>
        <v>0</v>
      </c>
      <c r="O70" s="119">
        <f t="shared" si="31"/>
        <v>4.2377165696204786</v>
      </c>
      <c r="P70" s="224">
        <f t="shared" si="32"/>
        <v>62</v>
      </c>
      <c r="Q70" s="225">
        <f t="shared" si="33"/>
        <v>0</v>
      </c>
      <c r="R70" s="225">
        <f t="shared" si="34"/>
        <v>57</v>
      </c>
      <c r="T70">
        <v>504</v>
      </c>
      <c r="U70">
        <v>8359</v>
      </c>
      <c r="V70" t="s">
        <v>335</v>
      </c>
      <c r="W70">
        <v>1345.0640000000001</v>
      </c>
      <c r="X70">
        <v>267.82900000000001</v>
      </c>
      <c r="Y70">
        <v>5.0220000000000002</v>
      </c>
      <c r="Z70">
        <v>3.706</v>
      </c>
      <c r="AA70">
        <v>110.700536</v>
      </c>
      <c r="AB70">
        <v>1.407761</v>
      </c>
      <c r="AC70">
        <v>46.423870999999998</v>
      </c>
      <c r="AD70" s="1">
        <v>608</v>
      </c>
      <c r="AE70">
        <v>0</v>
      </c>
      <c r="AF70">
        <v>57</v>
      </c>
      <c r="AG70">
        <v>73</v>
      </c>
      <c r="AH70">
        <v>12.150474000000001</v>
      </c>
      <c r="AI70">
        <v>585.1</v>
      </c>
      <c r="AJ70">
        <v>0</v>
      </c>
      <c r="AK70">
        <v>62</v>
      </c>
      <c r="AL70">
        <v>32693</v>
      </c>
      <c r="AM70" t="s">
        <v>336</v>
      </c>
      <c r="AN70" t="s">
        <v>665</v>
      </c>
      <c r="AO70">
        <v>1225.6179999999999</v>
      </c>
      <c r="AR70" t="s">
        <v>118</v>
      </c>
      <c r="AS70" t="s">
        <v>124</v>
      </c>
      <c r="AT70" t="s">
        <v>222</v>
      </c>
      <c r="AU70" t="s">
        <v>335</v>
      </c>
      <c r="AV70" t="s">
        <v>252</v>
      </c>
      <c r="AW70">
        <v>2</v>
      </c>
      <c r="BB70">
        <v>1.0745652173913043</v>
      </c>
      <c r="BC70" t="s">
        <v>71</v>
      </c>
      <c r="BF70" t="s">
        <v>118</v>
      </c>
      <c r="BG70" s="5" t="s">
        <v>124</v>
      </c>
      <c r="BH70" t="s">
        <v>335</v>
      </c>
      <c r="BI70">
        <v>8359</v>
      </c>
      <c r="BJ70">
        <v>2</v>
      </c>
      <c r="BK70" t="s">
        <v>222</v>
      </c>
      <c r="BL70" t="s">
        <v>214</v>
      </c>
      <c r="BM70">
        <v>1.0745652173913043</v>
      </c>
      <c r="BN70" t="s">
        <v>71</v>
      </c>
      <c r="BO70" t="s">
        <v>202</v>
      </c>
      <c r="BP70">
        <v>1345.0639999999999</v>
      </c>
    </row>
    <row r="71" spans="1:68" ht="16.5">
      <c r="A71" s="125" t="str">
        <f t="shared" ref="A71:A108" si="36">BF71</f>
        <v>공영급행</v>
      </c>
      <c r="B71" s="126" t="str">
        <f t="shared" si="35"/>
        <v>안종락</v>
      </c>
      <c r="C71" s="127" t="str">
        <f t="shared" ref="C71:C108" si="37">BN71</f>
        <v>S</v>
      </c>
      <c r="D71" s="128">
        <f t="shared" ref="D71:D108" si="38">BM71</f>
        <v>1.0224137931034483</v>
      </c>
      <c r="E71" s="129">
        <f t="shared" ref="E71:E108" si="39">U71</f>
        <v>6935</v>
      </c>
      <c r="F71" s="130" t="str">
        <f t="shared" ref="F71:F108" si="40">BG71</f>
        <v>e음53</v>
      </c>
      <c r="G71" s="131" t="str">
        <f t="shared" ref="G71:G108" si="41">BK71</f>
        <v>73아1566</v>
      </c>
      <c r="H71" s="132">
        <f t="shared" ref="H71:H108" si="42">BJ71</f>
        <v>1</v>
      </c>
      <c r="I71" s="133">
        <f t="shared" ref="I71:I108" si="43">BP71</f>
        <v>1074.058</v>
      </c>
      <c r="J71" s="134">
        <f t="shared" ref="J71:J108" si="44">AB71/AA71</f>
        <v>4.6354705530347604E-3</v>
      </c>
      <c r="K71" s="134">
        <f t="shared" ref="K71:K108" si="45">AC71/AA71</f>
        <v>0.26480459723185501</v>
      </c>
      <c r="L71" s="134">
        <f t="shared" ref="L71:L108" si="46">AD71/I71</f>
        <v>0.25790041133719038</v>
      </c>
      <c r="M71" s="135">
        <f t="shared" ref="M71:M108" si="47">Z71</f>
        <v>4.3440000000000003</v>
      </c>
      <c r="N71" s="136">
        <f t="shared" ref="N71:N108" si="48">AE71*100/W71</f>
        <v>0</v>
      </c>
      <c r="O71" s="136">
        <f t="shared" ref="O71:O108" si="49">AF71*100/W71</f>
        <v>0.27931452491392456</v>
      </c>
      <c r="P71" s="222">
        <f t="shared" ref="P71:P108" si="50">AK71</f>
        <v>0</v>
      </c>
      <c r="Q71" s="223">
        <f t="shared" ref="Q71:Q108" si="51">AE71</f>
        <v>0</v>
      </c>
      <c r="R71" s="223">
        <f t="shared" ref="R71:R108" si="52">AF71</f>
        <v>3</v>
      </c>
      <c r="T71">
        <v>504</v>
      </c>
      <c r="U71">
        <v>6935</v>
      </c>
      <c r="V71" t="s">
        <v>337</v>
      </c>
      <c r="W71">
        <v>1074.058</v>
      </c>
      <c r="X71">
        <v>362.25099999999998</v>
      </c>
      <c r="Y71">
        <v>2.9649999999999999</v>
      </c>
      <c r="Z71">
        <v>4.3440000000000003</v>
      </c>
      <c r="AA71">
        <v>68.187467999999996</v>
      </c>
      <c r="AB71">
        <v>0.316081</v>
      </c>
      <c r="AC71">
        <v>18.056355</v>
      </c>
      <c r="AD71" s="1">
        <v>277</v>
      </c>
      <c r="AE71">
        <v>0</v>
      </c>
      <c r="AF71">
        <v>3</v>
      </c>
      <c r="AG71">
        <v>59</v>
      </c>
      <c r="AH71">
        <v>15.751545</v>
      </c>
      <c r="AI71">
        <v>0</v>
      </c>
      <c r="AJ71">
        <v>0</v>
      </c>
      <c r="AK71">
        <v>0</v>
      </c>
      <c r="AL71">
        <v>0</v>
      </c>
      <c r="AM71" t="s">
        <v>338</v>
      </c>
      <c r="AN71" t="s">
        <v>666</v>
      </c>
      <c r="AO71">
        <v>1074.058</v>
      </c>
      <c r="AR71" t="s">
        <v>118</v>
      </c>
      <c r="AS71" t="s">
        <v>125</v>
      </c>
      <c r="AT71" t="s">
        <v>267</v>
      </c>
      <c r="AU71" t="s">
        <v>337</v>
      </c>
      <c r="AV71" t="s">
        <v>48</v>
      </c>
      <c r="AW71">
        <v>1</v>
      </c>
      <c r="BB71">
        <v>1.0224137931034483</v>
      </c>
      <c r="BC71" t="s">
        <v>71</v>
      </c>
      <c r="BF71" t="s">
        <v>118</v>
      </c>
      <c r="BG71" t="s">
        <v>125</v>
      </c>
      <c r="BH71" t="s">
        <v>337</v>
      </c>
      <c r="BI71">
        <v>6935</v>
      </c>
      <c r="BJ71">
        <v>1</v>
      </c>
      <c r="BK71" t="s">
        <v>267</v>
      </c>
      <c r="BL71" t="s">
        <v>200</v>
      </c>
      <c r="BM71">
        <v>1.0224137931034483</v>
      </c>
      <c r="BN71" t="s">
        <v>71</v>
      </c>
      <c r="BO71" t="s">
        <v>202</v>
      </c>
      <c r="BP71">
        <v>1074.058</v>
      </c>
    </row>
    <row r="72" spans="1:68" ht="16.5">
      <c r="A72" s="108" t="str">
        <f t="shared" si="36"/>
        <v>공영급행</v>
      </c>
      <c r="B72" s="109" t="str">
        <f t="shared" si="35"/>
        <v>안주영</v>
      </c>
      <c r="C72" s="110" t="str">
        <f t="shared" si="37"/>
        <v>A</v>
      </c>
      <c r="D72" s="111">
        <f t="shared" si="38"/>
        <v>0.98087924785376734</v>
      </c>
      <c r="E72" s="112">
        <f t="shared" si="39"/>
        <v>378</v>
      </c>
      <c r="F72" s="113" t="str">
        <f t="shared" si="40"/>
        <v>14-1</v>
      </c>
      <c r="G72" s="114" t="str">
        <f t="shared" si="41"/>
        <v>70바3125</v>
      </c>
      <c r="H72" s="115">
        <f t="shared" si="42"/>
        <v>11</v>
      </c>
      <c r="I72" s="116">
        <f t="shared" si="43"/>
        <v>1795.836</v>
      </c>
      <c r="J72" s="117">
        <f t="shared" si="44"/>
        <v>2.0890271790469081E-2</v>
      </c>
      <c r="K72" s="117">
        <f t="shared" si="45"/>
        <v>0.33727593578392201</v>
      </c>
      <c r="L72" s="117">
        <f t="shared" si="46"/>
        <v>0.17206470969509466</v>
      </c>
      <c r="M72" s="118">
        <f t="shared" si="47"/>
        <v>8.282</v>
      </c>
      <c r="N72" s="119">
        <f t="shared" si="48"/>
        <v>0</v>
      </c>
      <c r="O72" s="119">
        <f t="shared" si="49"/>
        <v>7.1832839969796796</v>
      </c>
      <c r="P72" s="224">
        <f t="shared" si="50"/>
        <v>1</v>
      </c>
      <c r="Q72" s="225">
        <f t="shared" si="51"/>
        <v>0</v>
      </c>
      <c r="R72" s="225">
        <f t="shared" si="52"/>
        <v>129</v>
      </c>
      <c r="T72">
        <v>504</v>
      </c>
      <c r="U72">
        <v>378</v>
      </c>
      <c r="V72" t="s">
        <v>447</v>
      </c>
      <c r="W72">
        <v>1795.836</v>
      </c>
      <c r="X72">
        <v>770.827</v>
      </c>
      <c r="Y72">
        <v>2.33</v>
      </c>
      <c r="Z72">
        <v>8.282</v>
      </c>
      <c r="AA72">
        <v>112.982733</v>
      </c>
      <c r="AB72">
        <v>2.3602400000000001</v>
      </c>
      <c r="AC72">
        <v>38.106357000000003</v>
      </c>
      <c r="AD72" s="1">
        <v>309</v>
      </c>
      <c r="AE72">
        <v>0</v>
      </c>
      <c r="AF72">
        <v>129</v>
      </c>
      <c r="AG72">
        <v>70</v>
      </c>
      <c r="AH72">
        <v>15.894781999999999</v>
      </c>
      <c r="AI72">
        <v>273.5</v>
      </c>
      <c r="AJ72">
        <v>0</v>
      </c>
      <c r="AK72">
        <v>1</v>
      </c>
      <c r="AL72">
        <v>320</v>
      </c>
      <c r="AM72" t="s">
        <v>448</v>
      </c>
      <c r="AN72" t="s">
        <v>667</v>
      </c>
      <c r="AO72">
        <v>244.13300000000001</v>
      </c>
      <c r="AR72" t="s">
        <v>118</v>
      </c>
      <c r="AS72" t="s">
        <v>119</v>
      </c>
      <c r="AT72" t="s">
        <v>207</v>
      </c>
      <c r="AU72" t="s">
        <v>447</v>
      </c>
      <c r="AV72" t="s">
        <v>48</v>
      </c>
      <c r="AW72">
        <v>11</v>
      </c>
      <c r="BB72">
        <v>0.98087924785376734</v>
      </c>
      <c r="BC72" t="s">
        <v>66</v>
      </c>
      <c r="BF72" t="s">
        <v>118</v>
      </c>
      <c r="BG72" s="5" t="s">
        <v>119</v>
      </c>
      <c r="BH72" t="s">
        <v>447</v>
      </c>
      <c r="BI72">
        <v>378</v>
      </c>
      <c r="BJ72">
        <v>11</v>
      </c>
      <c r="BK72" t="s">
        <v>207</v>
      </c>
      <c r="BL72" t="s">
        <v>241</v>
      </c>
      <c r="BM72">
        <v>0.98087924785376734</v>
      </c>
      <c r="BN72" t="s">
        <v>66</v>
      </c>
      <c r="BO72" t="s">
        <v>204</v>
      </c>
      <c r="BP72">
        <v>1795.836</v>
      </c>
    </row>
    <row r="73" spans="1:68" ht="16.5">
      <c r="A73" s="125" t="str">
        <f t="shared" si="36"/>
        <v>공영급행</v>
      </c>
      <c r="B73" s="126" t="str">
        <f t="shared" si="35"/>
        <v>양용민</v>
      </c>
      <c r="C73" s="127" t="str">
        <f t="shared" si="37"/>
        <v>B</v>
      </c>
      <c r="D73" s="128">
        <f t="shared" si="38"/>
        <v>0.91515325405954995</v>
      </c>
      <c r="E73" s="129">
        <f t="shared" si="39"/>
        <v>7799</v>
      </c>
      <c r="F73" s="130" t="str">
        <f t="shared" si="40"/>
        <v>14-1</v>
      </c>
      <c r="G73" s="131" t="str">
        <f t="shared" si="41"/>
        <v>70바3133</v>
      </c>
      <c r="H73" s="132">
        <f t="shared" si="42"/>
        <v>2</v>
      </c>
      <c r="I73" s="133">
        <f t="shared" si="43"/>
        <v>2074.9900000000002</v>
      </c>
      <c r="J73" s="134">
        <f t="shared" si="44"/>
        <v>9.1224501787043558E-3</v>
      </c>
      <c r="K73" s="134">
        <f t="shared" si="45"/>
        <v>0.33073644099330846</v>
      </c>
      <c r="L73" s="134">
        <f t="shared" si="46"/>
        <v>9.7831796779743505E-2</v>
      </c>
      <c r="M73" s="135">
        <f t="shared" si="47"/>
        <v>8.532</v>
      </c>
      <c r="N73" s="136">
        <f t="shared" si="48"/>
        <v>0</v>
      </c>
      <c r="O73" s="136">
        <f t="shared" si="49"/>
        <v>1.5903691102125794</v>
      </c>
      <c r="P73" s="222">
        <f t="shared" si="50"/>
        <v>0</v>
      </c>
      <c r="Q73" s="223">
        <f t="shared" si="51"/>
        <v>0</v>
      </c>
      <c r="R73" s="223">
        <f t="shared" si="52"/>
        <v>33</v>
      </c>
      <c r="T73">
        <v>504</v>
      </c>
      <c r="U73">
        <v>7799</v>
      </c>
      <c r="V73" t="s">
        <v>339</v>
      </c>
      <c r="W73">
        <v>2074.9899999999998</v>
      </c>
      <c r="X73">
        <v>940.476</v>
      </c>
      <c r="Y73">
        <v>2.206</v>
      </c>
      <c r="Z73">
        <v>8.532</v>
      </c>
      <c r="AA73">
        <v>129.61967200000001</v>
      </c>
      <c r="AB73">
        <v>1.1824490000000001</v>
      </c>
      <c r="AC73">
        <v>42.869948999999998</v>
      </c>
      <c r="AD73" s="1">
        <v>203</v>
      </c>
      <c r="AE73">
        <v>0</v>
      </c>
      <c r="AF73">
        <v>33</v>
      </c>
      <c r="AG73">
        <v>82</v>
      </c>
      <c r="AH73">
        <v>16.008295</v>
      </c>
      <c r="AI73">
        <v>151.1</v>
      </c>
      <c r="AJ73">
        <v>2</v>
      </c>
      <c r="AK73">
        <v>0</v>
      </c>
      <c r="AL73">
        <v>0</v>
      </c>
      <c r="AM73" t="s">
        <v>340</v>
      </c>
      <c r="AN73" t="s">
        <v>668</v>
      </c>
      <c r="AO73">
        <v>1954.4780000000001</v>
      </c>
      <c r="AR73" t="s">
        <v>118</v>
      </c>
      <c r="AS73" t="s">
        <v>119</v>
      </c>
      <c r="AT73" t="s">
        <v>243</v>
      </c>
      <c r="AU73" t="s">
        <v>339</v>
      </c>
      <c r="AV73" t="s">
        <v>48</v>
      </c>
      <c r="AW73">
        <v>2</v>
      </c>
      <c r="BB73">
        <v>0.91515325405954995</v>
      </c>
      <c r="BC73" t="s">
        <v>68</v>
      </c>
      <c r="BF73" t="s">
        <v>118</v>
      </c>
      <c r="BG73" s="5" t="s">
        <v>119</v>
      </c>
      <c r="BH73" t="s">
        <v>339</v>
      </c>
      <c r="BI73">
        <v>7799</v>
      </c>
      <c r="BJ73">
        <v>2</v>
      </c>
      <c r="BK73" t="s">
        <v>243</v>
      </c>
      <c r="BL73" t="s">
        <v>250</v>
      </c>
      <c r="BM73">
        <v>0.91515325405954995</v>
      </c>
      <c r="BN73" t="s">
        <v>68</v>
      </c>
      <c r="BO73" t="s">
        <v>201</v>
      </c>
      <c r="BP73">
        <v>2074.9900000000002</v>
      </c>
    </row>
    <row r="74" spans="1:68" ht="16.5">
      <c r="A74" s="108" t="str">
        <f t="shared" si="36"/>
        <v>공영급행</v>
      </c>
      <c r="B74" s="109" t="str">
        <f t="shared" si="35"/>
        <v>엄무용</v>
      </c>
      <c r="C74" s="110" t="str">
        <f t="shared" si="37"/>
        <v>D</v>
      </c>
      <c r="D74" s="111">
        <f t="shared" si="38"/>
        <v>0.80388554296703341</v>
      </c>
      <c r="E74" s="112">
        <f t="shared" si="39"/>
        <v>5256</v>
      </c>
      <c r="F74" s="113" t="str">
        <f t="shared" si="40"/>
        <v>e음88</v>
      </c>
      <c r="G74" s="114" t="str">
        <f t="shared" si="41"/>
        <v>73아1560</v>
      </c>
      <c r="H74" s="115">
        <f t="shared" si="42"/>
        <v>2</v>
      </c>
      <c r="I74" s="116">
        <f t="shared" si="43"/>
        <v>1598.8869999999999</v>
      </c>
      <c r="J74" s="117">
        <f t="shared" si="44"/>
        <v>1.9511971824416541E-2</v>
      </c>
      <c r="K74" s="117">
        <f t="shared" si="45"/>
        <v>0.34808012267150951</v>
      </c>
      <c r="L74" s="117">
        <f t="shared" si="46"/>
        <v>0.31021579386160497</v>
      </c>
      <c r="M74" s="118">
        <f t="shared" si="47"/>
        <v>10.598000000000001</v>
      </c>
      <c r="N74" s="119">
        <f t="shared" si="48"/>
        <v>0</v>
      </c>
      <c r="O74" s="119">
        <f t="shared" si="49"/>
        <v>7.6928513397131884</v>
      </c>
      <c r="P74" s="224">
        <f t="shared" si="50"/>
        <v>9</v>
      </c>
      <c r="Q74" s="225">
        <f t="shared" si="51"/>
        <v>0</v>
      </c>
      <c r="R74" s="225">
        <f t="shared" si="52"/>
        <v>123</v>
      </c>
      <c r="T74">
        <v>504</v>
      </c>
      <c r="U74">
        <v>5256</v>
      </c>
      <c r="V74" t="s">
        <v>185</v>
      </c>
      <c r="W74">
        <v>1598.8869999999999</v>
      </c>
      <c r="X74">
        <v>685.98199999999997</v>
      </c>
      <c r="Y74">
        <v>2.331</v>
      </c>
      <c r="Z74">
        <v>10.598000000000001</v>
      </c>
      <c r="AA74">
        <v>98.086344999999994</v>
      </c>
      <c r="AB74">
        <v>1.9138580000000001</v>
      </c>
      <c r="AC74">
        <v>34.141907000000003</v>
      </c>
      <c r="AD74" s="1">
        <v>496</v>
      </c>
      <c r="AE74">
        <v>0</v>
      </c>
      <c r="AF74">
        <v>123</v>
      </c>
      <c r="AG74">
        <v>71</v>
      </c>
      <c r="AH74">
        <v>16.300810999999999</v>
      </c>
      <c r="AI74">
        <v>147.9</v>
      </c>
      <c r="AJ74">
        <v>0</v>
      </c>
      <c r="AK74">
        <v>9</v>
      </c>
      <c r="AL74">
        <v>4700</v>
      </c>
      <c r="AM74" t="s">
        <v>341</v>
      </c>
      <c r="AN74" t="s">
        <v>669</v>
      </c>
      <c r="AO74">
        <v>1544.6579999999999</v>
      </c>
      <c r="AR74" t="s">
        <v>118</v>
      </c>
      <c r="AS74" t="s">
        <v>128</v>
      </c>
      <c r="AT74" t="s">
        <v>220</v>
      </c>
      <c r="AU74" t="s">
        <v>185</v>
      </c>
      <c r="AV74" t="s">
        <v>48</v>
      </c>
      <c r="AW74">
        <v>2</v>
      </c>
      <c r="BB74">
        <v>0.80388554296703341</v>
      </c>
      <c r="BC74" t="s">
        <v>67</v>
      </c>
      <c r="BF74" t="s">
        <v>118</v>
      </c>
      <c r="BG74" t="s">
        <v>128</v>
      </c>
      <c r="BH74" t="s">
        <v>185</v>
      </c>
      <c r="BI74">
        <v>5256</v>
      </c>
      <c r="BJ74">
        <v>2</v>
      </c>
      <c r="BK74" t="s">
        <v>220</v>
      </c>
      <c r="BL74" t="s">
        <v>218</v>
      </c>
      <c r="BM74">
        <v>0.80388554296703341</v>
      </c>
      <c r="BN74" t="s">
        <v>67</v>
      </c>
      <c r="BO74" t="s">
        <v>205</v>
      </c>
      <c r="BP74">
        <v>1598.8869999999999</v>
      </c>
    </row>
    <row r="75" spans="1:68" ht="16.5">
      <c r="A75" s="125" t="str">
        <f t="shared" si="36"/>
        <v>공영급행</v>
      </c>
      <c r="B75" s="126" t="str">
        <f t="shared" si="35"/>
        <v>오인환</v>
      </c>
      <c r="C75" s="127" t="str">
        <f t="shared" si="37"/>
        <v>D</v>
      </c>
      <c r="D75" s="128">
        <f t="shared" si="38"/>
        <v>0.81547151752096769</v>
      </c>
      <c r="E75" s="129">
        <f t="shared" si="39"/>
        <v>975</v>
      </c>
      <c r="F75" s="130" t="str">
        <f t="shared" si="40"/>
        <v>14-1</v>
      </c>
      <c r="G75" s="131" t="str">
        <f t="shared" si="41"/>
        <v>70바3160</v>
      </c>
      <c r="H75" s="132">
        <f t="shared" si="42"/>
        <v>10</v>
      </c>
      <c r="I75" s="133">
        <f t="shared" si="43"/>
        <v>1909.4669999999999</v>
      </c>
      <c r="J75" s="134">
        <f t="shared" si="44"/>
        <v>1.2013149105003599E-2</v>
      </c>
      <c r="K75" s="134">
        <f t="shared" si="45"/>
        <v>0.35919583005997635</v>
      </c>
      <c r="L75" s="134">
        <f t="shared" si="46"/>
        <v>0.26709024036550516</v>
      </c>
      <c r="M75" s="135">
        <f t="shared" si="47"/>
        <v>10.619</v>
      </c>
      <c r="N75" s="136">
        <f t="shared" si="48"/>
        <v>0</v>
      </c>
      <c r="O75" s="136">
        <f t="shared" si="49"/>
        <v>2.670902403655051</v>
      </c>
      <c r="P75" s="222">
        <f t="shared" si="50"/>
        <v>13</v>
      </c>
      <c r="Q75" s="223">
        <f t="shared" si="51"/>
        <v>0</v>
      </c>
      <c r="R75" s="223">
        <f t="shared" si="52"/>
        <v>51</v>
      </c>
      <c r="T75">
        <v>504</v>
      </c>
      <c r="U75">
        <v>975</v>
      </c>
      <c r="V75" t="s">
        <v>342</v>
      </c>
      <c r="W75">
        <v>1909.4670000000001</v>
      </c>
      <c r="X75">
        <v>965.59299999999996</v>
      </c>
      <c r="Y75">
        <v>1.978</v>
      </c>
      <c r="Z75">
        <v>10.619</v>
      </c>
      <c r="AA75">
        <v>123.773291</v>
      </c>
      <c r="AB75">
        <v>1.486907</v>
      </c>
      <c r="AC75">
        <v>44.458849999999998</v>
      </c>
      <c r="AD75" s="1">
        <v>510</v>
      </c>
      <c r="AE75">
        <v>0</v>
      </c>
      <c r="AF75">
        <v>51</v>
      </c>
      <c r="AG75">
        <v>74</v>
      </c>
      <c r="AH75">
        <v>15.427132</v>
      </c>
      <c r="AI75">
        <v>792.1</v>
      </c>
      <c r="AJ75">
        <v>0</v>
      </c>
      <c r="AK75">
        <v>13</v>
      </c>
      <c r="AL75">
        <v>2847</v>
      </c>
      <c r="AM75" t="s">
        <v>343</v>
      </c>
      <c r="AN75" t="s">
        <v>670</v>
      </c>
      <c r="AO75">
        <v>414.67399999999998</v>
      </c>
      <c r="AR75" t="s">
        <v>118</v>
      </c>
      <c r="AS75" t="s">
        <v>119</v>
      </c>
      <c r="AT75" t="s">
        <v>247</v>
      </c>
      <c r="AU75" t="s">
        <v>342</v>
      </c>
      <c r="AV75" t="s">
        <v>48</v>
      </c>
      <c r="AW75">
        <v>10</v>
      </c>
      <c r="BB75">
        <v>0.81547151752096769</v>
      </c>
      <c r="BC75" t="s">
        <v>67</v>
      </c>
      <c r="BF75" t="s">
        <v>118</v>
      </c>
      <c r="BG75" s="5" t="s">
        <v>119</v>
      </c>
      <c r="BH75" t="s">
        <v>342</v>
      </c>
      <c r="BI75">
        <v>975</v>
      </c>
      <c r="BJ75">
        <v>10</v>
      </c>
      <c r="BK75" t="s">
        <v>247</v>
      </c>
      <c r="BL75" t="s">
        <v>239</v>
      </c>
      <c r="BM75">
        <v>0.81547151752096769</v>
      </c>
      <c r="BN75" t="s">
        <v>67</v>
      </c>
      <c r="BO75" t="s">
        <v>205</v>
      </c>
      <c r="BP75">
        <v>1909.4669999999999</v>
      </c>
    </row>
    <row r="76" spans="1:68" ht="16.5">
      <c r="A76" s="108" t="str">
        <f t="shared" si="36"/>
        <v>공영급행</v>
      </c>
      <c r="B76" s="109" t="str">
        <f t="shared" si="35"/>
        <v>오종섭</v>
      </c>
      <c r="C76" s="110" t="str">
        <f t="shared" si="37"/>
        <v>B</v>
      </c>
      <c r="D76" s="111">
        <f t="shared" si="38"/>
        <v>0.94896428111110132</v>
      </c>
      <c r="E76" s="112">
        <f t="shared" si="39"/>
        <v>3980</v>
      </c>
      <c r="F76" s="113" t="str">
        <f t="shared" si="40"/>
        <v>14-1</v>
      </c>
      <c r="G76" s="114" t="str">
        <f t="shared" si="41"/>
        <v>70바3133</v>
      </c>
      <c r="H76" s="115">
        <f t="shared" si="42"/>
        <v>2</v>
      </c>
      <c r="I76" s="116">
        <f t="shared" si="43"/>
        <v>2169.8229999999999</v>
      </c>
      <c r="J76" s="117">
        <f t="shared" si="44"/>
        <v>1.3975030866921024E-2</v>
      </c>
      <c r="K76" s="117">
        <f t="shared" si="45"/>
        <v>0.30639481004242403</v>
      </c>
      <c r="L76" s="117">
        <f t="shared" si="46"/>
        <v>6.129532224517853E-2</v>
      </c>
      <c r="M76" s="118">
        <f t="shared" si="47"/>
        <v>8.3070000000000004</v>
      </c>
      <c r="N76" s="119">
        <f t="shared" si="48"/>
        <v>0</v>
      </c>
      <c r="O76" s="119">
        <f t="shared" si="49"/>
        <v>3.7330233848567373</v>
      </c>
      <c r="P76" s="224">
        <f t="shared" si="50"/>
        <v>0</v>
      </c>
      <c r="Q76" s="225">
        <f t="shared" si="51"/>
        <v>0</v>
      </c>
      <c r="R76" s="225">
        <f t="shared" si="52"/>
        <v>81</v>
      </c>
      <c r="T76">
        <v>504</v>
      </c>
      <c r="U76">
        <v>3980</v>
      </c>
      <c r="V76" t="s">
        <v>344</v>
      </c>
      <c r="W76">
        <v>2169.8229999999999</v>
      </c>
      <c r="X76">
        <v>944.23900000000003</v>
      </c>
      <c r="Y76">
        <v>2.298</v>
      </c>
      <c r="Z76">
        <v>8.3070000000000004</v>
      </c>
      <c r="AA76">
        <v>128.57939400000001</v>
      </c>
      <c r="AB76">
        <v>1.7969010000000001</v>
      </c>
      <c r="AC76">
        <v>39.396059000000001</v>
      </c>
      <c r="AD76" s="1">
        <v>133</v>
      </c>
      <c r="AE76">
        <v>0</v>
      </c>
      <c r="AF76">
        <v>81</v>
      </c>
      <c r="AG76">
        <v>83</v>
      </c>
      <c r="AH76">
        <v>16.875354999999999</v>
      </c>
      <c r="AI76">
        <v>109</v>
      </c>
      <c r="AJ76">
        <v>2.1</v>
      </c>
      <c r="AK76">
        <v>0</v>
      </c>
      <c r="AL76">
        <v>0</v>
      </c>
      <c r="AM76" t="s">
        <v>345</v>
      </c>
      <c r="AN76" t="s">
        <v>671</v>
      </c>
      <c r="AO76">
        <v>1923.6679999999999</v>
      </c>
      <c r="AR76" t="s">
        <v>118</v>
      </c>
      <c r="AS76" t="s">
        <v>119</v>
      </c>
      <c r="AT76" t="s">
        <v>243</v>
      </c>
      <c r="AU76" t="s">
        <v>344</v>
      </c>
      <c r="AV76" t="s">
        <v>48</v>
      </c>
      <c r="AW76">
        <v>2</v>
      </c>
      <c r="BB76">
        <v>0.94896428111110132</v>
      </c>
      <c r="BC76" t="s">
        <v>68</v>
      </c>
      <c r="BF76" t="s">
        <v>118</v>
      </c>
      <c r="BG76" t="s">
        <v>119</v>
      </c>
      <c r="BH76" t="s">
        <v>344</v>
      </c>
      <c r="BI76">
        <v>3980</v>
      </c>
      <c r="BJ76">
        <v>2</v>
      </c>
      <c r="BK76" t="s">
        <v>243</v>
      </c>
      <c r="BL76" t="s">
        <v>250</v>
      </c>
      <c r="BM76">
        <v>0.94896428111110132</v>
      </c>
      <c r="BN76" t="s">
        <v>68</v>
      </c>
      <c r="BO76" t="s">
        <v>201</v>
      </c>
      <c r="BP76">
        <v>2169.8229999999999</v>
      </c>
    </row>
    <row r="77" spans="1:68" ht="16.5">
      <c r="A77" s="125" t="str">
        <f t="shared" si="36"/>
        <v>공영급행</v>
      </c>
      <c r="B77" s="126" t="str">
        <f t="shared" si="35"/>
        <v>용광성</v>
      </c>
      <c r="C77" s="127" t="str">
        <f t="shared" si="37"/>
        <v>C</v>
      </c>
      <c r="D77" s="128">
        <f t="shared" si="38"/>
        <v>0.8569268887577447</v>
      </c>
      <c r="E77" s="129">
        <f t="shared" si="39"/>
        <v>7274</v>
      </c>
      <c r="F77" s="130" t="str">
        <f t="shared" si="40"/>
        <v>14-1</v>
      </c>
      <c r="G77" s="131" t="str">
        <f t="shared" si="41"/>
        <v>70바3138</v>
      </c>
      <c r="H77" s="132">
        <f t="shared" si="42"/>
        <v>4</v>
      </c>
      <c r="I77" s="133">
        <f t="shared" si="43"/>
        <v>1893.1709999999998</v>
      </c>
      <c r="J77" s="134">
        <f t="shared" si="44"/>
        <v>3.2777921936088562E-2</v>
      </c>
      <c r="K77" s="134">
        <f t="shared" si="45"/>
        <v>0.3565424873532308</v>
      </c>
      <c r="L77" s="134">
        <f t="shared" si="46"/>
        <v>0.24931715095995027</v>
      </c>
      <c r="M77" s="135">
        <f t="shared" si="47"/>
        <v>11.462</v>
      </c>
      <c r="N77" s="136">
        <f t="shared" si="48"/>
        <v>0</v>
      </c>
      <c r="O77" s="136">
        <f t="shared" si="49"/>
        <v>11.620714663387512</v>
      </c>
      <c r="P77" s="222">
        <f t="shared" si="50"/>
        <v>5</v>
      </c>
      <c r="Q77" s="223">
        <f t="shared" si="51"/>
        <v>0</v>
      </c>
      <c r="R77" s="223">
        <f t="shared" si="52"/>
        <v>220</v>
      </c>
      <c r="T77">
        <v>504</v>
      </c>
      <c r="U77">
        <v>7274</v>
      </c>
      <c r="V77" t="s">
        <v>346</v>
      </c>
      <c r="W77">
        <v>1893.171</v>
      </c>
      <c r="X77">
        <v>956.15300000000002</v>
      </c>
      <c r="Y77">
        <v>1.98</v>
      </c>
      <c r="Z77">
        <v>11.462</v>
      </c>
      <c r="AA77">
        <v>118.091623</v>
      </c>
      <c r="AB77">
        <v>3.8707980000000002</v>
      </c>
      <c r="AC77">
        <v>42.104680999999999</v>
      </c>
      <c r="AD77" s="1">
        <v>472</v>
      </c>
      <c r="AE77">
        <v>0</v>
      </c>
      <c r="AF77">
        <v>220</v>
      </c>
      <c r="AG77">
        <v>77</v>
      </c>
      <c r="AH77">
        <v>16.031374</v>
      </c>
      <c r="AI77">
        <v>802.8</v>
      </c>
      <c r="AJ77">
        <v>0</v>
      </c>
      <c r="AK77">
        <v>5</v>
      </c>
      <c r="AL77">
        <v>2525</v>
      </c>
      <c r="AM77" t="s">
        <v>347</v>
      </c>
      <c r="AN77" t="s">
        <v>672</v>
      </c>
      <c r="AO77">
        <v>1590</v>
      </c>
      <c r="AR77" t="s">
        <v>118</v>
      </c>
      <c r="AS77" t="s">
        <v>119</v>
      </c>
      <c r="AT77" t="s">
        <v>245</v>
      </c>
      <c r="AU77" t="s">
        <v>346</v>
      </c>
      <c r="AV77" t="s">
        <v>48</v>
      </c>
      <c r="AW77">
        <v>4</v>
      </c>
      <c r="BB77">
        <v>0.8569268887577447</v>
      </c>
      <c r="BC77" t="s">
        <v>69</v>
      </c>
      <c r="BF77" t="s">
        <v>118</v>
      </c>
      <c r="BG77" t="s">
        <v>119</v>
      </c>
      <c r="BH77" t="s">
        <v>346</v>
      </c>
      <c r="BI77">
        <v>7274</v>
      </c>
      <c r="BJ77">
        <v>4</v>
      </c>
      <c r="BK77" t="s">
        <v>245</v>
      </c>
      <c r="BL77" t="s">
        <v>208</v>
      </c>
      <c r="BM77">
        <v>0.8569268887577447</v>
      </c>
      <c r="BN77" t="s">
        <v>69</v>
      </c>
      <c r="BO77" t="s">
        <v>203</v>
      </c>
      <c r="BP77">
        <v>1893.1709999999998</v>
      </c>
    </row>
    <row r="78" spans="1:68" ht="16.5">
      <c r="A78" s="108" t="str">
        <f t="shared" si="36"/>
        <v>공영급행</v>
      </c>
      <c r="B78" s="109" t="str">
        <f t="shared" si="35"/>
        <v>윤기성</v>
      </c>
      <c r="C78" s="110" t="str">
        <f t="shared" si="37"/>
        <v>B</v>
      </c>
      <c r="D78" s="111">
        <f t="shared" si="38"/>
        <v>0.93804014939499514</v>
      </c>
      <c r="E78" s="112">
        <f t="shared" si="39"/>
        <v>6497</v>
      </c>
      <c r="F78" s="113" t="str">
        <f t="shared" si="40"/>
        <v>14-1</v>
      </c>
      <c r="G78" s="114" t="str">
        <f t="shared" si="41"/>
        <v>70바3211</v>
      </c>
      <c r="H78" s="115">
        <f t="shared" si="42"/>
        <v>2</v>
      </c>
      <c r="I78" s="116">
        <f t="shared" si="43"/>
        <v>1225.6100000000001</v>
      </c>
      <c r="J78" s="117">
        <f t="shared" si="44"/>
        <v>7.5950456232320163E-3</v>
      </c>
      <c r="K78" s="117">
        <f t="shared" si="45"/>
        <v>0.31760701699145127</v>
      </c>
      <c r="L78" s="117">
        <f t="shared" si="46"/>
        <v>8.7303465213240741E-2</v>
      </c>
      <c r="M78" s="118">
        <f t="shared" si="47"/>
        <v>9.4420000000000002</v>
      </c>
      <c r="N78" s="119">
        <f t="shared" si="48"/>
        <v>0</v>
      </c>
      <c r="O78" s="119">
        <f t="shared" si="49"/>
        <v>1.0606963063290933</v>
      </c>
      <c r="P78" s="224">
        <f t="shared" si="50"/>
        <v>0</v>
      </c>
      <c r="Q78" s="225">
        <f t="shared" si="51"/>
        <v>0</v>
      </c>
      <c r="R78" s="225">
        <f t="shared" si="52"/>
        <v>13</v>
      </c>
      <c r="T78">
        <v>504</v>
      </c>
      <c r="U78">
        <v>6497</v>
      </c>
      <c r="V78" t="s">
        <v>348</v>
      </c>
      <c r="W78">
        <v>1225.6099999999999</v>
      </c>
      <c r="X78">
        <v>544.49300000000005</v>
      </c>
      <c r="Y78">
        <v>2.2509999999999999</v>
      </c>
      <c r="Z78">
        <v>9.4420000000000002</v>
      </c>
      <c r="AA78">
        <v>75.776634999999999</v>
      </c>
      <c r="AB78">
        <v>0.57552700000000001</v>
      </c>
      <c r="AC78">
        <v>24.067191000000001</v>
      </c>
      <c r="AD78" s="1">
        <v>107</v>
      </c>
      <c r="AE78">
        <v>0</v>
      </c>
      <c r="AF78">
        <v>13</v>
      </c>
      <c r="AG78">
        <v>82</v>
      </c>
      <c r="AH78">
        <v>16.173981999999999</v>
      </c>
      <c r="AI78">
        <v>186.5</v>
      </c>
      <c r="AJ78">
        <v>0</v>
      </c>
      <c r="AK78">
        <v>0</v>
      </c>
      <c r="AL78">
        <v>0</v>
      </c>
      <c r="AM78" t="s">
        <v>349</v>
      </c>
      <c r="AN78" t="s">
        <v>673</v>
      </c>
      <c r="AO78">
        <v>1100.672</v>
      </c>
      <c r="AR78" t="s">
        <v>118</v>
      </c>
      <c r="AS78" t="s">
        <v>119</v>
      </c>
      <c r="AT78" t="s">
        <v>249</v>
      </c>
      <c r="AU78" t="s">
        <v>348</v>
      </c>
      <c r="AV78" t="s">
        <v>48</v>
      </c>
      <c r="AW78">
        <v>2</v>
      </c>
      <c r="BB78">
        <v>0.93804014939499514</v>
      </c>
      <c r="BC78" t="s">
        <v>68</v>
      </c>
      <c r="BF78" t="s">
        <v>118</v>
      </c>
      <c r="BG78" s="5" t="s">
        <v>119</v>
      </c>
      <c r="BH78" t="s">
        <v>348</v>
      </c>
      <c r="BI78">
        <v>6497</v>
      </c>
      <c r="BJ78">
        <v>2</v>
      </c>
      <c r="BK78" t="s">
        <v>249</v>
      </c>
      <c r="BL78" t="s">
        <v>237</v>
      </c>
      <c r="BM78">
        <v>0.93804014939499514</v>
      </c>
      <c r="BN78" t="s">
        <v>68</v>
      </c>
      <c r="BO78" t="s">
        <v>201</v>
      </c>
      <c r="BP78">
        <v>1225.6100000000001</v>
      </c>
    </row>
    <row r="79" spans="1:68" ht="16.5">
      <c r="A79" s="125" t="str">
        <f t="shared" si="36"/>
        <v>공영급행</v>
      </c>
      <c r="B79" s="126" t="str">
        <f t="shared" si="35"/>
        <v>윤석춘</v>
      </c>
      <c r="C79" s="127" t="str">
        <f t="shared" si="37"/>
        <v>C</v>
      </c>
      <c r="D79" s="128">
        <f t="shared" si="38"/>
        <v>0.86999412816605048</v>
      </c>
      <c r="E79" s="129">
        <f t="shared" si="39"/>
        <v>8345</v>
      </c>
      <c r="F79" s="130" t="str">
        <f t="shared" si="40"/>
        <v>e음88</v>
      </c>
      <c r="G79" s="131" t="str">
        <f t="shared" si="41"/>
        <v>73아1555</v>
      </c>
      <c r="H79" s="132">
        <f t="shared" si="42"/>
        <v>7</v>
      </c>
      <c r="I79" s="133">
        <f t="shared" si="43"/>
        <v>2238.556</v>
      </c>
      <c r="J79" s="134">
        <f t="shared" si="44"/>
        <v>3.4290278997419057E-2</v>
      </c>
      <c r="K79" s="134">
        <f t="shared" si="45"/>
        <v>0.3590740655787597</v>
      </c>
      <c r="L79" s="134">
        <f t="shared" si="46"/>
        <v>0.256415296289215</v>
      </c>
      <c r="M79" s="135">
        <f t="shared" si="47"/>
        <v>7.2619999999999996</v>
      </c>
      <c r="N79" s="136">
        <f t="shared" si="48"/>
        <v>0</v>
      </c>
      <c r="O79" s="136">
        <f t="shared" si="49"/>
        <v>1.2061346689562378</v>
      </c>
      <c r="P79" s="222">
        <f t="shared" si="50"/>
        <v>42</v>
      </c>
      <c r="Q79" s="223">
        <f t="shared" si="51"/>
        <v>0</v>
      </c>
      <c r="R79" s="223">
        <f t="shared" si="52"/>
        <v>27</v>
      </c>
      <c r="T79">
        <v>504</v>
      </c>
      <c r="U79">
        <v>8345</v>
      </c>
      <c r="V79" t="s">
        <v>186</v>
      </c>
      <c r="W79">
        <v>2238.556</v>
      </c>
      <c r="X79">
        <v>833.92399999999998</v>
      </c>
      <c r="Y79">
        <v>2.6840000000000002</v>
      </c>
      <c r="Z79">
        <v>7.2619999999999996</v>
      </c>
      <c r="AA79">
        <v>151.783017</v>
      </c>
      <c r="AB79">
        <v>5.204682</v>
      </c>
      <c r="AC79">
        <v>54.501345000000001</v>
      </c>
      <c r="AD79" s="1">
        <v>574</v>
      </c>
      <c r="AE79">
        <v>0</v>
      </c>
      <c r="AF79">
        <v>27</v>
      </c>
      <c r="AG79">
        <v>96</v>
      </c>
      <c r="AH79">
        <v>14.748395</v>
      </c>
      <c r="AI79">
        <v>1094.8</v>
      </c>
      <c r="AJ79">
        <v>100.7</v>
      </c>
      <c r="AK79">
        <v>42</v>
      </c>
      <c r="AL79">
        <v>16196</v>
      </c>
      <c r="AM79" t="s">
        <v>350</v>
      </c>
      <c r="AN79" t="s">
        <v>674</v>
      </c>
      <c r="AO79">
        <v>1068.2840000000001</v>
      </c>
      <c r="AR79" t="s">
        <v>118</v>
      </c>
      <c r="AS79" t="s">
        <v>128</v>
      </c>
      <c r="AT79" t="s">
        <v>212</v>
      </c>
      <c r="AU79" t="s">
        <v>186</v>
      </c>
      <c r="AV79" t="s">
        <v>48</v>
      </c>
      <c r="AW79">
        <v>7</v>
      </c>
      <c r="BB79">
        <v>0.86999412816605048</v>
      </c>
      <c r="BC79" t="s">
        <v>69</v>
      </c>
      <c r="BF79" t="s">
        <v>118</v>
      </c>
      <c r="BG79" s="5" t="s">
        <v>128</v>
      </c>
      <c r="BH79" t="s">
        <v>186</v>
      </c>
      <c r="BI79">
        <v>8345</v>
      </c>
      <c r="BJ79">
        <v>7</v>
      </c>
      <c r="BK79" t="s">
        <v>212</v>
      </c>
      <c r="BL79" t="s">
        <v>219</v>
      </c>
      <c r="BM79">
        <v>0.86999412816605048</v>
      </c>
      <c r="BN79" t="s">
        <v>69</v>
      </c>
      <c r="BO79" t="s">
        <v>203</v>
      </c>
      <c r="BP79">
        <v>2238.556</v>
      </c>
    </row>
    <row r="80" spans="1:68" ht="16.5">
      <c r="A80" s="108" t="str">
        <f t="shared" si="36"/>
        <v>공영급행</v>
      </c>
      <c r="B80" s="109" t="str">
        <f t="shared" si="35"/>
        <v>윤성운</v>
      </c>
      <c r="C80" s="110" t="str">
        <f t="shared" si="37"/>
        <v>C</v>
      </c>
      <c r="D80" s="111">
        <f t="shared" si="38"/>
        <v>0.85695652173913051</v>
      </c>
      <c r="E80" s="112">
        <f t="shared" si="39"/>
        <v>9644</v>
      </c>
      <c r="F80" s="113" t="str">
        <f t="shared" si="40"/>
        <v>14-1</v>
      </c>
      <c r="G80" s="114" t="str">
        <f t="shared" si="41"/>
        <v>70바3144</v>
      </c>
      <c r="H80" s="115">
        <f t="shared" si="42"/>
        <v>1</v>
      </c>
      <c r="I80" s="116">
        <f t="shared" si="43"/>
        <v>2061.614</v>
      </c>
      <c r="J80" s="117">
        <f t="shared" si="44"/>
        <v>2.2900497378216499E-2</v>
      </c>
      <c r="K80" s="117">
        <f t="shared" si="45"/>
        <v>0.33863933945856611</v>
      </c>
      <c r="L80" s="117">
        <f t="shared" si="46"/>
        <v>0.20760433330390654</v>
      </c>
      <c r="M80" s="118">
        <f t="shared" si="47"/>
        <v>11.523999999999999</v>
      </c>
      <c r="N80" s="119">
        <f t="shared" si="48"/>
        <v>0.19402274140552014</v>
      </c>
      <c r="O80" s="119">
        <f t="shared" si="49"/>
        <v>9.0705631607080672</v>
      </c>
      <c r="P80" s="224">
        <f t="shared" si="50"/>
        <v>3</v>
      </c>
      <c r="Q80" s="225">
        <f t="shared" si="51"/>
        <v>4</v>
      </c>
      <c r="R80" s="225">
        <f t="shared" si="52"/>
        <v>187</v>
      </c>
      <c r="T80">
        <v>504</v>
      </c>
      <c r="U80">
        <v>9644</v>
      </c>
      <c r="V80" t="s">
        <v>187</v>
      </c>
      <c r="W80">
        <v>2061.614</v>
      </c>
      <c r="X80">
        <v>1045.9680000000001</v>
      </c>
      <c r="Y80">
        <v>1.9710000000000001</v>
      </c>
      <c r="Z80">
        <v>11.523999999999999</v>
      </c>
      <c r="AA80">
        <v>122.060231</v>
      </c>
      <c r="AB80">
        <v>2.7952400000000002</v>
      </c>
      <c r="AC80">
        <v>41.334395999999998</v>
      </c>
      <c r="AD80" s="1">
        <v>428</v>
      </c>
      <c r="AE80">
        <v>4</v>
      </c>
      <c r="AF80">
        <v>187</v>
      </c>
      <c r="AG80">
        <v>88</v>
      </c>
      <c r="AH80">
        <v>16.890135999999998</v>
      </c>
      <c r="AI80">
        <v>790.8</v>
      </c>
      <c r="AJ80">
        <v>3.6</v>
      </c>
      <c r="AK80">
        <v>3</v>
      </c>
      <c r="AL80">
        <v>656</v>
      </c>
      <c r="AM80" t="s">
        <v>351</v>
      </c>
      <c r="AN80" t="s">
        <v>675</v>
      </c>
      <c r="AO80">
        <v>2061.614</v>
      </c>
      <c r="AR80" t="s">
        <v>118</v>
      </c>
      <c r="AS80" t="s">
        <v>119</v>
      </c>
      <c r="AT80" t="s">
        <v>216</v>
      </c>
      <c r="AU80" t="s">
        <v>187</v>
      </c>
      <c r="AV80" t="s">
        <v>48</v>
      </c>
      <c r="AW80">
        <v>1</v>
      </c>
      <c r="BB80">
        <v>0.85695652173913051</v>
      </c>
      <c r="BC80" t="s">
        <v>69</v>
      </c>
      <c r="BF80" t="s">
        <v>118</v>
      </c>
      <c r="BG80" s="5" t="s">
        <v>119</v>
      </c>
      <c r="BH80" t="s">
        <v>187</v>
      </c>
      <c r="BI80">
        <v>9644</v>
      </c>
      <c r="BJ80">
        <v>1</v>
      </c>
      <c r="BK80" t="s">
        <v>216</v>
      </c>
      <c r="BL80" t="s">
        <v>200</v>
      </c>
      <c r="BM80">
        <v>0.85695652173913051</v>
      </c>
      <c r="BN80" t="s">
        <v>69</v>
      </c>
      <c r="BO80" t="s">
        <v>203</v>
      </c>
      <c r="BP80">
        <v>2061.614</v>
      </c>
    </row>
    <row r="81" spans="1:68" ht="16.5">
      <c r="A81" s="125" t="str">
        <f t="shared" si="36"/>
        <v>공영급행</v>
      </c>
      <c r="B81" s="126" t="str">
        <f t="shared" si="35"/>
        <v>윤철</v>
      </c>
      <c r="C81" s="127" t="str">
        <f t="shared" si="37"/>
        <v>C</v>
      </c>
      <c r="D81" s="128">
        <f t="shared" si="38"/>
        <v>0.87047583903450521</v>
      </c>
      <c r="E81" s="129">
        <f t="shared" si="39"/>
        <v>9881</v>
      </c>
      <c r="F81" s="130" t="str">
        <f t="shared" si="40"/>
        <v>e음88</v>
      </c>
      <c r="G81" s="131" t="str">
        <f t="shared" si="41"/>
        <v>73아1560</v>
      </c>
      <c r="H81" s="132">
        <f t="shared" si="42"/>
        <v>8</v>
      </c>
      <c r="I81" s="133">
        <f t="shared" si="43"/>
        <v>2473.3339999999998</v>
      </c>
      <c r="J81" s="134">
        <f t="shared" si="44"/>
        <v>1.568786298169848E-2</v>
      </c>
      <c r="K81" s="134">
        <f t="shared" si="45"/>
        <v>0.35195718432039025</v>
      </c>
      <c r="L81" s="134">
        <f t="shared" si="46"/>
        <v>0.34326136300232807</v>
      </c>
      <c r="M81" s="135">
        <f t="shared" si="47"/>
        <v>8.5459999999999994</v>
      </c>
      <c r="N81" s="136">
        <f t="shared" si="48"/>
        <v>0</v>
      </c>
      <c r="O81" s="136">
        <f t="shared" si="49"/>
        <v>3.1940692199274343</v>
      </c>
      <c r="P81" s="222">
        <f t="shared" si="50"/>
        <v>37</v>
      </c>
      <c r="Q81" s="223">
        <f t="shared" si="51"/>
        <v>0</v>
      </c>
      <c r="R81" s="223">
        <f t="shared" si="52"/>
        <v>79</v>
      </c>
      <c r="T81">
        <v>504</v>
      </c>
      <c r="U81">
        <v>9881</v>
      </c>
      <c r="V81" t="s">
        <v>352</v>
      </c>
      <c r="W81">
        <v>2473.3339999999998</v>
      </c>
      <c r="X81">
        <v>962.4</v>
      </c>
      <c r="Y81">
        <v>2.57</v>
      </c>
      <c r="Z81">
        <v>8.5459999999999994</v>
      </c>
      <c r="AA81">
        <v>151.79467099999999</v>
      </c>
      <c r="AB81">
        <v>2.3813339999999998</v>
      </c>
      <c r="AC81">
        <v>53.425224999999998</v>
      </c>
      <c r="AD81" s="1">
        <v>849</v>
      </c>
      <c r="AE81">
        <v>0</v>
      </c>
      <c r="AF81">
        <v>79</v>
      </c>
      <c r="AG81">
        <v>83</v>
      </c>
      <c r="AH81">
        <v>16.293944</v>
      </c>
      <c r="AI81">
        <v>652.4</v>
      </c>
      <c r="AJ81">
        <v>0</v>
      </c>
      <c r="AK81">
        <v>37</v>
      </c>
      <c r="AL81">
        <v>18688</v>
      </c>
      <c r="AM81" t="s">
        <v>353</v>
      </c>
      <c r="AN81" t="s">
        <v>676</v>
      </c>
      <c r="AO81">
        <v>966.47299999999996</v>
      </c>
      <c r="AR81" t="s">
        <v>118</v>
      </c>
      <c r="AS81" t="s">
        <v>128</v>
      </c>
      <c r="AT81" t="s">
        <v>220</v>
      </c>
      <c r="AU81" t="s">
        <v>352</v>
      </c>
      <c r="AV81" t="s">
        <v>48</v>
      </c>
      <c r="AW81">
        <v>8</v>
      </c>
      <c r="BB81">
        <v>0.87047583903450521</v>
      </c>
      <c r="BC81" t="s">
        <v>69</v>
      </c>
      <c r="BF81" t="s">
        <v>118</v>
      </c>
      <c r="BG81" t="s">
        <v>128</v>
      </c>
      <c r="BH81" t="s">
        <v>352</v>
      </c>
      <c r="BI81">
        <v>9881</v>
      </c>
      <c r="BJ81">
        <v>8</v>
      </c>
      <c r="BK81" t="s">
        <v>220</v>
      </c>
      <c r="BL81" t="s">
        <v>221</v>
      </c>
      <c r="BM81">
        <v>0.87047583903450521</v>
      </c>
      <c r="BN81" t="s">
        <v>69</v>
      </c>
      <c r="BO81" t="s">
        <v>203</v>
      </c>
      <c r="BP81">
        <v>2473.3339999999998</v>
      </c>
    </row>
    <row r="82" spans="1:68" ht="16.5">
      <c r="A82" s="108" t="str">
        <f t="shared" si="36"/>
        <v>공영급행</v>
      </c>
      <c r="B82" s="109" t="str">
        <f t="shared" si="35"/>
        <v>윤철희</v>
      </c>
      <c r="C82" s="110" t="str">
        <f t="shared" si="37"/>
        <v>C</v>
      </c>
      <c r="D82" s="111">
        <f t="shared" si="38"/>
        <v>0.89570811284258556</v>
      </c>
      <c r="E82" s="112">
        <f t="shared" si="39"/>
        <v>2812</v>
      </c>
      <c r="F82" s="113" t="str">
        <f t="shared" si="40"/>
        <v>14-1</v>
      </c>
      <c r="G82" s="114" t="str">
        <f t="shared" si="41"/>
        <v>70바3144</v>
      </c>
      <c r="H82" s="115">
        <f t="shared" si="42"/>
        <v>10</v>
      </c>
      <c r="I82" s="116">
        <f t="shared" si="43"/>
        <v>2068.3289999999997</v>
      </c>
      <c r="J82" s="117">
        <f t="shared" si="44"/>
        <v>2.830677201600823E-2</v>
      </c>
      <c r="K82" s="117">
        <f t="shared" si="45"/>
        <v>0.335858549621043</v>
      </c>
      <c r="L82" s="117">
        <f t="shared" si="46"/>
        <v>0.21321559577804114</v>
      </c>
      <c r="M82" s="118">
        <f t="shared" si="47"/>
        <v>9.1069999999999993</v>
      </c>
      <c r="N82" s="119">
        <f t="shared" si="48"/>
        <v>0</v>
      </c>
      <c r="O82" s="119">
        <f t="shared" si="49"/>
        <v>4.8831689736013946</v>
      </c>
      <c r="P82" s="224">
        <f t="shared" si="50"/>
        <v>5</v>
      </c>
      <c r="Q82" s="225">
        <f t="shared" si="51"/>
        <v>0</v>
      </c>
      <c r="R82" s="225">
        <f t="shared" si="52"/>
        <v>101</v>
      </c>
      <c r="T82">
        <v>504</v>
      </c>
      <c r="U82">
        <v>2812</v>
      </c>
      <c r="V82" t="s">
        <v>439</v>
      </c>
      <c r="W82">
        <v>2068.3290000000002</v>
      </c>
      <c r="X82">
        <v>975.46400000000006</v>
      </c>
      <c r="Y82">
        <v>2.12</v>
      </c>
      <c r="Z82">
        <v>9.1069999999999993</v>
      </c>
      <c r="AA82">
        <v>134.00634299999999</v>
      </c>
      <c r="AB82">
        <v>3.7932869999999999</v>
      </c>
      <c r="AC82">
        <v>45.007176000000001</v>
      </c>
      <c r="AD82" s="1">
        <v>441</v>
      </c>
      <c r="AE82">
        <v>0</v>
      </c>
      <c r="AF82">
        <v>101</v>
      </c>
      <c r="AG82">
        <v>71</v>
      </c>
      <c r="AH82">
        <v>15.434559999999999</v>
      </c>
      <c r="AI82">
        <v>611.20000000000005</v>
      </c>
      <c r="AJ82">
        <v>0</v>
      </c>
      <c r="AK82">
        <v>5</v>
      </c>
      <c r="AL82">
        <v>695</v>
      </c>
      <c r="AM82" t="s">
        <v>440</v>
      </c>
      <c r="AN82" t="s">
        <v>677</v>
      </c>
      <c r="AO82">
        <v>486.84899999999999</v>
      </c>
      <c r="AR82" t="s">
        <v>118</v>
      </c>
      <c r="AS82" t="s">
        <v>119</v>
      </c>
      <c r="AT82" t="s">
        <v>216</v>
      </c>
      <c r="AU82" t="s">
        <v>439</v>
      </c>
      <c r="AV82" t="s">
        <v>48</v>
      </c>
      <c r="AW82">
        <v>10</v>
      </c>
      <c r="BB82">
        <v>0.89570811284258556</v>
      </c>
      <c r="BC82" t="s">
        <v>69</v>
      </c>
      <c r="BF82" t="s">
        <v>118</v>
      </c>
      <c r="BG82" t="s">
        <v>119</v>
      </c>
      <c r="BH82" t="s">
        <v>439</v>
      </c>
      <c r="BI82">
        <v>2812</v>
      </c>
      <c r="BJ82">
        <v>10</v>
      </c>
      <c r="BK82" t="s">
        <v>216</v>
      </c>
      <c r="BL82" t="s">
        <v>244</v>
      </c>
      <c r="BM82">
        <v>0.89570811284258556</v>
      </c>
      <c r="BN82" t="s">
        <v>69</v>
      </c>
      <c r="BO82" t="s">
        <v>203</v>
      </c>
      <c r="BP82">
        <v>2068.3289999999997</v>
      </c>
    </row>
    <row r="83" spans="1:68" ht="16.5">
      <c r="A83" s="125" t="str">
        <f t="shared" si="36"/>
        <v>공영급행</v>
      </c>
      <c r="B83" s="126" t="str">
        <f t="shared" si="35"/>
        <v>이강선</v>
      </c>
      <c r="C83" s="127" t="str">
        <f t="shared" si="37"/>
        <v>B</v>
      </c>
      <c r="D83" s="128">
        <f t="shared" si="38"/>
        <v>0.90301737022444395</v>
      </c>
      <c r="E83" s="129">
        <f t="shared" si="39"/>
        <v>3259</v>
      </c>
      <c r="F83" s="130" t="str">
        <f t="shared" si="40"/>
        <v>e음88</v>
      </c>
      <c r="G83" s="131" t="str">
        <f t="shared" si="41"/>
        <v>73아1561</v>
      </c>
      <c r="H83" s="132">
        <f t="shared" si="42"/>
        <v>6</v>
      </c>
      <c r="I83" s="133">
        <f t="shared" si="43"/>
        <v>762.07500000000005</v>
      </c>
      <c r="J83" s="134">
        <f t="shared" si="44"/>
        <v>9.1334908147663735E-2</v>
      </c>
      <c r="K83" s="134">
        <f t="shared" si="45"/>
        <v>0.32826828703822714</v>
      </c>
      <c r="L83" s="134">
        <f t="shared" si="46"/>
        <v>0.22307515664468719</v>
      </c>
      <c r="M83" s="135">
        <f t="shared" si="47"/>
        <v>7.87</v>
      </c>
      <c r="N83" s="136">
        <f t="shared" si="48"/>
        <v>0</v>
      </c>
      <c r="O83" s="136">
        <f t="shared" si="49"/>
        <v>5.7737099366860214</v>
      </c>
      <c r="P83" s="222">
        <f t="shared" si="50"/>
        <v>33</v>
      </c>
      <c r="Q83" s="223">
        <f t="shared" si="51"/>
        <v>0</v>
      </c>
      <c r="R83" s="223">
        <f t="shared" si="52"/>
        <v>44</v>
      </c>
      <c r="T83">
        <v>504</v>
      </c>
      <c r="U83">
        <v>3259</v>
      </c>
      <c r="V83" t="s">
        <v>678</v>
      </c>
      <c r="W83">
        <v>762.07500000000005</v>
      </c>
      <c r="X83">
        <v>292.24</v>
      </c>
      <c r="Y83">
        <v>2.6080000000000001</v>
      </c>
      <c r="Z83">
        <v>7.87</v>
      </c>
      <c r="AA83">
        <v>51.738585999999998</v>
      </c>
      <c r="AB83">
        <v>4.7255390000000004</v>
      </c>
      <c r="AC83">
        <v>16.984137</v>
      </c>
      <c r="AD83" s="1">
        <v>170</v>
      </c>
      <c r="AE83">
        <v>0</v>
      </c>
      <c r="AF83">
        <v>44</v>
      </c>
      <c r="AG83">
        <v>78</v>
      </c>
      <c r="AH83">
        <v>14.729335000000001</v>
      </c>
      <c r="AI83">
        <v>318.39999999999998</v>
      </c>
      <c r="AJ83">
        <v>0</v>
      </c>
      <c r="AK83">
        <v>33</v>
      </c>
      <c r="AL83">
        <v>17059</v>
      </c>
      <c r="AM83" t="s">
        <v>499</v>
      </c>
      <c r="AN83" t="s">
        <v>679</v>
      </c>
      <c r="AO83">
        <v>195.71199999999999</v>
      </c>
      <c r="AR83" t="s">
        <v>118</v>
      </c>
      <c r="AS83" t="s">
        <v>128</v>
      </c>
      <c r="AT83" t="s">
        <v>218</v>
      </c>
      <c r="AU83" t="s">
        <v>678</v>
      </c>
      <c r="AV83" t="s">
        <v>48</v>
      </c>
      <c r="AW83">
        <v>6</v>
      </c>
      <c r="BB83">
        <v>0.90301737022444395</v>
      </c>
      <c r="BC83" t="s">
        <v>68</v>
      </c>
      <c r="BF83" t="s">
        <v>118</v>
      </c>
      <c r="BG83" t="s">
        <v>128</v>
      </c>
      <c r="BH83" t="s">
        <v>678</v>
      </c>
      <c r="BI83">
        <v>3259</v>
      </c>
      <c r="BJ83">
        <v>6</v>
      </c>
      <c r="BK83" t="s">
        <v>218</v>
      </c>
      <c r="BL83" t="s">
        <v>273</v>
      </c>
      <c r="BM83">
        <v>0.90301737022444395</v>
      </c>
      <c r="BN83" t="s">
        <v>68</v>
      </c>
      <c r="BO83" t="s">
        <v>201</v>
      </c>
      <c r="BP83">
        <v>762.07500000000005</v>
      </c>
    </row>
    <row r="84" spans="1:68" ht="16.5">
      <c r="A84" s="108" t="str">
        <f t="shared" si="36"/>
        <v>공영급행</v>
      </c>
      <c r="B84" s="109" t="str">
        <f t="shared" si="35"/>
        <v>이광세</v>
      </c>
      <c r="C84" s="110" t="str">
        <f t="shared" si="37"/>
        <v>C</v>
      </c>
      <c r="D84" s="111">
        <f t="shared" si="38"/>
        <v>0.87269230769230777</v>
      </c>
      <c r="E84" s="112">
        <f t="shared" si="39"/>
        <v>7318</v>
      </c>
      <c r="F84" s="113" t="str">
        <f t="shared" si="40"/>
        <v>14-1</v>
      </c>
      <c r="G84" s="114" t="str">
        <f t="shared" si="41"/>
        <v>70바3113</v>
      </c>
      <c r="H84" s="115">
        <f t="shared" si="42"/>
        <v>1</v>
      </c>
      <c r="I84" s="116">
        <f t="shared" si="43"/>
        <v>2054.9520000000002</v>
      </c>
      <c r="J84" s="117">
        <f t="shared" si="44"/>
        <v>2.277565895502524E-2</v>
      </c>
      <c r="K84" s="117">
        <f t="shared" si="45"/>
        <v>0.32390650728415737</v>
      </c>
      <c r="L84" s="117">
        <f t="shared" si="46"/>
        <v>0.16253421004480881</v>
      </c>
      <c r="M84" s="118">
        <f t="shared" si="47"/>
        <v>7.4470000000000001</v>
      </c>
      <c r="N84" s="119">
        <f t="shared" si="48"/>
        <v>0</v>
      </c>
      <c r="O84" s="119">
        <f t="shared" si="49"/>
        <v>3.1630909140456804</v>
      </c>
      <c r="P84" s="224">
        <f t="shared" si="50"/>
        <v>2</v>
      </c>
      <c r="Q84" s="225">
        <f t="shared" si="51"/>
        <v>0</v>
      </c>
      <c r="R84" s="225">
        <f t="shared" si="52"/>
        <v>65</v>
      </c>
      <c r="T84">
        <v>504</v>
      </c>
      <c r="U84">
        <v>7318</v>
      </c>
      <c r="V84" t="s">
        <v>354</v>
      </c>
      <c r="W84">
        <v>2054.9520000000002</v>
      </c>
      <c r="X84">
        <v>905.73599999999999</v>
      </c>
      <c r="Y84">
        <v>2.2690000000000001</v>
      </c>
      <c r="Z84">
        <v>7.4470000000000001</v>
      </c>
      <c r="AA84">
        <v>129.558842</v>
      </c>
      <c r="AB84">
        <v>2.9507880000000002</v>
      </c>
      <c r="AC84">
        <v>41.964951999999997</v>
      </c>
      <c r="AD84" s="1">
        <v>334</v>
      </c>
      <c r="AE84">
        <v>0</v>
      </c>
      <c r="AF84">
        <v>65</v>
      </c>
      <c r="AG84">
        <v>76</v>
      </c>
      <c r="AH84">
        <v>15.861148</v>
      </c>
      <c r="AI84">
        <v>662</v>
      </c>
      <c r="AJ84">
        <v>0</v>
      </c>
      <c r="AK84">
        <v>2</v>
      </c>
      <c r="AL84">
        <v>516</v>
      </c>
      <c r="AM84" t="s">
        <v>355</v>
      </c>
      <c r="AN84" t="s">
        <v>680</v>
      </c>
      <c r="AO84">
        <v>2054.9520000000002</v>
      </c>
      <c r="AR84" t="s">
        <v>118</v>
      </c>
      <c r="AS84" t="s">
        <v>119</v>
      </c>
      <c r="AT84" t="s">
        <v>217</v>
      </c>
      <c r="AU84" t="s">
        <v>354</v>
      </c>
      <c r="AV84" t="s">
        <v>48</v>
      </c>
      <c r="AW84">
        <v>1</v>
      </c>
      <c r="BB84">
        <v>0.87269230769230777</v>
      </c>
      <c r="BC84" t="s">
        <v>69</v>
      </c>
      <c r="BF84" t="s">
        <v>118</v>
      </c>
      <c r="BG84" t="s">
        <v>119</v>
      </c>
      <c r="BH84" t="s">
        <v>354</v>
      </c>
      <c r="BI84">
        <v>7318</v>
      </c>
      <c r="BJ84">
        <v>1</v>
      </c>
      <c r="BK84" t="s">
        <v>217</v>
      </c>
      <c r="BL84" t="s">
        <v>200</v>
      </c>
      <c r="BM84">
        <v>0.87269230769230777</v>
      </c>
      <c r="BN84" t="s">
        <v>69</v>
      </c>
      <c r="BO84" t="s">
        <v>203</v>
      </c>
      <c r="BP84">
        <v>2054.9520000000002</v>
      </c>
    </row>
    <row r="85" spans="1:68" ht="16.5">
      <c r="A85" s="125" t="str">
        <f t="shared" si="36"/>
        <v>공영급행</v>
      </c>
      <c r="B85" s="126" t="str">
        <f t="shared" si="35"/>
        <v>이규환</v>
      </c>
      <c r="C85" s="127" t="str">
        <f t="shared" si="37"/>
        <v>F</v>
      </c>
      <c r="D85" s="128">
        <f t="shared" si="38"/>
        <v>0.79677933267250056</v>
      </c>
      <c r="E85" s="129">
        <f t="shared" si="39"/>
        <v>6861</v>
      </c>
      <c r="F85" s="130" t="str">
        <f t="shared" si="40"/>
        <v>e음53</v>
      </c>
      <c r="G85" s="131" t="str">
        <f t="shared" si="41"/>
        <v>73아1566</v>
      </c>
      <c r="H85" s="132">
        <f t="shared" si="42"/>
        <v>2</v>
      </c>
      <c r="I85" s="133">
        <f t="shared" si="43"/>
        <v>1400.1490000000001</v>
      </c>
      <c r="J85" s="134">
        <f t="shared" si="44"/>
        <v>1.3799591352171438E-2</v>
      </c>
      <c r="K85" s="134">
        <f t="shared" si="45"/>
        <v>0.34633586923607518</v>
      </c>
      <c r="L85" s="134">
        <f t="shared" si="46"/>
        <v>0.33924960843453089</v>
      </c>
      <c r="M85" s="135">
        <f t="shared" si="47"/>
        <v>8.5540000000000003</v>
      </c>
      <c r="N85" s="136">
        <f t="shared" si="48"/>
        <v>0</v>
      </c>
      <c r="O85" s="136">
        <f t="shared" si="49"/>
        <v>5.2851517945590079</v>
      </c>
      <c r="P85" s="222">
        <f t="shared" si="50"/>
        <v>9</v>
      </c>
      <c r="Q85" s="223">
        <f t="shared" si="51"/>
        <v>0</v>
      </c>
      <c r="R85" s="223">
        <f t="shared" si="52"/>
        <v>74</v>
      </c>
      <c r="T85">
        <v>504</v>
      </c>
      <c r="U85">
        <v>6861</v>
      </c>
      <c r="V85" t="s">
        <v>356</v>
      </c>
      <c r="W85">
        <v>1400.1489999999999</v>
      </c>
      <c r="X85">
        <v>605.90499999999997</v>
      </c>
      <c r="Y85">
        <v>2.3109999999999999</v>
      </c>
      <c r="Z85">
        <v>8.5540000000000003</v>
      </c>
      <c r="AA85">
        <v>94.666353999999998</v>
      </c>
      <c r="AB85">
        <v>1.306357</v>
      </c>
      <c r="AC85">
        <v>32.786354000000003</v>
      </c>
      <c r="AD85" s="1">
        <v>475</v>
      </c>
      <c r="AE85">
        <v>0</v>
      </c>
      <c r="AF85">
        <v>74</v>
      </c>
      <c r="AG85">
        <v>75</v>
      </c>
      <c r="AH85">
        <v>14.790355</v>
      </c>
      <c r="AI85">
        <v>149.1</v>
      </c>
      <c r="AJ85">
        <v>0</v>
      </c>
      <c r="AK85">
        <v>9</v>
      </c>
      <c r="AL85">
        <v>1147</v>
      </c>
      <c r="AM85" t="s">
        <v>357</v>
      </c>
      <c r="AN85" t="s">
        <v>681</v>
      </c>
      <c r="AO85">
        <v>1281.1590000000001</v>
      </c>
      <c r="AR85" t="s">
        <v>118</v>
      </c>
      <c r="AS85" t="s">
        <v>125</v>
      </c>
      <c r="AT85" t="s">
        <v>267</v>
      </c>
      <c r="AU85" t="s">
        <v>356</v>
      </c>
      <c r="AV85" t="s">
        <v>48</v>
      </c>
      <c r="AW85">
        <v>2</v>
      </c>
      <c r="BB85">
        <v>0.79677933267250056</v>
      </c>
      <c r="BC85" t="s">
        <v>70</v>
      </c>
      <c r="BF85" t="s">
        <v>118</v>
      </c>
      <c r="BG85" s="5" t="s">
        <v>125</v>
      </c>
      <c r="BH85" t="s">
        <v>356</v>
      </c>
      <c r="BI85">
        <v>6861</v>
      </c>
      <c r="BJ85">
        <v>2</v>
      </c>
      <c r="BK85" t="s">
        <v>267</v>
      </c>
      <c r="BL85" t="s">
        <v>265</v>
      </c>
      <c r="BM85">
        <v>0.79677933267250056</v>
      </c>
      <c r="BN85" t="s">
        <v>70</v>
      </c>
      <c r="BO85" t="s">
        <v>236</v>
      </c>
      <c r="BP85">
        <v>1400.1490000000001</v>
      </c>
    </row>
    <row r="86" spans="1:68" ht="16.5">
      <c r="A86" s="108" t="str">
        <f t="shared" si="36"/>
        <v>공영급행</v>
      </c>
      <c r="B86" s="109" t="str">
        <f t="shared" si="35"/>
        <v>이기봉</v>
      </c>
      <c r="C86" s="110" t="str">
        <f t="shared" si="37"/>
        <v>S</v>
      </c>
      <c r="D86" s="111">
        <f t="shared" si="38"/>
        <v>1.0688</v>
      </c>
      <c r="E86" s="112">
        <f t="shared" si="39"/>
        <v>7840</v>
      </c>
      <c r="F86" s="113" t="str">
        <f t="shared" si="40"/>
        <v>e음12</v>
      </c>
      <c r="G86" s="114" t="str">
        <f t="shared" si="41"/>
        <v>73아1572</v>
      </c>
      <c r="H86" s="115">
        <f t="shared" si="42"/>
        <v>1</v>
      </c>
      <c r="I86" s="116">
        <f t="shared" si="43"/>
        <v>1454.9079999999999</v>
      </c>
      <c r="J86" s="117">
        <f t="shared" si="44"/>
        <v>2.1138040956618556E-2</v>
      </c>
      <c r="K86" s="117">
        <f t="shared" si="45"/>
        <v>0.42707451595192808</v>
      </c>
      <c r="L86" s="117">
        <f t="shared" si="46"/>
        <v>0.45157494494497252</v>
      </c>
      <c r="M86" s="118">
        <f t="shared" si="47"/>
        <v>2.87</v>
      </c>
      <c r="N86" s="119">
        <f t="shared" si="48"/>
        <v>0</v>
      </c>
      <c r="O86" s="119">
        <f t="shared" si="49"/>
        <v>0.41239720999540869</v>
      </c>
      <c r="P86" s="224">
        <f t="shared" si="50"/>
        <v>109</v>
      </c>
      <c r="Q86" s="225">
        <f t="shared" si="51"/>
        <v>0</v>
      </c>
      <c r="R86" s="225">
        <f t="shared" si="52"/>
        <v>6</v>
      </c>
      <c r="T86">
        <v>504</v>
      </c>
      <c r="U86">
        <v>7840</v>
      </c>
      <c r="V86" t="s">
        <v>449</v>
      </c>
      <c r="W86">
        <v>1454.9079999999999</v>
      </c>
      <c r="X86">
        <v>272.267</v>
      </c>
      <c r="Y86">
        <v>5.3440000000000003</v>
      </c>
      <c r="Z86">
        <v>2.87</v>
      </c>
      <c r="AA86">
        <v>115.483313</v>
      </c>
      <c r="AB86">
        <v>2.4410910000000001</v>
      </c>
      <c r="AC86">
        <v>49.319980000000001</v>
      </c>
      <c r="AD86" s="1">
        <v>657</v>
      </c>
      <c r="AE86">
        <v>0</v>
      </c>
      <c r="AF86">
        <v>6</v>
      </c>
      <c r="AG86">
        <v>84</v>
      </c>
      <c r="AH86">
        <v>12.598426</v>
      </c>
      <c r="AI86">
        <v>1007.9</v>
      </c>
      <c r="AJ86">
        <v>25.3</v>
      </c>
      <c r="AK86">
        <v>109</v>
      </c>
      <c r="AL86">
        <v>26800</v>
      </c>
      <c r="AM86" t="s">
        <v>450</v>
      </c>
      <c r="AN86" t="s">
        <v>682</v>
      </c>
      <c r="AO86">
        <v>1454.9079999999999</v>
      </c>
      <c r="AR86" t="s">
        <v>118</v>
      </c>
      <c r="AS86" t="s">
        <v>121</v>
      </c>
      <c r="AT86" t="s">
        <v>254</v>
      </c>
      <c r="AU86" t="s">
        <v>449</v>
      </c>
      <c r="AV86" t="s">
        <v>252</v>
      </c>
      <c r="AW86">
        <v>1</v>
      </c>
      <c r="BB86">
        <v>1.0688</v>
      </c>
      <c r="BC86" t="s">
        <v>71</v>
      </c>
      <c r="BF86" t="s">
        <v>118</v>
      </c>
      <c r="BG86" t="s">
        <v>121</v>
      </c>
      <c r="BH86" t="s">
        <v>449</v>
      </c>
      <c r="BI86">
        <v>7840</v>
      </c>
      <c r="BJ86">
        <v>1</v>
      </c>
      <c r="BK86" t="s">
        <v>254</v>
      </c>
      <c r="BL86" t="s">
        <v>200</v>
      </c>
      <c r="BM86">
        <v>1.0688</v>
      </c>
      <c r="BN86" t="s">
        <v>71</v>
      </c>
      <c r="BO86" t="s">
        <v>202</v>
      </c>
      <c r="BP86">
        <v>1454.9079999999999</v>
      </c>
    </row>
    <row r="87" spans="1:68" ht="16.5">
      <c r="A87" s="125" t="str">
        <f t="shared" si="36"/>
        <v>공영급행</v>
      </c>
      <c r="B87" s="126" t="str">
        <f t="shared" si="35"/>
        <v>이도우</v>
      </c>
      <c r="C87" s="127" t="str">
        <f t="shared" si="37"/>
        <v>C</v>
      </c>
      <c r="D87" s="128">
        <f t="shared" si="38"/>
        <v>0.87204712337973445</v>
      </c>
      <c r="E87" s="129">
        <f t="shared" si="39"/>
        <v>1554</v>
      </c>
      <c r="F87" s="130" t="str">
        <f t="shared" si="40"/>
        <v>14-1</v>
      </c>
      <c r="G87" s="131" t="str">
        <f t="shared" si="41"/>
        <v>70바3107</v>
      </c>
      <c r="H87" s="132">
        <f t="shared" si="42"/>
        <v>2</v>
      </c>
      <c r="I87" s="133">
        <f t="shared" si="43"/>
        <v>798.10400000000004</v>
      </c>
      <c r="J87" s="134">
        <f t="shared" si="44"/>
        <v>4.7368645191512918E-3</v>
      </c>
      <c r="K87" s="134">
        <f t="shared" si="45"/>
        <v>0.3261403569900716</v>
      </c>
      <c r="L87" s="134">
        <f t="shared" si="46"/>
        <v>0.20047512604873549</v>
      </c>
      <c r="M87" s="135">
        <f t="shared" si="47"/>
        <v>8.4149999999999991</v>
      </c>
      <c r="N87" s="136">
        <f t="shared" si="48"/>
        <v>0</v>
      </c>
      <c r="O87" s="136">
        <f t="shared" si="49"/>
        <v>10.12386850881372</v>
      </c>
      <c r="P87" s="222">
        <f t="shared" si="50"/>
        <v>0</v>
      </c>
      <c r="Q87" s="223">
        <f t="shared" si="51"/>
        <v>0</v>
      </c>
      <c r="R87" s="223">
        <f t="shared" si="52"/>
        <v>85</v>
      </c>
      <c r="T87">
        <v>504</v>
      </c>
      <c r="U87">
        <v>1554</v>
      </c>
      <c r="V87" t="s">
        <v>358</v>
      </c>
      <c r="W87">
        <v>839.6</v>
      </c>
      <c r="X87">
        <v>377.08800000000002</v>
      </c>
      <c r="Y87">
        <v>2.2269999999999999</v>
      </c>
      <c r="Z87">
        <v>8.4149999999999991</v>
      </c>
      <c r="AA87">
        <v>51.659700000000001</v>
      </c>
      <c r="AB87">
        <v>0.24470500000000001</v>
      </c>
      <c r="AC87">
        <v>16.848313000000001</v>
      </c>
      <c r="AD87" s="1">
        <v>160</v>
      </c>
      <c r="AE87">
        <v>0</v>
      </c>
      <c r="AF87">
        <v>85</v>
      </c>
      <c r="AG87">
        <v>69</v>
      </c>
      <c r="AH87">
        <v>16.252514000000001</v>
      </c>
      <c r="AI87">
        <v>91.1</v>
      </c>
      <c r="AJ87">
        <v>0</v>
      </c>
      <c r="AK87">
        <v>0</v>
      </c>
      <c r="AL87">
        <v>0</v>
      </c>
      <c r="AM87" t="s">
        <v>359</v>
      </c>
      <c r="AN87" t="s">
        <v>683</v>
      </c>
      <c r="AO87">
        <v>677.96900000000005</v>
      </c>
      <c r="AR87" t="s">
        <v>118</v>
      </c>
      <c r="AS87" t="s">
        <v>119</v>
      </c>
      <c r="AT87" t="s">
        <v>238</v>
      </c>
      <c r="AU87" t="s">
        <v>358</v>
      </c>
      <c r="AV87" t="s">
        <v>48</v>
      </c>
      <c r="AW87">
        <v>2</v>
      </c>
      <c r="BB87">
        <v>0.87204712337973445</v>
      </c>
      <c r="BC87" t="s">
        <v>69</v>
      </c>
      <c r="BF87" t="s">
        <v>118</v>
      </c>
      <c r="BG87" s="5" t="s">
        <v>119</v>
      </c>
      <c r="BH87" t="s">
        <v>358</v>
      </c>
      <c r="BI87">
        <v>1554</v>
      </c>
      <c r="BJ87">
        <v>2</v>
      </c>
      <c r="BK87" t="s">
        <v>238</v>
      </c>
      <c r="BL87" t="s">
        <v>244</v>
      </c>
      <c r="BM87">
        <v>0.87204712337973445</v>
      </c>
      <c r="BN87" t="s">
        <v>69</v>
      </c>
      <c r="BO87" t="s">
        <v>203</v>
      </c>
      <c r="BP87">
        <v>798.10400000000004</v>
      </c>
    </row>
    <row r="88" spans="1:68" ht="16.5">
      <c r="A88" s="108" t="str">
        <f t="shared" si="36"/>
        <v>공영급행</v>
      </c>
      <c r="B88" s="109" t="str">
        <f t="shared" si="35"/>
        <v>이동형</v>
      </c>
      <c r="C88" s="110" t="str">
        <f t="shared" si="37"/>
        <v>D</v>
      </c>
      <c r="D88" s="111">
        <f t="shared" si="38"/>
        <v>0.83125000000000004</v>
      </c>
      <c r="E88" s="112">
        <f t="shared" si="39"/>
        <v>605</v>
      </c>
      <c r="F88" s="113" t="str">
        <f t="shared" si="40"/>
        <v>14-1</v>
      </c>
      <c r="G88" s="114" t="str">
        <f t="shared" si="41"/>
        <v>70바3212</v>
      </c>
      <c r="H88" s="115">
        <f t="shared" si="42"/>
        <v>1</v>
      </c>
      <c r="I88" s="116">
        <f t="shared" si="43"/>
        <v>830.83100000000002</v>
      </c>
      <c r="J88" s="117">
        <f t="shared" si="44"/>
        <v>2.8756996995216492E-2</v>
      </c>
      <c r="K88" s="117">
        <f t="shared" si="45"/>
        <v>0.35106931792690932</v>
      </c>
      <c r="L88" s="117">
        <f t="shared" si="46"/>
        <v>0.16609876136061363</v>
      </c>
      <c r="M88" s="118">
        <f t="shared" si="47"/>
        <v>13.333</v>
      </c>
      <c r="N88" s="119">
        <f t="shared" si="48"/>
        <v>0.36108426382742098</v>
      </c>
      <c r="O88" s="119">
        <f t="shared" si="49"/>
        <v>12.878672076511348</v>
      </c>
      <c r="P88" s="224">
        <f t="shared" si="50"/>
        <v>5</v>
      </c>
      <c r="Q88" s="225">
        <f t="shared" si="51"/>
        <v>3</v>
      </c>
      <c r="R88" s="225">
        <f t="shared" si="52"/>
        <v>107</v>
      </c>
      <c r="T88">
        <v>504</v>
      </c>
      <c r="U88">
        <v>605</v>
      </c>
      <c r="V88" t="s">
        <v>684</v>
      </c>
      <c r="W88">
        <v>830.83100000000002</v>
      </c>
      <c r="X88">
        <v>416.53</v>
      </c>
      <c r="Y88">
        <v>1.9950000000000001</v>
      </c>
      <c r="Z88">
        <v>13.333</v>
      </c>
      <c r="AA88">
        <v>51.542482</v>
      </c>
      <c r="AB88">
        <v>1.4822070000000001</v>
      </c>
      <c r="AC88">
        <v>18.094984</v>
      </c>
      <c r="AD88" s="1">
        <v>138</v>
      </c>
      <c r="AE88">
        <v>3</v>
      </c>
      <c r="AF88">
        <v>107</v>
      </c>
      <c r="AG88">
        <v>86</v>
      </c>
      <c r="AH88">
        <v>16.119344000000002</v>
      </c>
      <c r="AI88">
        <v>623.70000000000005</v>
      </c>
      <c r="AJ88">
        <v>5.0999999999999996</v>
      </c>
      <c r="AK88">
        <v>5</v>
      </c>
      <c r="AL88">
        <v>1832</v>
      </c>
      <c r="AM88" t="s">
        <v>685</v>
      </c>
      <c r="AN88" t="s">
        <v>686</v>
      </c>
      <c r="AO88">
        <v>830.83100000000002</v>
      </c>
      <c r="AR88" t="s">
        <v>118</v>
      </c>
      <c r="AS88" t="s">
        <v>119</v>
      </c>
      <c r="AT88" t="s">
        <v>206</v>
      </c>
      <c r="AU88" t="s">
        <v>684</v>
      </c>
      <c r="AV88" t="s">
        <v>48</v>
      </c>
      <c r="AW88">
        <v>1</v>
      </c>
      <c r="BB88">
        <v>0.83125000000000004</v>
      </c>
      <c r="BC88" t="s">
        <v>67</v>
      </c>
      <c r="BF88" t="s">
        <v>118</v>
      </c>
      <c r="BG88" t="s">
        <v>119</v>
      </c>
      <c r="BH88" t="s">
        <v>684</v>
      </c>
      <c r="BI88">
        <v>605</v>
      </c>
      <c r="BJ88">
        <v>1</v>
      </c>
      <c r="BK88" t="s">
        <v>206</v>
      </c>
      <c r="BL88" t="s">
        <v>200</v>
      </c>
      <c r="BM88">
        <v>0.83125000000000004</v>
      </c>
      <c r="BN88" t="s">
        <v>67</v>
      </c>
      <c r="BO88" t="s">
        <v>205</v>
      </c>
      <c r="BP88">
        <v>830.83100000000002</v>
      </c>
    </row>
    <row r="89" spans="1:68" ht="16.5">
      <c r="A89" s="125" t="str">
        <f t="shared" si="36"/>
        <v>공영급행</v>
      </c>
      <c r="B89" s="126" t="str">
        <f t="shared" si="35"/>
        <v>이범섭</v>
      </c>
      <c r="C89" s="127" t="str">
        <f t="shared" si="37"/>
        <v>B</v>
      </c>
      <c r="D89" s="128">
        <f t="shared" si="38"/>
        <v>0.94739130434782604</v>
      </c>
      <c r="E89" s="129">
        <f t="shared" si="39"/>
        <v>2429</v>
      </c>
      <c r="F89" s="130" t="str">
        <f t="shared" si="40"/>
        <v>e음31</v>
      </c>
      <c r="G89" s="131" t="str">
        <f t="shared" si="41"/>
        <v>73아1577</v>
      </c>
      <c r="H89" s="132">
        <f t="shared" si="42"/>
        <v>1</v>
      </c>
      <c r="I89" s="133">
        <f t="shared" si="43"/>
        <v>1054.037</v>
      </c>
      <c r="J89" s="134">
        <f t="shared" si="44"/>
        <v>3.4366895206558467E-3</v>
      </c>
      <c r="K89" s="134">
        <f t="shared" si="45"/>
        <v>0.50279068720025599</v>
      </c>
      <c r="L89" s="134">
        <f t="shared" si="46"/>
        <v>0.47057171617315141</v>
      </c>
      <c r="M89" s="135">
        <f t="shared" si="47"/>
        <v>7.9039999999999999</v>
      </c>
      <c r="N89" s="136">
        <f t="shared" si="48"/>
        <v>0.55528768066516065</v>
      </c>
      <c r="O89" s="136">
        <f t="shared" si="49"/>
        <v>8.0516713696448292</v>
      </c>
      <c r="P89" s="222">
        <f t="shared" si="50"/>
        <v>69</v>
      </c>
      <c r="Q89" s="223">
        <f t="shared" si="51"/>
        <v>6</v>
      </c>
      <c r="R89" s="223">
        <f t="shared" si="52"/>
        <v>87</v>
      </c>
      <c r="T89">
        <v>504</v>
      </c>
      <c r="U89">
        <v>2429</v>
      </c>
      <c r="V89" t="s">
        <v>423</v>
      </c>
      <c r="W89">
        <v>1080.521</v>
      </c>
      <c r="X89">
        <v>251.733</v>
      </c>
      <c r="Y89">
        <v>4.2919999999999998</v>
      </c>
      <c r="Z89">
        <v>7.9039999999999999</v>
      </c>
      <c r="AA89">
        <v>94.806934999999996</v>
      </c>
      <c r="AB89">
        <v>0.325822</v>
      </c>
      <c r="AC89">
        <v>47.668044000000002</v>
      </c>
      <c r="AD89" s="1">
        <v>496</v>
      </c>
      <c r="AE89">
        <v>6</v>
      </c>
      <c r="AF89">
        <v>87</v>
      </c>
      <c r="AG89">
        <v>91</v>
      </c>
      <c r="AH89">
        <v>11.397067</v>
      </c>
      <c r="AI89">
        <v>4622.1000000000004</v>
      </c>
      <c r="AJ89">
        <v>742.2</v>
      </c>
      <c r="AK89">
        <v>69</v>
      </c>
      <c r="AL89">
        <v>52220</v>
      </c>
      <c r="AM89" t="s">
        <v>424</v>
      </c>
      <c r="AN89" t="s">
        <v>687</v>
      </c>
      <c r="AO89">
        <v>1054.037</v>
      </c>
      <c r="AR89" t="s">
        <v>118</v>
      </c>
      <c r="AS89" t="s">
        <v>124</v>
      </c>
      <c r="AT89" t="s">
        <v>259</v>
      </c>
      <c r="AU89" t="s">
        <v>423</v>
      </c>
      <c r="AV89" t="s">
        <v>252</v>
      </c>
      <c r="AW89">
        <v>1</v>
      </c>
      <c r="BB89">
        <v>0.94739130434782604</v>
      </c>
      <c r="BC89" t="s">
        <v>68</v>
      </c>
      <c r="BF89" t="s">
        <v>118</v>
      </c>
      <c r="BG89" t="s">
        <v>124</v>
      </c>
      <c r="BH89" t="s">
        <v>423</v>
      </c>
      <c r="BI89">
        <v>2429</v>
      </c>
      <c r="BJ89">
        <v>1</v>
      </c>
      <c r="BK89" t="s">
        <v>259</v>
      </c>
      <c r="BL89" t="s">
        <v>200</v>
      </c>
      <c r="BM89">
        <v>0.94739130434782604</v>
      </c>
      <c r="BN89" t="s">
        <v>68</v>
      </c>
      <c r="BO89" t="s">
        <v>201</v>
      </c>
      <c r="BP89">
        <v>1054.037</v>
      </c>
    </row>
    <row r="90" spans="1:68" ht="16.5">
      <c r="A90" s="108" t="str">
        <f t="shared" si="36"/>
        <v>공영급행</v>
      </c>
      <c r="B90" s="109" t="str">
        <f t="shared" si="35"/>
        <v>이병기</v>
      </c>
      <c r="C90" s="110" t="str">
        <f t="shared" si="37"/>
        <v>F</v>
      </c>
      <c r="D90" s="111">
        <f t="shared" si="38"/>
        <v>0.75742910201462677</v>
      </c>
      <c r="E90" s="112">
        <f t="shared" si="39"/>
        <v>4030</v>
      </c>
      <c r="F90" s="113" t="str">
        <f t="shared" si="40"/>
        <v>e음31</v>
      </c>
      <c r="G90" s="114" t="str">
        <f t="shared" si="41"/>
        <v>73아1578</v>
      </c>
      <c r="H90" s="115">
        <f t="shared" si="42"/>
        <v>8</v>
      </c>
      <c r="I90" s="116">
        <f t="shared" si="43"/>
        <v>2326.1490000000003</v>
      </c>
      <c r="J90" s="117">
        <f t="shared" si="44"/>
        <v>1.4520146468833635E-2</v>
      </c>
      <c r="K90" s="117">
        <f t="shared" si="45"/>
        <v>0.4816723066916338</v>
      </c>
      <c r="L90" s="117">
        <f t="shared" si="46"/>
        <v>0.43075486565993831</v>
      </c>
      <c r="M90" s="118">
        <f t="shared" si="47"/>
        <v>8.5850000000000009</v>
      </c>
      <c r="N90" s="119">
        <f t="shared" si="48"/>
        <v>8.5979015101784115E-2</v>
      </c>
      <c r="O90" s="119">
        <f t="shared" si="49"/>
        <v>2.4504019304008473</v>
      </c>
      <c r="P90" s="224">
        <f t="shared" si="50"/>
        <v>161</v>
      </c>
      <c r="Q90" s="225">
        <f t="shared" si="51"/>
        <v>2</v>
      </c>
      <c r="R90" s="225">
        <f t="shared" si="52"/>
        <v>57</v>
      </c>
      <c r="T90">
        <v>504</v>
      </c>
      <c r="U90">
        <v>4030</v>
      </c>
      <c r="V90" t="s">
        <v>688</v>
      </c>
      <c r="W90">
        <v>2326.1489999999999</v>
      </c>
      <c r="X90">
        <v>669.89800000000002</v>
      </c>
      <c r="Y90">
        <v>3.472</v>
      </c>
      <c r="Z90">
        <v>8.5850000000000009</v>
      </c>
      <c r="AA90">
        <v>208.731641</v>
      </c>
      <c r="AB90">
        <v>3.0308139999999999</v>
      </c>
      <c r="AC90">
        <v>100.540251</v>
      </c>
      <c r="AD90" s="1">
        <v>1002</v>
      </c>
      <c r="AE90">
        <v>2</v>
      </c>
      <c r="AF90">
        <v>57</v>
      </c>
      <c r="AG90">
        <v>79</v>
      </c>
      <c r="AH90">
        <v>11.144208000000001</v>
      </c>
      <c r="AI90">
        <v>759.6</v>
      </c>
      <c r="AJ90">
        <v>0</v>
      </c>
      <c r="AK90">
        <v>161</v>
      </c>
      <c r="AL90">
        <v>106059</v>
      </c>
      <c r="AM90" t="s">
        <v>689</v>
      </c>
      <c r="AN90" t="s">
        <v>690</v>
      </c>
      <c r="AO90">
        <v>1117.748</v>
      </c>
      <c r="AR90" t="s">
        <v>118</v>
      </c>
      <c r="AS90" t="s">
        <v>124</v>
      </c>
      <c r="AT90" t="s">
        <v>222</v>
      </c>
      <c r="AU90" t="s">
        <v>688</v>
      </c>
      <c r="AV90" t="s">
        <v>252</v>
      </c>
      <c r="AW90">
        <v>8</v>
      </c>
      <c r="BB90">
        <v>0.75742910201462677</v>
      </c>
      <c r="BC90" t="s">
        <v>70</v>
      </c>
      <c r="BF90" t="s">
        <v>118</v>
      </c>
      <c r="BG90" t="s">
        <v>124</v>
      </c>
      <c r="BH90" t="s">
        <v>688</v>
      </c>
      <c r="BI90">
        <v>4030</v>
      </c>
      <c r="BJ90">
        <v>8</v>
      </c>
      <c r="BK90" t="s">
        <v>222</v>
      </c>
      <c r="BL90" t="s">
        <v>259</v>
      </c>
      <c r="BM90">
        <v>0.75742910201462677</v>
      </c>
      <c r="BN90" t="s">
        <v>70</v>
      </c>
      <c r="BO90" t="s">
        <v>236</v>
      </c>
      <c r="BP90">
        <v>2326.1490000000003</v>
      </c>
    </row>
    <row r="91" spans="1:68" ht="16.5">
      <c r="A91" s="125" t="str">
        <f t="shared" si="36"/>
        <v>공영급행</v>
      </c>
      <c r="B91" s="126" t="str">
        <f t="shared" si="35"/>
        <v>이상목</v>
      </c>
      <c r="C91" s="127" t="str">
        <f t="shared" si="37"/>
        <v>A</v>
      </c>
      <c r="D91" s="128">
        <f t="shared" si="38"/>
        <v>0.98888888888888893</v>
      </c>
      <c r="E91" s="129">
        <f t="shared" si="39"/>
        <v>5033</v>
      </c>
      <c r="F91" s="130" t="str">
        <f t="shared" si="40"/>
        <v>e음11</v>
      </c>
      <c r="G91" s="131" t="str">
        <f t="shared" si="41"/>
        <v>73아1569</v>
      </c>
      <c r="H91" s="132">
        <f t="shared" si="42"/>
        <v>1</v>
      </c>
      <c r="I91" s="133">
        <f t="shared" si="43"/>
        <v>1992.0440000000001</v>
      </c>
      <c r="J91" s="134">
        <f t="shared" si="44"/>
        <v>1.3606247445818157E-2</v>
      </c>
      <c r="K91" s="134">
        <f t="shared" si="45"/>
        <v>0.36371673473630822</v>
      </c>
      <c r="L91" s="134">
        <f t="shared" si="46"/>
        <v>0.53161476352931958</v>
      </c>
      <c r="M91" s="135">
        <f t="shared" si="47"/>
        <v>3.81</v>
      </c>
      <c r="N91" s="136">
        <f t="shared" si="48"/>
        <v>0.10039938876852117</v>
      </c>
      <c r="O91" s="136">
        <f t="shared" si="49"/>
        <v>3.2127804405926774</v>
      </c>
      <c r="P91" s="222">
        <f t="shared" si="50"/>
        <v>75</v>
      </c>
      <c r="Q91" s="223">
        <f t="shared" si="51"/>
        <v>2</v>
      </c>
      <c r="R91" s="223">
        <f t="shared" si="52"/>
        <v>64</v>
      </c>
      <c r="T91">
        <v>504</v>
      </c>
      <c r="U91">
        <v>5033</v>
      </c>
      <c r="V91" t="s">
        <v>188</v>
      </c>
      <c r="W91">
        <v>1992.0440000000001</v>
      </c>
      <c r="X91">
        <v>447.63299999999998</v>
      </c>
      <c r="Y91">
        <v>4.45</v>
      </c>
      <c r="Z91">
        <v>3.81</v>
      </c>
      <c r="AA91">
        <v>155.62468699999999</v>
      </c>
      <c r="AB91">
        <v>2.1174680000000001</v>
      </c>
      <c r="AC91">
        <v>56.603302999999997</v>
      </c>
      <c r="AD91" s="1">
        <v>1059</v>
      </c>
      <c r="AE91">
        <v>2</v>
      </c>
      <c r="AF91">
        <v>64</v>
      </c>
      <c r="AG91">
        <v>102</v>
      </c>
      <c r="AH91">
        <v>12.800307999999999</v>
      </c>
      <c r="AI91">
        <v>2531.6</v>
      </c>
      <c r="AJ91">
        <v>394.2</v>
      </c>
      <c r="AK91">
        <v>75</v>
      </c>
      <c r="AL91">
        <v>21325</v>
      </c>
      <c r="AM91" t="s">
        <v>360</v>
      </c>
      <c r="AN91" t="s">
        <v>691</v>
      </c>
      <c r="AO91">
        <v>1992.0440000000001</v>
      </c>
      <c r="AR91" t="s">
        <v>118</v>
      </c>
      <c r="AS91" t="s">
        <v>120</v>
      </c>
      <c r="AT91" t="s">
        <v>209</v>
      </c>
      <c r="AU91" t="s">
        <v>188</v>
      </c>
      <c r="AV91" t="s">
        <v>252</v>
      </c>
      <c r="AW91">
        <v>1</v>
      </c>
      <c r="BB91">
        <v>0.98888888888888893</v>
      </c>
      <c r="BC91" t="s">
        <v>66</v>
      </c>
      <c r="BF91" t="s">
        <v>118</v>
      </c>
      <c r="BG91" s="5" t="s">
        <v>120</v>
      </c>
      <c r="BH91" t="s">
        <v>188</v>
      </c>
      <c r="BI91">
        <v>5033</v>
      </c>
      <c r="BJ91">
        <v>1</v>
      </c>
      <c r="BK91" t="s">
        <v>209</v>
      </c>
      <c r="BL91" t="s">
        <v>200</v>
      </c>
      <c r="BM91">
        <v>0.98888888888888893</v>
      </c>
      <c r="BN91" t="s">
        <v>66</v>
      </c>
      <c r="BO91" t="s">
        <v>204</v>
      </c>
      <c r="BP91">
        <v>1992.0440000000001</v>
      </c>
    </row>
    <row r="92" spans="1:68" ht="16.5">
      <c r="A92" s="108" t="str">
        <f t="shared" si="36"/>
        <v>공영급행</v>
      </c>
      <c r="B92" s="109" t="str">
        <f t="shared" si="35"/>
        <v>이순경</v>
      </c>
      <c r="C92" s="110" t="str">
        <f t="shared" si="37"/>
        <v>C</v>
      </c>
      <c r="D92" s="111">
        <f t="shared" si="38"/>
        <v>0.88724137931034486</v>
      </c>
      <c r="E92" s="112">
        <f t="shared" si="39"/>
        <v>9568</v>
      </c>
      <c r="F92" s="113" t="str">
        <f t="shared" si="40"/>
        <v>e음88</v>
      </c>
      <c r="G92" s="114" t="str">
        <f t="shared" si="41"/>
        <v>73아1556</v>
      </c>
      <c r="H92" s="115">
        <f t="shared" si="42"/>
        <v>1</v>
      </c>
      <c r="I92" s="116">
        <f t="shared" si="43"/>
        <v>1527.9169999999999</v>
      </c>
      <c r="J92" s="117">
        <f t="shared" si="44"/>
        <v>7.1381984826985939E-3</v>
      </c>
      <c r="K92" s="117">
        <f t="shared" si="45"/>
        <v>0.31691099156723052</v>
      </c>
      <c r="L92" s="117">
        <f t="shared" si="46"/>
        <v>0.29648207330633797</v>
      </c>
      <c r="M92" s="118">
        <f t="shared" si="47"/>
        <v>6.1589999999999998</v>
      </c>
      <c r="N92" s="119">
        <f t="shared" si="48"/>
        <v>0</v>
      </c>
      <c r="O92" s="119">
        <f t="shared" si="49"/>
        <v>1.5707659512918568</v>
      </c>
      <c r="P92" s="224">
        <f t="shared" si="50"/>
        <v>6</v>
      </c>
      <c r="Q92" s="225">
        <f t="shared" si="51"/>
        <v>0</v>
      </c>
      <c r="R92" s="225">
        <f t="shared" si="52"/>
        <v>24</v>
      </c>
      <c r="T92">
        <v>504</v>
      </c>
      <c r="U92">
        <v>9568</v>
      </c>
      <c r="V92" t="s">
        <v>361</v>
      </c>
      <c r="W92">
        <v>1527.9169999999999</v>
      </c>
      <c r="X92">
        <v>593.85299999999995</v>
      </c>
      <c r="Y92">
        <v>2.573</v>
      </c>
      <c r="Z92">
        <v>6.1589999999999998</v>
      </c>
      <c r="AA92">
        <v>92.146359000000004</v>
      </c>
      <c r="AB92">
        <v>0.65775899999999998</v>
      </c>
      <c r="AC92">
        <v>29.202193999999999</v>
      </c>
      <c r="AD92" s="1">
        <v>453</v>
      </c>
      <c r="AE92">
        <v>0</v>
      </c>
      <c r="AF92">
        <v>24</v>
      </c>
      <c r="AG92">
        <v>65</v>
      </c>
      <c r="AH92">
        <v>16.581413999999999</v>
      </c>
      <c r="AI92">
        <v>8.6</v>
      </c>
      <c r="AJ92">
        <v>0</v>
      </c>
      <c r="AK92">
        <v>6</v>
      </c>
      <c r="AL92">
        <v>823</v>
      </c>
      <c r="AM92" t="s">
        <v>362</v>
      </c>
      <c r="AN92" t="s">
        <v>692</v>
      </c>
      <c r="AO92">
        <v>1527.9169999999999</v>
      </c>
      <c r="AR92" t="s">
        <v>118</v>
      </c>
      <c r="AS92" t="s">
        <v>128</v>
      </c>
      <c r="AT92" t="s">
        <v>268</v>
      </c>
      <c r="AU92" t="s">
        <v>361</v>
      </c>
      <c r="AV92" t="s">
        <v>48</v>
      </c>
      <c r="AW92">
        <v>1</v>
      </c>
      <c r="BB92">
        <v>0.88724137931034486</v>
      </c>
      <c r="BC92" t="s">
        <v>69</v>
      </c>
      <c r="BF92" t="s">
        <v>118</v>
      </c>
      <c r="BG92" t="s">
        <v>128</v>
      </c>
      <c r="BH92" t="s">
        <v>361</v>
      </c>
      <c r="BI92">
        <v>9568</v>
      </c>
      <c r="BJ92">
        <v>1</v>
      </c>
      <c r="BK92" t="s">
        <v>268</v>
      </c>
      <c r="BL92" t="s">
        <v>200</v>
      </c>
      <c r="BM92">
        <v>0.88724137931034486</v>
      </c>
      <c r="BN92" t="s">
        <v>69</v>
      </c>
      <c r="BO92" t="s">
        <v>203</v>
      </c>
      <c r="BP92">
        <v>1527.9169999999999</v>
      </c>
    </row>
    <row r="93" spans="1:68" ht="16.5">
      <c r="A93" s="125" t="str">
        <f t="shared" si="36"/>
        <v>공영급행</v>
      </c>
      <c r="B93" s="126" t="str">
        <f t="shared" si="35"/>
        <v>이영재</v>
      </c>
      <c r="C93" s="127" t="str">
        <f t="shared" si="37"/>
        <v>C</v>
      </c>
      <c r="D93" s="128">
        <f t="shared" si="38"/>
        <v>0.8888893648122218</v>
      </c>
      <c r="E93" s="129">
        <f t="shared" si="39"/>
        <v>3748</v>
      </c>
      <c r="F93" s="130" t="str">
        <f t="shared" si="40"/>
        <v>14-1</v>
      </c>
      <c r="G93" s="131" t="str">
        <f t="shared" si="41"/>
        <v>70바3131</v>
      </c>
      <c r="H93" s="132">
        <f t="shared" si="42"/>
        <v>2</v>
      </c>
      <c r="I93" s="133">
        <f t="shared" si="43"/>
        <v>2317.1839999999997</v>
      </c>
      <c r="J93" s="134">
        <f t="shared" si="44"/>
        <v>3.2469499285805004E-2</v>
      </c>
      <c r="K93" s="134">
        <f t="shared" si="45"/>
        <v>0.336568492729031</v>
      </c>
      <c r="L93" s="134">
        <f t="shared" si="46"/>
        <v>3.9703364083301114E-2</v>
      </c>
      <c r="M93" s="135">
        <f t="shared" si="47"/>
        <v>9.7910000000000004</v>
      </c>
      <c r="N93" s="136">
        <f t="shared" si="48"/>
        <v>0</v>
      </c>
      <c r="O93" s="136">
        <f t="shared" si="49"/>
        <v>10.659490139755841</v>
      </c>
      <c r="P93" s="222">
        <f t="shared" si="50"/>
        <v>1</v>
      </c>
      <c r="Q93" s="223">
        <f t="shared" si="51"/>
        <v>0</v>
      </c>
      <c r="R93" s="223">
        <f t="shared" si="52"/>
        <v>247</v>
      </c>
      <c r="T93">
        <v>504</v>
      </c>
      <c r="U93">
        <v>3748</v>
      </c>
      <c r="V93" t="s">
        <v>363</v>
      </c>
      <c r="W93">
        <v>2317.1840000000002</v>
      </c>
      <c r="X93">
        <v>1133.431</v>
      </c>
      <c r="Y93">
        <v>2.044</v>
      </c>
      <c r="Z93">
        <v>9.7910000000000004</v>
      </c>
      <c r="AA93">
        <v>147.641051</v>
      </c>
      <c r="AB93">
        <v>4.793831</v>
      </c>
      <c r="AC93">
        <v>49.691325999999997</v>
      </c>
      <c r="AD93" s="1">
        <v>92</v>
      </c>
      <c r="AE93">
        <v>0</v>
      </c>
      <c r="AF93">
        <v>247</v>
      </c>
      <c r="AG93">
        <v>85</v>
      </c>
      <c r="AH93">
        <v>15.694713</v>
      </c>
      <c r="AI93">
        <v>591.6</v>
      </c>
      <c r="AJ93">
        <v>9.1</v>
      </c>
      <c r="AK93">
        <v>1</v>
      </c>
      <c r="AL93">
        <v>177</v>
      </c>
      <c r="AM93" t="s">
        <v>364</v>
      </c>
      <c r="AN93" t="s">
        <v>693</v>
      </c>
      <c r="AO93">
        <v>2197.6999999999998</v>
      </c>
      <c r="AR93" t="s">
        <v>118</v>
      </c>
      <c r="AS93" t="s">
        <v>119</v>
      </c>
      <c r="AT93" t="s">
        <v>242</v>
      </c>
      <c r="AU93" t="s">
        <v>363</v>
      </c>
      <c r="AV93" t="s">
        <v>48</v>
      </c>
      <c r="AW93">
        <v>2</v>
      </c>
      <c r="BB93">
        <v>0.8888893648122218</v>
      </c>
      <c r="BC93" t="s">
        <v>69</v>
      </c>
      <c r="BF93" t="s">
        <v>118</v>
      </c>
      <c r="BG93" t="s">
        <v>119</v>
      </c>
      <c r="BH93" t="s">
        <v>363</v>
      </c>
      <c r="BI93">
        <v>3748</v>
      </c>
      <c r="BJ93">
        <v>2</v>
      </c>
      <c r="BK93" t="s">
        <v>242</v>
      </c>
      <c r="BL93" t="s">
        <v>241</v>
      </c>
      <c r="BM93">
        <v>0.8888893648122218</v>
      </c>
      <c r="BN93" t="s">
        <v>69</v>
      </c>
      <c r="BO93" t="s">
        <v>203</v>
      </c>
      <c r="BP93">
        <v>2317.1839999999997</v>
      </c>
    </row>
    <row r="94" spans="1:68" ht="16.5">
      <c r="A94" s="108" t="str">
        <f t="shared" si="36"/>
        <v>공영급행</v>
      </c>
      <c r="B94" s="109" t="str">
        <f t="shared" si="35"/>
        <v>이영환</v>
      </c>
      <c r="C94" s="110" t="str">
        <f t="shared" si="37"/>
        <v>C</v>
      </c>
      <c r="D94" s="111">
        <f t="shared" si="38"/>
        <v>0.85459792126665668</v>
      </c>
      <c r="E94" s="112">
        <f t="shared" si="39"/>
        <v>9381</v>
      </c>
      <c r="F94" s="113" t="str">
        <f t="shared" si="40"/>
        <v>14-1</v>
      </c>
      <c r="G94" s="114" t="str">
        <f t="shared" si="41"/>
        <v>70바3106</v>
      </c>
      <c r="H94" s="115">
        <f t="shared" si="42"/>
        <v>2</v>
      </c>
      <c r="I94" s="116">
        <f t="shared" si="43"/>
        <v>2283.933</v>
      </c>
      <c r="J94" s="117">
        <f t="shared" si="44"/>
        <v>2.1198277172997586E-2</v>
      </c>
      <c r="K94" s="117">
        <f t="shared" si="45"/>
        <v>0.32695523296131401</v>
      </c>
      <c r="L94" s="117">
        <f t="shared" si="46"/>
        <v>0.25132085748574934</v>
      </c>
      <c r="M94" s="118">
        <f t="shared" si="47"/>
        <v>9.5489999999999995</v>
      </c>
      <c r="N94" s="119">
        <f t="shared" si="48"/>
        <v>0.13135236453959026</v>
      </c>
      <c r="O94" s="119">
        <f t="shared" si="49"/>
        <v>5.25409458158361</v>
      </c>
      <c r="P94" s="224">
        <f t="shared" si="50"/>
        <v>1</v>
      </c>
      <c r="Q94" s="225">
        <f t="shared" si="51"/>
        <v>3</v>
      </c>
      <c r="R94" s="225">
        <f t="shared" si="52"/>
        <v>120</v>
      </c>
      <c r="T94">
        <v>504</v>
      </c>
      <c r="U94">
        <v>9381</v>
      </c>
      <c r="V94" t="s">
        <v>365</v>
      </c>
      <c r="W94">
        <v>2283.933</v>
      </c>
      <c r="X94">
        <v>1116.6679999999999</v>
      </c>
      <c r="Y94">
        <v>2.0449999999999999</v>
      </c>
      <c r="Z94">
        <v>9.5489999999999995</v>
      </c>
      <c r="AA94">
        <v>145.81661399999999</v>
      </c>
      <c r="AB94">
        <v>3.0910609999999998</v>
      </c>
      <c r="AC94">
        <v>47.675505000000001</v>
      </c>
      <c r="AD94" s="1">
        <v>574</v>
      </c>
      <c r="AE94">
        <v>3</v>
      </c>
      <c r="AF94">
        <v>120</v>
      </c>
      <c r="AG94">
        <v>70</v>
      </c>
      <c r="AH94">
        <v>15.66305</v>
      </c>
      <c r="AI94">
        <v>263.39999999999998</v>
      </c>
      <c r="AJ94">
        <v>0</v>
      </c>
      <c r="AK94">
        <v>1</v>
      </c>
      <c r="AL94">
        <v>185</v>
      </c>
      <c r="AM94" t="s">
        <v>366</v>
      </c>
      <c r="AN94" t="s">
        <v>694</v>
      </c>
      <c r="AO94">
        <v>2164.0630000000001</v>
      </c>
      <c r="AR94" t="s">
        <v>118</v>
      </c>
      <c r="AS94" t="s">
        <v>119</v>
      </c>
      <c r="AT94" t="s">
        <v>237</v>
      </c>
      <c r="AU94" t="s">
        <v>365</v>
      </c>
      <c r="AV94" t="s">
        <v>48</v>
      </c>
      <c r="AW94">
        <v>2</v>
      </c>
      <c r="BB94">
        <v>0.85459792126665668</v>
      </c>
      <c r="BC94" t="s">
        <v>69</v>
      </c>
      <c r="BF94" t="s">
        <v>118</v>
      </c>
      <c r="BG94" s="5" t="s">
        <v>119</v>
      </c>
      <c r="BH94" t="s">
        <v>365</v>
      </c>
      <c r="BI94">
        <v>9381</v>
      </c>
      <c r="BJ94">
        <v>2</v>
      </c>
      <c r="BK94" t="s">
        <v>237</v>
      </c>
      <c r="BL94" t="s">
        <v>241</v>
      </c>
      <c r="BM94">
        <v>0.85459792126665668</v>
      </c>
      <c r="BN94" t="s">
        <v>69</v>
      </c>
      <c r="BO94" t="s">
        <v>203</v>
      </c>
      <c r="BP94">
        <v>2283.933</v>
      </c>
    </row>
    <row r="95" spans="1:68" ht="16.5">
      <c r="A95" s="125" t="str">
        <f t="shared" si="36"/>
        <v>공영급행</v>
      </c>
      <c r="B95" s="126" t="str">
        <f t="shared" si="35"/>
        <v>이용석</v>
      </c>
      <c r="C95" s="127" t="str">
        <f t="shared" si="37"/>
        <v>D</v>
      </c>
      <c r="D95" s="128">
        <f t="shared" si="38"/>
        <v>0.82149380978294506</v>
      </c>
      <c r="E95" s="129">
        <f t="shared" si="39"/>
        <v>9790</v>
      </c>
      <c r="F95" s="130" t="str">
        <f t="shared" si="40"/>
        <v>14-1</v>
      </c>
      <c r="G95" s="131" t="str">
        <f t="shared" si="41"/>
        <v>70바3157</v>
      </c>
      <c r="H95" s="132">
        <f t="shared" si="42"/>
        <v>3</v>
      </c>
      <c r="I95" s="133">
        <f t="shared" si="43"/>
        <v>1988.8</v>
      </c>
      <c r="J95" s="134">
        <f t="shared" si="44"/>
        <v>1.9429110106026781E-2</v>
      </c>
      <c r="K95" s="134">
        <f t="shared" si="45"/>
        <v>0.34974337849377607</v>
      </c>
      <c r="L95" s="134">
        <f t="shared" si="46"/>
        <v>0.24185438455349961</v>
      </c>
      <c r="M95" s="135">
        <f t="shared" si="47"/>
        <v>13.651</v>
      </c>
      <c r="N95" s="136">
        <f t="shared" si="48"/>
        <v>5.0281576830249398E-2</v>
      </c>
      <c r="O95" s="136">
        <f t="shared" si="49"/>
        <v>19.358407079646017</v>
      </c>
      <c r="P95" s="222">
        <f t="shared" si="50"/>
        <v>11</v>
      </c>
      <c r="Q95" s="223">
        <f t="shared" si="51"/>
        <v>1</v>
      </c>
      <c r="R95" s="223">
        <f t="shared" si="52"/>
        <v>385</v>
      </c>
      <c r="T95">
        <v>504</v>
      </c>
      <c r="U95">
        <v>9790</v>
      </c>
      <c r="V95" t="s">
        <v>505</v>
      </c>
      <c r="W95">
        <v>1988.8</v>
      </c>
      <c r="X95">
        <v>1039.107</v>
      </c>
      <c r="Y95">
        <v>1.9139999999999999</v>
      </c>
      <c r="Z95">
        <v>13.651</v>
      </c>
      <c r="AA95">
        <v>121.72245599999999</v>
      </c>
      <c r="AB95">
        <v>2.3649589999999998</v>
      </c>
      <c r="AC95">
        <v>42.571623000000002</v>
      </c>
      <c r="AD95" s="1">
        <v>481</v>
      </c>
      <c r="AE95">
        <v>1</v>
      </c>
      <c r="AF95">
        <v>385</v>
      </c>
      <c r="AG95">
        <v>84</v>
      </c>
      <c r="AH95">
        <v>16.338809000000001</v>
      </c>
      <c r="AI95">
        <v>1767.8</v>
      </c>
      <c r="AJ95">
        <v>69.400000000000006</v>
      </c>
      <c r="AK95">
        <v>11</v>
      </c>
      <c r="AL95">
        <v>2501</v>
      </c>
      <c r="AM95" t="s">
        <v>506</v>
      </c>
      <c r="AN95" t="s">
        <v>695</v>
      </c>
      <c r="AO95">
        <v>1761.028</v>
      </c>
      <c r="AR95" t="s">
        <v>118</v>
      </c>
      <c r="AS95" t="s">
        <v>119</v>
      </c>
      <c r="AT95" t="s">
        <v>208</v>
      </c>
      <c r="AU95" t="s">
        <v>505</v>
      </c>
      <c r="AV95" t="s">
        <v>48</v>
      </c>
      <c r="AW95">
        <v>3</v>
      </c>
      <c r="BB95">
        <v>0.82149380978294506</v>
      </c>
      <c r="BC95" t="s">
        <v>67</v>
      </c>
      <c r="BF95" t="s">
        <v>118</v>
      </c>
      <c r="BG95" t="s">
        <v>119</v>
      </c>
      <c r="BH95" t="s">
        <v>505</v>
      </c>
      <c r="BI95">
        <v>9790</v>
      </c>
      <c r="BJ95">
        <v>3</v>
      </c>
      <c r="BK95" t="s">
        <v>208</v>
      </c>
      <c r="BL95" t="s">
        <v>250</v>
      </c>
      <c r="BM95">
        <v>0.82149380978294506</v>
      </c>
      <c r="BN95" t="s">
        <v>67</v>
      </c>
      <c r="BO95" t="s">
        <v>205</v>
      </c>
      <c r="BP95">
        <v>1988.8</v>
      </c>
    </row>
    <row r="96" spans="1:68" ht="16.5">
      <c r="A96" s="108" t="str">
        <f t="shared" si="36"/>
        <v>공영급행</v>
      </c>
      <c r="B96" s="109" t="str">
        <f t="shared" si="35"/>
        <v>이운철</v>
      </c>
      <c r="C96" s="110" t="str">
        <f t="shared" si="37"/>
        <v>A</v>
      </c>
      <c r="D96" s="111">
        <f t="shared" si="38"/>
        <v>0.9936941431655818</v>
      </c>
      <c r="E96" s="112">
        <f t="shared" si="39"/>
        <v>1522</v>
      </c>
      <c r="F96" s="113" t="str">
        <f t="shared" si="40"/>
        <v>e음53</v>
      </c>
      <c r="G96" s="114" t="str">
        <f t="shared" si="41"/>
        <v>73아1563</v>
      </c>
      <c r="H96" s="115">
        <f t="shared" si="42"/>
        <v>2</v>
      </c>
      <c r="I96" s="116">
        <f t="shared" si="43"/>
        <v>1809.925</v>
      </c>
      <c r="J96" s="117">
        <f t="shared" si="44"/>
        <v>1.0463050442776759E-3</v>
      </c>
      <c r="K96" s="117">
        <f t="shared" si="45"/>
        <v>0.19917263358889647</v>
      </c>
      <c r="L96" s="117">
        <f t="shared" si="46"/>
        <v>0.1281821069933837</v>
      </c>
      <c r="M96" s="118">
        <f t="shared" si="47"/>
        <v>4.9630000000000001</v>
      </c>
      <c r="N96" s="119">
        <f t="shared" si="48"/>
        <v>0.11050181637360665</v>
      </c>
      <c r="O96" s="119">
        <f t="shared" si="49"/>
        <v>1.6575272456040997</v>
      </c>
      <c r="P96" s="224">
        <f t="shared" si="50"/>
        <v>0</v>
      </c>
      <c r="Q96" s="225">
        <f t="shared" si="51"/>
        <v>2</v>
      </c>
      <c r="R96" s="225">
        <f t="shared" si="52"/>
        <v>30</v>
      </c>
      <c r="T96">
        <v>504</v>
      </c>
      <c r="U96">
        <v>1522</v>
      </c>
      <c r="V96" t="s">
        <v>367</v>
      </c>
      <c r="W96">
        <v>1809.925</v>
      </c>
      <c r="X96">
        <v>628.12300000000005</v>
      </c>
      <c r="Y96">
        <v>2.8809999999999998</v>
      </c>
      <c r="Z96">
        <v>4.9630000000000001</v>
      </c>
      <c r="AA96">
        <v>102.17383599999999</v>
      </c>
      <c r="AB96">
        <v>0.106905</v>
      </c>
      <c r="AC96">
        <v>20.350231999999998</v>
      </c>
      <c r="AD96" s="1">
        <v>232</v>
      </c>
      <c r="AE96">
        <v>2</v>
      </c>
      <c r="AF96">
        <v>30</v>
      </c>
      <c r="AG96">
        <v>80</v>
      </c>
      <c r="AH96">
        <v>17.714172000000001</v>
      </c>
      <c r="AI96">
        <v>17.399999999999999</v>
      </c>
      <c r="AJ96">
        <v>0</v>
      </c>
      <c r="AK96">
        <v>0</v>
      </c>
      <c r="AL96">
        <v>0</v>
      </c>
      <c r="AM96" t="s">
        <v>368</v>
      </c>
      <c r="AN96" t="s">
        <v>696</v>
      </c>
      <c r="AO96">
        <v>1702.383</v>
      </c>
      <c r="AR96" t="s">
        <v>118</v>
      </c>
      <c r="AS96" t="s">
        <v>125</v>
      </c>
      <c r="AT96" t="s">
        <v>262</v>
      </c>
      <c r="AU96" t="s">
        <v>367</v>
      </c>
      <c r="AV96" t="s">
        <v>48</v>
      </c>
      <c r="AW96">
        <v>2</v>
      </c>
      <c r="BB96">
        <v>0.9936941431655818</v>
      </c>
      <c r="BC96" t="s">
        <v>66</v>
      </c>
      <c r="BF96" t="s">
        <v>118</v>
      </c>
      <c r="BG96" s="5" t="s">
        <v>125</v>
      </c>
      <c r="BH96" t="s">
        <v>367</v>
      </c>
      <c r="BI96">
        <v>1522</v>
      </c>
      <c r="BJ96">
        <v>2</v>
      </c>
      <c r="BK96" t="s">
        <v>262</v>
      </c>
      <c r="BL96" t="s">
        <v>265</v>
      </c>
      <c r="BM96">
        <v>0.9936941431655818</v>
      </c>
      <c r="BN96" t="s">
        <v>66</v>
      </c>
      <c r="BO96" t="s">
        <v>204</v>
      </c>
      <c r="BP96">
        <v>1809.925</v>
      </c>
    </row>
    <row r="97" spans="1:68" ht="16.5">
      <c r="A97" s="125" t="str">
        <f t="shared" si="36"/>
        <v>공영급행</v>
      </c>
      <c r="B97" s="126" t="str">
        <f t="shared" si="35"/>
        <v>이운홍</v>
      </c>
      <c r="C97" s="127" t="str">
        <f t="shared" si="37"/>
        <v>D</v>
      </c>
      <c r="D97" s="128">
        <f t="shared" si="38"/>
        <v>0.82289607906807816</v>
      </c>
      <c r="E97" s="129">
        <f t="shared" si="39"/>
        <v>1002</v>
      </c>
      <c r="F97" s="130" t="str">
        <f t="shared" si="40"/>
        <v>e음86</v>
      </c>
      <c r="G97" s="131" t="str">
        <f t="shared" si="41"/>
        <v>73아1558</v>
      </c>
      <c r="H97" s="132">
        <f t="shared" si="42"/>
        <v>9</v>
      </c>
      <c r="I97" s="133">
        <f t="shared" si="43"/>
        <v>2150.2889999999998</v>
      </c>
      <c r="J97" s="134">
        <f t="shared" si="44"/>
        <v>2.2338547608663686E-2</v>
      </c>
      <c r="K97" s="134">
        <f t="shared" si="45"/>
        <v>0.41523635271155801</v>
      </c>
      <c r="L97" s="134">
        <f t="shared" si="46"/>
        <v>0.29670430346804549</v>
      </c>
      <c r="M97" s="135">
        <f t="shared" si="47"/>
        <v>8.5860000000000003</v>
      </c>
      <c r="N97" s="136">
        <f t="shared" si="48"/>
        <v>0.23252688359564688</v>
      </c>
      <c r="O97" s="136">
        <f t="shared" si="49"/>
        <v>3.3948925004964448</v>
      </c>
      <c r="P97" s="222">
        <f t="shared" si="50"/>
        <v>82</v>
      </c>
      <c r="Q97" s="223">
        <f t="shared" si="51"/>
        <v>5</v>
      </c>
      <c r="R97" s="223">
        <f t="shared" si="52"/>
        <v>73</v>
      </c>
      <c r="T97">
        <v>504</v>
      </c>
      <c r="U97">
        <v>1002</v>
      </c>
      <c r="V97" t="s">
        <v>189</v>
      </c>
      <c r="W97">
        <v>2150.2890000000002</v>
      </c>
      <c r="X97">
        <v>855.01199999999994</v>
      </c>
      <c r="Y97">
        <v>2.5150000000000001</v>
      </c>
      <c r="Z97">
        <v>8.5860000000000003</v>
      </c>
      <c r="AA97">
        <v>152.55024900000001</v>
      </c>
      <c r="AB97">
        <v>3.4077510000000002</v>
      </c>
      <c r="AC97">
        <v>63.344408999999999</v>
      </c>
      <c r="AD97" s="1">
        <v>638</v>
      </c>
      <c r="AE97">
        <v>5</v>
      </c>
      <c r="AF97">
        <v>73</v>
      </c>
      <c r="AG97">
        <v>89</v>
      </c>
      <c r="AH97">
        <v>14.095611</v>
      </c>
      <c r="AI97">
        <v>658.2</v>
      </c>
      <c r="AJ97">
        <v>52.2</v>
      </c>
      <c r="AK97">
        <v>82</v>
      </c>
      <c r="AL97">
        <v>45232</v>
      </c>
      <c r="AM97" t="s">
        <v>369</v>
      </c>
      <c r="AN97" t="s">
        <v>697</v>
      </c>
      <c r="AO97">
        <v>717.68</v>
      </c>
      <c r="AR97" t="s">
        <v>118</v>
      </c>
      <c r="AS97" t="s">
        <v>127</v>
      </c>
      <c r="AT97" t="s">
        <v>223</v>
      </c>
      <c r="AU97" t="s">
        <v>189</v>
      </c>
      <c r="AV97" t="s">
        <v>48</v>
      </c>
      <c r="AW97">
        <v>9</v>
      </c>
      <c r="BB97">
        <v>0.82289607906807816</v>
      </c>
      <c r="BC97" t="s">
        <v>67</v>
      </c>
      <c r="BF97" t="s">
        <v>118</v>
      </c>
      <c r="BG97" t="s">
        <v>127</v>
      </c>
      <c r="BH97" t="s">
        <v>189</v>
      </c>
      <c r="BI97">
        <v>1002</v>
      </c>
      <c r="BJ97">
        <v>9</v>
      </c>
      <c r="BK97" t="s">
        <v>223</v>
      </c>
      <c r="BL97" t="s">
        <v>218</v>
      </c>
      <c r="BM97">
        <v>0.82289607906807816</v>
      </c>
      <c r="BN97" t="s">
        <v>67</v>
      </c>
      <c r="BO97" t="s">
        <v>205</v>
      </c>
      <c r="BP97">
        <v>2150.2889999999998</v>
      </c>
    </row>
    <row r="98" spans="1:68" ht="16.5">
      <c r="A98" s="108" t="str">
        <f t="shared" si="36"/>
        <v>공영급행</v>
      </c>
      <c r="B98" s="109" t="str">
        <f t="shared" si="35"/>
        <v>이재만</v>
      </c>
      <c r="C98" s="110" t="str">
        <f t="shared" si="37"/>
        <v>D</v>
      </c>
      <c r="D98" s="111">
        <f t="shared" si="38"/>
        <v>0.83029178095039069</v>
      </c>
      <c r="E98" s="112">
        <f t="shared" si="39"/>
        <v>4558</v>
      </c>
      <c r="F98" s="113" t="str">
        <f t="shared" si="40"/>
        <v>e음88</v>
      </c>
      <c r="G98" s="114" t="str">
        <f t="shared" si="41"/>
        <v>73아1556</v>
      </c>
      <c r="H98" s="115">
        <f t="shared" si="42"/>
        <v>8</v>
      </c>
      <c r="I98" s="116">
        <f t="shared" si="43"/>
        <v>1964.9539999999997</v>
      </c>
      <c r="J98" s="117">
        <f t="shared" si="44"/>
        <v>2.2241511125668658E-2</v>
      </c>
      <c r="K98" s="117">
        <f t="shared" si="45"/>
        <v>0.40529093600903676</v>
      </c>
      <c r="L98" s="117">
        <f t="shared" si="46"/>
        <v>0.33944814993124528</v>
      </c>
      <c r="M98" s="118">
        <f t="shared" si="47"/>
        <v>9.2870000000000008</v>
      </c>
      <c r="N98" s="119">
        <f t="shared" si="48"/>
        <v>0</v>
      </c>
      <c r="O98" s="119">
        <f t="shared" si="49"/>
        <v>4.1731256813136595</v>
      </c>
      <c r="P98" s="224">
        <f t="shared" si="50"/>
        <v>60</v>
      </c>
      <c r="Q98" s="225">
        <f t="shared" si="51"/>
        <v>0</v>
      </c>
      <c r="R98" s="225">
        <f t="shared" si="52"/>
        <v>82</v>
      </c>
      <c r="T98">
        <v>504</v>
      </c>
      <c r="U98">
        <v>4558</v>
      </c>
      <c r="V98" t="s">
        <v>190</v>
      </c>
      <c r="W98">
        <v>1964.954</v>
      </c>
      <c r="X98">
        <v>803.53</v>
      </c>
      <c r="Y98">
        <v>2.4449999999999998</v>
      </c>
      <c r="Z98">
        <v>9.2870000000000008</v>
      </c>
      <c r="AA98">
        <v>128.025249</v>
      </c>
      <c r="AB98">
        <v>2.8474750000000002</v>
      </c>
      <c r="AC98">
        <v>51.887473</v>
      </c>
      <c r="AD98" s="1">
        <v>667</v>
      </c>
      <c r="AE98">
        <v>0</v>
      </c>
      <c r="AF98">
        <v>82</v>
      </c>
      <c r="AG98">
        <v>89</v>
      </c>
      <c r="AH98">
        <v>15.348174999999999</v>
      </c>
      <c r="AI98">
        <v>454.7</v>
      </c>
      <c r="AJ98">
        <v>2.2999999999999998</v>
      </c>
      <c r="AK98">
        <v>60</v>
      </c>
      <c r="AL98">
        <v>33000</v>
      </c>
      <c r="AM98" t="s">
        <v>370</v>
      </c>
      <c r="AN98" t="s">
        <v>698</v>
      </c>
      <c r="AO98">
        <v>843.65099999999995</v>
      </c>
      <c r="AR98" t="s">
        <v>118</v>
      </c>
      <c r="AS98" t="s">
        <v>128</v>
      </c>
      <c r="AT98" t="s">
        <v>268</v>
      </c>
      <c r="AU98" t="s">
        <v>190</v>
      </c>
      <c r="AV98" t="s">
        <v>48</v>
      </c>
      <c r="AW98">
        <v>8</v>
      </c>
      <c r="BB98">
        <v>0.83029178095039069</v>
      </c>
      <c r="BC98" t="s">
        <v>67</v>
      </c>
      <c r="BF98" t="s">
        <v>118</v>
      </c>
      <c r="BG98" s="5" t="s">
        <v>128</v>
      </c>
      <c r="BH98" t="s">
        <v>190</v>
      </c>
      <c r="BI98">
        <v>4558</v>
      </c>
      <c r="BJ98">
        <v>8</v>
      </c>
      <c r="BK98" t="s">
        <v>268</v>
      </c>
      <c r="BL98" t="s">
        <v>221</v>
      </c>
      <c r="BM98">
        <v>0.83029178095039069</v>
      </c>
      <c r="BN98" t="s">
        <v>67</v>
      </c>
      <c r="BO98" t="s">
        <v>205</v>
      </c>
      <c r="BP98">
        <v>1964.9539999999997</v>
      </c>
    </row>
    <row r="99" spans="1:68" ht="16.5">
      <c r="A99" s="125" t="str">
        <f t="shared" si="36"/>
        <v>공영급행</v>
      </c>
      <c r="B99" s="126" t="str">
        <f t="shared" si="35"/>
        <v>이재민</v>
      </c>
      <c r="C99" s="127" t="str">
        <f t="shared" si="37"/>
        <v>C</v>
      </c>
      <c r="D99" s="128">
        <f t="shared" si="38"/>
        <v>0.85746457286298217</v>
      </c>
      <c r="E99" s="129">
        <f t="shared" si="39"/>
        <v>4861</v>
      </c>
      <c r="F99" s="130" t="str">
        <f t="shared" si="40"/>
        <v>14-1</v>
      </c>
      <c r="G99" s="131" t="str">
        <f t="shared" si="41"/>
        <v>70바3107</v>
      </c>
      <c r="H99" s="132">
        <f t="shared" si="42"/>
        <v>10</v>
      </c>
      <c r="I99" s="133">
        <f t="shared" si="43"/>
        <v>1638.9580000000003</v>
      </c>
      <c r="J99" s="134">
        <f t="shared" si="44"/>
        <v>6.9399041024902301E-3</v>
      </c>
      <c r="K99" s="134">
        <f t="shared" si="45"/>
        <v>0.36586179608589997</v>
      </c>
      <c r="L99" s="134">
        <f t="shared" si="46"/>
        <v>0.11897803360427782</v>
      </c>
      <c r="M99" s="135">
        <f t="shared" si="47"/>
        <v>9.4730000000000008</v>
      </c>
      <c r="N99" s="136">
        <f t="shared" si="48"/>
        <v>6.1014376207321967E-2</v>
      </c>
      <c r="O99" s="136">
        <f t="shared" si="49"/>
        <v>3.4168050676100301</v>
      </c>
      <c r="P99" s="222">
        <f t="shared" si="50"/>
        <v>25</v>
      </c>
      <c r="Q99" s="223">
        <f t="shared" si="51"/>
        <v>1</v>
      </c>
      <c r="R99" s="223">
        <f t="shared" si="52"/>
        <v>56</v>
      </c>
      <c r="T99">
        <v>504</v>
      </c>
      <c r="U99">
        <v>4861</v>
      </c>
      <c r="V99" t="s">
        <v>472</v>
      </c>
      <c r="W99">
        <v>1638.9580000000001</v>
      </c>
      <c r="X99">
        <v>769.23699999999997</v>
      </c>
      <c r="Y99">
        <v>2.1309999999999998</v>
      </c>
      <c r="Z99">
        <v>9.4730000000000008</v>
      </c>
      <c r="AA99">
        <v>106.9058</v>
      </c>
      <c r="AB99">
        <v>0.74191600000000002</v>
      </c>
      <c r="AC99">
        <v>39.112748000000003</v>
      </c>
      <c r="AD99" s="1">
        <v>195</v>
      </c>
      <c r="AE99">
        <v>1</v>
      </c>
      <c r="AF99">
        <v>56</v>
      </c>
      <c r="AG99">
        <v>69</v>
      </c>
      <c r="AH99">
        <v>15.330861000000001</v>
      </c>
      <c r="AI99">
        <v>20</v>
      </c>
      <c r="AJ99">
        <v>0</v>
      </c>
      <c r="AK99">
        <v>25</v>
      </c>
      <c r="AL99">
        <v>5363</v>
      </c>
      <c r="AM99" t="s">
        <v>492</v>
      </c>
      <c r="AN99" t="s">
        <v>699</v>
      </c>
      <c r="AO99">
        <v>361.30599999999998</v>
      </c>
      <c r="AR99" t="s">
        <v>118</v>
      </c>
      <c r="AS99" t="s">
        <v>119</v>
      </c>
      <c r="AT99" t="s">
        <v>238</v>
      </c>
      <c r="AU99" t="s">
        <v>472</v>
      </c>
      <c r="AV99" t="s">
        <v>48</v>
      </c>
      <c r="AW99">
        <v>10</v>
      </c>
      <c r="BB99">
        <v>0.85746457286298217</v>
      </c>
      <c r="BC99" t="s">
        <v>69</v>
      </c>
      <c r="BF99" t="s">
        <v>118</v>
      </c>
      <c r="BG99" s="5" t="s">
        <v>119</v>
      </c>
      <c r="BH99" t="s">
        <v>472</v>
      </c>
      <c r="BI99">
        <v>4861</v>
      </c>
      <c r="BJ99">
        <v>10</v>
      </c>
      <c r="BK99" t="s">
        <v>238</v>
      </c>
      <c r="BL99" t="s">
        <v>240</v>
      </c>
      <c r="BM99">
        <v>0.85746457286298217</v>
      </c>
      <c r="BN99" t="s">
        <v>69</v>
      </c>
      <c r="BO99" t="s">
        <v>203</v>
      </c>
      <c r="BP99">
        <v>1638.9580000000003</v>
      </c>
    </row>
    <row r="100" spans="1:68" ht="16.5">
      <c r="A100" s="108" t="str">
        <f t="shared" si="36"/>
        <v>공영급행</v>
      </c>
      <c r="B100" s="109" t="str">
        <f t="shared" si="35"/>
        <v>이정원</v>
      </c>
      <c r="C100" s="110" t="str">
        <f t="shared" si="37"/>
        <v>C</v>
      </c>
      <c r="D100" s="111">
        <f t="shared" si="38"/>
        <v>0.88971394308974638</v>
      </c>
      <c r="E100" s="112">
        <f t="shared" si="39"/>
        <v>2247</v>
      </c>
      <c r="F100" s="113" t="str">
        <f t="shared" si="40"/>
        <v>14-1</v>
      </c>
      <c r="G100" s="114" t="str">
        <f t="shared" si="41"/>
        <v>70바3112</v>
      </c>
      <c r="H100" s="115">
        <f t="shared" si="42"/>
        <v>2</v>
      </c>
      <c r="I100" s="116">
        <f t="shared" si="43"/>
        <v>603.92700000000002</v>
      </c>
      <c r="J100" s="117">
        <f t="shared" si="44"/>
        <v>3.1854294338375916E-2</v>
      </c>
      <c r="K100" s="117">
        <f t="shared" si="45"/>
        <v>0.34720197817093668</v>
      </c>
      <c r="L100" s="117">
        <f t="shared" si="46"/>
        <v>4.1395731603322918E-2</v>
      </c>
      <c r="M100" s="118">
        <f t="shared" si="47"/>
        <v>9.1120000000000001</v>
      </c>
      <c r="N100" s="119">
        <f t="shared" si="48"/>
        <v>0.16558292641329167</v>
      </c>
      <c r="O100" s="119">
        <f t="shared" si="49"/>
        <v>16.723875567742457</v>
      </c>
      <c r="P100" s="224">
        <f t="shared" si="50"/>
        <v>10</v>
      </c>
      <c r="Q100" s="225">
        <f t="shared" si="51"/>
        <v>1</v>
      </c>
      <c r="R100" s="225">
        <f t="shared" si="52"/>
        <v>101</v>
      </c>
      <c r="T100">
        <v>504</v>
      </c>
      <c r="U100">
        <v>2247</v>
      </c>
      <c r="V100" t="s">
        <v>425</v>
      </c>
      <c r="W100">
        <v>603.92700000000002</v>
      </c>
      <c r="X100">
        <v>288.97300000000001</v>
      </c>
      <c r="Y100">
        <v>2.09</v>
      </c>
      <c r="Z100">
        <v>9.1120000000000001</v>
      </c>
      <c r="AA100">
        <v>40.304707000000001</v>
      </c>
      <c r="AB100">
        <v>1.2838780000000001</v>
      </c>
      <c r="AC100">
        <v>13.993874</v>
      </c>
      <c r="AD100" s="1">
        <v>25</v>
      </c>
      <c r="AE100">
        <v>1</v>
      </c>
      <c r="AF100">
        <v>101</v>
      </c>
      <c r="AG100">
        <v>72</v>
      </c>
      <c r="AH100">
        <v>14.984031</v>
      </c>
      <c r="AI100">
        <v>111.8</v>
      </c>
      <c r="AJ100">
        <v>0</v>
      </c>
      <c r="AK100">
        <v>10</v>
      </c>
      <c r="AL100">
        <v>1784</v>
      </c>
      <c r="AM100" t="s">
        <v>426</v>
      </c>
      <c r="AN100" t="s">
        <v>700</v>
      </c>
      <c r="AO100">
        <v>496.10300000000001</v>
      </c>
      <c r="AR100" t="s">
        <v>118</v>
      </c>
      <c r="AS100" t="s">
        <v>119</v>
      </c>
      <c r="AT100" t="s">
        <v>241</v>
      </c>
      <c r="AU100" t="s">
        <v>425</v>
      </c>
      <c r="AV100" t="s">
        <v>48</v>
      </c>
      <c r="AW100">
        <v>2</v>
      </c>
      <c r="BB100">
        <v>0.88971394308974638</v>
      </c>
      <c r="BC100" t="s">
        <v>69</v>
      </c>
      <c r="BF100" t="s">
        <v>118</v>
      </c>
      <c r="BG100" s="5" t="s">
        <v>119</v>
      </c>
      <c r="BH100" t="s">
        <v>425</v>
      </c>
      <c r="BI100">
        <v>2247</v>
      </c>
      <c r="BJ100">
        <v>2</v>
      </c>
      <c r="BK100" t="s">
        <v>241</v>
      </c>
      <c r="BL100" t="s">
        <v>250</v>
      </c>
      <c r="BM100">
        <v>0.88971394308974638</v>
      </c>
      <c r="BN100" t="s">
        <v>69</v>
      </c>
      <c r="BO100" t="s">
        <v>203</v>
      </c>
      <c r="BP100">
        <v>603.92700000000002</v>
      </c>
    </row>
    <row r="101" spans="1:68" ht="16.5">
      <c r="A101" s="125" t="str">
        <f t="shared" si="36"/>
        <v>공영급행</v>
      </c>
      <c r="B101" s="126" t="str">
        <f t="shared" si="35"/>
        <v>이종국</v>
      </c>
      <c r="C101" s="127" t="str">
        <f t="shared" si="37"/>
        <v>A</v>
      </c>
      <c r="D101" s="128">
        <f t="shared" si="38"/>
        <v>0.99372134249853672</v>
      </c>
      <c r="E101" s="129">
        <f t="shared" si="39"/>
        <v>280</v>
      </c>
      <c r="F101" s="130" t="str">
        <f t="shared" si="40"/>
        <v>e음21</v>
      </c>
      <c r="G101" s="131" t="str">
        <f t="shared" si="41"/>
        <v>73아1573</v>
      </c>
      <c r="H101" s="132">
        <f t="shared" si="42"/>
        <v>12</v>
      </c>
      <c r="I101" s="133">
        <f t="shared" si="43"/>
        <v>1876.8880000000001</v>
      </c>
      <c r="J101" s="134">
        <f t="shared" si="44"/>
        <v>4.7005927735868603E-3</v>
      </c>
      <c r="K101" s="134">
        <f t="shared" si="45"/>
        <v>0.43393972269588005</v>
      </c>
      <c r="L101" s="134">
        <f t="shared" si="46"/>
        <v>0.35111311916321059</v>
      </c>
      <c r="M101" s="135">
        <f t="shared" si="47"/>
        <v>5.8250000000000002</v>
      </c>
      <c r="N101" s="136">
        <f t="shared" si="48"/>
        <v>0</v>
      </c>
      <c r="O101" s="136">
        <f t="shared" si="49"/>
        <v>6.5534011619233539</v>
      </c>
      <c r="P101" s="222">
        <f t="shared" si="50"/>
        <v>109</v>
      </c>
      <c r="Q101" s="223">
        <f t="shared" si="51"/>
        <v>0</v>
      </c>
      <c r="R101" s="223">
        <f t="shared" si="52"/>
        <v>123</v>
      </c>
      <c r="T101">
        <v>504</v>
      </c>
      <c r="U101">
        <v>280</v>
      </c>
      <c r="V101" t="s">
        <v>441</v>
      </c>
      <c r="W101">
        <v>1876.8879999999999</v>
      </c>
      <c r="X101">
        <v>488.97500000000002</v>
      </c>
      <c r="Y101">
        <v>3.8380000000000001</v>
      </c>
      <c r="Z101">
        <v>5.8250000000000002</v>
      </c>
      <c r="AA101">
        <v>145.07191599999999</v>
      </c>
      <c r="AB101">
        <v>0.68192399999999997</v>
      </c>
      <c r="AC101">
        <v>62.952466999999999</v>
      </c>
      <c r="AD101" s="1">
        <v>659</v>
      </c>
      <c r="AE101">
        <v>0</v>
      </c>
      <c r="AF101">
        <v>123</v>
      </c>
      <c r="AG101">
        <v>93</v>
      </c>
      <c r="AH101">
        <v>12.937638</v>
      </c>
      <c r="AI101">
        <v>840.9</v>
      </c>
      <c r="AJ101">
        <v>20.5</v>
      </c>
      <c r="AK101">
        <v>109</v>
      </c>
      <c r="AL101">
        <v>43015</v>
      </c>
      <c r="AM101" t="s">
        <v>442</v>
      </c>
      <c r="AN101" t="s">
        <v>701</v>
      </c>
      <c r="AO101">
        <v>301.98899999999998</v>
      </c>
      <c r="AR101" t="s">
        <v>118</v>
      </c>
      <c r="AS101" t="s">
        <v>122</v>
      </c>
      <c r="AT101" t="s">
        <v>219</v>
      </c>
      <c r="AU101" t="s">
        <v>441</v>
      </c>
      <c r="AV101" t="s">
        <v>252</v>
      </c>
      <c r="AW101">
        <v>12</v>
      </c>
      <c r="BB101">
        <v>0.99372134249853672</v>
      </c>
      <c r="BC101" t="s">
        <v>66</v>
      </c>
      <c r="BF101" t="s">
        <v>118</v>
      </c>
      <c r="BG101" s="5" t="s">
        <v>122</v>
      </c>
      <c r="BH101" t="s">
        <v>441</v>
      </c>
      <c r="BI101">
        <v>280</v>
      </c>
      <c r="BJ101">
        <v>12</v>
      </c>
      <c r="BK101" t="s">
        <v>219</v>
      </c>
      <c r="BL101" t="s">
        <v>265</v>
      </c>
      <c r="BM101">
        <v>0.99372134249853672</v>
      </c>
      <c r="BN101" t="s">
        <v>66</v>
      </c>
      <c r="BO101" t="s">
        <v>204</v>
      </c>
      <c r="BP101">
        <v>1876.8880000000001</v>
      </c>
    </row>
    <row r="102" spans="1:68" ht="16.5">
      <c r="A102" s="108" t="str">
        <f t="shared" si="36"/>
        <v>공영급행</v>
      </c>
      <c r="B102" s="109" t="str">
        <f t="shared" si="35"/>
        <v>이종덕</v>
      </c>
      <c r="C102" s="110" t="str">
        <f t="shared" si="37"/>
        <v>C</v>
      </c>
      <c r="D102" s="111">
        <f t="shared" si="38"/>
        <v>0.88052937149756128</v>
      </c>
      <c r="E102" s="112">
        <f t="shared" si="39"/>
        <v>5248</v>
      </c>
      <c r="F102" s="113" t="str">
        <f t="shared" si="40"/>
        <v>e음11</v>
      </c>
      <c r="G102" s="114" t="str">
        <f t="shared" si="41"/>
        <v>73아1570</v>
      </c>
      <c r="H102" s="115">
        <f t="shared" si="42"/>
        <v>8</v>
      </c>
      <c r="I102" s="116">
        <f t="shared" si="43"/>
        <v>1954.7060000000001</v>
      </c>
      <c r="J102" s="117">
        <f t="shared" si="44"/>
        <v>2.2062331702482972E-2</v>
      </c>
      <c r="K102" s="117">
        <f t="shared" si="45"/>
        <v>0.46247118196841097</v>
      </c>
      <c r="L102" s="117">
        <f t="shared" si="46"/>
        <v>0.48702976304364948</v>
      </c>
      <c r="M102" s="118">
        <f t="shared" si="47"/>
        <v>6.8550000000000004</v>
      </c>
      <c r="N102" s="119">
        <f t="shared" si="48"/>
        <v>0.66506131097908783</v>
      </c>
      <c r="O102" s="119">
        <f t="shared" si="49"/>
        <v>1.074329810043142</v>
      </c>
      <c r="P102" s="224">
        <f t="shared" si="50"/>
        <v>161</v>
      </c>
      <c r="Q102" s="225">
        <f t="shared" si="51"/>
        <v>13</v>
      </c>
      <c r="R102" s="225">
        <f t="shared" si="52"/>
        <v>21</v>
      </c>
      <c r="T102">
        <v>504</v>
      </c>
      <c r="U102">
        <v>5248</v>
      </c>
      <c r="V102" t="s">
        <v>191</v>
      </c>
      <c r="W102">
        <v>1954.7070000000001</v>
      </c>
      <c r="X102">
        <v>493.51900000000001</v>
      </c>
      <c r="Y102">
        <v>3.9609999999999999</v>
      </c>
      <c r="Z102">
        <v>6.8550000000000004</v>
      </c>
      <c r="AA102">
        <v>162.31634299999999</v>
      </c>
      <c r="AB102">
        <v>3.5810770000000001</v>
      </c>
      <c r="AC102">
        <v>75.066631000000001</v>
      </c>
      <c r="AD102" s="1">
        <v>952</v>
      </c>
      <c r="AE102">
        <v>13</v>
      </c>
      <c r="AF102">
        <v>21</v>
      </c>
      <c r="AG102">
        <v>92</v>
      </c>
      <c r="AH102">
        <v>12.042576</v>
      </c>
      <c r="AI102">
        <v>1099.3</v>
      </c>
      <c r="AJ102">
        <v>90</v>
      </c>
      <c r="AK102">
        <v>161</v>
      </c>
      <c r="AL102">
        <v>88029</v>
      </c>
      <c r="AM102" t="s">
        <v>371</v>
      </c>
      <c r="AN102" t="s">
        <v>702</v>
      </c>
      <c r="AO102">
        <v>694.43799999999999</v>
      </c>
      <c r="AR102" t="s">
        <v>118</v>
      </c>
      <c r="AS102" t="s">
        <v>120</v>
      </c>
      <c r="AT102" t="s">
        <v>556</v>
      </c>
      <c r="AU102" t="s">
        <v>191</v>
      </c>
      <c r="AV102" t="s">
        <v>252</v>
      </c>
      <c r="AW102">
        <v>8</v>
      </c>
      <c r="BB102">
        <v>0.88052937149756128</v>
      </c>
      <c r="BC102" t="s">
        <v>69</v>
      </c>
      <c r="BF102" t="s">
        <v>118</v>
      </c>
      <c r="BG102" s="5" t="s">
        <v>120</v>
      </c>
      <c r="BH102" t="s">
        <v>191</v>
      </c>
      <c r="BI102">
        <v>5248</v>
      </c>
      <c r="BJ102">
        <v>8</v>
      </c>
      <c r="BK102" t="s">
        <v>556</v>
      </c>
      <c r="BL102" t="s">
        <v>256</v>
      </c>
      <c r="BM102">
        <v>0.88052937149756128</v>
      </c>
      <c r="BN102" t="s">
        <v>69</v>
      </c>
      <c r="BO102" t="s">
        <v>203</v>
      </c>
      <c r="BP102">
        <v>1954.7060000000001</v>
      </c>
    </row>
    <row r="103" spans="1:68" ht="16.5">
      <c r="A103" s="125" t="str">
        <f t="shared" si="36"/>
        <v>공영급행</v>
      </c>
      <c r="B103" s="126" t="str">
        <f t="shared" si="35"/>
        <v>이찬년</v>
      </c>
      <c r="C103" s="127" t="str">
        <f t="shared" si="37"/>
        <v>D</v>
      </c>
      <c r="D103" s="128">
        <f t="shared" si="38"/>
        <v>0.81333333333333335</v>
      </c>
      <c r="E103" s="129">
        <f t="shared" si="39"/>
        <v>1722</v>
      </c>
      <c r="F103" s="130" t="str">
        <f t="shared" si="40"/>
        <v>14-1</v>
      </c>
      <c r="G103" s="131" t="str">
        <f t="shared" si="41"/>
        <v>70바3106</v>
      </c>
      <c r="H103" s="132">
        <f t="shared" si="42"/>
        <v>1</v>
      </c>
      <c r="I103" s="133">
        <f t="shared" si="43"/>
        <v>1570.277</v>
      </c>
      <c r="J103" s="134">
        <f t="shared" si="44"/>
        <v>1.1499284431711502E-2</v>
      </c>
      <c r="K103" s="134">
        <f t="shared" si="45"/>
        <v>0.34422829473915434</v>
      </c>
      <c r="L103" s="134">
        <f t="shared" si="46"/>
        <v>0.25727944814832032</v>
      </c>
      <c r="M103" s="135">
        <f t="shared" si="47"/>
        <v>10.734999999999999</v>
      </c>
      <c r="N103" s="136">
        <f t="shared" si="48"/>
        <v>4.2030800935121633</v>
      </c>
      <c r="O103" s="136">
        <f t="shared" si="49"/>
        <v>8.7882583773436149</v>
      </c>
      <c r="P103" s="222">
        <f t="shared" si="50"/>
        <v>5</v>
      </c>
      <c r="Q103" s="223">
        <f t="shared" si="51"/>
        <v>66</v>
      </c>
      <c r="R103" s="223">
        <f t="shared" si="52"/>
        <v>138</v>
      </c>
      <c r="T103">
        <v>504</v>
      </c>
      <c r="U103">
        <v>1722</v>
      </c>
      <c r="V103" t="s">
        <v>372</v>
      </c>
      <c r="W103">
        <v>1570.277</v>
      </c>
      <c r="X103">
        <v>804.47400000000005</v>
      </c>
      <c r="Y103">
        <v>1.952</v>
      </c>
      <c r="Z103">
        <v>10.734999999999999</v>
      </c>
      <c r="AA103">
        <v>99.279133999999999</v>
      </c>
      <c r="AB103">
        <v>1.1416390000000001</v>
      </c>
      <c r="AC103">
        <v>34.174686999999999</v>
      </c>
      <c r="AD103" s="1">
        <v>404</v>
      </c>
      <c r="AE103">
        <v>66</v>
      </c>
      <c r="AF103">
        <v>138</v>
      </c>
      <c r="AG103">
        <v>74</v>
      </c>
      <c r="AH103">
        <v>15.816787</v>
      </c>
      <c r="AI103">
        <v>422.5</v>
      </c>
      <c r="AJ103">
        <v>0</v>
      </c>
      <c r="AK103">
        <v>5</v>
      </c>
      <c r="AL103">
        <v>404</v>
      </c>
      <c r="AM103" t="s">
        <v>373</v>
      </c>
      <c r="AN103" t="s">
        <v>703</v>
      </c>
      <c r="AO103">
        <v>1570.277</v>
      </c>
      <c r="AR103" t="s">
        <v>118</v>
      </c>
      <c r="AS103" t="s">
        <v>119</v>
      </c>
      <c r="AT103" t="s">
        <v>237</v>
      </c>
      <c r="AU103" t="s">
        <v>372</v>
      </c>
      <c r="AV103" t="s">
        <v>48</v>
      </c>
      <c r="AW103">
        <v>1</v>
      </c>
      <c r="BB103">
        <v>0.81333333333333335</v>
      </c>
      <c r="BC103" t="s">
        <v>67</v>
      </c>
      <c r="BF103" t="s">
        <v>118</v>
      </c>
      <c r="BG103" t="s">
        <v>119</v>
      </c>
      <c r="BH103" t="s">
        <v>372</v>
      </c>
      <c r="BI103">
        <v>1722</v>
      </c>
      <c r="BJ103">
        <v>1</v>
      </c>
      <c r="BK103" t="s">
        <v>237</v>
      </c>
      <c r="BL103" t="s">
        <v>200</v>
      </c>
      <c r="BM103">
        <v>0.81333333333333335</v>
      </c>
      <c r="BN103" t="s">
        <v>67</v>
      </c>
      <c r="BO103" t="s">
        <v>205</v>
      </c>
      <c r="BP103">
        <v>1570.277</v>
      </c>
    </row>
    <row r="104" spans="1:68" ht="16.5">
      <c r="A104" s="108" t="str">
        <f t="shared" si="36"/>
        <v>공영급행</v>
      </c>
      <c r="B104" s="109" t="str">
        <f t="shared" si="35"/>
        <v>이창수</v>
      </c>
      <c r="C104" s="110" t="str">
        <f t="shared" si="37"/>
        <v>A</v>
      </c>
      <c r="D104" s="111">
        <f t="shared" si="38"/>
        <v>0.98592334222453459</v>
      </c>
      <c r="E104" s="112">
        <f t="shared" si="39"/>
        <v>6750</v>
      </c>
      <c r="F104" s="113" t="str">
        <f t="shared" si="40"/>
        <v>e음88</v>
      </c>
      <c r="G104" s="114" t="str">
        <f t="shared" si="41"/>
        <v>73아1555</v>
      </c>
      <c r="H104" s="115">
        <f t="shared" si="42"/>
        <v>5</v>
      </c>
      <c r="I104" s="116">
        <f t="shared" si="43"/>
        <v>664.89599999999996</v>
      </c>
      <c r="J104" s="117">
        <f t="shared" si="44"/>
        <v>7.8145574022864761E-2</v>
      </c>
      <c r="K104" s="117">
        <f t="shared" si="45"/>
        <v>0.29621428226013591</v>
      </c>
      <c r="L104" s="117">
        <f t="shared" si="46"/>
        <v>0.30380691115603042</v>
      </c>
      <c r="M104" s="118">
        <f t="shared" si="47"/>
        <v>6.383</v>
      </c>
      <c r="N104" s="119">
        <f t="shared" si="48"/>
        <v>0</v>
      </c>
      <c r="O104" s="119">
        <f t="shared" si="49"/>
        <v>12.325529997789905</v>
      </c>
      <c r="P104" s="224">
        <f t="shared" si="50"/>
        <v>24</v>
      </c>
      <c r="Q104" s="225">
        <f t="shared" si="51"/>
        <v>0</v>
      </c>
      <c r="R104" s="225">
        <f t="shared" si="52"/>
        <v>87</v>
      </c>
      <c r="T104">
        <v>504</v>
      </c>
      <c r="U104">
        <v>6750</v>
      </c>
      <c r="V104" t="s">
        <v>704</v>
      </c>
      <c r="W104">
        <v>705.85199999999998</v>
      </c>
      <c r="X104">
        <v>246.17699999999999</v>
      </c>
      <c r="Y104">
        <v>2.867</v>
      </c>
      <c r="Z104">
        <v>6.383</v>
      </c>
      <c r="AA104">
        <v>44.087755999999999</v>
      </c>
      <c r="AB104">
        <v>3.4452630000000002</v>
      </c>
      <c r="AC104">
        <v>13.059423000000001</v>
      </c>
      <c r="AD104" s="1">
        <v>202</v>
      </c>
      <c r="AE104">
        <v>0</v>
      </c>
      <c r="AF104">
        <v>87</v>
      </c>
      <c r="AG104">
        <v>77</v>
      </c>
      <c r="AH104">
        <v>16.010159000000002</v>
      </c>
      <c r="AI104">
        <v>414.5</v>
      </c>
      <c r="AJ104">
        <v>0</v>
      </c>
      <c r="AK104">
        <v>24</v>
      </c>
      <c r="AL104">
        <v>9834</v>
      </c>
      <c r="AM104" t="s">
        <v>705</v>
      </c>
      <c r="AN104" t="s">
        <v>706</v>
      </c>
      <c r="AO104">
        <v>165.489</v>
      </c>
      <c r="AR104" t="s">
        <v>118</v>
      </c>
      <c r="AS104" t="s">
        <v>128</v>
      </c>
      <c r="AT104" t="s">
        <v>212</v>
      </c>
      <c r="AU104" t="s">
        <v>704</v>
      </c>
      <c r="AV104" t="s">
        <v>48</v>
      </c>
      <c r="AW104">
        <v>5</v>
      </c>
      <c r="BB104">
        <v>0.98592334222453459</v>
      </c>
      <c r="BC104" t="s">
        <v>66</v>
      </c>
      <c r="BF104" t="s">
        <v>118</v>
      </c>
      <c r="BG104" t="s">
        <v>128</v>
      </c>
      <c r="BH104" t="s">
        <v>704</v>
      </c>
      <c r="BI104">
        <v>6750</v>
      </c>
      <c r="BJ104">
        <v>5</v>
      </c>
      <c r="BK104" t="s">
        <v>212</v>
      </c>
      <c r="BL104" t="s">
        <v>220</v>
      </c>
      <c r="BM104">
        <v>0.98592334222453459</v>
      </c>
      <c r="BN104" t="s">
        <v>66</v>
      </c>
      <c r="BO104" t="s">
        <v>204</v>
      </c>
      <c r="BP104">
        <v>664.89599999999996</v>
      </c>
    </row>
    <row r="105" spans="1:68" ht="16.5">
      <c r="A105" s="125" t="str">
        <f t="shared" si="36"/>
        <v>공영급행</v>
      </c>
      <c r="B105" s="126" t="str">
        <f t="shared" si="35"/>
        <v>이창순</v>
      </c>
      <c r="C105" s="127" t="str">
        <f t="shared" si="37"/>
        <v>D</v>
      </c>
      <c r="D105" s="128">
        <f t="shared" si="38"/>
        <v>0.80034482758620695</v>
      </c>
      <c r="E105" s="129">
        <f t="shared" si="39"/>
        <v>7619</v>
      </c>
      <c r="F105" s="130" t="str">
        <f t="shared" si="40"/>
        <v>e음88</v>
      </c>
      <c r="G105" s="131" t="str">
        <f t="shared" si="41"/>
        <v>73아1559</v>
      </c>
      <c r="H105" s="132">
        <f t="shared" si="42"/>
        <v>1</v>
      </c>
      <c r="I105" s="133">
        <f t="shared" si="43"/>
        <v>1615.7159999999999</v>
      </c>
      <c r="J105" s="134">
        <f t="shared" si="44"/>
        <v>1.6318185086369664E-2</v>
      </c>
      <c r="K105" s="134">
        <f t="shared" si="45"/>
        <v>0.36726400808920995</v>
      </c>
      <c r="L105" s="134">
        <f t="shared" si="46"/>
        <v>0.27232508683456746</v>
      </c>
      <c r="M105" s="135">
        <f t="shared" si="47"/>
        <v>11.095000000000001</v>
      </c>
      <c r="N105" s="136">
        <f t="shared" si="48"/>
        <v>0</v>
      </c>
      <c r="O105" s="136">
        <f t="shared" si="49"/>
        <v>69.504789208004382</v>
      </c>
      <c r="P105" s="222">
        <f t="shared" si="50"/>
        <v>13</v>
      </c>
      <c r="Q105" s="223">
        <f t="shared" si="51"/>
        <v>0</v>
      </c>
      <c r="R105" s="223">
        <f t="shared" si="52"/>
        <v>1123</v>
      </c>
      <c r="T105">
        <v>504</v>
      </c>
      <c r="U105">
        <v>7619</v>
      </c>
      <c r="V105" t="s">
        <v>374</v>
      </c>
      <c r="W105">
        <v>1615.7159999999999</v>
      </c>
      <c r="X105">
        <v>696.10599999999999</v>
      </c>
      <c r="Y105">
        <v>2.3210000000000002</v>
      </c>
      <c r="Z105">
        <v>11.095000000000001</v>
      </c>
      <c r="AA105">
        <v>101.11247</v>
      </c>
      <c r="AB105">
        <v>1.649972</v>
      </c>
      <c r="AC105">
        <v>37.134971</v>
      </c>
      <c r="AD105" s="1">
        <v>440</v>
      </c>
      <c r="AE105">
        <v>0</v>
      </c>
      <c r="AF105">
        <v>1123</v>
      </c>
      <c r="AG105">
        <v>75</v>
      </c>
      <c r="AH105">
        <v>15.979393999999999</v>
      </c>
      <c r="AI105">
        <v>548.9</v>
      </c>
      <c r="AJ105">
        <v>0</v>
      </c>
      <c r="AK105">
        <v>13</v>
      </c>
      <c r="AL105">
        <v>9655</v>
      </c>
      <c r="AM105" t="s">
        <v>375</v>
      </c>
      <c r="AN105" t="s">
        <v>707</v>
      </c>
      <c r="AO105">
        <v>1615.7159999999999</v>
      </c>
      <c r="AR105" t="s">
        <v>118</v>
      </c>
      <c r="AS105" t="s">
        <v>128</v>
      </c>
      <c r="AT105" t="s">
        <v>271</v>
      </c>
      <c r="AU105" t="s">
        <v>374</v>
      </c>
      <c r="AV105" t="s">
        <v>48</v>
      </c>
      <c r="AW105">
        <v>1</v>
      </c>
      <c r="BB105">
        <v>0.80034482758620695</v>
      </c>
      <c r="BC105" t="s">
        <v>67</v>
      </c>
      <c r="BF105" t="s">
        <v>118</v>
      </c>
      <c r="BG105" t="s">
        <v>128</v>
      </c>
      <c r="BH105" t="s">
        <v>374</v>
      </c>
      <c r="BI105">
        <v>7619</v>
      </c>
      <c r="BJ105">
        <v>1</v>
      </c>
      <c r="BK105" t="s">
        <v>271</v>
      </c>
      <c r="BL105" t="s">
        <v>200</v>
      </c>
      <c r="BM105">
        <v>0.80034482758620695</v>
      </c>
      <c r="BN105" t="s">
        <v>67</v>
      </c>
      <c r="BO105" t="s">
        <v>205</v>
      </c>
      <c r="BP105">
        <v>1615.7159999999999</v>
      </c>
    </row>
    <row r="106" spans="1:68" ht="16.5">
      <c r="A106" s="108" t="str">
        <f t="shared" si="36"/>
        <v>공영급행</v>
      </c>
      <c r="B106" s="109" t="str">
        <f t="shared" si="35"/>
        <v>이호범</v>
      </c>
      <c r="C106" s="110" t="str">
        <f t="shared" si="37"/>
        <v>B</v>
      </c>
      <c r="D106" s="111">
        <f t="shared" si="38"/>
        <v>0.90666666666666673</v>
      </c>
      <c r="E106" s="112">
        <f t="shared" si="39"/>
        <v>8348</v>
      </c>
      <c r="F106" s="113" t="str">
        <f t="shared" si="40"/>
        <v>e음22</v>
      </c>
      <c r="G106" s="114" t="str">
        <f t="shared" si="41"/>
        <v>73아1575</v>
      </c>
      <c r="H106" s="115">
        <f t="shared" si="42"/>
        <v>1</v>
      </c>
      <c r="I106" s="116">
        <f t="shared" si="43"/>
        <v>1398.634</v>
      </c>
      <c r="J106" s="117">
        <f t="shared" si="44"/>
        <v>1.987509957664672E-2</v>
      </c>
      <c r="K106" s="117">
        <f t="shared" si="45"/>
        <v>0.46228000896754101</v>
      </c>
      <c r="L106" s="117">
        <f t="shared" si="46"/>
        <v>0.46616913359749584</v>
      </c>
      <c r="M106" s="118">
        <f t="shared" si="47"/>
        <v>7.7530000000000001</v>
      </c>
      <c r="N106" s="119">
        <f t="shared" si="48"/>
        <v>0.14299666674769812</v>
      </c>
      <c r="O106" s="119">
        <f t="shared" si="49"/>
        <v>5.8628633366556224</v>
      </c>
      <c r="P106" s="224">
        <f t="shared" si="50"/>
        <v>85</v>
      </c>
      <c r="Q106" s="225">
        <f t="shared" si="51"/>
        <v>2</v>
      </c>
      <c r="R106" s="225">
        <f t="shared" si="52"/>
        <v>82</v>
      </c>
      <c r="T106">
        <v>504</v>
      </c>
      <c r="U106">
        <v>8348</v>
      </c>
      <c r="V106" t="s">
        <v>376</v>
      </c>
      <c r="W106">
        <v>1398.634</v>
      </c>
      <c r="X106">
        <v>342.762</v>
      </c>
      <c r="Y106">
        <v>4.08</v>
      </c>
      <c r="Z106">
        <v>7.7530000000000001</v>
      </c>
      <c r="AA106">
        <v>100.348579</v>
      </c>
      <c r="AB106">
        <v>1.9944379999999999</v>
      </c>
      <c r="AC106">
        <v>46.389142</v>
      </c>
      <c r="AD106" s="1">
        <v>652</v>
      </c>
      <c r="AE106">
        <v>2</v>
      </c>
      <c r="AF106">
        <v>82</v>
      </c>
      <c r="AG106">
        <v>89</v>
      </c>
      <c r="AH106">
        <v>13.937754999999999</v>
      </c>
      <c r="AI106">
        <v>968.4</v>
      </c>
      <c r="AJ106">
        <v>54.2</v>
      </c>
      <c r="AK106">
        <v>85</v>
      </c>
      <c r="AL106">
        <v>45200</v>
      </c>
      <c r="AM106" t="s">
        <v>377</v>
      </c>
      <c r="AN106" t="s">
        <v>708</v>
      </c>
      <c r="AO106">
        <v>1398.634</v>
      </c>
      <c r="AR106" t="s">
        <v>118</v>
      </c>
      <c r="AS106" t="s">
        <v>123</v>
      </c>
      <c r="AT106" t="s">
        <v>256</v>
      </c>
      <c r="AU106" t="s">
        <v>376</v>
      </c>
      <c r="AV106" t="s">
        <v>252</v>
      </c>
      <c r="AW106">
        <v>1</v>
      </c>
      <c r="BB106">
        <v>0.90666666666666673</v>
      </c>
      <c r="BC106" t="s">
        <v>68</v>
      </c>
      <c r="BF106" t="s">
        <v>118</v>
      </c>
      <c r="BG106" s="5" t="s">
        <v>123</v>
      </c>
      <c r="BH106" t="s">
        <v>376</v>
      </c>
      <c r="BI106">
        <v>8348</v>
      </c>
      <c r="BJ106">
        <v>1</v>
      </c>
      <c r="BK106" t="s">
        <v>256</v>
      </c>
      <c r="BL106" t="s">
        <v>200</v>
      </c>
      <c r="BM106">
        <v>0.90666666666666673</v>
      </c>
      <c r="BN106" t="s">
        <v>68</v>
      </c>
      <c r="BO106" t="s">
        <v>201</v>
      </c>
      <c r="BP106">
        <v>1398.634</v>
      </c>
    </row>
    <row r="107" spans="1:68" ht="16.5">
      <c r="A107" s="125" t="str">
        <f t="shared" si="36"/>
        <v>공영급행</v>
      </c>
      <c r="B107" s="126" t="str">
        <f t="shared" si="35"/>
        <v>임대근</v>
      </c>
      <c r="C107" s="127" t="str">
        <f t="shared" si="37"/>
        <v>A</v>
      </c>
      <c r="D107" s="128">
        <f t="shared" si="38"/>
        <v>0.9798</v>
      </c>
      <c r="E107" s="129">
        <f t="shared" si="39"/>
        <v>5660</v>
      </c>
      <c r="F107" s="130" t="str">
        <f t="shared" si="40"/>
        <v>e음12</v>
      </c>
      <c r="G107" s="131" t="str">
        <f t="shared" si="41"/>
        <v>73아1572</v>
      </c>
      <c r="H107" s="132">
        <f t="shared" si="42"/>
        <v>1</v>
      </c>
      <c r="I107" s="133">
        <f t="shared" si="43"/>
        <v>2120.48</v>
      </c>
      <c r="J107" s="134">
        <f t="shared" si="44"/>
        <v>1.3445357811058248E-2</v>
      </c>
      <c r="K107" s="134">
        <f t="shared" si="45"/>
        <v>0.43444509884140503</v>
      </c>
      <c r="L107" s="134">
        <f t="shared" si="46"/>
        <v>0.5149777408888554</v>
      </c>
      <c r="M107" s="135">
        <f t="shared" si="47"/>
        <v>3.552</v>
      </c>
      <c r="N107" s="136">
        <f t="shared" si="48"/>
        <v>4.7159133781030711E-2</v>
      </c>
      <c r="O107" s="136">
        <f t="shared" si="49"/>
        <v>0.75454614049649138</v>
      </c>
      <c r="P107" s="222">
        <f t="shared" si="50"/>
        <v>154</v>
      </c>
      <c r="Q107" s="223">
        <f t="shared" si="51"/>
        <v>1</v>
      </c>
      <c r="R107" s="223">
        <f t="shared" si="52"/>
        <v>16</v>
      </c>
      <c r="T107">
        <v>504</v>
      </c>
      <c r="U107">
        <v>5660</v>
      </c>
      <c r="V107" t="s">
        <v>451</v>
      </c>
      <c r="W107">
        <v>2120.48</v>
      </c>
      <c r="X107">
        <v>432.858</v>
      </c>
      <c r="Y107">
        <v>4.899</v>
      </c>
      <c r="Z107">
        <v>3.552</v>
      </c>
      <c r="AA107">
        <v>171.61856399999999</v>
      </c>
      <c r="AB107">
        <v>2.3074729999999999</v>
      </c>
      <c r="AC107">
        <v>74.558843999999993</v>
      </c>
      <c r="AD107" s="1">
        <v>1092</v>
      </c>
      <c r="AE107">
        <v>1</v>
      </c>
      <c r="AF107">
        <v>16</v>
      </c>
      <c r="AG107">
        <v>82</v>
      </c>
      <c r="AH107">
        <v>12.355772</v>
      </c>
      <c r="AI107">
        <v>568.20000000000005</v>
      </c>
      <c r="AJ107">
        <v>0</v>
      </c>
      <c r="AK107">
        <v>154</v>
      </c>
      <c r="AL107">
        <v>58833</v>
      </c>
      <c r="AM107" t="s">
        <v>452</v>
      </c>
      <c r="AN107" t="s">
        <v>709</v>
      </c>
      <c r="AO107">
        <v>2120.48</v>
      </c>
      <c r="AR107" t="s">
        <v>118</v>
      </c>
      <c r="AS107" t="s">
        <v>121</v>
      </c>
      <c r="AT107" t="s">
        <v>254</v>
      </c>
      <c r="AU107" t="s">
        <v>451</v>
      </c>
      <c r="AV107" t="s">
        <v>252</v>
      </c>
      <c r="AW107">
        <v>1</v>
      </c>
      <c r="BB107">
        <v>0.9798</v>
      </c>
      <c r="BC107" t="s">
        <v>66</v>
      </c>
      <c r="BF107" t="s">
        <v>118</v>
      </c>
      <c r="BG107" t="s">
        <v>121</v>
      </c>
      <c r="BH107" t="s">
        <v>451</v>
      </c>
      <c r="BI107">
        <v>5660</v>
      </c>
      <c r="BJ107">
        <v>1</v>
      </c>
      <c r="BK107" t="s">
        <v>254</v>
      </c>
      <c r="BL107" t="s">
        <v>200</v>
      </c>
      <c r="BM107">
        <v>0.9798</v>
      </c>
      <c r="BN107" t="s">
        <v>66</v>
      </c>
      <c r="BO107" t="s">
        <v>204</v>
      </c>
      <c r="BP107">
        <v>2120.48</v>
      </c>
    </row>
    <row r="108" spans="1:68" ht="16.5">
      <c r="A108" s="108" t="str">
        <f t="shared" si="36"/>
        <v>공영급행</v>
      </c>
      <c r="B108" s="109" t="str">
        <f t="shared" si="35"/>
        <v>임대희</v>
      </c>
      <c r="C108" s="110" t="str">
        <f t="shared" si="37"/>
        <v>B</v>
      </c>
      <c r="D108" s="111">
        <f t="shared" si="38"/>
        <v>0.90431396764353511</v>
      </c>
      <c r="E108" s="112">
        <f t="shared" si="39"/>
        <v>33</v>
      </c>
      <c r="F108" s="113" t="str">
        <f t="shared" si="40"/>
        <v>14-1</v>
      </c>
      <c r="G108" s="114" t="str">
        <f t="shared" si="41"/>
        <v>70바3132</v>
      </c>
      <c r="H108" s="115">
        <f t="shared" si="42"/>
        <v>2</v>
      </c>
      <c r="I108" s="116">
        <f t="shared" si="43"/>
        <v>2150.078</v>
      </c>
      <c r="J108" s="117">
        <f t="shared" si="44"/>
        <v>1.9332217404925165E-2</v>
      </c>
      <c r="K108" s="117">
        <f t="shared" si="45"/>
        <v>0.3253174579121022</v>
      </c>
      <c r="L108" s="117">
        <f t="shared" si="46"/>
        <v>0.2460375856131731</v>
      </c>
      <c r="M108" s="118">
        <f t="shared" si="47"/>
        <v>9.1649999999999991</v>
      </c>
      <c r="N108" s="119">
        <f t="shared" si="48"/>
        <v>0.2325497028479897</v>
      </c>
      <c r="O108" s="119">
        <f t="shared" si="49"/>
        <v>3.7673051861374334</v>
      </c>
      <c r="P108" s="224">
        <f t="shared" si="50"/>
        <v>8</v>
      </c>
      <c r="Q108" s="225">
        <f t="shared" si="51"/>
        <v>5</v>
      </c>
      <c r="R108" s="225">
        <f t="shared" si="52"/>
        <v>81</v>
      </c>
      <c r="T108">
        <v>504</v>
      </c>
      <c r="U108">
        <v>33</v>
      </c>
      <c r="V108" t="s">
        <v>192</v>
      </c>
      <c r="W108">
        <v>2150.078</v>
      </c>
      <c r="X108">
        <v>914.755</v>
      </c>
      <c r="Y108">
        <v>2.35</v>
      </c>
      <c r="Z108">
        <v>9.1649999999999991</v>
      </c>
      <c r="AA108">
        <v>131.815505</v>
      </c>
      <c r="AB108">
        <v>2.5482860000000001</v>
      </c>
      <c r="AC108">
        <v>42.881884999999997</v>
      </c>
      <c r="AD108" s="1">
        <v>529</v>
      </c>
      <c r="AE108">
        <v>5</v>
      </c>
      <c r="AF108">
        <v>81</v>
      </c>
      <c r="AG108">
        <v>76</v>
      </c>
      <c r="AH108">
        <v>16.311267000000001</v>
      </c>
      <c r="AI108">
        <v>1010.7</v>
      </c>
      <c r="AJ108">
        <v>0</v>
      </c>
      <c r="AK108">
        <v>8</v>
      </c>
      <c r="AL108">
        <v>5148</v>
      </c>
      <c r="AM108" t="s">
        <v>378</v>
      </c>
      <c r="AN108" t="s">
        <v>710</v>
      </c>
      <c r="AO108">
        <v>2025.1859999999999</v>
      </c>
      <c r="AR108" t="s">
        <v>118</v>
      </c>
      <c r="AS108" t="s">
        <v>119</v>
      </c>
      <c r="AT108" t="s">
        <v>213</v>
      </c>
      <c r="AU108" t="s">
        <v>192</v>
      </c>
      <c r="AV108" t="s">
        <v>48</v>
      </c>
      <c r="AW108">
        <v>2</v>
      </c>
      <c r="BB108">
        <v>0.90431396764353511</v>
      </c>
      <c r="BC108" t="s">
        <v>68</v>
      </c>
      <c r="BF108" t="s">
        <v>118</v>
      </c>
      <c r="BG108" t="s">
        <v>119</v>
      </c>
      <c r="BH108" t="s">
        <v>192</v>
      </c>
      <c r="BI108">
        <v>33</v>
      </c>
      <c r="BJ108">
        <v>2</v>
      </c>
      <c r="BK108" t="s">
        <v>213</v>
      </c>
      <c r="BL108" t="s">
        <v>250</v>
      </c>
      <c r="BM108">
        <v>0.90431396764353511</v>
      </c>
      <c r="BN108" t="s">
        <v>68</v>
      </c>
      <c r="BO108" t="s">
        <v>201</v>
      </c>
      <c r="BP108">
        <v>2150.078</v>
      </c>
    </row>
    <row r="109" spans="1:68" ht="16.5">
      <c r="A109" s="125" t="str">
        <f t="shared" ref="A109:A114" si="53">BF109</f>
        <v>공영급행</v>
      </c>
      <c r="B109" s="126" t="str">
        <f t="shared" si="35"/>
        <v>임종식</v>
      </c>
      <c r="C109" s="127" t="str">
        <f t="shared" ref="C109:C114" si="54">BN109</f>
        <v>D</v>
      </c>
      <c r="D109" s="128">
        <f t="shared" ref="D109:D114" si="55">BM109</f>
        <v>0.80914882557462919</v>
      </c>
      <c r="E109" s="129">
        <f t="shared" ref="E109:E114" si="56">U109</f>
        <v>1832</v>
      </c>
      <c r="F109" s="130" t="str">
        <f t="shared" ref="F109:F114" si="57">BG109</f>
        <v>e음88</v>
      </c>
      <c r="G109" s="131" t="str">
        <f t="shared" ref="G109:G114" si="58">BK109</f>
        <v>73아1559</v>
      </c>
      <c r="H109" s="132">
        <f t="shared" ref="H109:H114" si="59">BJ109</f>
        <v>8</v>
      </c>
      <c r="I109" s="133">
        <f t="shared" ref="I109:I114" si="60">BP109</f>
        <v>2423.808</v>
      </c>
      <c r="J109" s="134">
        <f t="shared" ref="J109:J114" si="61">AB109/AA109</f>
        <v>2.4698235470328869E-2</v>
      </c>
      <c r="K109" s="134">
        <f t="shared" ref="K109:K114" si="62">AC109/AA109</f>
        <v>0.44919977190264432</v>
      </c>
      <c r="L109" s="134">
        <f t="shared" ref="L109:L114" si="63">AD109/I109</f>
        <v>0.37626742712294042</v>
      </c>
      <c r="M109" s="135">
        <f t="shared" ref="M109:M114" si="64">Z109</f>
        <v>8.9440000000000008</v>
      </c>
      <c r="N109" s="136">
        <f t="shared" ref="N109:N114" si="65">AE109*100/W109</f>
        <v>0</v>
      </c>
      <c r="O109" s="136">
        <f t="shared" ref="O109:O114" si="66">AF109*100/W109</f>
        <v>4.5795706590621039</v>
      </c>
      <c r="P109" s="222">
        <f t="shared" ref="P109:P114" si="67">AK109</f>
        <v>152</v>
      </c>
      <c r="Q109" s="223">
        <f t="shared" ref="Q109:Q114" si="68">AE109</f>
        <v>0</v>
      </c>
      <c r="R109" s="223">
        <f t="shared" ref="R109:R114" si="69">AF109</f>
        <v>111</v>
      </c>
      <c r="T109">
        <v>504</v>
      </c>
      <c r="U109">
        <v>1832</v>
      </c>
      <c r="V109" t="s">
        <v>473</v>
      </c>
      <c r="W109">
        <v>2423.808</v>
      </c>
      <c r="X109">
        <v>894.72500000000002</v>
      </c>
      <c r="Y109">
        <v>2.7090000000000001</v>
      </c>
      <c r="Z109">
        <v>8.9440000000000008</v>
      </c>
      <c r="AA109">
        <v>188.22664499999999</v>
      </c>
      <c r="AB109">
        <v>4.6488659999999999</v>
      </c>
      <c r="AC109">
        <v>84.551366000000002</v>
      </c>
      <c r="AD109" s="1">
        <v>912</v>
      </c>
      <c r="AE109">
        <v>0</v>
      </c>
      <c r="AF109">
        <v>111</v>
      </c>
      <c r="AG109">
        <v>84</v>
      </c>
      <c r="AH109">
        <v>12.877071000000001</v>
      </c>
      <c r="AI109">
        <v>4426.6000000000004</v>
      </c>
      <c r="AJ109">
        <v>0</v>
      </c>
      <c r="AK109">
        <v>152</v>
      </c>
      <c r="AL109">
        <v>85291</v>
      </c>
      <c r="AM109" t="s">
        <v>493</v>
      </c>
      <c r="AN109" t="s">
        <v>711</v>
      </c>
      <c r="AO109">
        <v>830.04399999999998</v>
      </c>
      <c r="AR109" t="s">
        <v>118</v>
      </c>
      <c r="AS109" t="s">
        <v>128</v>
      </c>
      <c r="AT109" t="s">
        <v>271</v>
      </c>
      <c r="AU109" t="s">
        <v>473</v>
      </c>
      <c r="AV109" t="s">
        <v>48</v>
      </c>
      <c r="AW109">
        <v>8</v>
      </c>
      <c r="BB109">
        <v>0.80914882557462919</v>
      </c>
      <c r="BC109" t="s">
        <v>67</v>
      </c>
      <c r="BF109" t="s">
        <v>118</v>
      </c>
      <c r="BG109" s="5" t="s">
        <v>128</v>
      </c>
      <c r="BH109" t="s">
        <v>473</v>
      </c>
      <c r="BI109">
        <v>1832</v>
      </c>
      <c r="BJ109">
        <v>8</v>
      </c>
      <c r="BK109" t="s">
        <v>271</v>
      </c>
      <c r="BL109" t="s">
        <v>211</v>
      </c>
      <c r="BM109">
        <v>0.80914882557462919</v>
      </c>
      <c r="BN109" t="s">
        <v>67</v>
      </c>
      <c r="BO109" t="s">
        <v>205</v>
      </c>
      <c r="BP109">
        <v>2423.808</v>
      </c>
    </row>
    <row r="110" spans="1:68" ht="16.5">
      <c r="A110" s="108" t="str">
        <f t="shared" si="53"/>
        <v>공영급행</v>
      </c>
      <c r="B110" s="109" t="str">
        <f t="shared" si="35"/>
        <v>장금철</v>
      </c>
      <c r="C110" s="110" t="str">
        <f t="shared" si="54"/>
        <v>A</v>
      </c>
      <c r="D110" s="111">
        <f t="shared" si="55"/>
        <v>0.96600000000000008</v>
      </c>
      <c r="E110" s="112">
        <f t="shared" si="56"/>
        <v>5351</v>
      </c>
      <c r="F110" s="113" t="str">
        <f t="shared" si="57"/>
        <v>e음86</v>
      </c>
      <c r="G110" s="114" t="str">
        <f t="shared" si="58"/>
        <v>73아1558</v>
      </c>
      <c r="H110" s="115">
        <f t="shared" si="59"/>
        <v>1</v>
      </c>
      <c r="I110" s="116">
        <f t="shared" si="60"/>
        <v>1436.056</v>
      </c>
      <c r="J110" s="117">
        <f t="shared" si="61"/>
        <v>2.3346983743543166E-2</v>
      </c>
      <c r="K110" s="117">
        <f t="shared" si="62"/>
        <v>0.28389070834647645</v>
      </c>
      <c r="L110" s="117">
        <f t="shared" si="63"/>
        <v>0.18383684201730294</v>
      </c>
      <c r="M110" s="118">
        <f t="shared" si="64"/>
        <v>4.181</v>
      </c>
      <c r="N110" s="119">
        <f t="shared" si="65"/>
        <v>0</v>
      </c>
      <c r="O110" s="119">
        <f t="shared" si="66"/>
        <v>0.27854066972318625</v>
      </c>
      <c r="P110" s="224">
        <f t="shared" si="67"/>
        <v>6</v>
      </c>
      <c r="Q110" s="225">
        <f t="shared" si="68"/>
        <v>0</v>
      </c>
      <c r="R110" s="225">
        <f t="shared" si="69"/>
        <v>4</v>
      </c>
      <c r="T110">
        <v>504</v>
      </c>
      <c r="U110">
        <v>5351</v>
      </c>
      <c r="V110" t="s">
        <v>379</v>
      </c>
      <c r="W110">
        <v>1436.056</v>
      </c>
      <c r="X110">
        <v>495.48200000000003</v>
      </c>
      <c r="Y110">
        <v>2.8980000000000001</v>
      </c>
      <c r="Z110">
        <v>4.181</v>
      </c>
      <c r="AA110">
        <v>92.110785000000007</v>
      </c>
      <c r="AB110">
        <v>2.150509</v>
      </c>
      <c r="AC110">
        <v>26.149395999999999</v>
      </c>
      <c r="AD110" s="1">
        <v>264</v>
      </c>
      <c r="AE110">
        <v>0</v>
      </c>
      <c r="AF110">
        <v>4</v>
      </c>
      <c r="AG110">
        <v>66</v>
      </c>
      <c r="AH110">
        <v>15.590529999999999</v>
      </c>
      <c r="AI110">
        <v>19.600000000000001</v>
      </c>
      <c r="AJ110">
        <v>0</v>
      </c>
      <c r="AK110">
        <v>6</v>
      </c>
      <c r="AL110">
        <v>1656</v>
      </c>
      <c r="AM110" t="s">
        <v>380</v>
      </c>
      <c r="AN110" t="s">
        <v>712</v>
      </c>
      <c r="AO110">
        <v>1436.056</v>
      </c>
      <c r="AR110" t="s">
        <v>118</v>
      </c>
      <c r="AS110" t="s">
        <v>127</v>
      </c>
      <c r="AT110" t="s">
        <v>223</v>
      </c>
      <c r="AU110" t="s">
        <v>379</v>
      </c>
      <c r="AV110" t="s">
        <v>48</v>
      </c>
      <c r="AW110">
        <v>1</v>
      </c>
      <c r="BB110">
        <v>0.96600000000000008</v>
      </c>
      <c r="BC110" t="s">
        <v>66</v>
      </c>
      <c r="BF110" t="s">
        <v>118</v>
      </c>
      <c r="BG110" t="s">
        <v>127</v>
      </c>
      <c r="BH110" t="s">
        <v>379</v>
      </c>
      <c r="BI110">
        <v>5351</v>
      </c>
      <c r="BJ110">
        <v>1</v>
      </c>
      <c r="BK110" t="s">
        <v>223</v>
      </c>
      <c r="BL110" t="s">
        <v>200</v>
      </c>
      <c r="BM110">
        <v>0.96600000000000008</v>
      </c>
      <c r="BN110" t="s">
        <v>66</v>
      </c>
      <c r="BO110" t="s">
        <v>204</v>
      </c>
      <c r="BP110">
        <v>1436.056</v>
      </c>
    </row>
    <row r="111" spans="1:68" ht="16.5">
      <c r="A111" s="125" t="str">
        <f t="shared" si="53"/>
        <v>공영급행</v>
      </c>
      <c r="B111" s="126" t="str">
        <f t="shared" si="35"/>
        <v>장종민</v>
      </c>
      <c r="C111" s="127" t="str">
        <f t="shared" si="54"/>
        <v>C</v>
      </c>
      <c r="D111" s="128">
        <f t="shared" si="55"/>
        <v>0.88680137866038877</v>
      </c>
      <c r="E111" s="129">
        <f t="shared" si="56"/>
        <v>5512</v>
      </c>
      <c r="F111" s="130" t="str">
        <f t="shared" si="57"/>
        <v>e음86</v>
      </c>
      <c r="G111" s="131" t="str">
        <f t="shared" si="58"/>
        <v>73아1557</v>
      </c>
      <c r="H111" s="132">
        <f t="shared" si="59"/>
        <v>11</v>
      </c>
      <c r="I111" s="133">
        <f t="shared" si="60"/>
        <v>1529.712</v>
      </c>
      <c r="J111" s="134">
        <f t="shared" si="61"/>
        <v>1.2237576247593439E-2</v>
      </c>
      <c r="K111" s="134">
        <f t="shared" si="62"/>
        <v>0.41693839467203037</v>
      </c>
      <c r="L111" s="134">
        <f t="shared" si="63"/>
        <v>0.28763584256382901</v>
      </c>
      <c r="M111" s="135">
        <f t="shared" si="64"/>
        <v>8.532</v>
      </c>
      <c r="N111" s="136">
        <f t="shared" si="65"/>
        <v>0.96988444150174324</v>
      </c>
      <c r="O111" s="136">
        <f t="shared" si="66"/>
        <v>9.8281623405509979</v>
      </c>
      <c r="P111" s="222">
        <f t="shared" si="67"/>
        <v>53</v>
      </c>
      <c r="Q111" s="223">
        <f t="shared" si="68"/>
        <v>15</v>
      </c>
      <c r="R111" s="223">
        <f t="shared" si="69"/>
        <v>152</v>
      </c>
      <c r="T111">
        <v>504</v>
      </c>
      <c r="U111">
        <v>5512</v>
      </c>
      <c r="V111" t="s">
        <v>464</v>
      </c>
      <c r="W111">
        <v>1546.576</v>
      </c>
      <c r="X111">
        <v>531.23800000000006</v>
      </c>
      <c r="Y111">
        <v>2.911</v>
      </c>
      <c r="Z111">
        <v>8.532</v>
      </c>
      <c r="AA111">
        <v>109.769694</v>
      </c>
      <c r="AB111">
        <v>1.343315</v>
      </c>
      <c r="AC111">
        <v>45.767200000000003</v>
      </c>
      <c r="AD111" s="1">
        <v>440</v>
      </c>
      <c r="AE111">
        <v>15</v>
      </c>
      <c r="AF111">
        <v>152</v>
      </c>
      <c r="AG111">
        <v>103</v>
      </c>
      <c r="AH111">
        <v>14.08928</v>
      </c>
      <c r="AI111">
        <v>2370.1</v>
      </c>
      <c r="AJ111">
        <v>137.19999999999999</v>
      </c>
      <c r="AK111">
        <v>53</v>
      </c>
      <c r="AL111">
        <v>26595</v>
      </c>
      <c r="AM111" t="s">
        <v>465</v>
      </c>
      <c r="AN111" t="s">
        <v>713</v>
      </c>
      <c r="AO111">
        <v>243.71899999999999</v>
      </c>
      <c r="AR111" t="s">
        <v>118</v>
      </c>
      <c r="AS111" t="s">
        <v>127</v>
      </c>
      <c r="AT111" t="s">
        <v>210</v>
      </c>
      <c r="AU111" t="s">
        <v>464</v>
      </c>
      <c r="AV111" t="s">
        <v>48</v>
      </c>
      <c r="AW111">
        <v>11</v>
      </c>
      <c r="BB111">
        <v>0.88680137866038877</v>
      </c>
      <c r="BC111" t="s">
        <v>69</v>
      </c>
      <c r="BF111" t="s">
        <v>118</v>
      </c>
      <c r="BG111" t="s">
        <v>127</v>
      </c>
      <c r="BH111" t="s">
        <v>464</v>
      </c>
      <c r="BI111">
        <v>5512</v>
      </c>
      <c r="BJ111">
        <v>11</v>
      </c>
      <c r="BK111" t="s">
        <v>210</v>
      </c>
      <c r="BL111" t="s">
        <v>271</v>
      </c>
      <c r="BM111">
        <v>0.88680137866038877</v>
      </c>
      <c r="BN111" t="s">
        <v>69</v>
      </c>
      <c r="BO111" t="s">
        <v>203</v>
      </c>
      <c r="BP111">
        <v>1529.712</v>
      </c>
    </row>
    <row r="112" spans="1:68" ht="16.5">
      <c r="A112" s="108" t="str">
        <f t="shared" si="53"/>
        <v>공영급행</v>
      </c>
      <c r="B112" s="109" t="str">
        <f t="shared" si="35"/>
        <v>장종준</v>
      </c>
      <c r="C112" s="110" t="str">
        <f t="shared" si="54"/>
        <v>C</v>
      </c>
      <c r="D112" s="111">
        <f t="shared" si="55"/>
        <v>0.86933333333333329</v>
      </c>
      <c r="E112" s="112">
        <f t="shared" si="56"/>
        <v>2278</v>
      </c>
      <c r="F112" s="113" t="str">
        <f t="shared" si="57"/>
        <v>e음21</v>
      </c>
      <c r="G112" s="114" t="str">
        <f t="shared" si="58"/>
        <v>73아1574</v>
      </c>
      <c r="H112" s="115">
        <f t="shared" si="59"/>
        <v>1</v>
      </c>
      <c r="I112" s="116">
        <f t="shared" si="60"/>
        <v>2058.2449999999999</v>
      </c>
      <c r="J112" s="117">
        <f t="shared" si="61"/>
        <v>5.3876437072813439E-3</v>
      </c>
      <c r="K112" s="117">
        <f t="shared" si="62"/>
        <v>0.50639978680048858</v>
      </c>
      <c r="L112" s="117">
        <f t="shared" si="63"/>
        <v>0.45329880553578417</v>
      </c>
      <c r="M112" s="118">
        <f t="shared" si="64"/>
        <v>7.1689999999999996</v>
      </c>
      <c r="N112" s="119">
        <f t="shared" si="65"/>
        <v>4.8585080979183723E-2</v>
      </c>
      <c r="O112" s="119">
        <f t="shared" si="66"/>
        <v>7.7250278756902127</v>
      </c>
      <c r="P112" s="224">
        <f t="shared" si="67"/>
        <v>163</v>
      </c>
      <c r="Q112" s="225">
        <f t="shared" si="68"/>
        <v>1</v>
      </c>
      <c r="R112" s="225">
        <f t="shared" si="69"/>
        <v>159</v>
      </c>
      <c r="T112">
        <v>504</v>
      </c>
      <c r="U112">
        <v>2278</v>
      </c>
      <c r="V112" t="s">
        <v>381</v>
      </c>
      <c r="W112">
        <v>2058.2449999999999</v>
      </c>
      <c r="X112">
        <v>526.09799999999996</v>
      </c>
      <c r="Y112">
        <v>3.9119999999999999</v>
      </c>
      <c r="Z112">
        <v>7.1689999999999996</v>
      </c>
      <c r="AA112">
        <v>171.11859100000001</v>
      </c>
      <c r="AB112">
        <v>0.92192600000000002</v>
      </c>
      <c r="AC112">
        <v>86.654418000000007</v>
      </c>
      <c r="AD112" s="1">
        <v>933</v>
      </c>
      <c r="AE112">
        <v>1</v>
      </c>
      <c r="AF112">
        <v>159</v>
      </c>
      <c r="AG112">
        <v>88</v>
      </c>
      <c r="AH112">
        <v>12.028178</v>
      </c>
      <c r="AI112">
        <v>1542.5</v>
      </c>
      <c r="AJ112">
        <v>2</v>
      </c>
      <c r="AK112">
        <v>163</v>
      </c>
      <c r="AL112">
        <v>106036</v>
      </c>
      <c r="AM112" t="s">
        <v>382</v>
      </c>
      <c r="AN112" t="s">
        <v>714</v>
      </c>
      <c r="AO112">
        <v>2058.2449999999999</v>
      </c>
      <c r="AR112" t="s">
        <v>118</v>
      </c>
      <c r="AS112" t="s">
        <v>122</v>
      </c>
      <c r="AT112" t="s">
        <v>215</v>
      </c>
      <c r="AU112" t="s">
        <v>381</v>
      </c>
      <c r="AV112" t="s">
        <v>252</v>
      </c>
      <c r="AW112">
        <v>1</v>
      </c>
      <c r="BB112">
        <v>0.86933333333333329</v>
      </c>
      <c r="BC112" t="s">
        <v>69</v>
      </c>
      <c r="BF112" t="s">
        <v>118</v>
      </c>
      <c r="BG112" t="s">
        <v>122</v>
      </c>
      <c r="BH112" t="s">
        <v>381</v>
      </c>
      <c r="BI112">
        <v>2278</v>
      </c>
      <c r="BJ112">
        <v>1</v>
      </c>
      <c r="BK112" t="s">
        <v>215</v>
      </c>
      <c r="BL112" t="s">
        <v>200</v>
      </c>
      <c r="BM112">
        <v>0.86933333333333329</v>
      </c>
      <c r="BN112" t="s">
        <v>69</v>
      </c>
      <c r="BO112" t="s">
        <v>203</v>
      </c>
      <c r="BP112">
        <v>2058.2449999999999</v>
      </c>
    </row>
    <row r="113" spans="1:68" ht="16.5">
      <c r="A113" s="125" t="str">
        <f t="shared" si="53"/>
        <v>공영급행</v>
      </c>
      <c r="B113" s="126" t="str">
        <f t="shared" si="35"/>
        <v>장후인</v>
      </c>
      <c r="C113" s="127" t="str">
        <f t="shared" si="54"/>
        <v>D</v>
      </c>
      <c r="D113" s="128">
        <f t="shared" si="55"/>
        <v>0.81457291701288614</v>
      </c>
      <c r="E113" s="129">
        <f t="shared" si="56"/>
        <v>6011</v>
      </c>
      <c r="F113" s="130" t="str">
        <f t="shared" si="57"/>
        <v>14-1</v>
      </c>
      <c r="G113" s="131" t="str">
        <f t="shared" si="58"/>
        <v>70바3135</v>
      </c>
      <c r="H113" s="132">
        <f t="shared" si="59"/>
        <v>2</v>
      </c>
      <c r="I113" s="133">
        <f t="shared" si="60"/>
        <v>1929.4850000000001</v>
      </c>
      <c r="J113" s="134">
        <f t="shared" si="61"/>
        <v>1.0647483585891477E-2</v>
      </c>
      <c r="K113" s="134">
        <f t="shared" si="62"/>
        <v>0.32184383269900452</v>
      </c>
      <c r="L113" s="134">
        <f t="shared" si="63"/>
        <v>0.10261805611341886</v>
      </c>
      <c r="M113" s="135">
        <f t="shared" si="64"/>
        <v>12.090999999999999</v>
      </c>
      <c r="N113" s="136">
        <f t="shared" si="65"/>
        <v>0.10365460213476653</v>
      </c>
      <c r="O113" s="136">
        <f t="shared" si="66"/>
        <v>14.097025890328249</v>
      </c>
      <c r="P113" s="222">
        <f t="shared" si="67"/>
        <v>11</v>
      </c>
      <c r="Q113" s="223">
        <f t="shared" si="68"/>
        <v>2</v>
      </c>
      <c r="R113" s="223">
        <f t="shared" si="69"/>
        <v>272</v>
      </c>
      <c r="T113">
        <v>504</v>
      </c>
      <c r="U113">
        <v>6011</v>
      </c>
      <c r="V113" t="s">
        <v>383</v>
      </c>
      <c r="W113">
        <v>1929.4849999999999</v>
      </c>
      <c r="X113">
        <v>1029.99</v>
      </c>
      <c r="Y113">
        <v>1.873</v>
      </c>
      <c r="Z113">
        <v>12.090999999999999</v>
      </c>
      <c r="AA113">
        <v>113.899119</v>
      </c>
      <c r="AB113">
        <v>1.212739</v>
      </c>
      <c r="AC113">
        <v>36.657729000000003</v>
      </c>
      <c r="AD113" s="1">
        <v>198</v>
      </c>
      <c r="AE113">
        <v>2</v>
      </c>
      <c r="AF113">
        <v>272</v>
      </c>
      <c r="AG113">
        <v>82</v>
      </c>
      <c r="AH113">
        <v>16.940297000000001</v>
      </c>
      <c r="AI113">
        <v>485.2</v>
      </c>
      <c r="AJ113">
        <v>5.9</v>
      </c>
      <c r="AK113">
        <v>11</v>
      </c>
      <c r="AL113">
        <v>2322</v>
      </c>
      <c r="AM113" t="s">
        <v>384</v>
      </c>
      <c r="AN113" t="s">
        <v>715</v>
      </c>
      <c r="AO113">
        <v>1867.0530000000001</v>
      </c>
      <c r="AR113" t="s">
        <v>118</v>
      </c>
      <c r="AS113" t="s">
        <v>119</v>
      </c>
      <c r="AT113" t="s">
        <v>244</v>
      </c>
      <c r="AU113" t="s">
        <v>383</v>
      </c>
      <c r="AV113" t="s">
        <v>48</v>
      </c>
      <c r="AW113">
        <v>2</v>
      </c>
      <c r="BB113">
        <v>0.81457291701288614</v>
      </c>
      <c r="BC113" t="s">
        <v>67</v>
      </c>
      <c r="BF113" t="s">
        <v>118</v>
      </c>
      <c r="BG113" s="5" t="s">
        <v>119</v>
      </c>
      <c r="BH113" t="s">
        <v>383</v>
      </c>
      <c r="BI113">
        <v>6011</v>
      </c>
      <c r="BJ113">
        <v>2</v>
      </c>
      <c r="BK113" t="s">
        <v>244</v>
      </c>
      <c r="BL113" t="s">
        <v>246</v>
      </c>
      <c r="BM113">
        <v>0.81457291701288614</v>
      </c>
      <c r="BN113" t="s">
        <v>67</v>
      </c>
      <c r="BO113" t="s">
        <v>205</v>
      </c>
      <c r="BP113">
        <v>1929.4850000000001</v>
      </c>
    </row>
    <row r="114" spans="1:68" ht="16.5">
      <c r="A114" s="108" t="str">
        <f t="shared" si="53"/>
        <v>공영급행</v>
      </c>
      <c r="B114" s="109" t="str">
        <f t="shared" si="35"/>
        <v>전유성</v>
      </c>
      <c r="C114" s="110" t="str">
        <f t="shared" si="54"/>
        <v>F</v>
      </c>
      <c r="D114" s="111">
        <f t="shared" si="55"/>
        <v>0.72599999999999998</v>
      </c>
      <c r="E114" s="112">
        <f t="shared" si="56"/>
        <v>3019</v>
      </c>
      <c r="F114" s="113" t="str">
        <f t="shared" si="57"/>
        <v>e음86</v>
      </c>
      <c r="G114" s="114" t="str">
        <f t="shared" si="58"/>
        <v>73아1557</v>
      </c>
      <c r="H114" s="115">
        <f t="shared" si="59"/>
        <v>1</v>
      </c>
      <c r="I114" s="116">
        <f t="shared" si="60"/>
        <v>735.06</v>
      </c>
      <c r="J114" s="117">
        <f t="shared" si="61"/>
        <v>1.073269174118649E-2</v>
      </c>
      <c r="K114" s="117">
        <f t="shared" si="62"/>
        <v>0.44092305061129</v>
      </c>
      <c r="L114" s="117">
        <f t="shared" si="63"/>
        <v>0.19318150899246322</v>
      </c>
      <c r="M114" s="118">
        <f t="shared" si="64"/>
        <v>10.510999999999999</v>
      </c>
      <c r="N114" s="119">
        <f t="shared" si="65"/>
        <v>0</v>
      </c>
      <c r="O114" s="119">
        <f t="shared" si="66"/>
        <v>8.0265556553206547</v>
      </c>
      <c r="P114" s="224">
        <f t="shared" si="67"/>
        <v>44</v>
      </c>
      <c r="Q114" s="225">
        <f t="shared" si="68"/>
        <v>0</v>
      </c>
      <c r="R114" s="225">
        <f t="shared" si="69"/>
        <v>59</v>
      </c>
      <c r="T114">
        <v>504</v>
      </c>
      <c r="U114">
        <v>3019</v>
      </c>
      <c r="V114" t="s">
        <v>385</v>
      </c>
      <c r="W114">
        <v>735.06</v>
      </c>
      <c r="X114">
        <v>337.47199999999998</v>
      </c>
      <c r="Y114">
        <v>2.1779999999999999</v>
      </c>
      <c r="Z114">
        <v>10.510999999999999</v>
      </c>
      <c r="AA114">
        <v>53.781103000000002</v>
      </c>
      <c r="AB114">
        <v>0.57721599999999995</v>
      </c>
      <c r="AC114">
        <v>23.713328000000001</v>
      </c>
      <c r="AD114" s="1">
        <v>142</v>
      </c>
      <c r="AE114">
        <v>0</v>
      </c>
      <c r="AF114">
        <v>59</v>
      </c>
      <c r="AG114">
        <v>79</v>
      </c>
      <c r="AH114">
        <v>13.667624999999999</v>
      </c>
      <c r="AI114">
        <v>722.5</v>
      </c>
      <c r="AJ114">
        <v>0</v>
      </c>
      <c r="AK114">
        <v>44</v>
      </c>
      <c r="AL114">
        <v>21110</v>
      </c>
      <c r="AM114" t="s">
        <v>386</v>
      </c>
      <c r="AN114" t="s">
        <v>716</v>
      </c>
      <c r="AO114">
        <v>735.06</v>
      </c>
      <c r="AR114" t="s">
        <v>118</v>
      </c>
      <c r="AS114" t="s">
        <v>127</v>
      </c>
      <c r="AT114" t="s">
        <v>210</v>
      </c>
      <c r="AU114" t="s">
        <v>385</v>
      </c>
      <c r="AV114" t="s">
        <v>48</v>
      </c>
      <c r="AW114">
        <v>1</v>
      </c>
      <c r="BB114">
        <v>0.72599999999999998</v>
      </c>
      <c r="BC114" t="s">
        <v>70</v>
      </c>
      <c r="BF114" t="s">
        <v>118</v>
      </c>
      <c r="BG114" s="5" t="s">
        <v>127</v>
      </c>
      <c r="BH114" t="s">
        <v>385</v>
      </c>
      <c r="BI114">
        <v>3019</v>
      </c>
      <c r="BJ114">
        <v>1</v>
      </c>
      <c r="BK114" t="s">
        <v>210</v>
      </c>
      <c r="BL114" t="s">
        <v>200</v>
      </c>
      <c r="BM114">
        <v>0.72599999999999998</v>
      </c>
      <c r="BN114" t="s">
        <v>70</v>
      </c>
      <c r="BO114" t="s">
        <v>236</v>
      </c>
      <c r="BP114">
        <v>735.06</v>
      </c>
    </row>
    <row r="115" spans="1:68" ht="16.5">
      <c r="A115" s="125" t="str">
        <f t="shared" ref="A115:A116" si="70">BF115</f>
        <v>공영급행</v>
      </c>
      <c r="B115" s="126" t="str">
        <f t="shared" si="35"/>
        <v>정대인</v>
      </c>
      <c r="C115" s="127" t="str">
        <f t="shared" ref="C115:C116" si="71">BN115</f>
        <v>A</v>
      </c>
      <c r="D115" s="128">
        <f t="shared" ref="D115:D116" si="72">BM115</f>
        <v>0.95804770123459437</v>
      </c>
      <c r="E115" s="129">
        <f t="shared" ref="E115:E116" si="73">U115</f>
        <v>741</v>
      </c>
      <c r="F115" s="130" t="str">
        <f t="shared" ref="F115:F116" si="74">BG115</f>
        <v>e음88</v>
      </c>
      <c r="G115" s="131" t="str">
        <f t="shared" ref="G115:G116" si="75">BK115</f>
        <v>73아1559</v>
      </c>
      <c r="H115" s="132">
        <f t="shared" ref="H115:H116" si="76">BJ115</f>
        <v>11</v>
      </c>
      <c r="I115" s="133">
        <f t="shared" ref="I115:I116" si="77">BP115</f>
        <v>2220.2510000000002</v>
      </c>
      <c r="J115" s="134">
        <f t="shared" ref="J115:J116" si="78">AB115/AA115</f>
        <v>3.2246900036014192E-3</v>
      </c>
      <c r="K115" s="134">
        <f t="shared" ref="K115:K116" si="79">AC115/AA115</f>
        <v>0.3406268936407208</v>
      </c>
      <c r="L115" s="134">
        <f t="shared" ref="L115:L116" si="80">AD115/I115</f>
        <v>0.40040517941439951</v>
      </c>
      <c r="M115" s="135">
        <f t="shared" ref="M115:M116" si="81">Z115</f>
        <v>6.2549999999999999</v>
      </c>
      <c r="N115" s="136">
        <f t="shared" ref="N115:N116" si="82">AE115*100/W115</f>
        <v>0</v>
      </c>
      <c r="O115" s="136">
        <f t="shared" ref="O115:O116" si="83">AF115*100/W115</f>
        <v>2.9726368775422234</v>
      </c>
      <c r="P115" s="222">
        <f t="shared" ref="P115:P116" si="84">AK115</f>
        <v>25</v>
      </c>
      <c r="Q115" s="223">
        <f t="shared" ref="Q115:Q116" si="85">AE115</f>
        <v>0</v>
      </c>
      <c r="R115" s="223">
        <f t="shared" ref="R115:R116" si="86">AF115</f>
        <v>66</v>
      </c>
      <c r="T115">
        <v>504</v>
      </c>
      <c r="U115">
        <v>741</v>
      </c>
      <c r="V115" t="s">
        <v>453</v>
      </c>
      <c r="W115">
        <v>2220.2510000000002</v>
      </c>
      <c r="X115">
        <v>742.21299999999997</v>
      </c>
      <c r="Y115">
        <v>2.9910000000000001</v>
      </c>
      <c r="Z115">
        <v>6.2549999999999999</v>
      </c>
      <c r="AA115">
        <v>143.84328400000001</v>
      </c>
      <c r="AB115">
        <v>0.46384999999999998</v>
      </c>
      <c r="AC115">
        <v>48.996890999999998</v>
      </c>
      <c r="AD115" s="1">
        <v>889</v>
      </c>
      <c r="AE115">
        <v>0</v>
      </c>
      <c r="AF115">
        <v>66</v>
      </c>
      <c r="AG115">
        <v>86</v>
      </c>
      <c r="AH115">
        <v>15.435207</v>
      </c>
      <c r="AI115">
        <v>139.9</v>
      </c>
      <c r="AJ115">
        <v>2.4</v>
      </c>
      <c r="AK115">
        <v>25</v>
      </c>
      <c r="AL115">
        <v>9681</v>
      </c>
      <c r="AM115" t="s">
        <v>454</v>
      </c>
      <c r="AN115" t="s">
        <v>717</v>
      </c>
      <c r="AO115">
        <v>691.23199999999997</v>
      </c>
      <c r="AR115" t="s">
        <v>118</v>
      </c>
      <c r="AS115" t="s">
        <v>128</v>
      </c>
      <c r="AT115" t="s">
        <v>271</v>
      </c>
      <c r="AU115" t="s">
        <v>453</v>
      </c>
      <c r="AV115" t="s">
        <v>48</v>
      </c>
      <c r="AW115">
        <v>11</v>
      </c>
      <c r="BB115">
        <v>0.95804770123459437</v>
      </c>
      <c r="BC115" t="s">
        <v>66</v>
      </c>
      <c r="BF115" t="s">
        <v>118</v>
      </c>
      <c r="BG115" s="5" t="s">
        <v>128</v>
      </c>
      <c r="BH115" t="s">
        <v>453</v>
      </c>
      <c r="BI115">
        <v>741</v>
      </c>
      <c r="BJ115">
        <v>11</v>
      </c>
      <c r="BK115" t="s">
        <v>271</v>
      </c>
      <c r="BL115" t="s">
        <v>273</v>
      </c>
      <c r="BM115">
        <v>0.95804770123459437</v>
      </c>
      <c r="BN115" t="s">
        <v>66</v>
      </c>
      <c r="BO115" t="s">
        <v>204</v>
      </c>
      <c r="BP115">
        <v>2220.2510000000002</v>
      </c>
    </row>
    <row r="116" spans="1:68" ht="16.5">
      <c r="A116" s="108" t="str">
        <f t="shared" si="70"/>
        <v>공영급행</v>
      </c>
      <c r="B116" s="109" t="str">
        <f t="shared" si="35"/>
        <v>정영진</v>
      </c>
      <c r="C116" s="110" t="str">
        <f t="shared" si="71"/>
        <v>D</v>
      </c>
      <c r="D116" s="111">
        <f t="shared" si="72"/>
        <v>0.815339603664475</v>
      </c>
      <c r="E116" s="112">
        <f t="shared" si="73"/>
        <v>6965</v>
      </c>
      <c r="F116" s="113" t="str">
        <f t="shared" si="74"/>
        <v>14-1</v>
      </c>
      <c r="G116" s="114" t="str">
        <f t="shared" si="75"/>
        <v>70바3113</v>
      </c>
      <c r="H116" s="115">
        <f t="shared" si="76"/>
        <v>2</v>
      </c>
      <c r="I116" s="116">
        <f t="shared" si="77"/>
        <v>2061.54</v>
      </c>
      <c r="J116" s="117">
        <f t="shared" si="78"/>
        <v>1.6821559684381135E-2</v>
      </c>
      <c r="K116" s="117">
        <f t="shared" si="79"/>
        <v>0.34265177616107811</v>
      </c>
      <c r="L116" s="117">
        <f t="shared" si="80"/>
        <v>0.1983953743318102</v>
      </c>
      <c r="M116" s="118">
        <f t="shared" si="81"/>
        <v>8.8219999999999992</v>
      </c>
      <c r="N116" s="119">
        <f t="shared" si="82"/>
        <v>0</v>
      </c>
      <c r="O116" s="119">
        <f t="shared" si="83"/>
        <v>12.0298417687748</v>
      </c>
      <c r="P116" s="224">
        <f t="shared" si="84"/>
        <v>2</v>
      </c>
      <c r="Q116" s="225">
        <f t="shared" si="85"/>
        <v>0</v>
      </c>
      <c r="R116" s="225">
        <f t="shared" si="86"/>
        <v>248</v>
      </c>
      <c r="T116">
        <v>504</v>
      </c>
      <c r="U116">
        <v>6965</v>
      </c>
      <c r="V116" t="s">
        <v>193</v>
      </c>
      <c r="W116">
        <v>2061.54</v>
      </c>
      <c r="X116">
        <v>972.92100000000005</v>
      </c>
      <c r="Y116">
        <v>2.1190000000000002</v>
      </c>
      <c r="Z116">
        <v>8.8219999999999992</v>
      </c>
      <c r="AA116">
        <v>130.253558</v>
      </c>
      <c r="AB116">
        <v>2.191068</v>
      </c>
      <c r="AC116">
        <v>44.631613000000002</v>
      </c>
      <c r="AD116" s="1">
        <v>409</v>
      </c>
      <c r="AE116">
        <v>0</v>
      </c>
      <c r="AF116">
        <v>248</v>
      </c>
      <c r="AG116">
        <v>74</v>
      </c>
      <c r="AH116">
        <v>15.82713</v>
      </c>
      <c r="AI116">
        <v>153.6</v>
      </c>
      <c r="AJ116">
        <v>0</v>
      </c>
      <c r="AK116">
        <v>2</v>
      </c>
      <c r="AL116">
        <v>941</v>
      </c>
      <c r="AM116" t="s">
        <v>387</v>
      </c>
      <c r="AN116" t="s">
        <v>718</v>
      </c>
      <c r="AO116">
        <v>1936.8510000000001</v>
      </c>
      <c r="AR116" t="s">
        <v>118</v>
      </c>
      <c r="AS116" t="s">
        <v>119</v>
      </c>
      <c r="AT116" t="s">
        <v>217</v>
      </c>
      <c r="AU116" t="s">
        <v>193</v>
      </c>
      <c r="AV116" t="s">
        <v>48</v>
      </c>
      <c r="AW116">
        <v>2</v>
      </c>
      <c r="BB116">
        <v>0.815339603664475</v>
      </c>
      <c r="BC116" t="s">
        <v>67</v>
      </c>
      <c r="BF116" t="s">
        <v>118</v>
      </c>
      <c r="BG116" t="s">
        <v>119</v>
      </c>
      <c r="BH116" t="s">
        <v>193</v>
      </c>
      <c r="BI116">
        <v>6965</v>
      </c>
      <c r="BJ116">
        <v>2</v>
      </c>
      <c r="BK116" t="s">
        <v>217</v>
      </c>
      <c r="BL116" t="s">
        <v>250</v>
      </c>
      <c r="BM116">
        <v>0.815339603664475</v>
      </c>
      <c r="BN116" t="s">
        <v>67</v>
      </c>
      <c r="BO116" t="s">
        <v>205</v>
      </c>
      <c r="BP116">
        <v>2061.54</v>
      </c>
    </row>
    <row r="117" spans="1:68" ht="16.5">
      <c r="A117" s="125" t="str">
        <f t="shared" ref="A117" si="87">BF117</f>
        <v>공영급행</v>
      </c>
      <c r="B117" s="126" t="str">
        <f t="shared" si="35"/>
        <v>정지환</v>
      </c>
      <c r="C117" s="127" t="str">
        <f t="shared" ref="C117" si="88">BN117</f>
        <v>C</v>
      </c>
      <c r="D117" s="128">
        <f t="shared" ref="D117" si="89">BM117</f>
        <v>0.86206896551724144</v>
      </c>
      <c r="E117" s="129">
        <f t="shared" ref="E117" si="90">U117</f>
        <v>9487</v>
      </c>
      <c r="F117" s="130" t="str">
        <f t="shared" ref="F117" si="91">BG117</f>
        <v>e음88</v>
      </c>
      <c r="G117" s="131" t="str">
        <f t="shared" ref="G117" si="92">BK117</f>
        <v>73아1561</v>
      </c>
      <c r="H117" s="132">
        <f t="shared" ref="H117" si="93">BJ117</f>
        <v>1</v>
      </c>
      <c r="I117" s="133">
        <f t="shared" ref="I117" si="94">BP117</f>
        <v>1567.0409999999999</v>
      </c>
      <c r="J117" s="134">
        <f t="shared" ref="J117" si="95">AB117/AA117</f>
        <v>2.7681056771030051E-2</v>
      </c>
      <c r="K117" s="134">
        <f t="shared" ref="K117" si="96">AC117/AA117</f>
        <v>0.37018969589744105</v>
      </c>
      <c r="L117" s="134">
        <f t="shared" ref="L117" si="97">AD117/I117</f>
        <v>0.27567881121170412</v>
      </c>
      <c r="M117" s="135">
        <f t="shared" ref="M117" si="98">Z117</f>
        <v>10.218999999999999</v>
      </c>
      <c r="N117" s="136">
        <f t="shared" ref="N117" si="99">AE117*100/W117</f>
        <v>0.25201787562791828</v>
      </c>
      <c r="O117" s="136">
        <f t="shared" ref="O117" si="100">AF117*100/W117</f>
        <v>6.6784737041398339</v>
      </c>
      <c r="P117" s="222">
        <f t="shared" ref="P117" si="101">AK117</f>
        <v>24</v>
      </c>
      <c r="Q117" s="223">
        <f t="shared" ref="Q117" si="102">AE117</f>
        <v>4</v>
      </c>
      <c r="R117" s="223">
        <f t="shared" ref="R117" si="103">AF117</f>
        <v>106</v>
      </c>
      <c r="T117">
        <v>504</v>
      </c>
      <c r="U117">
        <v>9487</v>
      </c>
      <c r="V117" t="s">
        <v>194</v>
      </c>
      <c r="W117">
        <v>1587.1890000000001</v>
      </c>
      <c r="X117">
        <v>635.15800000000002</v>
      </c>
      <c r="Y117">
        <v>2.4990000000000001</v>
      </c>
      <c r="Z117">
        <v>10.218999999999999</v>
      </c>
      <c r="AA117">
        <v>99.826355000000007</v>
      </c>
      <c r="AB117">
        <v>2.7632989999999999</v>
      </c>
      <c r="AC117">
        <v>36.954687999999997</v>
      </c>
      <c r="AD117" s="1">
        <v>432</v>
      </c>
      <c r="AE117">
        <v>4</v>
      </c>
      <c r="AF117">
        <v>106</v>
      </c>
      <c r="AG117">
        <v>97</v>
      </c>
      <c r="AH117">
        <v>15.899497999999999</v>
      </c>
      <c r="AI117">
        <v>353.1</v>
      </c>
      <c r="AJ117">
        <v>16.8</v>
      </c>
      <c r="AK117">
        <v>24</v>
      </c>
      <c r="AL117">
        <v>17329</v>
      </c>
      <c r="AM117" t="s">
        <v>388</v>
      </c>
      <c r="AN117" t="s">
        <v>719</v>
      </c>
      <c r="AO117">
        <v>1567.0409999999999</v>
      </c>
      <c r="AR117" t="s">
        <v>118</v>
      </c>
      <c r="AS117" t="s">
        <v>128</v>
      </c>
      <c r="AT117" t="s">
        <v>218</v>
      </c>
      <c r="AU117" t="s">
        <v>194</v>
      </c>
      <c r="AV117" t="s">
        <v>48</v>
      </c>
      <c r="AW117">
        <v>1</v>
      </c>
      <c r="BB117">
        <v>0.86206896551724144</v>
      </c>
      <c r="BC117" t="s">
        <v>69</v>
      </c>
      <c r="BF117" t="s">
        <v>118</v>
      </c>
      <c r="BG117" t="s">
        <v>128</v>
      </c>
      <c r="BH117" t="s">
        <v>194</v>
      </c>
      <c r="BI117">
        <v>9487</v>
      </c>
      <c r="BJ117">
        <v>1</v>
      </c>
      <c r="BK117" t="s">
        <v>218</v>
      </c>
      <c r="BL117" t="s">
        <v>200</v>
      </c>
      <c r="BM117">
        <v>0.86206896551724144</v>
      </c>
      <c r="BN117" t="s">
        <v>69</v>
      </c>
      <c r="BO117" t="s">
        <v>203</v>
      </c>
      <c r="BP117">
        <v>1567.0409999999999</v>
      </c>
    </row>
    <row r="118" spans="1:68" ht="16.5">
      <c r="A118" s="108" t="str">
        <f t="shared" ref="A118:A119" si="104">BF118</f>
        <v>공영급행</v>
      </c>
      <c r="B118" s="109" t="str">
        <f t="shared" ref="B118:B119" si="105">IF(BH118="null",E118, BH118)</f>
        <v>조규용</v>
      </c>
      <c r="C118" s="110" t="str">
        <f t="shared" ref="C118:C119" si="106">BN118</f>
        <v>D</v>
      </c>
      <c r="D118" s="111">
        <f t="shared" ref="D118:D119" si="107">BM118</f>
        <v>0.80507230115216144</v>
      </c>
      <c r="E118" s="112">
        <f t="shared" ref="E118:E119" si="108">U118</f>
        <v>2312</v>
      </c>
      <c r="F118" s="113" t="str">
        <f t="shared" ref="F118:F119" si="109">BG118</f>
        <v>14-1</v>
      </c>
      <c r="G118" s="114" t="str">
        <f t="shared" ref="G118:G119" si="110">BK118</f>
        <v>70바3160</v>
      </c>
      <c r="H118" s="115">
        <f t="shared" ref="H118:H119" si="111">BJ118</f>
        <v>2</v>
      </c>
      <c r="I118" s="116">
        <f t="shared" ref="I118:I119" si="112">BP118</f>
        <v>1621.9349999999999</v>
      </c>
      <c r="J118" s="117">
        <f t="shared" ref="J118:J119" si="113">AB118/AA118</f>
        <v>3.3746709887253361E-2</v>
      </c>
      <c r="K118" s="117">
        <f t="shared" ref="K118:K119" si="114">AC118/AA118</f>
        <v>0.32102003741472107</v>
      </c>
      <c r="L118" s="117">
        <f t="shared" ref="L118:L119" si="115">AD118/I118</f>
        <v>0.21332544152509195</v>
      </c>
      <c r="M118" s="118">
        <f t="shared" ref="M118:M119" si="116">Z118</f>
        <v>10.659000000000001</v>
      </c>
      <c r="N118" s="119">
        <f t="shared" ref="N118:N119" si="117">AE118*100/W118</f>
        <v>0</v>
      </c>
      <c r="O118" s="119">
        <f t="shared" ref="O118:O119" si="118">AF118*100/W118</f>
        <v>18.743044573302875</v>
      </c>
      <c r="P118" s="224">
        <f t="shared" ref="P118:P119" si="119">AK118</f>
        <v>3</v>
      </c>
      <c r="Q118" s="225">
        <f t="shared" ref="Q118:Q119" si="120">AE118</f>
        <v>0</v>
      </c>
      <c r="R118" s="225">
        <f t="shared" ref="R118:R119" si="121">AF118</f>
        <v>304</v>
      </c>
      <c r="T118">
        <v>504</v>
      </c>
      <c r="U118">
        <v>2312</v>
      </c>
      <c r="V118" t="s">
        <v>455</v>
      </c>
      <c r="W118">
        <v>1621.9349999999999</v>
      </c>
      <c r="X118">
        <v>803.38800000000003</v>
      </c>
      <c r="Y118">
        <v>2.0190000000000001</v>
      </c>
      <c r="Z118">
        <v>10.659000000000001</v>
      </c>
      <c r="AA118">
        <v>103.64690400000001</v>
      </c>
      <c r="AB118">
        <v>3.4977420000000001</v>
      </c>
      <c r="AC118">
        <v>33.272733000000002</v>
      </c>
      <c r="AD118" s="1">
        <v>346</v>
      </c>
      <c r="AE118">
        <v>0</v>
      </c>
      <c r="AF118">
        <v>304</v>
      </c>
      <c r="AG118">
        <v>74</v>
      </c>
      <c r="AH118">
        <v>15.648657999999999</v>
      </c>
      <c r="AI118">
        <v>444.9</v>
      </c>
      <c r="AJ118">
        <v>0</v>
      </c>
      <c r="AK118">
        <v>3</v>
      </c>
      <c r="AL118">
        <v>388</v>
      </c>
      <c r="AM118" t="s">
        <v>456</v>
      </c>
      <c r="AN118" t="s">
        <v>720</v>
      </c>
      <c r="AO118">
        <v>1501.3150000000001</v>
      </c>
      <c r="AR118" t="s">
        <v>118</v>
      </c>
      <c r="AS118" t="s">
        <v>119</v>
      </c>
      <c r="AT118" t="s">
        <v>247</v>
      </c>
      <c r="AU118" t="s">
        <v>455</v>
      </c>
      <c r="AV118" t="s">
        <v>48</v>
      </c>
      <c r="AW118">
        <v>2</v>
      </c>
      <c r="BB118">
        <v>0.80507230115216144</v>
      </c>
      <c r="BC118" t="s">
        <v>67</v>
      </c>
      <c r="BF118" t="s">
        <v>118</v>
      </c>
      <c r="BG118" t="s">
        <v>119</v>
      </c>
      <c r="BH118" t="s">
        <v>455</v>
      </c>
      <c r="BI118">
        <v>2312</v>
      </c>
      <c r="BJ118">
        <v>2</v>
      </c>
      <c r="BK118" t="s">
        <v>247</v>
      </c>
      <c r="BL118" t="s">
        <v>250</v>
      </c>
      <c r="BM118">
        <v>0.80507230115216144</v>
      </c>
      <c r="BN118" t="s">
        <v>67</v>
      </c>
      <c r="BO118" t="s">
        <v>205</v>
      </c>
      <c r="BP118">
        <v>1621.9349999999999</v>
      </c>
    </row>
    <row r="119" spans="1:68" ht="16.5">
      <c r="A119" s="125" t="str">
        <f t="shared" si="104"/>
        <v>공영급행</v>
      </c>
      <c r="B119" s="126" t="str">
        <f t="shared" si="105"/>
        <v>조성길</v>
      </c>
      <c r="C119" s="127" t="str">
        <f t="shared" si="106"/>
        <v>A</v>
      </c>
      <c r="D119" s="128">
        <f t="shared" si="107"/>
        <v>0.96463915296687219</v>
      </c>
      <c r="E119" s="129">
        <f t="shared" si="108"/>
        <v>881</v>
      </c>
      <c r="F119" s="130" t="str">
        <f t="shared" si="109"/>
        <v>14-1</v>
      </c>
      <c r="G119" s="131" t="str">
        <f t="shared" si="110"/>
        <v>70바3111</v>
      </c>
      <c r="H119" s="132">
        <f t="shared" si="111"/>
        <v>9</v>
      </c>
      <c r="I119" s="133">
        <f t="shared" si="112"/>
        <v>1797.0579999999998</v>
      </c>
      <c r="J119" s="134">
        <f t="shared" si="113"/>
        <v>7.8691073333285334E-3</v>
      </c>
      <c r="K119" s="134">
        <f t="shared" si="114"/>
        <v>0.30990510190335402</v>
      </c>
      <c r="L119" s="134">
        <f t="shared" si="115"/>
        <v>0.19531923844416821</v>
      </c>
      <c r="M119" s="135">
        <f t="shared" si="116"/>
        <v>7.1310000000000002</v>
      </c>
      <c r="N119" s="136">
        <f t="shared" si="117"/>
        <v>0</v>
      </c>
      <c r="O119" s="136">
        <f t="shared" si="118"/>
        <v>1.9476277337737569</v>
      </c>
      <c r="P119" s="222">
        <f t="shared" si="119"/>
        <v>0</v>
      </c>
      <c r="Q119" s="223">
        <f t="shared" si="120"/>
        <v>0</v>
      </c>
      <c r="R119" s="223">
        <f t="shared" si="121"/>
        <v>35</v>
      </c>
      <c r="T119">
        <v>504</v>
      </c>
      <c r="U119">
        <v>881</v>
      </c>
      <c r="V119" t="s">
        <v>494</v>
      </c>
      <c r="W119">
        <v>1797.058</v>
      </c>
      <c r="X119">
        <v>762.77599999999995</v>
      </c>
      <c r="Y119">
        <v>2.3559999999999999</v>
      </c>
      <c r="Z119">
        <v>7.1310000000000002</v>
      </c>
      <c r="AA119">
        <v>113.87161999999999</v>
      </c>
      <c r="AB119">
        <v>0.89606799999999998</v>
      </c>
      <c r="AC119">
        <v>35.289396000000004</v>
      </c>
      <c r="AD119" s="1">
        <v>351</v>
      </c>
      <c r="AE119">
        <v>0</v>
      </c>
      <c r="AF119">
        <v>35</v>
      </c>
      <c r="AG119">
        <v>70</v>
      </c>
      <c r="AH119">
        <v>15.781438</v>
      </c>
      <c r="AI119">
        <v>194</v>
      </c>
      <c r="AJ119">
        <v>0</v>
      </c>
      <c r="AK119">
        <v>0</v>
      </c>
      <c r="AL119">
        <v>0</v>
      </c>
      <c r="AM119" t="s">
        <v>495</v>
      </c>
      <c r="AN119" t="s">
        <v>721</v>
      </c>
      <c r="AO119">
        <v>383.245</v>
      </c>
      <c r="AR119" t="s">
        <v>118</v>
      </c>
      <c r="AS119" t="s">
        <v>119</v>
      </c>
      <c r="AT119" t="s">
        <v>240</v>
      </c>
      <c r="AU119" t="s">
        <v>494</v>
      </c>
      <c r="AV119" t="s">
        <v>48</v>
      </c>
      <c r="AW119">
        <v>9</v>
      </c>
      <c r="BB119">
        <v>0.96463915296687219</v>
      </c>
      <c r="BC119" t="s">
        <v>66</v>
      </c>
      <c r="BF119" t="s">
        <v>118</v>
      </c>
      <c r="BG119" t="s">
        <v>119</v>
      </c>
      <c r="BH119" t="s">
        <v>494</v>
      </c>
      <c r="BI119">
        <v>881</v>
      </c>
      <c r="BJ119">
        <v>9</v>
      </c>
      <c r="BK119" t="s">
        <v>240</v>
      </c>
      <c r="BL119" t="s">
        <v>237</v>
      </c>
      <c r="BM119">
        <v>0.96463915296687219</v>
      </c>
      <c r="BN119" t="s">
        <v>66</v>
      </c>
      <c r="BO119" t="s">
        <v>204</v>
      </c>
      <c r="BP119">
        <v>1797.0579999999998</v>
      </c>
    </row>
    <row r="120" spans="1:68" ht="16.5">
      <c r="A120" s="108" t="str">
        <f t="shared" ref="A120:A136" si="122">BF120</f>
        <v>공영급행</v>
      </c>
      <c r="B120" s="109" t="str">
        <f t="shared" ref="B120:B136" si="123">IF(BH120="null",E120, BH120)</f>
        <v>조성재</v>
      </c>
      <c r="C120" s="110" t="str">
        <f t="shared" ref="C120:C136" si="124">BN120</f>
        <v>D</v>
      </c>
      <c r="D120" s="111">
        <f t="shared" ref="D120:D136" si="125">BM120</f>
        <v>0.83713007992214461</v>
      </c>
      <c r="E120" s="112">
        <f t="shared" ref="E120:E136" si="126">U120</f>
        <v>9642</v>
      </c>
      <c r="F120" s="113" t="str">
        <f t="shared" ref="F120:F136" si="127">BG120</f>
        <v>14-1</v>
      </c>
      <c r="G120" s="114" t="str">
        <f t="shared" ref="G120:G136" si="128">BK120</f>
        <v>70바3107</v>
      </c>
      <c r="H120" s="115">
        <f t="shared" ref="H120:H136" si="129">BJ120</f>
        <v>2</v>
      </c>
      <c r="I120" s="116">
        <f t="shared" ref="I120:I136" si="130">BP120</f>
        <v>3701.5349999999999</v>
      </c>
      <c r="J120" s="117">
        <f t="shared" ref="J120:J136" si="131">AB120/AA120</f>
        <v>1.5370559736426004E-2</v>
      </c>
      <c r="K120" s="117">
        <f t="shared" ref="K120:K136" si="132">AC120/AA120</f>
        <v>0.33700474194861213</v>
      </c>
      <c r="L120" s="117">
        <f t="shared" ref="L120:L136" si="133">AD120/I120</f>
        <v>0.11886960409667882</v>
      </c>
      <c r="M120" s="118">
        <f t="shared" ref="M120:M136" si="134">Z120</f>
        <v>8.5</v>
      </c>
      <c r="N120" s="119">
        <f t="shared" ref="N120:N136" si="135">AE120*100/W120</f>
        <v>5.4031638225763096E-2</v>
      </c>
      <c r="O120" s="119">
        <f t="shared" ref="O120:O136" si="136">AF120*100/W120</f>
        <v>6.8890338737847951</v>
      </c>
      <c r="P120" s="224">
        <f t="shared" ref="P120:P136" si="137">AK120</f>
        <v>15</v>
      </c>
      <c r="Q120" s="225">
        <f t="shared" ref="Q120:Q136" si="138">AE120</f>
        <v>2</v>
      </c>
      <c r="R120" s="225">
        <f t="shared" ref="R120:R136" si="139">AF120</f>
        <v>255</v>
      </c>
      <c r="T120">
        <v>504</v>
      </c>
      <c r="U120">
        <v>9642</v>
      </c>
      <c r="V120" t="s">
        <v>389</v>
      </c>
      <c r="W120">
        <v>3701.5349999999999</v>
      </c>
      <c r="X120">
        <v>1704.133</v>
      </c>
      <c r="Y120">
        <v>2.1720000000000002</v>
      </c>
      <c r="Z120">
        <v>8.5</v>
      </c>
      <c r="AA120">
        <v>239.648527</v>
      </c>
      <c r="AB120">
        <v>3.683532</v>
      </c>
      <c r="AC120">
        <v>80.762690000000006</v>
      </c>
      <c r="AD120" s="1">
        <v>440</v>
      </c>
      <c r="AE120">
        <v>2</v>
      </c>
      <c r="AF120">
        <v>255</v>
      </c>
      <c r="AG120">
        <v>81</v>
      </c>
      <c r="AH120">
        <v>15.445682</v>
      </c>
      <c r="AI120">
        <v>999.2</v>
      </c>
      <c r="AJ120">
        <v>0</v>
      </c>
      <c r="AK120">
        <v>15</v>
      </c>
      <c r="AL120">
        <v>7898</v>
      </c>
      <c r="AM120" t="s">
        <v>390</v>
      </c>
      <c r="AN120" t="s">
        <v>722</v>
      </c>
      <c r="AO120">
        <v>3576.8429999999998</v>
      </c>
      <c r="AR120" t="s">
        <v>118</v>
      </c>
      <c r="AS120" t="s">
        <v>119</v>
      </c>
      <c r="AT120" t="s">
        <v>238</v>
      </c>
      <c r="AU120" t="s">
        <v>389</v>
      </c>
      <c r="AV120" t="s">
        <v>48</v>
      </c>
      <c r="AW120">
        <v>2</v>
      </c>
      <c r="BB120">
        <v>0.83713007992214461</v>
      </c>
      <c r="BC120" t="s">
        <v>67</v>
      </c>
      <c r="BF120" t="s">
        <v>118</v>
      </c>
      <c r="BG120" t="s">
        <v>119</v>
      </c>
      <c r="BH120" t="s">
        <v>389</v>
      </c>
      <c r="BI120">
        <v>9642</v>
      </c>
      <c r="BJ120">
        <v>2</v>
      </c>
      <c r="BK120" t="s">
        <v>238</v>
      </c>
      <c r="BL120" t="s">
        <v>250</v>
      </c>
      <c r="BM120">
        <v>0.83713007992214461</v>
      </c>
      <c r="BN120" t="s">
        <v>67</v>
      </c>
      <c r="BO120" t="s">
        <v>205</v>
      </c>
      <c r="BP120">
        <v>3701.5349999999999</v>
      </c>
    </row>
    <row r="121" spans="1:68" ht="16.5">
      <c r="A121" s="125" t="str">
        <f t="shared" si="122"/>
        <v>공영급행</v>
      </c>
      <c r="B121" s="126" t="str">
        <f t="shared" si="123"/>
        <v>조형철</v>
      </c>
      <c r="C121" s="127" t="str">
        <f t="shared" si="124"/>
        <v>D</v>
      </c>
      <c r="D121" s="128">
        <f t="shared" si="125"/>
        <v>0.8295652173913044</v>
      </c>
      <c r="E121" s="129">
        <f t="shared" si="126"/>
        <v>2357</v>
      </c>
      <c r="F121" s="130" t="str">
        <f t="shared" si="127"/>
        <v>14-1</v>
      </c>
      <c r="G121" s="131" t="str">
        <f t="shared" si="128"/>
        <v>70바3135</v>
      </c>
      <c r="H121" s="132">
        <f t="shared" si="129"/>
        <v>1</v>
      </c>
      <c r="I121" s="133">
        <f t="shared" si="130"/>
        <v>1776.771</v>
      </c>
      <c r="J121" s="134">
        <f t="shared" si="131"/>
        <v>2.1111838092317672E-2</v>
      </c>
      <c r="K121" s="134">
        <f t="shared" si="132"/>
        <v>0.35332332253343612</v>
      </c>
      <c r="L121" s="134">
        <f t="shared" si="133"/>
        <v>0.2285044049008004</v>
      </c>
      <c r="M121" s="135">
        <f t="shared" si="134"/>
        <v>11.151</v>
      </c>
      <c r="N121" s="136">
        <f t="shared" si="135"/>
        <v>0</v>
      </c>
      <c r="O121" s="136">
        <f t="shared" si="136"/>
        <v>1.7447380669765546</v>
      </c>
      <c r="P121" s="222">
        <f t="shared" si="137"/>
        <v>12</v>
      </c>
      <c r="Q121" s="223">
        <f t="shared" si="138"/>
        <v>0</v>
      </c>
      <c r="R121" s="223">
        <f t="shared" si="139"/>
        <v>31</v>
      </c>
      <c r="T121">
        <v>504</v>
      </c>
      <c r="U121">
        <v>2357</v>
      </c>
      <c r="V121" t="s">
        <v>391</v>
      </c>
      <c r="W121">
        <v>1776.771</v>
      </c>
      <c r="X121">
        <v>931.08100000000002</v>
      </c>
      <c r="Y121">
        <v>1.9079999999999999</v>
      </c>
      <c r="Z121">
        <v>11.151</v>
      </c>
      <c r="AA121">
        <v>115.625792</v>
      </c>
      <c r="AB121">
        <v>2.4410729999999998</v>
      </c>
      <c r="AC121">
        <v>40.853288999999997</v>
      </c>
      <c r="AD121" s="1">
        <v>406</v>
      </c>
      <c r="AE121">
        <v>0</v>
      </c>
      <c r="AF121">
        <v>31</v>
      </c>
      <c r="AG121">
        <v>70</v>
      </c>
      <c r="AH121">
        <v>15.366562</v>
      </c>
      <c r="AI121">
        <v>166.1</v>
      </c>
      <c r="AJ121">
        <v>0</v>
      </c>
      <c r="AK121">
        <v>12</v>
      </c>
      <c r="AL121">
        <v>3659</v>
      </c>
      <c r="AM121" t="s">
        <v>392</v>
      </c>
      <c r="AN121" t="s">
        <v>723</v>
      </c>
      <c r="AO121">
        <v>1776.771</v>
      </c>
      <c r="AR121" t="s">
        <v>118</v>
      </c>
      <c r="AS121" t="s">
        <v>119</v>
      </c>
      <c r="AT121" t="s">
        <v>244</v>
      </c>
      <c r="AU121" t="s">
        <v>391</v>
      </c>
      <c r="AV121" t="s">
        <v>48</v>
      </c>
      <c r="AW121">
        <v>1</v>
      </c>
      <c r="BB121">
        <v>0.8295652173913044</v>
      </c>
      <c r="BC121" t="s">
        <v>67</v>
      </c>
      <c r="BF121" t="s">
        <v>118</v>
      </c>
      <c r="BG121" t="s">
        <v>119</v>
      </c>
      <c r="BH121" t="s">
        <v>391</v>
      </c>
      <c r="BI121">
        <v>2357</v>
      </c>
      <c r="BJ121">
        <v>1</v>
      </c>
      <c r="BK121" t="s">
        <v>244</v>
      </c>
      <c r="BL121" t="s">
        <v>200</v>
      </c>
      <c r="BM121">
        <v>0.8295652173913044</v>
      </c>
      <c r="BN121" t="s">
        <v>67</v>
      </c>
      <c r="BO121" t="s">
        <v>205</v>
      </c>
      <c r="BP121">
        <v>1776.771</v>
      </c>
    </row>
    <row r="122" spans="1:68" ht="16.5">
      <c r="A122" s="108" t="str">
        <f t="shared" si="122"/>
        <v>공영급행</v>
      </c>
      <c r="B122" s="109" t="str">
        <f t="shared" si="123"/>
        <v>최시정</v>
      </c>
      <c r="C122" s="110" t="str">
        <f t="shared" si="124"/>
        <v>C</v>
      </c>
      <c r="D122" s="111">
        <f t="shared" si="125"/>
        <v>0.8666213309962264</v>
      </c>
      <c r="E122" s="112">
        <f t="shared" si="126"/>
        <v>5784</v>
      </c>
      <c r="F122" s="113" t="str">
        <f t="shared" si="127"/>
        <v>14-1</v>
      </c>
      <c r="G122" s="114" t="str">
        <f t="shared" si="128"/>
        <v>70바3111</v>
      </c>
      <c r="H122" s="115">
        <f t="shared" si="129"/>
        <v>8</v>
      </c>
      <c r="I122" s="116">
        <f t="shared" si="130"/>
        <v>1937.2299999999998</v>
      </c>
      <c r="J122" s="117">
        <f t="shared" si="131"/>
        <v>2.0361637607432256E-2</v>
      </c>
      <c r="K122" s="117">
        <f t="shared" si="132"/>
        <v>0.33772484009121045</v>
      </c>
      <c r="L122" s="117">
        <f t="shared" si="133"/>
        <v>0.11562901668877729</v>
      </c>
      <c r="M122" s="118">
        <f t="shared" si="134"/>
        <v>9.0579999999999998</v>
      </c>
      <c r="N122" s="119">
        <f t="shared" si="135"/>
        <v>5.1620096736061286E-2</v>
      </c>
      <c r="O122" s="119">
        <f t="shared" si="136"/>
        <v>6.6073723822158446</v>
      </c>
      <c r="P122" s="224">
        <f t="shared" si="137"/>
        <v>4</v>
      </c>
      <c r="Q122" s="225">
        <f t="shared" si="138"/>
        <v>1</v>
      </c>
      <c r="R122" s="225">
        <f t="shared" si="139"/>
        <v>128</v>
      </c>
      <c r="T122">
        <v>504</v>
      </c>
      <c r="U122">
        <v>5784</v>
      </c>
      <c r="V122" t="s">
        <v>724</v>
      </c>
      <c r="W122">
        <v>1937.23</v>
      </c>
      <c r="X122">
        <v>915.97500000000002</v>
      </c>
      <c r="Y122">
        <v>2.1150000000000002</v>
      </c>
      <c r="Z122">
        <v>9.0579999999999998</v>
      </c>
      <c r="AA122">
        <v>127.047738</v>
      </c>
      <c r="AB122">
        <v>2.5869</v>
      </c>
      <c r="AC122">
        <v>42.907176999999997</v>
      </c>
      <c r="AD122" s="1">
        <v>224</v>
      </c>
      <c r="AE122">
        <v>1</v>
      </c>
      <c r="AF122">
        <v>128</v>
      </c>
      <c r="AG122">
        <v>73</v>
      </c>
      <c r="AH122">
        <v>15.248047</v>
      </c>
      <c r="AI122">
        <v>161.1</v>
      </c>
      <c r="AJ122">
        <v>0</v>
      </c>
      <c r="AK122">
        <v>4</v>
      </c>
      <c r="AL122">
        <v>538</v>
      </c>
      <c r="AM122" t="s">
        <v>501</v>
      </c>
      <c r="AN122" t="s">
        <v>725</v>
      </c>
      <c r="AO122">
        <v>496.90300000000002</v>
      </c>
      <c r="AR122" t="s">
        <v>118</v>
      </c>
      <c r="AS122" t="s">
        <v>119</v>
      </c>
      <c r="AT122" t="s">
        <v>240</v>
      </c>
      <c r="AU122" t="s">
        <v>724</v>
      </c>
      <c r="AV122" t="s">
        <v>48</v>
      </c>
      <c r="AW122">
        <v>8</v>
      </c>
      <c r="BB122">
        <v>0.8666213309962264</v>
      </c>
      <c r="BC122" t="s">
        <v>69</v>
      </c>
      <c r="BF122" t="s">
        <v>118</v>
      </c>
      <c r="BG122" t="s">
        <v>119</v>
      </c>
      <c r="BH122" t="s">
        <v>724</v>
      </c>
      <c r="BI122">
        <v>5784</v>
      </c>
      <c r="BJ122">
        <v>8</v>
      </c>
      <c r="BK122" t="s">
        <v>240</v>
      </c>
      <c r="BL122" t="s">
        <v>208</v>
      </c>
      <c r="BM122">
        <v>0.8666213309962264</v>
      </c>
      <c r="BN122" t="s">
        <v>69</v>
      </c>
      <c r="BO122" t="s">
        <v>203</v>
      </c>
      <c r="BP122">
        <v>1937.2299999999998</v>
      </c>
    </row>
    <row r="123" spans="1:68" ht="16.5">
      <c r="A123" s="125" t="str">
        <f t="shared" si="122"/>
        <v>공영급행</v>
      </c>
      <c r="B123" s="126" t="str">
        <f t="shared" si="123"/>
        <v>최영행</v>
      </c>
      <c r="C123" s="127" t="str">
        <f t="shared" si="124"/>
        <v>S</v>
      </c>
      <c r="D123" s="128">
        <f t="shared" si="125"/>
        <v>1.0271111111111111</v>
      </c>
      <c r="E123" s="129">
        <f t="shared" si="126"/>
        <v>1557</v>
      </c>
      <c r="F123" s="130" t="str">
        <f t="shared" si="127"/>
        <v>e음21</v>
      </c>
      <c r="G123" s="131" t="str">
        <f t="shared" si="128"/>
        <v>73아1573</v>
      </c>
      <c r="H123" s="132">
        <f t="shared" si="129"/>
        <v>1</v>
      </c>
      <c r="I123" s="133">
        <f t="shared" si="130"/>
        <v>2046.069</v>
      </c>
      <c r="J123" s="134">
        <f t="shared" si="131"/>
        <v>4.957356336354056E-2</v>
      </c>
      <c r="K123" s="134">
        <f t="shared" si="132"/>
        <v>0.41723919078182847</v>
      </c>
      <c r="L123" s="134">
        <f t="shared" si="133"/>
        <v>0.42911553813678815</v>
      </c>
      <c r="M123" s="135">
        <f t="shared" si="134"/>
        <v>5.492</v>
      </c>
      <c r="N123" s="136">
        <f t="shared" si="135"/>
        <v>9.731436676325117E-2</v>
      </c>
      <c r="O123" s="136">
        <f t="shared" si="136"/>
        <v>0.82717211748763497</v>
      </c>
      <c r="P123" s="222">
        <f t="shared" si="137"/>
        <v>147</v>
      </c>
      <c r="Q123" s="223">
        <f t="shared" si="138"/>
        <v>2</v>
      </c>
      <c r="R123" s="223">
        <f t="shared" si="139"/>
        <v>17</v>
      </c>
      <c r="T123">
        <v>504</v>
      </c>
      <c r="U123">
        <v>1557</v>
      </c>
      <c r="V123" t="s">
        <v>427</v>
      </c>
      <c r="W123">
        <v>2055.1950000000002</v>
      </c>
      <c r="X123">
        <v>446.709</v>
      </c>
      <c r="Y123">
        <v>4.601</v>
      </c>
      <c r="Z123">
        <v>5.492</v>
      </c>
      <c r="AA123">
        <v>158.93217000000001</v>
      </c>
      <c r="AB123">
        <v>7.8788340000000003</v>
      </c>
      <c r="AC123">
        <v>66.312730000000002</v>
      </c>
      <c r="AD123" s="1">
        <v>878</v>
      </c>
      <c r="AE123">
        <v>2</v>
      </c>
      <c r="AF123">
        <v>17</v>
      </c>
      <c r="AG123">
        <v>83</v>
      </c>
      <c r="AH123">
        <v>12.931271000000001</v>
      </c>
      <c r="AI123">
        <v>892.9</v>
      </c>
      <c r="AJ123">
        <v>0</v>
      </c>
      <c r="AK123">
        <v>147</v>
      </c>
      <c r="AL123">
        <v>56431</v>
      </c>
      <c r="AM123" t="s">
        <v>428</v>
      </c>
      <c r="AN123" t="s">
        <v>726</v>
      </c>
      <c r="AO123">
        <v>2046.069</v>
      </c>
      <c r="AR123" t="s">
        <v>118</v>
      </c>
      <c r="AS123" t="s">
        <v>122</v>
      </c>
      <c r="AT123" t="s">
        <v>219</v>
      </c>
      <c r="AU123" t="s">
        <v>427</v>
      </c>
      <c r="AV123" t="s">
        <v>252</v>
      </c>
      <c r="AW123">
        <v>1</v>
      </c>
      <c r="BB123">
        <v>1.0271111111111111</v>
      </c>
      <c r="BC123" t="s">
        <v>71</v>
      </c>
      <c r="BF123" t="s">
        <v>118</v>
      </c>
      <c r="BG123" t="s">
        <v>122</v>
      </c>
      <c r="BH123" t="s">
        <v>427</v>
      </c>
      <c r="BI123">
        <v>1557</v>
      </c>
      <c r="BJ123">
        <v>1</v>
      </c>
      <c r="BK123" t="s">
        <v>219</v>
      </c>
      <c r="BL123" t="s">
        <v>200</v>
      </c>
      <c r="BM123">
        <v>1.0271111111111111</v>
      </c>
      <c r="BN123" t="s">
        <v>71</v>
      </c>
      <c r="BO123" t="s">
        <v>202</v>
      </c>
      <c r="BP123">
        <v>2046.069</v>
      </c>
    </row>
    <row r="124" spans="1:68" ht="16.5">
      <c r="A124" s="108" t="str">
        <f t="shared" si="122"/>
        <v>공영급행</v>
      </c>
      <c r="B124" s="109" t="str">
        <f t="shared" si="123"/>
        <v>최은철</v>
      </c>
      <c r="C124" s="110" t="str">
        <f t="shared" si="124"/>
        <v>A</v>
      </c>
      <c r="D124" s="111">
        <f t="shared" si="125"/>
        <v>0.97162558927075349</v>
      </c>
      <c r="E124" s="112">
        <f t="shared" si="126"/>
        <v>3835</v>
      </c>
      <c r="F124" s="113" t="str">
        <f t="shared" si="127"/>
        <v>e음21</v>
      </c>
      <c r="G124" s="114" t="str">
        <f t="shared" si="128"/>
        <v>73아1574</v>
      </c>
      <c r="H124" s="115">
        <f t="shared" si="129"/>
        <v>2</v>
      </c>
      <c r="I124" s="116">
        <f t="shared" si="130"/>
        <v>1580.461</v>
      </c>
      <c r="J124" s="117">
        <f t="shared" si="131"/>
        <v>3.6528148157348945E-3</v>
      </c>
      <c r="K124" s="117">
        <f t="shared" si="132"/>
        <v>0.47103252660274042</v>
      </c>
      <c r="L124" s="117">
        <f t="shared" si="133"/>
        <v>0.46758509067923854</v>
      </c>
      <c r="M124" s="118">
        <f t="shared" si="134"/>
        <v>6.4859999999999998</v>
      </c>
      <c r="N124" s="119">
        <f t="shared" si="135"/>
        <v>0.25309071214031853</v>
      </c>
      <c r="O124" s="119">
        <f t="shared" si="136"/>
        <v>3.6065426479995395</v>
      </c>
      <c r="P124" s="224">
        <f t="shared" si="137"/>
        <v>99</v>
      </c>
      <c r="Q124" s="225">
        <f t="shared" si="138"/>
        <v>4</v>
      </c>
      <c r="R124" s="225">
        <f t="shared" si="139"/>
        <v>57</v>
      </c>
      <c r="T124">
        <v>504</v>
      </c>
      <c r="U124">
        <v>3835</v>
      </c>
      <c r="V124" t="s">
        <v>393</v>
      </c>
      <c r="W124">
        <v>1580.461</v>
      </c>
      <c r="X124">
        <v>362.43299999999999</v>
      </c>
      <c r="Y124">
        <v>4.3609999999999998</v>
      </c>
      <c r="Z124">
        <v>6.4859999999999998</v>
      </c>
      <c r="AA124">
        <v>113.75829899999999</v>
      </c>
      <c r="AB124">
        <v>0.41553800000000002</v>
      </c>
      <c r="AC124">
        <v>53.583858999999997</v>
      </c>
      <c r="AD124" s="1">
        <v>739</v>
      </c>
      <c r="AE124">
        <v>4</v>
      </c>
      <c r="AF124">
        <v>57</v>
      </c>
      <c r="AG124">
        <v>88</v>
      </c>
      <c r="AH124">
        <v>13.893148999999999</v>
      </c>
      <c r="AI124">
        <v>2397.8000000000002</v>
      </c>
      <c r="AJ124">
        <v>34</v>
      </c>
      <c r="AK124">
        <v>99</v>
      </c>
      <c r="AL124">
        <v>51413</v>
      </c>
      <c r="AM124" t="s">
        <v>394</v>
      </c>
      <c r="AN124" t="s">
        <v>727</v>
      </c>
      <c r="AO124">
        <v>1081.038</v>
      </c>
      <c r="AR124" t="s">
        <v>118</v>
      </c>
      <c r="AS124" t="s">
        <v>122</v>
      </c>
      <c r="AT124" t="s">
        <v>215</v>
      </c>
      <c r="AU124" t="s">
        <v>393</v>
      </c>
      <c r="AV124" t="s">
        <v>252</v>
      </c>
      <c r="AW124">
        <v>2</v>
      </c>
      <c r="BB124">
        <v>0.97162558927075349</v>
      </c>
      <c r="BC124" t="s">
        <v>66</v>
      </c>
      <c r="BF124" t="s">
        <v>118</v>
      </c>
      <c r="BG124" t="s">
        <v>122</v>
      </c>
      <c r="BH124" t="s">
        <v>393</v>
      </c>
      <c r="BI124">
        <v>3835</v>
      </c>
      <c r="BJ124">
        <v>2</v>
      </c>
      <c r="BK124" t="s">
        <v>215</v>
      </c>
      <c r="BL124" t="s">
        <v>256</v>
      </c>
      <c r="BM124">
        <v>0.97162558927075349</v>
      </c>
      <c r="BN124" t="s">
        <v>66</v>
      </c>
      <c r="BO124" t="s">
        <v>204</v>
      </c>
      <c r="BP124">
        <v>1580.461</v>
      </c>
    </row>
    <row r="125" spans="1:68" ht="16.5">
      <c r="A125" s="125" t="str">
        <f t="shared" si="122"/>
        <v>공영급행</v>
      </c>
      <c r="B125" s="126" t="str">
        <f t="shared" si="123"/>
        <v>최재진</v>
      </c>
      <c r="C125" s="127" t="str">
        <f t="shared" si="124"/>
        <v>B</v>
      </c>
      <c r="D125" s="128">
        <f t="shared" si="125"/>
        <v>0.93537580336498005</v>
      </c>
      <c r="E125" s="129">
        <f t="shared" si="126"/>
        <v>6576</v>
      </c>
      <c r="F125" s="130" t="str">
        <f t="shared" si="127"/>
        <v>14-1</v>
      </c>
      <c r="G125" s="131" t="str">
        <f t="shared" si="128"/>
        <v>70바3138</v>
      </c>
      <c r="H125" s="132">
        <f t="shared" si="129"/>
        <v>3</v>
      </c>
      <c r="I125" s="133">
        <f t="shared" si="130"/>
        <v>1970.4160000000002</v>
      </c>
      <c r="J125" s="134">
        <f t="shared" si="131"/>
        <v>4.703695447592738E-3</v>
      </c>
      <c r="K125" s="134">
        <f t="shared" si="132"/>
        <v>0.29176832831421784</v>
      </c>
      <c r="L125" s="134">
        <f t="shared" si="133"/>
        <v>0.29130904336952196</v>
      </c>
      <c r="M125" s="135">
        <f t="shared" si="134"/>
        <v>6.9930000000000003</v>
      </c>
      <c r="N125" s="136">
        <f t="shared" si="135"/>
        <v>0</v>
      </c>
      <c r="O125" s="136">
        <f t="shared" si="136"/>
        <v>2.0300281767910939</v>
      </c>
      <c r="P125" s="222">
        <f t="shared" si="137"/>
        <v>0</v>
      </c>
      <c r="Q125" s="223">
        <f t="shared" si="138"/>
        <v>0</v>
      </c>
      <c r="R125" s="223">
        <f t="shared" si="139"/>
        <v>40</v>
      </c>
      <c r="T125">
        <v>504</v>
      </c>
      <c r="U125">
        <v>6576</v>
      </c>
      <c r="V125" t="s">
        <v>395</v>
      </c>
      <c r="W125">
        <v>1970.4159999999999</v>
      </c>
      <c r="X125">
        <v>910.32299999999998</v>
      </c>
      <c r="Y125">
        <v>2.165</v>
      </c>
      <c r="Z125">
        <v>6.9930000000000003</v>
      </c>
      <c r="AA125">
        <v>128.021894</v>
      </c>
      <c r="AB125">
        <v>0.60217600000000004</v>
      </c>
      <c r="AC125">
        <v>37.352733999999998</v>
      </c>
      <c r="AD125" s="1">
        <v>574</v>
      </c>
      <c r="AE125">
        <v>0</v>
      </c>
      <c r="AF125">
        <v>40</v>
      </c>
      <c r="AG125">
        <v>71</v>
      </c>
      <c r="AH125">
        <v>15.391242</v>
      </c>
      <c r="AI125">
        <v>46.9</v>
      </c>
      <c r="AJ125">
        <v>0</v>
      </c>
      <c r="AK125">
        <v>0</v>
      </c>
      <c r="AL125">
        <v>0</v>
      </c>
      <c r="AM125" t="s">
        <v>396</v>
      </c>
      <c r="AN125" t="s">
        <v>728</v>
      </c>
      <c r="AO125">
        <v>1726.991</v>
      </c>
      <c r="AR125" t="s">
        <v>118</v>
      </c>
      <c r="AS125" t="s">
        <v>119</v>
      </c>
      <c r="AT125" t="s">
        <v>245</v>
      </c>
      <c r="AU125" t="s">
        <v>395</v>
      </c>
      <c r="AV125" t="s">
        <v>48</v>
      </c>
      <c r="AW125">
        <v>3</v>
      </c>
      <c r="BB125">
        <v>0.93537580336498005</v>
      </c>
      <c r="BC125" t="s">
        <v>68</v>
      </c>
      <c r="BF125" t="s">
        <v>118</v>
      </c>
      <c r="BG125" t="s">
        <v>119</v>
      </c>
      <c r="BH125" t="s">
        <v>395</v>
      </c>
      <c r="BI125">
        <v>6576</v>
      </c>
      <c r="BJ125">
        <v>3</v>
      </c>
      <c r="BK125" t="s">
        <v>245</v>
      </c>
      <c r="BL125" t="s">
        <v>246</v>
      </c>
      <c r="BM125">
        <v>0.93537580336498005</v>
      </c>
      <c r="BN125" t="s">
        <v>68</v>
      </c>
      <c r="BO125" t="s">
        <v>201</v>
      </c>
      <c r="BP125">
        <v>1970.4160000000002</v>
      </c>
    </row>
    <row r="126" spans="1:68" ht="16.5">
      <c r="A126" s="108" t="str">
        <f t="shared" si="122"/>
        <v>공영급행</v>
      </c>
      <c r="B126" s="109" t="str">
        <f t="shared" si="123"/>
        <v>최진호</v>
      </c>
      <c r="C126" s="110" t="str">
        <f t="shared" si="124"/>
        <v>A</v>
      </c>
      <c r="D126" s="111">
        <f t="shared" si="125"/>
        <v>0.97034482758620699</v>
      </c>
      <c r="E126" s="112">
        <f t="shared" si="126"/>
        <v>7577</v>
      </c>
      <c r="F126" s="113" t="str">
        <f t="shared" si="127"/>
        <v>e음84</v>
      </c>
      <c r="G126" s="114" t="str">
        <f t="shared" si="128"/>
        <v>73아1554</v>
      </c>
      <c r="H126" s="115">
        <f t="shared" si="129"/>
        <v>1</v>
      </c>
      <c r="I126" s="116">
        <f t="shared" si="130"/>
        <v>2512.1930000000002</v>
      </c>
      <c r="J126" s="117">
        <f t="shared" si="131"/>
        <v>3.22074979602213E-2</v>
      </c>
      <c r="K126" s="117">
        <f t="shared" si="132"/>
        <v>0.31251411979519328</v>
      </c>
      <c r="L126" s="117">
        <f t="shared" si="133"/>
        <v>0.27187401604892614</v>
      </c>
      <c r="M126" s="118">
        <f t="shared" si="134"/>
        <v>7.2210000000000001</v>
      </c>
      <c r="N126" s="119">
        <f t="shared" si="135"/>
        <v>0</v>
      </c>
      <c r="O126" s="119">
        <f t="shared" si="136"/>
        <v>3.6621390155931488</v>
      </c>
      <c r="P126" s="224">
        <f t="shared" si="137"/>
        <v>29</v>
      </c>
      <c r="Q126" s="225">
        <f t="shared" si="138"/>
        <v>0</v>
      </c>
      <c r="R126" s="225">
        <f t="shared" si="139"/>
        <v>92</v>
      </c>
      <c r="T126">
        <v>504</v>
      </c>
      <c r="U126">
        <v>7577</v>
      </c>
      <c r="V126" t="s">
        <v>397</v>
      </c>
      <c r="W126">
        <v>2512.1930000000002</v>
      </c>
      <c r="X126">
        <v>892.66499999999996</v>
      </c>
      <c r="Y126">
        <v>2.8140000000000001</v>
      </c>
      <c r="Z126">
        <v>7.2210000000000001</v>
      </c>
      <c r="AA126">
        <v>137.94020900000001</v>
      </c>
      <c r="AB126">
        <v>4.4427089999999998</v>
      </c>
      <c r="AC126">
        <v>43.108263000000001</v>
      </c>
      <c r="AD126" s="1">
        <v>683</v>
      </c>
      <c r="AE126">
        <v>0</v>
      </c>
      <c r="AF126">
        <v>92</v>
      </c>
      <c r="AG126">
        <v>72</v>
      </c>
      <c r="AH126">
        <v>18.212187</v>
      </c>
      <c r="AI126">
        <v>786.1</v>
      </c>
      <c r="AJ126">
        <v>0</v>
      </c>
      <c r="AK126">
        <v>29</v>
      </c>
      <c r="AL126">
        <v>13552</v>
      </c>
      <c r="AM126" t="s">
        <v>398</v>
      </c>
      <c r="AN126" t="s">
        <v>729</v>
      </c>
      <c r="AO126">
        <v>2512.1930000000002</v>
      </c>
      <c r="AR126" t="s">
        <v>118</v>
      </c>
      <c r="AS126" t="s">
        <v>126</v>
      </c>
      <c r="AT126" t="s">
        <v>221</v>
      </c>
      <c r="AU126" t="s">
        <v>397</v>
      </c>
      <c r="AV126" t="s">
        <v>48</v>
      </c>
      <c r="AW126">
        <v>1</v>
      </c>
      <c r="BB126">
        <v>0.97034482758620699</v>
      </c>
      <c r="BC126" t="s">
        <v>66</v>
      </c>
      <c r="BF126" t="s">
        <v>118</v>
      </c>
      <c r="BG126" t="s">
        <v>126</v>
      </c>
      <c r="BH126" t="s">
        <v>397</v>
      </c>
      <c r="BI126">
        <v>7577</v>
      </c>
      <c r="BJ126">
        <v>1</v>
      </c>
      <c r="BK126" t="s">
        <v>221</v>
      </c>
      <c r="BL126" t="s">
        <v>200</v>
      </c>
      <c r="BM126">
        <v>0.97034482758620699</v>
      </c>
      <c r="BN126" t="s">
        <v>66</v>
      </c>
      <c r="BO126" t="s">
        <v>204</v>
      </c>
      <c r="BP126">
        <v>2512.1930000000002</v>
      </c>
    </row>
    <row r="127" spans="1:68" ht="16.5">
      <c r="A127" s="125" t="str">
        <f t="shared" si="122"/>
        <v>공영급행</v>
      </c>
      <c r="B127" s="126" t="str">
        <f t="shared" si="123"/>
        <v>최태석</v>
      </c>
      <c r="C127" s="127" t="str">
        <f t="shared" si="124"/>
        <v>B</v>
      </c>
      <c r="D127" s="128">
        <f t="shared" si="125"/>
        <v>0.9182758620689655</v>
      </c>
      <c r="E127" s="129">
        <f t="shared" si="126"/>
        <v>204</v>
      </c>
      <c r="F127" s="130" t="str">
        <f t="shared" si="127"/>
        <v>e음88</v>
      </c>
      <c r="G127" s="131" t="str">
        <f t="shared" si="128"/>
        <v>73아1560</v>
      </c>
      <c r="H127" s="132">
        <f t="shared" si="129"/>
        <v>1</v>
      </c>
      <c r="I127" s="133">
        <f t="shared" si="130"/>
        <v>2410.5810000000001</v>
      </c>
      <c r="J127" s="134">
        <f t="shared" si="131"/>
        <v>9.4219061017750561E-3</v>
      </c>
      <c r="K127" s="134">
        <f t="shared" si="132"/>
        <v>0.33042221654025472</v>
      </c>
      <c r="L127" s="134">
        <f t="shared" si="133"/>
        <v>0.29868318052784781</v>
      </c>
      <c r="M127" s="135">
        <f t="shared" si="134"/>
        <v>8.2449999999999992</v>
      </c>
      <c r="N127" s="136">
        <f t="shared" si="135"/>
        <v>0</v>
      </c>
      <c r="O127" s="136">
        <f t="shared" si="136"/>
        <v>2.7379291548386053</v>
      </c>
      <c r="P127" s="222">
        <f t="shared" si="137"/>
        <v>5</v>
      </c>
      <c r="Q127" s="223">
        <f t="shared" si="138"/>
        <v>0</v>
      </c>
      <c r="R127" s="223">
        <f t="shared" si="139"/>
        <v>66</v>
      </c>
      <c r="T127">
        <v>504</v>
      </c>
      <c r="U127">
        <v>204</v>
      </c>
      <c r="V127" t="s">
        <v>399</v>
      </c>
      <c r="W127">
        <v>2410.5810000000001</v>
      </c>
      <c r="X127">
        <v>905.18899999999996</v>
      </c>
      <c r="Y127">
        <v>2.6629999999999998</v>
      </c>
      <c r="Z127">
        <v>8.2449999999999992</v>
      </c>
      <c r="AA127">
        <v>143.01384300000001</v>
      </c>
      <c r="AB127">
        <v>1.3474630000000001</v>
      </c>
      <c r="AC127">
        <v>47.254950999999998</v>
      </c>
      <c r="AD127" s="1">
        <v>720</v>
      </c>
      <c r="AE127">
        <v>0</v>
      </c>
      <c r="AF127">
        <v>66</v>
      </c>
      <c r="AG127">
        <v>71</v>
      </c>
      <c r="AH127">
        <v>16.855578000000001</v>
      </c>
      <c r="AI127">
        <v>142.80000000000001</v>
      </c>
      <c r="AJ127">
        <v>0</v>
      </c>
      <c r="AK127">
        <v>5</v>
      </c>
      <c r="AL127">
        <v>1052</v>
      </c>
      <c r="AM127" t="s">
        <v>400</v>
      </c>
      <c r="AN127" t="s">
        <v>730</v>
      </c>
      <c r="AO127">
        <v>2410.5810000000001</v>
      </c>
      <c r="AR127" t="s">
        <v>118</v>
      </c>
      <c r="AS127" t="s">
        <v>128</v>
      </c>
      <c r="AT127" t="s">
        <v>220</v>
      </c>
      <c r="AU127" t="s">
        <v>399</v>
      </c>
      <c r="AV127" t="s">
        <v>48</v>
      </c>
      <c r="AW127">
        <v>1</v>
      </c>
      <c r="BB127">
        <v>0.9182758620689655</v>
      </c>
      <c r="BC127" t="s">
        <v>68</v>
      </c>
      <c r="BF127" t="s">
        <v>118</v>
      </c>
      <c r="BG127" t="s">
        <v>128</v>
      </c>
      <c r="BH127" t="s">
        <v>399</v>
      </c>
      <c r="BI127">
        <v>204</v>
      </c>
      <c r="BJ127">
        <v>1</v>
      </c>
      <c r="BK127" t="s">
        <v>220</v>
      </c>
      <c r="BL127" t="s">
        <v>200</v>
      </c>
      <c r="BM127">
        <v>0.9182758620689655</v>
      </c>
      <c r="BN127" t="s">
        <v>68</v>
      </c>
      <c r="BO127" t="s">
        <v>201</v>
      </c>
      <c r="BP127">
        <v>2410.5810000000001</v>
      </c>
    </row>
    <row r="128" spans="1:68" ht="16.5">
      <c r="A128" s="108" t="str">
        <f t="shared" si="122"/>
        <v>공영급행</v>
      </c>
      <c r="B128" s="109" t="str">
        <f t="shared" si="123"/>
        <v>하수원</v>
      </c>
      <c r="C128" s="110" t="str">
        <f t="shared" si="124"/>
        <v>B</v>
      </c>
      <c r="D128" s="111">
        <f t="shared" si="125"/>
        <v>0.90600000000000003</v>
      </c>
      <c r="E128" s="112">
        <f t="shared" si="126"/>
        <v>5618</v>
      </c>
      <c r="F128" s="113" t="str">
        <f t="shared" si="127"/>
        <v>e음86</v>
      </c>
      <c r="G128" s="114" t="str">
        <f t="shared" si="128"/>
        <v>73아1558</v>
      </c>
      <c r="H128" s="115">
        <f t="shared" si="129"/>
        <v>1</v>
      </c>
      <c r="I128" s="116">
        <f t="shared" si="130"/>
        <v>2397.165</v>
      </c>
      <c r="J128" s="117">
        <f t="shared" si="131"/>
        <v>1.5244665660857823E-2</v>
      </c>
      <c r="K128" s="117">
        <f t="shared" si="132"/>
        <v>0.28646385386621043</v>
      </c>
      <c r="L128" s="117">
        <f t="shared" si="133"/>
        <v>0.25863885047545748</v>
      </c>
      <c r="M128" s="118">
        <f t="shared" si="134"/>
        <v>4.2930000000000001</v>
      </c>
      <c r="N128" s="119">
        <f t="shared" si="135"/>
        <v>0</v>
      </c>
      <c r="O128" s="119">
        <f t="shared" si="136"/>
        <v>0.45887537987581162</v>
      </c>
      <c r="P128" s="224">
        <f t="shared" si="137"/>
        <v>2</v>
      </c>
      <c r="Q128" s="225">
        <f t="shared" si="138"/>
        <v>0</v>
      </c>
      <c r="R128" s="225">
        <f t="shared" si="139"/>
        <v>11</v>
      </c>
      <c r="T128">
        <v>504</v>
      </c>
      <c r="U128">
        <v>5618</v>
      </c>
      <c r="V128" t="s">
        <v>457</v>
      </c>
      <c r="W128">
        <v>2397.165</v>
      </c>
      <c r="X128">
        <v>882.03</v>
      </c>
      <c r="Y128">
        <v>2.718</v>
      </c>
      <c r="Z128">
        <v>4.2930000000000001</v>
      </c>
      <c r="AA128">
        <v>161.07103000000001</v>
      </c>
      <c r="AB128">
        <v>2.4554740000000002</v>
      </c>
      <c r="AC128">
        <v>46.141027999999999</v>
      </c>
      <c r="AD128" s="1">
        <v>620</v>
      </c>
      <c r="AE128">
        <v>0</v>
      </c>
      <c r="AF128">
        <v>11</v>
      </c>
      <c r="AG128">
        <v>69</v>
      </c>
      <c r="AH128">
        <v>14.882657</v>
      </c>
      <c r="AI128">
        <v>90.6</v>
      </c>
      <c r="AJ128">
        <v>0</v>
      </c>
      <c r="AK128">
        <v>2</v>
      </c>
      <c r="AL128">
        <v>161</v>
      </c>
      <c r="AM128" t="s">
        <v>458</v>
      </c>
      <c r="AN128" t="s">
        <v>731</v>
      </c>
      <c r="AO128">
        <v>2397.165</v>
      </c>
      <c r="AR128" t="s">
        <v>118</v>
      </c>
      <c r="AS128" t="s">
        <v>127</v>
      </c>
      <c r="AT128" t="s">
        <v>223</v>
      </c>
      <c r="AU128" t="s">
        <v>457</v>
      </c>
      <c r="AV128" t="s">
        <v>48</v>
      </c>
      <c r="AW128">
        <v>1</v>
      </c>
      <c r="BB128">
        <v>0.90600000000000003</v>
      </c>
      <c r="BC128" t="s">
        <v>68</v>
      </c>
      <c r="BF128" t="s">
        <v>118</v>
      </c>
      <c r="BG128" t="s">
        <v>127</v>
      </c>
      <c r="BH128" t="s">
        <v>457</v>
      </c>
      <c r="BI128">
        <v>5618</v>
      </c>
      <c r="BJ128">
        <v>1</v>
      </c>
      <c r="BK128" t="s">
        <v>223</v>
      </c>
      <c r="BL128" t="s">
        <v>200</v>
      </c>
      <c r="BM128">
        <v>0.90600000000000003</v>
      </c>
      <c r="BN128" t="s">
        <v>68</v>
      </c>
      <c r="BO128" t="s">
        <v>201</v>
      </c>
      <c r="BP128">
        <v>2397.165</v>
      </c>
    </row>
    <row r="129" spans="1:68" ht="16.5">
      <c r="A129" s="125" t="str">
        <f t="shared" si="122"/>
        <v>공영급행</v>
      </c>
      <c r="B129" s="126" t="str">
        <f t="shared" si="123"/>
        <v>하우경</v>
      </c>
      <c r="C129" s="127" t="str">
        <f t="shared" si="124"/>
        <v>F</v>
      </c>
      <c r="D129" s="128">
        <f t="shared" si="125"/>
        <v>0.79708333333333337</v>
      </c>
      <c r="E129" s="129">
        <f t="shared" si="126"/>
        <v>3205</v>
      </c>
      <c r="F129" s="130" t="str">
        <f t="shared" si="127"/>
        <v>14-1</v>
      </c>
      <c r="G129" s="131" t="str">
        <f t="shared" si="128"/>
        <v>70바3210</v>
      </c>
      <c r="H129" s="132">
        <f t="shared" si="129"/>
        <v>1</v>
      </c>
      <c r="I129" s="133">
        <f t="shared" si="130"/>
        <v>577.38599999999997</v>
      </c>
      <c r="J129" s="134">
        <f t="shared" si="131"/>
        <v>2.7399293500767193E-2</v>
      </c>
      <c r="K129" s="134">
        <f t="shared" si="132"/>
        <v>0.34489612242109929</v>
      </c>
      <c r="L129" s="134">
        <f t="shared" si="133"/>
        <v>0.25113182515682753</v>
      </c>
      <c r="M129" s="135">
        <f t="shared" si="134"/>
        <v>13.048999999999999</v>
      </c>
      <c r="N129" s="136">
        <f t="shared" si="135"/>
        <v>0.34638872435424484</v>
      </c>
      <c r="O129" s="136">
        <f t="shared" si="136"/>
        <v>6.2349970383764068</v>
      </c>
      <c r="P129" s="222">
        <f t="shared" si="137"/>
        <v>3</v>
      </c>
      <c r="Q129" s="223">
        <f t="shared" si="138"/>
        <v>2</v>
      </c>
      <c r="R129" s="223">
        <f t="shared" si="139"/>
        <v>36</v>
      </c>
      <c r="T129">
        <v>504</v>
      </c>
      <c r="U129">
        <v>3205</v>
      </c>
      <c r="V129" t="s">
        <v>401</v>
      </c>
      <c r="W129">
        <v>577.38599999999997</v>
      </c>
      <c r="X129">
        <v>301.83300000000003</v>
      </c>
      <c r="Y129">
        <v>1.913</v>
      </c>
      <c r="Z129">
        <v>13.048999999999999</v>
      </c>
      <c r="AA129">
        <v>37.419432</v>
      </c>
      <c r="AB129">
        <v>1.025266</v>
      </c>
      <c r="AC129">
        <v>12.905817000000001</v>
      </c>
      <c r="AD129" s="1">
        <v>145</v>
      </c>
      <c r="AE129">
        <v>2</v>
      </c>
      <c r="AF129">
        <v>36</v>
      </c>
      <c r="AG129">
        <v>71</v>
      </c>
      <c r="AH129">
        <v>15.430111</v>
      </c>
      <c r="AI129">
        <v>110.5</v>
      </c>
      <c r="AJ129">
        <v>0</v>
      </c>
      <c r="AK129">
        <v>3</v>
      </c>
      <c r="AL129">
        <v>862</v>
      </c>
      <c r="AM129" t="s">
        <v>437</v>
      </c>
      <c r="AN129" t="s">
        <v>732</v>
      </c>
      <c r="AO129">
        <v>577.38599999999997</v>
      </c>
      <c r="AR129" t="s">
        <v>118</v>
      </c>
      <c r="AS129" t="s">
        <v>119</v>
      </c>
      <c r="AT129" t="s">
        <v>248</v>
      </c>
      <c r="AU129" t="s">
        <v>401</v>
      </c>
      <c r="AV129" t="s">
        <v>48</v>
      </c>
      <c r="AW129">
        <v>1</v>
      </c>
      <c r="BB129">
        <v>0.79708333333333337</v>
      </c>
      <c r="BC129" t="s">
        <v>70</v>
      </c>
      <c r="BF129" t="s">
        <v>118</v>
      </c>
      <c r="BG129" t="s">
        <v>119</v>
      </c>
      <c r="BH129" t="s">
        <v>401</v>
      </c>
      <c r="BI129">
        <v>3205</v>
      </c>
      <c r="BJ129">
        <v>1</v>
      </c>
      <c r="BK129" t="s">
        <v>248</v>
      </c>
      <c r="BL129" t="s">
        <v>200</v>
      </c>
      <c r="BM129">
        <v>0.79708333333333337</v>
      </c>
      <c r="BN129" t="s">
        <v>70</v>
      </c>
      <c r="BO129" t="s">
        <v>236</v>
      </c>
      <c r="BP129">
        <v>577.38599999999997</v>
      </c>
    </row>
    <row r="130" spans="1:68" ht="16.5">
      <c r="A130" s="108" t="str">
        <f t="shared" si="122"/>
        <v>공영급행</v>
      </c>
      <c r="B130" s="109" t="str">
        <f t="shared" si="123"/>
        <v>허명수</v>
      </c>
      <c r="C130" s="110" t="str">
        <f t="shared" si="124"/>
        <v>B</v>
      </c>
      <c r="D130" s="111">
        <f t="shared" si="125"/>
        <v>0.92543478260869561</v>
      </c>
      <c r="E130" s="112">
        <f t="shared" si="126"/>
        <v>8220</v>
      </c>
      <c r="F130" s="113" t="str">
        <f t="shared" si="127"/>
        <v>e음31</v>
      </c>
      <c r="G130" s="114" t="str">
        <f t="shared" si="128"/>
        <v>73아1580</v>
      </c>
      <c r="H130" s="115">
        <f t="shared" si="129"/>
        <v>1</v>
      </c>
      <c r="I130" s="116">
        <f t="shared" si="130"/>
        <v>2046.355</v>
      </c>
      <c r="J130" s="117">
        <f t="shared" si="131"/>
        <v>1.1350391708709353E-2</v>
      </c>
      <c r="K130" s="117">
        <f t="shared" si="132"/>
        <v>0.42973336451081873</v>
      </c>
      <c r="L130" s="117">
        <f t="shared" si="133"/>
        <v>0.42123678442889917</v>
      </c>
      <c r="M130" s="118">
        <f t="shared" si="134"/>
        <v>8.1050000000000004</v>
      </c>
      <c r="N130" s="119">
        <f t="shared" si="135"/>
        <v>0.29320425830317809</v>
      </c>
      <c r="O130" s="119">
        <f t="shared" si="136"/>
        <v>4.8867376383863013</v>
      </c>
      <c r="P130" s="224">
        <f t="shared" si="137"/>
        <v>64</v>
      </c>
      <c r="Q130" s="225">
        <f t="shared" si="138"/>
        <v>6</v>
      </c>
      <c r="R130" s="225">
        <f t="shared" si="139"/>
        <v>100</v>
      </c>
      <c r="T130">
        <v>504</v>
      </c>
      <c r="U130">
        <v>8220</v>
      </c>
      <c r="V130" t="s">
        <v>466</v>
      </c>
      <c r="W130">
        <v>2046.355</v>
      </c>
      <c r="X130">
        <v>480.67099999999999</v>
      </c>
      <c r="Y130">
        <v>4.2569999999999997</v>
      </c>
      <c r="Z130">
        <v>8.1050000000000004</v>
      </c>
      <c r="AA130">
        <v>158.849672</v>
      </c>
      <c r="AB130">
        <v>1.8030060000000001</v>
      </c>
      <c r="AC130">
        <v>68.263003999999995</v>
      </c>
      <c r="AD130" s="1">
        <v>862</v>
      </c>
      <c r="AE130">
        <v>6</v>
      </c>
      <c r="AF130">
        <v>100</v>
      </c>
      <c r="AG130">
        <v>82</v>
      </c>
      <c r="AH130">
        <v>12.882336</v>
      </c>
      <c r="AI130">
        <v>332.7</v>
      </c>
      <c r="AJ130">
        <v>0</v>
      </c>
      <c r="AK130">
        <v>64</v>
      </c>
      <c r="AL130">
        <v>33879</v>
      </c>
      <c r="AM130" t="s">
        <v>467</v>
      </c>
      <c r="AN130" t="s">
        <v>733</v>
      </c>
      <c r="AO130">
        <v>2046.355</v>
      </c>
      <c r="AR130" t="s">
        <v>118</v>
      </c>
      <c r="AS130" t="s">
        <v>124</v>
      </c>
      <c r="AT130" t="s">
        <v>214</v>
      </c>
      <c r="AU130" t="s">
        <v>466</v>
      </c>
      <c r="AV130" t="s">
        <v>252</v>
      </c>
      <c r="AW130">
        <v>1</v>
      </c>
      <c r="BB130">
        <v>0.92543478260869561</v>
      </c>
      <c r="BC130" t="s">
        <v>68</v>
      </c>
      <c r="BF130" t="s">
        <v>118</v>
      </c>
      <c r="BG130" t="s">
        <v>124</v>
      </c>
      <c r="BH130" t="s">
        <v>466</v>
      </c>
      <c r="BI130">
        <v>8220</v>
      </c>
      <c r="BJ130">
        <v>1</v>
      </c>
      <c r="BK130" t="s">
        <v>214</v>
      </c>
      <c r="BL130" t="s">
        <v>200</v>
      </c>
      <c r="BM130">
        <v>0.92543478260869561</v>
      </c>
      <c r="BN130" t="s">
        <v>68</v>
      </c>
      <c r="BO130" t="s">
        <v>201</v>
      </c>
      <c r="BP130">
        <v>2046.355</v>
      </c>
    </row>
    <row r="131" spans="1:68" ht="16.5">
      <c r="A131" s="125" t="str">
        <f t="shared" si="122"/>
        <v>공영급행</v>
      </c>
      <c r="B131" s="126" t="str">
        <f t="shared" si="123"/>
        <v>현병구</v>
      </c>
      <c r="C131" s="127" t="str">
        <f t="shared" si="124"/>
        <v>S</v>
      </c>
      <c r="D131" s="128">
        <f t="shared" si="125"/>
        <v>1.0074945521625158</v>
      </c>
      <c r="E131" s="129">
        <f t="shared" si="126"/>
        <v>1948</v>
      </c>
      <c r="F131" s="130" t="str">
        <f t="shared" si="127"/>
        <v>e음21</v>
      </c>
      <c r="G131" s="131" t="str">
        <f t="shared" si="128"/>
        <v>73아1574</v>
      </c>
      <c r="H131" s="132">
        <f t="shared" si="129"/>
        <v>11</v>
      </c>
      <c r="I131" s="133">
        <f t="shared" si="130"/>
        <v>1835.9969999999998</v>
      </c>
      <c r="J131" s="134">
        <f t="shared" si="131"/>
        <v>6.270455958210192E-3</v>
      </c>
      <c r="K131" s="134">
        <f t="shared" si="132"/>
        <v>0.34225603891076045</v>
      </c>
      <c r="L131" s="134">
        <f t="shared" si="133"/>
        <v>0.26634030447762169</v>
      </c>
      <c r="M131" s="135">
        <f t="shared" si="134"/>
        <v>2.9180000000000001</v>
      </c>
      <c r="N131" s="136">
        <f t="shared" si="135"/>
        <v>0</v>
      </c>
      <c r="O131" s="136">
        <f t="shared" si="136"/>
        <v>2.8867149565059202</v>
      </c>
      <c r="P131" s="222">
        <f t="shared" si="137"/>
        <v>56</v>
      </c>
      <c r="Q131" s="223">
        <f t="shared" si="138"/>
        <v>0</v>
      </c>
      <c r="R131" s="223">
        <f t="shared" si="139"/>
        <v>53</v>
      </c>
      <c r="T131">
        <v>504</v>
      </c>
      <c r="U131">
        <v>1948</v>
      </c>
      <c r="V131" t="s">
        <v>403</v>
      </c>
      <c r="W131">
        <v>1835.9970000000001</v>
      </c>
      <c r="X131">
        <v>488.49299999999999</v>
      </c>
      <c r="Y131">
        <v>3.758</v>
      </c>
      <c r="Z131">
        <v>2.9180000000000001</v>
      </c>
      <c r="AA131">
        <v>137.5455</v>
      </c>
      <c r="AB131">
        <v>0.86247300000000005</v>
      </c>
      <c r="AC131">
        <v>47.075778</v>
      </c>
      <c r="AD131" s="1">
        <v>489</v>
      </c>
      <c r="AE131">
        <v>0</v>
      </c>
      <c r="AF131">
        <v>53</v>
      </c>
      <c r="AG131">
        <v>81</v>
      </c>
      <c r="AH131">
        <v>13.348288</v>
      </c>
      <c r="AI131">
        <v>242.9</v>
      </c>
      <c r="AJ131">
        <v>0</v>
      </c>
      <c r="AK131">
        <v>56</v>
      </c>
      <c r="AL131">
        <v>20371</v>
      </c>
      <c r="AM131" t="s">
        <v>404</v>
      </c>
      <c r="AN131" t="s">
        <v>734</v>
      </c>
      <c r="AO131">
        <v>508.90899999999999</v>
      </c>
      <c r="AR131" t="s">
        <v>118</v>
      </c>
      <c r="AS131" t="s">
        <v>122</v>
      </c>
      <c r="AT131" t="s">
        <v>215</v>
      </c>
      <c r="AU131" t="s">
        <v>403</v>
      </c>
      <c r="AV131" t="s">
        <v>252</v>
      </c>
      <c r="AW131">
        <v>11</v>
      </c>
      <c r="BB131">
        <v>1.0074945521625158</v>
      </c>
      <c r="BC131" t="s">
        <v>71</v>
      </c>
      <c r="BF131" t="s">
        <v>118</v>
      </c>
      <c r="BG131" t="s">
        <v>122</v>
      </c>
      <c r="BH131" t="s">
        <v>403</v>
      </c>
      <c r="BI131">
        <v>1948</v>
      </c>
      <c r="BJ131">
        <v>11</v>
      </c>
      <c r="BK131" t="s">
        <v>215</v>
      </c>
      <c r="BL131" t="s">
        <v>262</v>
      </c>
      <c r="BM131">
        <v>1.0074945521625158</v>
      </c>
      <c r="BN131" t="s">
        <v>71</v>
      </c>
      <c r="BO131" t="s">
        <v>202</v>
      </c>
      <c r="BP131">
        <v>1835.9969999999998</v>
      </c>
    </row>
    <row r="132" spans="1:68" ht="16.5">
      <c r="A132" s="108" t="str">
        <f t="shared" si="122"/>
        <v>공영급행</v>
      </c>
      <c r="B132" s="109" t="str">
        <f t="shared" si="123"/>
        <v>호동수</v>
      </c>
      <c r="C132" s="110" t="str">
        <f t="shared" si="124"/>
        <v>S</v>
      </c>
      <c r="D132" s="111">
        <f t="shared" si="125"/>
        <v>1.0375398650399954</v>
      </c>
      <c r="E132" s="112">
        <f t="shared" si="126"/>
        <v>8291</v>
      </c>
      <c r="F132" s="113" t="str">
        <f t="shared" si="127"/>
        <v>e음21</v>
      </c>
      <c r="G132" s="114" t="str">
        <f t="shared" si="128"/>
        <v>73아1573</v>
      </c>
      <c r="H132" s="115">
        <f t="shared" si="129"/>
        <v>2</v>
      </c>
      <c r="I132" s="116">
        <f t="shared" si="130"/>
        <v>2153.31</v>
      </c>
      <c r="J132" s="117">
        <f t="shared" si="131"/>
        <v>6.2931967251332824E-3</v>
      </c>
      <c r="K132" s="117">
        <f t="shared" si="132"/>
        <v>0.36451759413154605</v>
      </c>
      <c r="L132" s="117">
        <f t="shared" si="133"/>
        <v>0.3979919287051098</v>
      </c>
      <c r="M132" s="118">
        <f t="shared" si="134"/>
        <v>5.6879999999999997</v>
      </c>
      <c r="N132" s="119">
        <f t="shared" si="135"/>
        <v>4.6440131704213516E-2</v>
      </c>
      <c r="O132" s="119">
        <f t="shared" si="136"/>
        <v>2.182686190098035</v>
      </c>
      <c r="P132" s="224">
        <f t="shared" si="137"/>
        <v>46</v>
      </c>
      <c r="Q132" s="225">
        <f t="shared" si="138"/>
        <v>1</v>
      </c>
      <c r="R132" s="225">
        <f t="shared" si="139"/>
        <v>47</v>
      </c>
      <c r="T132">
        <v>504</v>
      </c>
      <c r="U132">
        <v>8291</v>
      </c>
      <c r="V132" t="s">
        <v>195</v>
      </c>
      <c r="W132">
        <v>2153.31</v>
      </c>
      <c r="X132">
        <v>571.56899999999996</v>
      </c>
      <c r="Y132">
        <v>3.7669999999999999</v>
      </c>
      <c r="Z132">
        <v>5.6879999999999997</v>
      </c>
      <c r="AA132">
        <v>131.70746700000001</v>
      </c>
      <c r="AB132">
        <v>0.82886099999999996</v>
      </c>
      <c r="AC132">
        <v>48.009689000000002</v>
      </c>
      <c r="AD132" s="1">
        <v>857</v>
      </c>
      <c r="AE132">
        <v>1</v>
      </c>
      <c r="AF132">
        <v>47</v>
      </c>
      <c r="AG132">
        <v>73</v>
      </c>
      <c r="AH132">
        <v>16.349186</v>
      </c>
      <c r="AI132">
        <v>740.4</v>
      </c>
      <c r="AJ132">
        <v>0</v>
      </c>
      <c r="AK132">
        <v>46</v>
      </c>
      <c r="AL132">
        <v>15873</v>
      </c>
      <c r="AM132" t="s">
        <v>405</v>
      </c>
      <c r="AN132" t="s">
        <v>735</v>
      </c>
      <c r="AO132">
        <v>1191.5139999999999</v>
      </c>
      <c r="AR132" t="s">
        <v>118</v>
      </c>
      <c r="AS132" t="s">
        <v>122</v>
      </c>
      <c r="AT132" t="s">
        <v>219</v>
      </c>
      <c r="AU132" t="s">
        <v>195</v>
      </c>
      <c r="AV132" t="s">
        <v>252</v>
      </c>
      <c r="AW132">
        <v>2</v>
      </c>
      <c r="BB132">
        <v>1.0375398650399954</v>
      </c>
      <c r="BC132" t="s">
        <v>71</v>
      </c>
      <c r="BF132" t="s">
        <v>118</v>
      </c>
      <c r="BG132" t="s">
        <v>122</v>
      </c>
      <c r="BH132" t="s">
        <v>195</v>
      </c>
      <c r="BI132">
        <v>8291</v>
      </c>
      <c r="BJ132">
        <v>2</v>
      </c>
      <c r="BK132" t="s">
        <v>219</v>
      </c>
      <c r="BL132" t="s">
        <v>221</v>
      </c>
      <c r="BM132">
        <v>1.0375398650399954</v>
      </c>
      <c r="BN132" t="s">
        <v>71</v>
      </c>
      <c r="BO132" t="s">
        <v>202</v>
      </c>
      <c r="BP132">
        <v>2153.31</v>
      </c>
    </row>
    <row r="133" spans="1:68" ht="16.5">
      <c r="A133" s="125" t="str">
        <f t="shared" si="122"/>
        <v>공영급행</v>
      </c>
      <c r="B133" s="126" t="str">
        <f t="shared" si="123"/>
        <v>홍순태</v>
      </c>
      <c r="C133" s="127" t="str">
        <f t="shared" si="124"/>
        <v>A</v>
      </c>
      <c r="D133" s="128">
        <f t="shared" si="125"/>
        <v>0.98999999999999988</v>
      </c>
      <c r="E133" s="129">
        <f t="shared" si="126"/>
        <v>7587</v>
      </c>
      <c r="F133" s="130" t="str">
        <f t="shared" si="127"/>
        <v>14-1</v>
      </c>
      <c r="G133" s="131" t="str">
        <f t="shared" si="128"/>
        <v>70바3111</v>
      </c>
      <c r="H133" s="132">
        <f t="shared" si="129"/>
        <v>1</v>
      </c>
      <c r="I133" s="133">
        <f t="shared" si="130"/>
        <v>2282.3130000000001</v>
      </c>
      <c r="J133" s="134">
        <f t="shared" si="131"/>
        <v>1.925607165931879E-2</v>
      </c>
      <c r="K133" s="134">
        <f t="shared" si="132"/>
        <v>0.31658175191069265</v>
      </c>
      <c r="L133" s="134">
        <f t="shared" si="133"/>
        <v>0.22521012674422833</v>
      </c>
      <c r="M133" s="135">
        <f t="shared" si="134"/>
        <v>5.9459999999999997</v>
      </c>
      <c r="N133" s="136">
        <f t="shared" si="135"/>
        <v>0</v>
      </c>
      <c r="O133" s="136">
        <f t="shared" si="136"/>
        <v>2.278390387295695</v>
      </c>
      <c r="P133" s="222">
        <f t="shared" si="137"/>
        <v>0</v>
      </c>
      <c r="Q133" s="223">
        <f t="shared" si="138"/>
        <v>0</v>
      </c>
      <c r="R133" s="223">
        <f t="shared" si="139"/>
        <v>52</v>
      </c>
      <c r="T133">
        <v>504</v>
      </c>
      <c r="U133">
        <v>7587</v>
      </c>
      <c r="V133" t="s">
        <v>406</v>
      </c>
      <c r="W133">
        <v>2282.3130000000001</v>
      </c>
      <c r="X133">
        <v>886.61199999999997</v>
      </c>
      <c r="Y133">
        <v>2.5739999999999998</v>
      </c>
      <c r="Z133">
        <v>5.9459999999999997</v>
      </c>
      <c r="AA133">
        <v>142.30467400000001</v>
      </c>
      <c r="AB133">
        <v>2.7402289999999998</v>
      </c>
      <c r="AC133">
        <v>45.051062999999999</v>
      </c>
      <c r="AD133" s="1">
        <v>514</v>
      </c>
      <c r="AE133">
        <v>0</v>
      </c>
      <c r="AF133">
        <v>52</v>
      </c>
      <c r="AG133">
        <v>73</v>
      </c>
      <c r="AH133">
        <v>16.038215000000001</v>
      </c>
      <c r="AI133">
        <v>45.7</v>
      </c>
      <c r="AJ133">
        <v>0</v>
      </c>
      <c r="AK133">
        <v>0</v>
      </c>
      <c r="AL133">
        <v>0</v>
      </c>
      <c r="AM133" t="s">
        <v>407</v>
      </c>
      <c r="AN133" t="s">
        <v>736</v>
      </c>
      <c r="AO133">
        <v>2282.3130000000001</v>
      </c>
      <c r="AR133" t="s">
        <v>118</v>
      </c>
      <c r="AS133" t="s">
        <v>119</v>
      </c>
      <c r="AT133" t="s">
        <v>240</v>
      </c>
      <c r="AU133" t="s">
        <v>406</v>
      </c>
      <c r="AV133" t="s">
        <v>48</v>
      </c>
      <c r="AW133">
        <v>1</v>
      </c>
      <c r="BB133">
        <v>0.98999999999999988</v>
      </c>
      <c r="BC133" t="s">
        <v>66</v>
      </c>
      <c r="BF133" t="s">
        <v>118</v>
      </c>
      <c r="BG133" t="s">
        <v>119</v>
      </c>
      <c r="BH133" t="s">
        <v>406</v>
      </c>
      <c r="BI133">
        <v>7587</v>
      </c>
      <c r="BJ133">
        <v>1</v>
      </c>
      <c r="BK133" t="s">
        <v>240</v>
      </c>
      <c r="BL133" t="s">
        <v>200</v>
      </c>
      <c r="BM133">
        <v>0.98999999999999988</v>
      </c>
      <c r="BN133" t="s">
        <v>66</v>
      </c>
      <c r="BO133" t="s">
        <v>204</v>
      </c>
      <c r="BP133">
        <v>2282.3130000000001</v>
      </c>
    </row>
    <row r="134" spans="1:68" ht="16.5">
      <c r="A134" s="108" t="str">
        <f t="shared" si="122"/>
        <v>공영급행</v>
      </c>
      <c r="B134" s="109" t="str">
        <f t="shared" si="123"/>
        <v>황광훈</v>
      </c>
      <c r="C134" s="110" t="str">
        <f t="shared" si="124"/>
        <v>C</v>
      </c>
      <c r="D134" s="111">
        <f t="shared" si="125"/>
        <v>0.88201598685481086</v>
      </c>
      <c r="E134" s="112">
        <f t="shared" si="126"/>
        <v>8449</v>
      </c>
      <c r="F134" s="113" t="str">
        <f t="shared" si="127"/>
        <v>14-1</v>
      </c>
      <c r="G134" s="114" t="str">
        <f t="shared" si="128"/>
        <v>70바3144</v>
      </c>
      <c r="H134" s="115">
        <f t="shared" si="129"/>
        <v>8</v>
      </c>
      <c r="I134" s="116">
        <f t="shared" si="130"/>
        <v>1793.211</v>
      </c>
      <c r="J134" s="117">
        <f t="shared" si="131"/>
        <v>1.2925333175664903E-2</v>
      </c>
      <c r="K134" s="117">
        <f t="shared" si="132"/>
        <v>0.33609131841046258</v>
      </c>
      <c r="L134" s="117">
        <f t="shared" si="133"/>
        <v>0.23421672073169303</v>
      </c>
      <c r="M134" s="118">
        <f t="shared" si="134"/>
        <v>9.65</v>
      </c>
      <c r="N134" s="119">
        <f t="shared" si="135"/>
        <v>0</v>
      </c>
      <c r="O134" s="119">
        <f t="shared" si="136"/>
        <v>11.882602071824333</v>
      </c>
      <c r="P134" s="224">
        <f t="shared" si="137"/>
        <v>4</v>
      </c>
      <c r="Q134" s="225">
        <f t="shared" si="138"/>
        <v>0</v>
      </c>
      <c r="R134" s="225">
        <f t="shared" si="139"/>
        <v>218</v>
      </c>
      <c r="T134">
        <v>504</v>
      </c>
      <c r="U134">
        <v>8449</v>
      </c>
      <c r="V134" t="s">
        <v>408</v>
      </c>
      <c r="W134">
        <v>1834.615</v>
      </c>
      <c r="X134">
        <v>857.976</v>
      </c>
      <c r="Y134">
        <v>2.1379999999999999</v>
      </c>
      <c r="Z134">
        <v>9.65</v>
      </c>
      <c r="AA134">
        <v>112.996623</v>
      </c>
      <c r="AB134">
        <v>1.4605189999999999</v>
      </c>
      <c r="AC134">
        <v>37.977184000000001</v>
      </c>
      <c r="AD134" s="1">
        <v>420</v>
      </c>
      <c r="AE134">
        <v>0</v>
      </c>
      <c r="AF134">
        <v>218</v>
      </c>
      <c r="AG134">
        <v>84</v>
      </c>
      <c r="AH134">
        <v>16.236015999999999</v>
      </c>
      <c r="AI134">
        <v>760.4</v>
      </c>
      <c r="AJ134">
        <v>2</v>
      </c>
      <c r="AK134">
        <v>4</v>
      </c>
      <c r="AL134">
        <v>605</v>
      </c>
      <c r="AM134" t="s">
        <v>409</v>
      </c>
      <c r="AN134" t="s">
        <v>737</v>
      </c>
      <c r="AO134">
        <v>369.86900000000003</v>
      </c>
      <c r="AR134" t="s">
        <v>118</v>
      </c>
      <c r="AS134" t="s">
        <v>119</v>
      </c>
      <c r="AT134" t="s">
        <v>216</v>
      </c>
      <c r="AU134" t="s">
        <v>408</v>
      </c>
      <c r="AV134" t="s">
        <v>48</v>
      </c>
      <c r="AW134">
        <v>8</v>
      </c>
      <c r="BB134">
        <v>0.88201598685481086</v>
      </c>
      <c r="BC134" t="s">
        <v>69</v>
      </c>
      <c r="BF134" t="s">
        <v>118</v>
      </c>
      <c r="BG134" t="s">
        <v>119</v>
      </c>
      <c r="BH134" t="s">
        <v>408</v>
      </c>
      <c r="BI134">
        <v>8449</v>
      </c>
      <c r="BJ134">
        <v>8</v>
      </c>
      <c r="BK134" t="s">
        <v>216</v>
      </c>
      <c r="BL134" t="s">
        <v>239</v>
      </c>
      <c r="BM134">
        <v>0.88201598685481086</v>
      </c>
      <c r="BN134" t="s">
        <v>69</v>
      </c>
      <c r="BO134" t="s">
        <v>203</v>
      </c>
      <c r="BP134">
        <v>1793.211</v>
      </c>
    </row>
    <row r="135" spans="1:68" ht="16.5">
      <c r="A135" s="125" t="str">
        <f t="shared" si="122"/>
        <v>공영급행</v>
      </c>
      <c r="B135" s="126" t="str">
        <f t="shared" si="123"/>
        <v>황용수</v>
      </c>
      <c r="C135" s="127" t="str">
        <f t="shared" si="124"/>
        <v>B</v>
      </c>
      <c r="D135" s="128">
        <f t="shared" si="125"/>
        <v>0.90338833071172031</v>
      </c>
      <c r="E135" s="129">
        <f t="shared" si="126"/>
        <v>6302</v>
      </c>
      <c r="F135" s="130" t="str">
        <f t="shared" si="127"/>
        <v>14-1</v>
      </c>
      <c r="G135" s="131" t="str">
        <f t="shared" si="128"/>
        <v>70바3160</v>
      </c>
      <c r="H135" s="132">
        <f t="shared" si="129"/>
        <v>3</v>
      </c>
      <c r="I135" s="133">
        <f t="shared" si="130"/>
        <v>2194.9030000000002</v>
      </c>
      <c r="J135" s="134">
        <f t="shared" si="131"/>
        <v>1.0681727536830143E-2</v>
      </c>
      <c r="K135" s="134">
        <f t="shared" si="132"/>
        <v>0.31804741201235009</v>
      </c>
      <c r="L135" s="134">
        <f t="shared" si="133"/>
        <v>0.22780049961205573</v>
      </c>
      <c r="M135" s="135">
        <f t="shared" si="134"/>
        <v>8.5259999999999998</v>
      </c>
      <c r="N135" s="136">
        <f t="shared" si="135"/>
        <v>0</v>
      </c>
      <c r="O135" s="136">
        <f t="shared" si="136"/>
        <v>3.9637286932497706</v>
      </c>
      <c r="P135" s="222">
        <f t="shared" si="137"/>
        <v>0</v>
      </c>
      <c r="Q135" s="223">
        <f t="shared" si="138"/>
        <v>0</v>
      </c>
      <c r="R135" s="223">
        <f t="shared" si="139"/>
        <v>87</v>
      </c>
      <c r="T135">
        <v>504</v>
      </c>
      <c r="U135">
        <v>6302</v>
      </c>
      <c r="V135" t="s">
        <v>438</v>
      </c>
      <c r="W135">
        <v>2194.9029999999998</v>
      </c>
      <c r="X135">
        <v>974.99900000000002</v>
      </c>
      <c r="Y135">
        <v>2.2509999999999999</v>
      </c>
      <c r="Z135">
        <v>8.5259999999999998</v>
      </c>
      <c r="AA135">
        <v>137.09327400000001</v>
      </c>
      <c r="AB135">
        <v>1.4643930000000001</v>
      </c>
      <c r="AC135">
        <v>43.602161000000002</v>
      </c>
      <c r="AD135" s="1">
        <v>500</v>
      </c>
      <c r="AE135">
        <v>0</v>
      </c>
      <c r="AF135">
        <v>87</v>
      </c>
      <c r="AG135">
        <v>84</v>
      </c>
      <c r="AH135">
        <v>16.010289</v>
      </c>
      <c r="AI135">
        <v>245</v>
      </c>
      <c r="AJ135">
        <v>4.5</v>
      </c>
      <c r="AK135">
        <v>0</v>
      </c>
      <c r="AL135">
        <v>0</v>
      </c>
      <c r="AM135" t="s">
        <v>402</v>
      </c>
      <c r="AN135" t="s">
        <v>738</v>
      </c>
      <c r="AO135">
        <v>1949.9649999999999</v>
      </c>
      <c r="AR135" t="s">
        <v>118</v>
      </c>
      <c r="AS135" t="s">
        <v>119</v>
      </c>
      <c r="AT135" t="s">
        <v>247</v>
      </c>
      <c r="AU135" t="s">
        <v>438</v>
      </c>
      <c r="AV135" t="s">
        <v>48</v>
      </c>
      <c r="AW135">
        <v>3</v>
      </c>
      <c r="BB135">
        <v>0.90338833071172031</v>
      </c>
      <c r="BC135" t="s">
        <v>68</v>
      </c>
      <c r="BF135" t="s">
        <v>118</v>
      </c>
      <c r="BG135" t="s">
        <v>119</v>
      </c>
      <c r="BH135" t="s">
        <v>438</v>
      </c>
      <c r="BI135">
        <v>6302</v>
      </c>
      <c r="BJ135">
        <v>3</v>
      </c>
      <c r="BK135" t="s">
        <v>247</v>
      </c>
      <c r="BL135" t="s">
        <v>250</v>
      </c>
      <c r="BM135">
        <v>0.90338833071172031</v>
      </c>
      <c r="BN135" t="s">
        <v>68</v>
      </c>
      <c r="BO135" t="s">
        <v>201</v>
      </c>
      <c r="BP135">
        <v>2194.9030000000002</v>
      </c>
    </row>
    <row r="136" spans="1:68" ht="16.5">
      <c r="A136" s="108" t="str">
        <f t="shared" si="122"/>
        <v>공영급행</v>
      </c>
      <c r="B136" s="109" t="str">
        <f t="shared" si="123"/>
        <v>황정환</v>
      </c>
      <c r="C136" s="110" t="str">
        <f t="shared" si="124"/>
        <v>S</v>
      </c>
      <c r="D136" s="111">
        <f t="shared" si="125"/>
        <v>1.1058823803184106</v>
      </c>
      <c r="E136" s="112">
        <f t="shared" si="126"/>
        <v>3610</v>
      </c>
      <c r="F136" s="113" t="str">
        <f t="shared" si="127"/>
        <v>e음22</v>
      </c>
      <c r="G136" s="114" t="str">
        <f t="shared" si="128"/>
        <v>73아1576</v>
      </c>
      <c r="H136" s="115">
        <f t="shared" si="129"/>
        <v>5</v>
      </c>
      <c r="I136" s="116">
        <f t="shared" si="130"/>
        <v>1287.287</v>
      </c>
      <c r="J136" s="117">
        <f t="shared" si="131"/>
        <v>9.9291243624845399E-3</v>
      </c>
      <c r="K136" s="117">
        <f t="shared" si="132"/>
        <v>0.4172680845392196</v>
      </c>
      <c r="L136" s="117">
        <f t="shared" si="133"/>
        <v>0.4987232839296909</v>
      </c>
      <c r="M136" s="118">
        <f t="shared" si="134"/>
        <v>3.669</v>
      </c>
      <c r="N136" s="119">
        <f t="shared" si="135"/>
        <v>0</v>
      </c>
      <c r="O136" s="119">
        <f t="shared" si="136"/>
        <v>1.1392878084052096</v>
      </c>
      <c r="P136" s="224">
        <f t="shared" si="137"/>
        <v>87</v>
      </c>
      <c r="Q136" s="225">
        <f t="shared" si="138"/>
        <v>0</v>
      </c>
      <c r="R136" s="225">
        <f t="shared" si="139"/>
        <v>15</v>
      </c>
      <c r="T136">
        <v>504</v>
      </c>
      <c r="U136">
        <v>3610</v>
      </c>
      <c r="V136" t="s">
        <v>410</v>
      </c>
      <c r="W136">
        <v>1316.6120000000001</v>
      </c>
      <c r="X136">
        <v>268.363</v>
      </c>
      <c r="Y136">
        <v>4.9059999999999997</v>
      </c>
      <c r="Z136">
        <v>3.669</v>
      </c>
      <c r="AA136">
        <v>102.27830400000001</v>
      </c>
      <c r="AB136">
        <v>1.0155339999999999</v>
      </c>
      <c r="AC136">
        <v>42.677472000000002</v>
      </c>
      <c r="AD136" s="1">
        <v>642</v>
      </c>
      <c r="AE136">
        <v>0</v>
      </c>
      <c r="AF136">
        <v>15</v>
      </c>
      <c r="AG136">
        <v>78</v>
      </c>
      <c r="AH136">
        <v>12.872837000000001</v>
      </c>
      <c r="AI136">
        <v>309.3</v>
      </c>
      <c r="AJ136">
        <v>0</v>
      </c>
      <c r="AK136">
        <v>87</v>
      </c>
      <c r="AL136">
        <v>30624</v>
      </c>
      <c r="AM136" t="s">
        <v>411</v>
      </c>
      <c r="AN136" t="s">
        <v>739</v>
      </c>
      <c r="AO136">
        <v>635.66499999999996</v>
      </c>
      <c r="AR136" t="s">
        <v>118</v>
      </c>
      <c r="AS136" t="s">
        <v>123</v>
      </c>
      <c r="AT136" t="s">
        <v>258</v>
      </c>
      <c r="AU136" t="s">
        <v>410</v>
      </c>
      <c r="AV136" t="s">
        <v>252</v>
      </c>
      <c r="AW136">
        <v>5</v>
      </c>
      <c r="BB136">
        <v>1.1058823803184106</v>
      </c>
      <c r="BC136" t="s">
        <v>71</v>
      </c>
      <c r="BF136" t="s">
        <v>118</v>
      </c>
      <c r="BG136" t="s">
        <v>123</v>
      </c>
      <c r="BH136" t="s">
        <v>410</v>
      </c>
      <c r="BI136">
        <v>3610</v>
      </c>
      <c r="BJ136">
        <v>5</v>
      </c>
      <c r="BK136" t="s">
        <v>258</v>
      </c>
      <c r="BL136" t="s">
        <v>219</v>
      </c>
      <c r="BM136">
        <v>1.1058823803184106</v>
      </c>
      <c r="BN136" t="s">
        <v>71</v>
      </c>
      <c r="BO136" t="s">
        <v>202</v>
      </c>
      <c r="BP136">
        <v>1287.287</v>
      </c>
    </row>
  </sheetData>
  <sortState xmlns:xlrd2="http://schemas.microsoft.com/office/spreadsheetml/2017/richdata2" ref="T4:AN108">
    <sortCondition ref="AB4:AB108"/>
    <sortCondition descending="1" ref="AD4:AD108"/>
  </sortState>
  <phoneticPr fontId="3" type="noConversion"/>
  <conditionalFormatting sqref="C5:D136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7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2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9" t="s">
        <v>740</v>
      </c>
      <c r="B2" s="270"/>
      <c r="C2" s="271"/>
      <c r="D2" s="272"/>
      <c r="E2" s="269"/>
      <c r="F2" s="273"/>
      <c r="G2" s="269"/>
      <c r="H2" s="269"/>
      <c r="I2" s="269"/>
      <c r="J2" s="269"/>
      <c r="K2" s="274"/>
      <c r="L2" s="274"/>
      <c r="M2" s="274"/>
      <c r="N2" s="274"/>
      <c r="O2" s="274"/>
      <c r="P2" s="274"/>
      <c r="Q2" s="274"/>
      <c r="R2" s="274"/>
    </row>
    <row r="3" spans="1:18" ht="16.5">
      <c r="A3" s="274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</row>
    <row r="4" spans="1:18" ht="26.25">
      <c r="A4" s="275" t="s">
        <v>741</v>
      </c>
      <c r="B4" s="276"/>
      <c r="C4" s="277"/>
      <c r="D4" s="278"/>
      <c r="E4" s="279"/>
      <c r="F4" s="280"/>
      <c r="G4" s="274"/>
      <c r="H4" s="279"/>
      <c r="I4" s="274"/>
      <c r="J4" s="274"/>
      <c r="K4" s="274"/>
      <c r="L4" s="274"/>
      <c r="M4" s="274"/>
      <c r="N4" s="274"/>
      <c r="O4" s="274"/>
      <c r="P4" s="274"/>
      <c r="Q4" s="274"/>
      <c r="R4" s="274"/>
    </row>
    <row r="5" spans="1:18" ht="26.25">
      <c r="A5" s="281" t="s">
        <v>742</v>
      </c>
      <c r="B5" s="274"/>
      <c r="C5" s="274"/>
      <c r="D5" s="274"/>
      <c r="E5" s="274"/>
      <c r="F5" s="274"/>
      <c r="G5" s="274"/>
      <c r="H5" s="274"/>
      <c r="I5" s="274"/>
      <c r="J5" s="274"/>
      <c r="K5" s="274"/>
      <c r="L5" s="274"/>
      <c r="M5" s="274"/>
      <c r="N5" s="274"/>
      <c r="O5" s="274"/>
      <c r="P5" s="274"/>
      <c r="Q5" s="274"/>
      <c r="R5" s="274"/>
    </row>
    <row r="6" spans="1:18" ht="17.25">
      <c r="A6" s="282" t="s">
        <v>743</v>
      </c>
      <c r="B6" s="274"/>
      <c r="C6" s="274"/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4"/>
      <c r="P6" s="274"/>
      <c r="Q6" s="274"/>
      <c r="R6" s="274"/>
    </row>
    <row r="7" spans="1:18" ht="17.25">
      <c r="A7" s="282"/>
      <c r="B7" s="274"/>
      <c r="C7" s="274"/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P7" s="274"/>
      <c r="Q7" s="274"/>
      <c r="R7" s="274"/>
    </row>
    <row r="8" spans="1:18" ht="17.25">
      <c r="A8" s="283" t="s">
        <v>429</v>
      </c>
      <c r="B8" s="284"/>
      <c r="C8" s="284"/>
      <c r="D8" s="284"/>
      <c r="E8" s="284"/>
      <c r="F8" s="284"/>
      <c r="G8" s="284"/>
      <c r="H8" s="284"/>
      <c r="I8" s="284"/>
      <c r="J8" s="284"/>
      <c r="K8" s="284"/>
      <c r="L8" s="284"/>
      <c r="M8" s="284"/>
      <c r="N8" s="284"/>
      <c r="O8" s="284"/>
      <c r="P8" s="284"/>
      <c r="Q8" s="284"/>
      <c r="R8" s="284"/>
    </row>
    <row r="9" spans="1:18" ht="16.5">
      <c r="A9" s="284"/>
      <c r="B9" s="284"/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4"/>
      <c r="N9" s="284"/>
      <c r="O9" s="284"/>
      <c r="P9" s="284"/>
      <c r="Q9" s="284"/>
      <c r="R9" s="284"/>
    </row>
    <row r="10" spans="1:18" ht="16.5">
      <c r="A10" s="284" t="s">
        <v>744</v>
      </c>
      <c r="B10" s="284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4"/>
      <c r="N10" s="284"/>
      <c r="O10" s="284"/>
      <c r="P10" s="284"/>
      <c r="Q10" s="284"/>
      <c r="R10" s="284"/>
    </row>
    <row r="11" spans="1:18" ht="16.5">
      <c r="A11" s="284"/>
      <c r="B11" s="284"/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M11" s="284"/>
      <c r="N11" s="284"/>
      <c r="O11" s="284"/>
      <c r="P11" s="284"/>
      <c r="Q11" s="284"/>
      <c r="R11" s="284"/>
    </row>
    <row r="12" spans="1:18" ht="16.5">
      <c r="A12" s="274"/>
      <c r="B12" s="274"/>
      <c r="C12" s="274"/>
      <c r="D12" s="274"/>
      <c r="E12" s="274"/>
      <c r="F12" s="274"/>
      <c r="G12" s="274"/>
      <c r="H12" s="274"/>
      <c r="I12" s="274"/>
      <c r="J12" s="274"/>
      <c r="K12" s="274"/>
      <c r="L12" s="274"/>
      <c r="M12" s="274"/>
      <c r="N12" s="274"/>
      <c r="O12" s="274"/>
      <c r="P12" s="274"/>
      <c r="Q12" s="274"/>
      <c r="R12" s="274"/>
    </row>
    <row r="13" spans="1:18" ht="37.5" customHeight="1">
      <c r="A13" s="231" t="s">
        <v>0</v>
      </c>
      <c r="B13" s="232" t="s">
        <v>74</v>
      </c>
      <c r="C13" s="233" t="s">
        <v>65</v>
      </c>
      <c r="D13" s="233" t="s">
        <v>166</v>
      </c>
      <c r="E13" s="234" t="s">
        <v>152</v>
      </c>
      <c r="F13" s="232" t="s">
        <v>157</v>
      </c>
      <c r="G13" s="234" t="s">
        <v>155</v>
      </c>
      <c r="H13" s="234" t="s">
        <v>159</v>
      </c>
      <c r="I13" s="235" t="s">
        <v>161</v>
      </c>
      <c r="J13" s="234" t="s">
        <v>11</v>
      </c>
      <c r="K13" s="234" t="s">
        <v>12</v>
      </c>
      <c r="L13" s="234" t="s">
        <v>13</v>
      </c>
      <c r="M13" s="234" t="s">
        <v>106</v>
      </c>
      <c r="N13" s="234" t="s">
        <v>6</v>
      </c>
      <c r="O13" s="234" t="s">
        <v>7</v>
      </c>
      <c r="P13" s="234" t="s">
        <v>224</v>
      </c>
      <c r="Q13" s="236" t="s">
        <v>226</v>
      </c>
      <c r="R13" s="236" t="s">
        <v>227</v>
      </c>
    </row>
    <row r="14" spans="1:18" ht="16.5">
      <c r="A14" s="237" t="s">
        <v>118</v>
      </c>
      <c r="B14" s="238" t="s">
        <v>276</v>
      </c>
      <c r="C14" s="239" t="s">
        <v>67</v>
      </c>
      <c r="D14" s="240">
        <v>0.83923076923076922</v>
      </c>
      <c r="E14" s="241">
        <v>8591</v>
      </c>
      <c r="F14" s="242" t="s">
        <v>119</v>
      </c>
      <c r="G14" s="285" t="s">
        <v>240</v>
      </c>
      <c r="H14" s="243">
        <v>1</v>
      </c>
      <c r="I14" s="244">
        <v>1795.6089999999999</v>
      </c>
      <c r="J14" s="245">
        <v>4.5330515195936734E-2</v>
      </c>
      <c r="K14" s="245">
        <v>0.31958903843186171</v>
      </c>
      <c r="L14" s="245">
        <v>0.27511557360204814</v>
      </c>
      <c r="M14" s="246">
        <v>8.2279999999999998</v>
      </c>
      <c r="N14" s="247">
        <v>0</v>
      </c>
      <c r="O14" s="247">
        <v>13.978544326743741</v>
      </c>
      <c r="P14" s="248">
        <v>7</v>
      </c>
      <c r="Q14" s="249">
        <v>0</v>
      </c>
      <c r="R14" s="249">
        <v>251</v>
      </c>
    </row>
    <row r="15" spans="1:18" ht="16.5">
      <c r="A15" s="237" t="s">
        <v>118</v>
      </c>
      <c r="B15" s="238" t="s">
        <v>431</v>
      </c>
      <c r="C15" s="239" t="s">
        <v>67</v>
      </c>
      <c r="D15" s="240">
        <v>0.84533525463615411</v>
      </c>
      <c r="E15" s="241">
        <v>7979</v>
      </c>
      <c r="F15" s="242" t="s">
        <v>124</v>
      </c>
      <c r="G15" s="285" t="s">
        <v>259</v>
      </c>
      <c r="H15" s="243">
        <v>4</v>
      </c>
      <c r="I15" s="244">
        <v>2175.5680000000002</v>
      </c>
      <c r="J15" s="245">
        <v>1.5366303017609426E-2</v>
      </c>
      <c r="K15" s="245">
        <v>0.48296958999376255</v>
      </c>
      <c r="L15" s="245">
        <v>0.40495171835585003</v>
      </c>
      <c r="M15" s="246">
        <v>10.340999999999999</v>
      </c>
      <c r="N15" s="247">
        <v>0.13789502327667991</v>
      </c>
      <c r="O15" s="247">
        <v>3.1715855353636382</v>
      </c>
      <c r="P15" s="248">
        <v>108</v>
      </c>
      <c r="Q15" s="249">
        <v>16</v>
      </c>
      <c r="R15" s="249">
        <v>76</v>
      </c>
    </row>
    <row r="16" spans="1:18" ht="16.5">
      <c r="A16" s="237" t="s">
        <v>118</v>
      </c>
      <c r="B16" s="238" t="s">
        <v>278</v>
      </c>
      <c r="C16" s="239" t="s">
        <v>67</v>
      </c>
      <c r="D16" s="240">
        <v>0.80550945332626767</v>
      </c>
      <c r="E16" s="241">
        <v>5322</v>
      </c>
      <c r="F16" s="242" t="s">
        <v>119</v>
      </c>
      <c r="G16" s="285" t="s">
        <v>242</v>
      </c>
      <c r="H16" s="243">
        <v>10</v>
      </c>
      <c r="I16" s="244">
        <v>1250.4580000000001</v>
      </c>
      <c r="J16" s="245">
        <v>5.9536757445179805E-3</v>
      </c>
      <c r="K16" s="245">
        <v>0.35639371854131852</v>
      </c>
      <c r="L16" s="245">
        <v>0.18962566634537836</v>
      </c>
      <c r="M16" s="246">
        <v>11.476000000000001</v>
      </c>
      <c r="N16" s="247">
        <v>0</v>
      </c>
      <c r="O16" s="247">
        <v>12.875282496493284</v>
      </c>
      <c r="P16" s="248">
        <v>3</v>
      </c>
      <c r="Q16" s="249">
        <v>0</v>
      </c>
      <c r="R16" s="249">
        <v>161</v>
      </c>
    </row>
    <row r="17" spans="1:18" ht="16.5">
      <c r="A17" s="237" t="s">
        <v>118</v>
      </c>
      <c r="B17" s="238" t="s">
        <v>287</v>
      </c>
      <c r="C17" s="239" t="s">
        <v>67</v>
      </c>
      <c r="D17" s="240">
        <v>0.82551724137931037</v>
      </c>
      <c r="E17" s="241">
        <v>3745</v>
      </c>
      <c r="F17" s="242" t="s">
        <v>128</v>
      </c>
      <c r="G17" s="285" t="s">
        <v>212</v>
      </c>
      <c r="H17" s="243">
        <v>1</v>
      </c>
      <c r="I17" s="244">
        <v>1389.0619999999999</v>
      </c>
      <c r="J17" s="245">
        <v>8.4183670794270946E-3</v>
      </c>
      <c r="K17" s="245">
        <v>0.37179204127857024</v>
      </c>
      <c r="L17" s="245">
        <v>0.31028132653546064</v>
      </c>
      <c r="M17" s="246">
        <v>8.5359999999999996</v>
      </c>
      <c r="N17" s="247">
        <v>0</v>
      </c>
      <c r="O17" s="247">
        <v>1.2958384866910189</v>
      </c>
      <c r="P17" s="248">
        <v>3</v>
      </c>
      <c r="Q17" s="249">
        <v>0</v>
      </c>
      <c r="R17" s="249">
        <v>18</v>
      </c>
    </row>
    <row r="18" spans="1:18" ht="16.5">
      <c r="A18" s="237" t="s">
        <v>118</v>
      </c>
      <c r="B18" s="238" t="s">
        <v>303</v>
      </c>
      <c r="C18" s="239" t="s">
        <v>67</v>
      </c>
      <c r="D18" s="240">
        <v>0.84413793103448276</v>
      </c>
      <c r="E18" s="241">
        <v>8913</v>
      </c>
      <c r="F18" s="242" t="s">
        <v>128</v>
      </c>
      <c r="G18" s="285" t="s">
        <v>273</v>
      </c>
      <c r="H18" s="243">
        <v>1</v>
      </c>
      <c r="I18" s="244">
        <v>998.53499999999997</v>
      </c>
      <c r="J18" s="245">
        <v>2.0002899479454571E-2</v>
      </c>
      <c r="K18" s="245">
        <v>0.351248883059324</v>
      </c>
      <c r="L18" s="245">
        <v>0.16724501394543007</v>
      </c>
      <c r="M18" s="246">
        <v>9.2759999999999998</v>
      </c>
      <c r="N18" s="247">
        <v>0</v>
      </c>
      <c r="O18" s="247">
        <v>7.1104167605542123</v>
      </c>
      <c r="P18" s="248">
        <v>0</v>
      </c>
      <c r="Q18" s="249">
        <v>0</v>
      </c>
      <c r="R18" s="249">
        <v>71</v>
      </c>
    </row>
    <row r="19" spans="1:18" ht="16.5">
      <c r="A19" s="237" t="s">
        <v>118</v>
      </c>
      <c r="B19" s="238" t="s">
        <v>313</v>
      </c>
      <c r="C19" s="239" t="s">
        <v>67</v>
      </c>
      <c r="D19" s="240">
        <v>0.83551724137931038</v>
      </c>
      <c r="E19" s="241">
        <v>2765</v>
      </c>
      <c r="F19" s="242" t="s">
        <v>128</v>
      </c>
      <c r="G19" s="285" t="s">
        <v>268</v>
      </c>
      <c r="H19" s="243">
        <v>1</v>
      </c>
      <c r="I19" s="244">
        <v>1511.2460000000001</v>
      </c>
      <c r="J19" s="245">
        <v>1.2526802922728215E-2</v>
      </c>
      <c r="K19" s="245">
        <v>0.34535740574128543</v>
      </c>
      <c r="L19" s="245">
        <v>0.30041436007109362</v>
      </c>
      <c r="M19" s="246">
        <v>6.9690000000000003</v>
      </c>
      <c r="N19" s="247">
        <v>0</v>
      </c>
      <c r="O19" s="247">
        <v>0.8602173306000479</v>
      </c>
      <c r="P19" s="248">
        <v>15</v>
      </c>
      <c r="Q19" s="249">
        <v>0</v>
      </c>
      <c r="R19" s="249">
        <v>13</v>
      </c>
    </row>
    <row r="20" spans="1:18" ht="16.5">
      <c r="A20" s="237" t="s">
        <v>118</v>
      </c>
      <c r="B20" s="238" t="s">
        <v>417</v>
      </c>
      <c r="C20" s="239" t="s">
        <v>70</v>
      </c>
      <c r="D20" s="240">
        <v>0.78805643481665988</v>
      </c>
      <c r="E20" s="241">
        <v>8784</v>
      </c>
      <c r="F20" s="242" t="s">
        <v>119</v>
      </c>
      <c r="G20" s="285" t="s">
        <v>413</v>
      </c>
      <c r="H20" s="243">
        <v>2</v>
      </c>
      <c r="I20" s="244">
        <v>2010.806</v>
      </c>
      <c r="J20" s="245">
        <v>1.4679872885777745E-2</v>
      </c>
      <c r="K20" s="245">
        <v>0.37519979428031952</v>
      </c>
      <c r="L20" s="245">
        <v>0.25860276923780812</v>
      </c>
      <c r="M20" s="246">
        <v>12.35</v>
      </c>
      <c r="N20" s="247">
        <v>0</v>
      </c>
      <c r="O20" s="247">
        <v>1.9892520710600625</v>
      </c>
      <c r="P20" s="248">
        <v>5</v>
      </c>
      <c r="Q20" s="249">
        <v>0</v>
      </c>
      <c r="R20" s="249">
        <v>40</v>
      </c>
    </row>
    <row r="21" spans="1:18" ht="16.5">
      <c r="A21" s="237" t="s">
        <v>118</v>
      </c>
      <c r="B21" s="238" t="s">
        <v>181</v>
      </c>
      <c r="C21" s="239" t="s">
        <v>70</v>
      </c>
      <c r="D21" s="240">
        <v>0.78521739130434787</v>
      </c>
      <c r="E21" s="241">
        <v>1080</v>
      </c>
      <c r="F21" s="242" t="s">
        <v>119</v>
      </c>
      <c r="G21" s="285" t="s">
        <v>207</v>
      </c>
      <c r="H21" s="243">
        <v>1</v>
      </c>
      <c r="I21" s="244">
        <v>2014.9110000000001</v>
      </c>
      <c r="J21" s="245">
        <v>3.3533940445682149E-2</v>
      </c>
      <c r="K21" s="245">
        <v>0.34661287545935976</v>
      </c>
      <c r="L21" s="245">
        <v>0.1454158521145599</v>
      </c>
      <c r="M21" s="246">
        <v>15.593999999999999</v>
      </c>
      <c r="N21" s="247">
        <v>0</v>
      </c>
      <c r="O21" s="247">
        <v>11.563786192045207</v>
      </c>
      <c r="P21" s="248">
        <v>16</v>
      </c>
      <c r="Q21" s="249">
        <v>0</v>
      </c>
      <c r="R21" s="249">
        <v>233</v>
      </c>
    </row>
    <row r="22" spans="1:18" ht="16.5">
      <c r="A22" s="237" t="s">
        <v>118</v>
      </c>
      <c r="B22" s="238" t="s">
        <v>638</v>
      </c>
      <c r="C22" s="239" t="s">
        <v>70</v>
      </c>
      <c r="D22" s="240">
        <v>0.77614678407756676</v>
      </c>
      <c r="E22" s="241">
        <v>2065</v>
      </c>
      <c r="F22" s="242" t="s">
        <v>121</v>
      </c>
      <c r="G22" s="285" t="s">
        <v>254</v>
      </c>
      <c r="H22" s="243">
        <v>12</v>
      </c>
      <c r="I22" s="244">
        <v>1853.748</v>
      </c>
      <c r="J22" s="245">
        <v>2.2880102362252713E-2</v>
      </c>
      <c r="K22" s="245">
        <v>0.46249408901879074</v>
      </c>
      <c r="L22" s="245">
        <v>0.42292695663056684</v>
      </c>
      <c r="M22" s="246">
        <v>8.3780000000000001</v>
      </c>
      <c r="N22" s="247">
        <v>1.942011535548521</v>
      </c>
      <c r="O22" s="247">
        <v>8.9548309694737362</v>
      </c>
      <c r="P22" s="248">
        <v>114</v>
      </c>
      <c r="Q22" s="249">
        <v>36</v>
      </c>
      <c r="R22" s="249">
        <v>166</v>
      </c>
    </row>
    <row r="23" spans="1:18" ht="16.5">
      <c r="A23" s="237" t="s">
        <v>118</v>
      </c>
      <c r="B23" s="238" t="s">
        <v>316</v>
      </c>
      <c r="C23" s="239" t="s">
        <v>67</v>
      </c>
      <c r="D23" s="240">
        <v>0.8158426482180321</v>
      </c>
      <c r="E23" s="241">
        <v>9677</v>
      </c>
      <c r="F23" s="242" t="s">
        <v>119</v>
      </c>
      <c r="G23" s="285" t="s">
        <v>213</v>
      </c>
      <c r="H23" s="243">
        <v>2</v>
      </c>
      <c r="I23" s="244">
        <v>2249.3500000000004</v>
      </c>
      <c r="J23" s="245">
        <v>1.0281862405255048E-2</v>
      </c>
      <c r="K23" s="245">
        <v>0.33833160305953652</v>
      </c>
      <c r="L23" s="245">
        <v>0.1862760352990864</v>
      </c>
      <c r="M23" s="246">
        <v>10.92</v>
      </c>
      <c r="N23" s="247">
        <v>0</v>
      </c>
      <c r="O23" s="247">
        <v>4.8903016426967785</v>
      </c>
      <c r="P23" s="248">
        <v>5</v>
      </c>
      <c r="Q23" s="249">
        <v>0</v>
      </c>
      <c r="R23" s="249">
        <v>110</v>
      </c>
    </row>
    <row r="24" spans="1:18" ht="16.5">
      <c r="A24" s="237" t="s">
        <v>118</v>
      </c>
      <c r="B24" s="238" t="s">
        <v>642</v>
      </c>
      <c r="C24" s="239" t="s">
        <v>67</v>
      </c>
      <c r="D24" s="240">
        <v>0.82066422170015396</v>
      </c>
      <c r="E24" s="241">
        <v>5710</v>
      </c>
      <c r="F24" s="242" t="s">
        <v>128</v>
      </c>
      <c r="G24" s="285" t="s">
        <v>271</v>
      </c>
      <c r="H24" s="243">
        <v>5</v>
      </c>
      <c r="I24" s="244">
        <v>667.47500000000002</v>
      </c>
      <c r="J24" s="245">
        <v>8.9663124180458603E-2</v>
      </c>
      <c r="K24" s="245">
        <v>0.31422475812453488</v>
      </c>
      <c r="L24" s="245">
        <v>0.28087905263306467</v>
      </c>
      <c r="M24" s="246">
        <v>10.275</v>
      </c>
      <c r="N24" s="247">
        <v>0</v>
      </c>
      <c r="O24" s="247">
        <v>8.2400089891007156</v>
      </c>
      <c r="P24" s="248">
        <v>21</v>
      </c>
      <c r="Q24" s="249">
        <v>0</v>
      </c>
      <c r="R24" s="249">
        <v>65</v>
      </c>
    </row>
    <row r="25" spans="1:18" ht="16.5">
      <c r="A25" s="237" t="s">
        <v>118</v>
      </c>
      <c r="B25" s="238" t="s">
        <v>644</v>
      </c>
      <c r="C25" s="239" t="s">
        <v>67</v>
      </c>
      <c r="D25" s="240">
        <v>0.83313639556076136</v>
      </c>
      <c r="E25" s="241">
        <v>7269</v>
      </c>
      <c r="F25" s="242" t="s">
        <v>119</v>
      </c>
      <c r="G25" s="285" t="s">
        <v>248</v>
      </c>
      <c r="H25" s="243">
        <v>10</v>
      </c>
      <c r="I25" s="244">
        <v>2654.4649999999997</v>
      </c>
      <c r="J25" s="245">
        <v>3.112362418418322E-2</v>
      </c>
      <c r="K25" s="245">
        <v>0.36160784864105361</v>
      </c>
      <c r="L25" s="245">
        <v>0.20004030944088544</v>
      </c>
      <c r="M25" s="246">
        <v>11.923</v>
      </c>
      <c r="N25" s="247">
        <v>0.79111986784530974</v>
      </c>
      <c r="O25" s="247">
        <v>13.449037753370266</v>
      </c>
      <c r="P25" s="248">
        <v>22</v>
      </c>
      <c r="Q25" s="249">
        <v>21</v>
      </c>
      <c r="R25" s="249">
        <v>357</v>
      </c>
    </row>
    <row r="26" spans="1:18" ht="16.5">
      <c r="A26" s="237" t="s">
        <v>118</v>
      </c>
      <c r="B26" s="238" t="s">
        <v>322</v>
      </c>
      <c r="C26" s="239" t="s">
        <v>67</v>
      </c>
      <c r="D26" s="240">
        <v>0.83000000000000007</v>
      </c>
      <c r="E26" s="241">
        <v>2942</v>
      </c>
      <c r="F26" s="242" t="s">
        <v>119</v>
      </c>
      <c r="G26" s="285" t="s">
        <v>207</v>
      </c>
      <c r="H26" s="243">
        <v>1</v>
      </c>
      <c r="I26" s="244">
        <v>2099.8090000000002</v>
      </c>
      <c r="J26" s="245">
        <v>1.0301545327623757E-2</v>
      </c>
      <c r="K26" s="245">
        <v>0.34707510061177244</v>
      </c>
      <c r="L26" s="245">
        <v>0.16858676193882394</v>
      </c>
      <c r="M26" s="246">
        <v>13.141</v>
      </c>
      <c r="N26" s="247">
        <v>0</v>
      </c>
      <c r="O26" s="247">
        <v>3.0002728819621209</v>
      </c>
      <c r="P26" s="248">
        <v>1</v>
      </c>
      <c r="Q26" s="249">
        <v>0</v>
      </c>
      <c r="R26" s="249">
        <v>63</v>
      </c>
    </row>
    <row r="27" spans="1:18" ht="16.5">
      <c r="A27" s="237" t="s">
        <v>118</v>
      </c>
      <c r="B27" s="238" t="s">
        <v>184</v>
      </c>
      <c r="C27" s="239" t="s">
        <v>67</v>
      </c>
      <c r="D27" s="240">
        <v>0.80034482758620695</v>
      </c>
      <c r="E27" s="241">
        <v>3233</v>
      </c>
      <c r="F27" s="242" t="s">
        <v>128</v>
      </c>
      <c r="G27" s="285" t="s">
        <v>212</v>
      </c>
      <c r="H27" s="243">
        <v>1</v>
      </c>
      <c r="I27" s="244">
        <v>2321.558</v>
      </c>
      <c r="J27" s="245">
        <v>2.4323415242987482E-2</v>
      </c>
      <c r="K27" s="245">
        <v>0.39802911807017261</v>
      </c>
      <c r="L27" s="245">
        <v>0.19685056328551775</v>
      </c>
      <c r="M27" s="246">
        <v>9.6080000000000005</v>
      </c>
      <c r="N27" s="247">
        <v>0</v>
      </c>
      <c r="O27" s="247">
        <v>4.0490050216277176</v>
      </c>
      <c r="P27" s="248">
        <v>51</v>
      </c>
      <c r="Q27" s="249">
        <v>0</v>
      </c>
      <c r="R27" s="249">
        <v>94</v>
      </c>
    </row>
    <row r="28" spans="1:18" ht="16.5">
      <c r="A28" s="237" t="s">
        <v>118</v>
      </c>
      <c r="B28" s="238" t="s">
        <v>655</v>
      </c>
      <c r="C28" s="239" t="s">
        <v>70</v>
      </c>
      <c r="D28" s="240">
        <v>0.79979340746903504</v>
      </c>
      <c r="E28" s="241">
        <v>1397</v>
      </c>
      <c r="F28" s="242" t="s">
        <v>119</v>
      </c>
      <c r="G28" s="285" t="s">
        <v>206</v>
      </c>
      <c r="H28" s="243">
        <v>2</v>
      </c>
      <c r="I28" s="244">
        <v>858.20100000000002</v>
      </c>
      <c r="J28" s="245">
        <v>8.2939421612760415E-3</v>
      </c>
      <c r="K28" s="245">
        <v>0.35605682808220357</v>
      </c>
      <c r="L28" s="245">
        <v>2.2139335656798348E-2</v>
      </c>
      <c r="M28" s="246">
        <v>11.673999999999999</v>
      </c>
      <c r="N28" s="247">
        <v>0</v>
      </c>
      <c r="O28" s="247">
        <v>45.676945144552384</v>
      </c>
      <c r="P28" s="248">
        <v>0</v>
      </c>
      <c r="Q28" s="249">
        <v>0</v>
      </c>
      <c r="R28" s="249">
        <v>392</v>
      </c>
    </row>
    <row r="29" spans="1:18" ht="16.5">
      <c r="A29" s="237" t="s">
        <v>118</v>
      </c>
      <c r="B29" s="238" t="s">
        <v>662</v>
      </c>
      <c r="C29" s="239" t="s">
        <v>70</v>
      </c>
      <c r="D29" s="240">
        <v>0.7712</v>
      </c>
      <c r="E29" s="241">
        <v>8243</v>
      </c>
      <c r="F29" s="242" t="s">
        <v>119</v>
      </c>
      <c r="G29" s="285" t="s">
        <v>239</v>
      </c>
      <c r="H29" s="243">
        <v>1</v>
      </c>
      <c r="I29" s="244">
        <v>812.68799999999999</v>
      </c>
      <c r="J29" s="245">
        <v>2.774619715871289E-2</v>
      </c>
      <c r="K29" s="245">
        <v>0.33656846128327089</v>
      </c>
      <c r="L29" s="245">
        <v>0.24978835666331975</v>
      </c>
      <c r="M29" s="246">
        <v>10.692</v>
      </c>
      <c r="N29" s="247">
        <v>0</v>
      </c>
      <c r="O29" s="247">
        <v>9.9669245762211336</v>
      </c>
      <c r="P29" s="248">
        <v>5</v>
      </c>
      <c r="Q29" s="249">
        <v>0</v>
      </c>
      <c r="R29" s="249">
        <v>81</v>
      </c>
    </row>
    <row r="30" spans="1:18" ht="16.5">
      <c r="A30" s="237" t="s">
        <v>118</v>
      </c>
      <c r="B30" s="238" t="s">
        <v>185</v>
      </c>
      <c r="C30" s="239" t="s">
        <v>67</v>
      </c>
      <c r="D30" s="240">
        <v>0.80388554296703341</v>
      </c>
      <c r="E30" s="241">
        <v>5256</v>
      </c>
      <c r="F30" s="242" t="s">
        <v>128</v>
      </c>
      <c r="G30" s="285" t="s">
        <v>220</v>
      </c>
      <c r="H30" s="243">
        <v>2</v>
      </c>
      <c r="I30" s="244">
        <v>1598.8869999999999</v>
      </c>
      <c r="J30" s="245">
        <v>1.9511971824416541E-2</v>
      </c>
      <c r="K30" s="245">
        <v>0.34808012267150951</v>
      </c>
      <c r="L30" s="245">
        <v>0.31021579386160497</v>
      </c>
      <c r="M30" s="246">
        <v>10.598000000000001</v>
      </c>
      <c r="N30" s="247">
        <v>0</v>
      </c>
      <c r="O30" s="247">
        <v>7.6928513397131884</v>
      </c>
      <c r="P30" s="248">
        <v>9</v>
      </c>
      <c r="Q30" s="249">
        <v>0</v>
      </c>
      <c r="R30" s="249">
        <v>123</v>
      </c>
    </row>
    <row r="31" spans="1:18" ht="16.5">
      <c r="A31" s="237" t="s">
        <v>118</v>
      </c>
      <c r="B31" s="238" t="s">
        <v>342</v>
      </c>
      <c r="C31" s="239" t="s">
        <v>67</v>
      </c>
      <c r="D31" s="240">
        <v>0.81547151752096769</v>
      </c>
      <c r="E31" s="241">
        <v>975</v>
      </c>
      <c r="F31" s="242" t="s">
        <v>119</v>
      </c>
      <c r="G31" s="285" t="s">
        <v>247</v>
      </c>
      <c r="H31" s="243">
        <v>10</v>
      </c>
      <c r="I31" s="244">
        <v>1909.4669999999999</v>
      </c>
      <c r="J31" s="245">
        <v>1.2013149105003599E-2</v>
      </c>
      <c r="K31" s="245">
        <v>0.35919583005997635</v>
      </c>
      <c r="L31" s="245">
        <v>0.2670902403655051</v>
      </c>
      <c r="M31" s="246">
        <v>10.619</v>
      </c>
      <c r="N31" s="247">
        <v>0</v>
      </c>
      <c r="O31" s="247">
        <v>2.6709024036550515</v>
      </c>
      <c r="P31" s="248">
        <v>13</v>
      </c>
      <c r="Q31" s="249">
        <v>0</v>
      </c>
      <c r="R31" s="249">
        <v>51</v>
      </c>
    </row>
    <row r="32" spans="1:18" ht="16.5">
      <c r="A32" s="237" t="s">
        <v>118</v>
      </c>
      <c r="B32" s="238" t="s">
        <v>356</v>
      </c>
      <c r="C32" s="239" t="s">
        <v>70</v>
      </c>
      <c r="D32" s="240">
        <v>0.79677933267250056</v>
      </c>
      <c r="E32" s="241">
        <v>6861</v>
      </c>
      <c r="F32" s="242" t="s">
        <v>125</v>
      </c>
      <c r="G32" s="285" t="s">
        <v>267</v>
      </c>
      <c r="H32" s="243">
        <v>2</v>
      </c>
      <c r="I32" s="244">
        <v>1400.1490000000001</v>
      </c>
      <c r="J32" s="245">
        <v>1.3799591352171438E-2</v>
      </c>
      <c r="K32" s="245">
        <v>0.34633586923607518</v>
      </c>
      <c r="L32" s="245">
        <v>0.33924960843453095</v>
      </c>
      <c r="M32" s="246">
        <v>8.5540000000000003</v>
      </c>
      <c r="N32" s="247">
        <v>0</v>
      </c>
      <c r="O32" s="247">
        <v>5.285151794559007</v>
      </c>
      <c r="P32" s="248">
        <v>9</v>
      </c>
      <c r="Q32" s="249">
        <v>0</v>
      </c>
      <c r="R32" s="249">
        <v>74</v>
      </c>
    </row>
    <row r="33" spans="1:18" ht="16.5">
      <c r="A33" s="237" t="s">
        <v>118</v>
      </c>
      <c r="B33" s="238" t="s">
        <v>684</v>
      </c>
      <c r="C33" s="239" t="s">
        <v>67</v>
      </c>
      <c r="D33" s="240">
        <v>0.83125000000000004</v>
      </c>
      <c r="E33" s="241">
        <v>605</v>
      </c>
      <c r="F33" s="242" t="s">
        <v>119</v>
      </c>
      <c r="G33" s="285" t="s">
        <v>206</v>
      </c>
      <c r="H33" s="243">
        <v>1</v>
      </c>
      <c r="I33" s="244">
        <v>830.83100000000002</v>
      </c>
      <c r="J33" s="245">
        <v>2.8756996995216492E-2</v>
      </c>
      <c r="K33" s="245">
        <v>0.35106931792690932</v>
      </c>
      <c r="L33" s="245">
        <v>0.16609876136061363</v>
      </c>
      <c r="M33" s="246">
        <v>13.333</v>
      </c>
      <c r="N33" s="247">
        <v>0.36108426382742098</v>
      </c>
      <c r="O33" s="247">
        <v>12.878672076511348</v>
      </c>
      <c r="P33" s="248">
        <v>5</v>
      </c>
      <c r="Q33" s="249">
        <v>3</v>
      </c>
      <c r="R33" s="249">
        <v>107</v>
      </c>
    </row>
    <row r="34" spans="1:18" ht="16.5">
      <c r="A34" s="237" t="s">
        <v>118</v>
      </c>
      <c r="B34" s="238" t="s">
        <v>688</v>
      </c>
      <c r="C34" s="239" t="s">
        <v>70</v>
      </c>
      <c r="D34" s="240">
        <v>0.75742910201462677</v>
      </c>
      <c r="E34" s="241">
        <v>4030</v>
      </c>
      <c r="F34" s="242" t="s">
        <v>124</v>
      </c>
      <c r="G34" s="285" t="s">
        <v>222</v>
      </c>
      <c r="H34" s="243">
        <v>8</v>
      </c>
      <c r="I34" s="244">
        <v>2326.1490000000003</v>
      </c>
      <c r="J34" s="245">
        <v>1.4520146468833635E-2</v>
      </c>
      <c r="K34" s="245">
        <v>0.4816723066916338</v>
      </c>
      <c r="L34" s="245">
        <v>0.43075486565993842</v>
      </c>
      <c r="M34" s="246">
        <v>8.5850000000000009</v>
      </c>
      <c r="N34" s="247">
        <v>8.5979015101784101E-2</v>
      </c>
      <c r="O34" s="247">
        <v>2.4504019304008469</v>
      </c>
      <c r="P34" s="248">
        <v>161</v>
      </c>
      <c r="Q34" s="249">
        <v>2</v>
      </c>
      <c r="R34" s="249">
        <v>57</v>
      </c>
    </row>
    <row r="35" spans="1:18" ht="16.5">
      <c r="A35" s="237" t="s">
        <v>118</v>
      </c>
      <c r="B35" s="238" t="s">
        <v>505</v>
      </c>
      <c r="C35" s="239" t="s">
        <v>67</v>
      </c>
      <c r="D35" s="240">
        <v>0.82149380978294506</v>
      </c>
      <c r="E35" s="241">
        <v>9790</v>
      </c>
      <c r="F35" s="242" t="s">
        <v>119</v>
      </c>
      <c r="G35" s="285" t="s">
        <v>208</v>
      </c>
      <c r="H35" s="243">
        <v>3</v>
      </c>
      <c r="I35" s="244">
        <v>1988.8</v>
      </c>
      <c r="J35" s="245">
        <v>1.9429110106026781E-2</v>
      </c>
      <c r="K35" s="245">
        <v>0.34974337849377607</v>
      </c>
      <c r="L35" s="245">
        <v>0.24185438455349961</v>
      </c>
      <c r="M35" s="246">
        <v>13.651</v>
      </c>
      <c r="N35" s="247">
        <v>5.0281576830249398E-2</v>
      </c>
      <c r="O35" s="247">
        <v>19.358407079646017</v>
      </c>
      <c r="P35" s="248">
        <v>11</v>
      </c>
      <c r="Q35" s="249">
        <v>1</v>
      </c>
      <c r="R35" s="249">
        <v>385</v>
      </c>
    </row>
    <row r="36" spans="1:18" ht="16.5">
      <c r="A36" s="237" t="s">
        <v>118</v>
      </c>
      <c r="B36" s="238" t="s">
        <v>189</v>
      </c>
      <c r="C36" s="239" t="s">
        <v>67</v>
      </c>
      <c r="D36" s="240">
        <v>0.82289607906807816</v>
      </c>
      <c r="E36" s="241">
        <v>1002</v>
      </c>
      <c r="F36" s="242" t="s">
        <v>127</v>
      </c>
      <c r="G36" s="285" t="s">
        <v>223</v>
      </c>
      <c r="H36" s="243">
        <v>9</v>
      </c>
      <c r="I36" s="244">
        <v>2150.2889999999998</v>
      </c>
      <c r="J36" s="245">
        <v>2.2338547608663686E-2</v>
      </c>
      <c r="K36" s="245">
        <v>0.41523635271155801</v>
      </c>
      <c r="L36" s="245">
        <v>0.29670430346804544</v>
      </c>
      <c r="M36" s="246">
        <v>8.5860000000000003</v>
      </c>
      <c r="N36" s="247">
        <v>0.23252688359564694</v>
      </c>
      <c r="O36" s="247">
        <v>3.3948925004964452</v>
      </c>
      <c r="P36" s="248">
        <v>82</v>
      </c>
      <c r="Q36" s="249">
        <v>5</v>
      </c>
      <c r="R36" s="249">
        <v>73</v>
      </c>
    </row>
    <row r="37" spans="1:18" ht="16.5">
      <c r="A37" s="237" t="s">
        <v>118</v>
      </c>
      <c r="B37" s="238" t="s">
        <v>190</v>
      </c>
      <c r="C37" s="239" t="s">
        <v>67</v>
      </c>
      <c r="D37" s="240">
        <v>0.83029178095039069</v>
      </c>
      <c r="E37" s="241">
        <v>4558</v>
      </c>
      <c r="F37" s="242" t="s">
        <v>128</v>
      </c>
      <c r="G37" s="285" t="s">
        <v>268</v>
      </c>
      <c r="H37" s="243">
        <v>8</v>
      </c>
      <c r="I37" s="244">
        <v>1964.9539999999997</v>
      </c>
      <c r="J37" s="245">
        <v>2.2241511125668658E-2</v>
      </c>
      <c r="K37" s="245">
        <v>0.40529093600903676</v>
      </c>
      <c r="L37" s="245">
        <v>0.33944814993124522</v>
      </c>
      <c r="M37" s="246">
        <v>9.2870000000000008</v>
      </c>
      <c r="N37" s="247">
        <v>0</v>
      </c>
      <c r="O37" s="247">
        <v>4.1731256813136595</v>
      </c>
      <c r="P37" s="248">
        <v>60</v>
      </c>
      <c r="Q37" s="249">
        <v>0</v>
      </c>
      <c r="R37" s="249">
        <v>82</v>
      </c>
    </row>
    <row r="38" spans="1:18" ht="16.5">
      <c r="A38" s="237" t="s">
        <v>118</v>
      </c>
      <c r="B38" s="238" t="s">
        <v>372</v>
      </c>
      <c r="C38" s="239" t="s">
        <v>67</v>
      </c>
      <c r="D38" s="240">
        <v>0.81333333333333335</v>
      </c>
      <c r="E38" s="241">
        <v>1722</v>
      </c>
      <c r="F38" s="242" t="s">
        <v>119</v>
      </c>
      <c r="G38" s="285" t="s">
        <v>237</v>
      </c>
      <c r="H38" s="243">
        <v>1</v>
      </c>
      <c r="I38" s="244">
        <v>1570.277</v>
      </c>
      <c r="J38" s="245">
        <v>1.1499284431711502E-2</v>
      </c>
      <c r="K38" s="245">
        <v>0.34422829473915434</v>
      </c>
      <c r="L38" s="245">
        <v>0.25727944814832032</v>
      </c>
      <c r="M38" s="246">
        <v>10.734999999999999</v>
      </c>
      <c r="N38" s="247">
        <v>4.2030800935121633</v>
      </c>
      <c r="O38" s="247">
        <v>8.7882583773436149</v>
      </c>
      <c r="P38" s="248">
        <v>5</v>
      </c>
      <c r="Q38" s="249">
        <v>66</v>
      </c>
      <c r="R38" s="249">
        <v>138</v>
      </c>
    </row>
    <row r="39" spans="1:18" ht="16.5">
      <c r="A39" s="237" t="s">
        <v>118</v>
      </c>
      <c r="B39" s="238" t="s">
        <v>374</v>
      </c>
      <c r="C39" s="239" t="s">
        <v>67</v>
      </c>
      <c r="D39" s="240">
        <v>0.80034482758620695</v>
      </c>
      <c r="E39" s="241">
        <v>7619</v>
      </c>
      <c r="F39" s="242" t="s">
        <v>128</v>
      </c>
      <c r="G39" s="285" t="s">
        <v>271</v>
      </c>
      <c r="H39" s="243">
        <v>1</v>
      </c>
      <c r="I39" s="244">
        <v>1615.7159999999999</v>
      </c>
      <c r="J39" s="245">
        <v>1.6318185086369664E-2</v>
      </c>
      <c r="K39" s="245">
        <v>0.36726400808920995</v>
      </c>
      <c r="L39" s="245">
        <v>0.27232508683456746</v>
      </c>
      <c r="M39" s="246">
        <v>11.095000000000001</v>
      </c>
      <c r="N39" s="247">
        <v>0</v>
      </c>
      <c r="O39" s="247">
        <v>69.504789208004382</v>
      </c>
      <c r="P39" s="248">
        <v>13</v>
      </c>
      <c r="Q39" s="249">
        <v>0</v>
      </c>
      <c r="R39" s="249">
        <v>1123</v>
      </c>
    </row>
    <row r="40" spans="1:18" ht="16.5">
      <c r="A40" s="237" t="s">
        <v>118</v>
      </c>
      <c r="B40" s="238" t="s">
        <v>473</v>
      </c>
      <c r="C40" s="239" t="s">
        <v>67</v>
      </c>
      <c r="D40" s="240">
        <v>0.80914882557462919</v>
      </c>
      <c r="E40" s="241">
        <v>1832</v>
      </c>
      <c r="F40" s="242" t="s">
        <v>128</v>
      </c>
      <c r="G40" s="285" t="s">
        <v>271</v>
      </c>
      <c r="H40" s="243">
        <v>8</v>
      </c>
      <c r="I40" s="244">
        <v>2423.808</v>
      </c>
      <c r="J40" s="245">
        <v>2.4698235470328869E-2</v>
      </c>
      <c r="K40" s="245">
        <v>0.44919977190264432</v>
      </c>
      <c r="L40" s="245">
        <v>0.37626742712294042</v>
      </c>
      <c r="M40" s="246">
        <v>8.9440000000000008</v>
      </c>
      <c r="N40" s="247">
        <v>0</v>
      </c>
      <c r="O40" s="247">
        <v>4.5795706590621039</v>
      </c>
      <c r="P40" s="248">
        <v>152</v>
      </c>
      <c r="Q40" s="249">
        <v>0</v>
      </c>
      <c r="R40" s="249">
        <v>111</v>
      </c>
    </row>
    <row r="41" spans="1:18" ht="16.5">
      <c r="A41" s="237" t="s">
        <v>118</v>
      </c>
      <c r="B41" s="238" t="s">
        <v>383</v>
      </c>
      <c r="C41" s="239" t="s">
        <v>67</v>
      </c>
      <c r="D41" s="240">
        <v>0.81457291701288614</v>
      </c>
      <c r="E41" s="241">
        <v>6011</v>
      </c>
      <c r="F41" s="242" t="s">
        <v>119</v>
      </c>
      <c r="G41" s="285" t="s">
        <v>244</v>
      </c>
      <c r="H41" s="243">
        <v>2</v>
      </c>
      <c r="I41" s="244">
        <v>1929.4850000000001</v>
      </c>
      <c r="J41" s="245">
        <v>1.0647483585891477E-2</v>
      </c>
      <c r="K41" s="245">
        <v>0.32184383269900452</v>
      </c>
      <c r="L41" s="245">
        <v>0.10261805611341887</v>
      </c>
      <c r="M41" s="246">
        <v>12.090999999999999</v>
      </c>
      <c r="N41" s="247">
        <v>0.10365460213476653</v>
      </c>
      <c r="O41" s="247">
        <v>14.097025890328247</v>
      </c>
      <c r="P41" s="248">
        <v>11</v>
      </c>
      <c r="Q41" s="249">
        <v>2</v>
      </c>
      <c r="R41" s="249">
        <v>272</v>
      </c>
    </row>
    <row r="42" spans="1:18" ht="16.5">
      <c r="A42" s="237" t="s">
        <v>118</v>
      </c>
      <c r="B42" s="238" t="s">
        <v>385</v>
      </c>
      <c r="C42" s="239" t="s">
        <v>70</v>
      </c>
      <c r="D42" s="240">
        <v>0.72599999999999998</v>
      </c>
      <c r="E42" s="241">
        <v>3019</v>
      </c>
      <c r="F42" s="242" t="s">
        <v>127</v>
      </c>
      <c r="G42" s="285" t="s">
        <v>210</v>
      </c>
      <c r="H42" s="243">
        <v>1</v>
      </c>
      <c r="I42" s="244">
        <v>735.06</v>
      </c>
      <c r="J42" s="245">
        <v>1.073269174118649E-2</v>
      </c>
      <c r="K42" s="245">
        <v>0.44092305061129</v>
      </c>
      <c r="L42" s="245">
        <v>0.19318150899246322</v>
      </c>
      <c r="M42" s="246">
        <v>10.510999999999999</v>
      </c>
      <c r="N42" s="247">
        <v>0</v>
      </c>
      <c r="O42" s="247">
        <v>8.0265556553206547</v>
      </c>
      <c r="P42" s="248">
        <v>44</v>
      </c>
      <c r="Q42" s="249">
        <v>0</v>
      </c>
      <c r="R42" s="249">
        <v>59</v>
      </c>
    </row>
    <row r="43" spans="1:18" ht="16.5">
      <c r="A43" s="237" t="s">
        <v>118</v>
      </c>
      <c r="B43" s="238" t="s">
        <v>193</v>
      </c>
      <c r="C43" s="239" t="s">
        <v>67</v>
      </c>
      <c r="D43" s="240">
        <v>0.815339603664475</v>
      </c>
      <c r="E43" s="241">
        <v>6965</v>
      </c>
      <c r="F43" s="242" t="s">
        <v>119</v>
      </c>
      <c r="G43" s="285" t="s">
        <v>217</v>
      </c>
      <c r="H43" s="243">
        <v>2</v>
      </c>
      <c r="I43" s="244">
        <v>2061.54</v>
      </c>
      <c r="J43" s="245">
        <v>1.6821559684381135E-2</v>
      </c>
      <c r="K43" s="245">
        <v>0.34265177616107811</v>
      </c>
      <c r="L43" s="245">
        <v>0.1983953743318102</v>
      </c>
      <c r="M43" s="246">
        <v>8.8219999999999992</v>
      </c>
      <c r="N43" s="247">
        <v>0</v>
      </c>
      <c r="O43" s="247">
        <v>12.0298417687748</v>
      </c>
      <c r="P43" s="248">
        <v>2</v>
      </c>
      <c r="Q43" s="249">
        <v>0</v>
      </c>
      <c r="R43" s="249">
        <v>248</v>
      </c>
    </row>
    <row r="44" spans="1:18" ht="16.5">
      <c r="A44" s="237" t="s">
        <v>118</v>
      </c>
      <c r="B44" s="238" t="s">
        <v>455</v>
      </c>
      <c r="C44" s="239" t="s">
        <v>67</v>
      </c>
      <c r="D44" s="240">
        <v>0.80507230115216144</v>
      </c>
      <c r="E44" s="241">
        <v>2312</v>
      </c>
      <c r="F44" s="242" t="s">
        <v>119</v>
      </c>
      <c r="G44" s="285" t="s">
        <v>247</v>
      </c>
      <c r="H44" s="243">
        <v>2</v>
      </c>
      <c r="I44" s="244">
        <v>1621.9349999999999</v>
      </c>
      <c r="J44" s="245">
        <v>3.3746709887253361E-2</v>
      </c>
      <c r="K44" s="245">
        <v>0.32102003741472107</v>
      </c>
      <c r="L44" s="245">
        <v>0.21332544152509195</v>
      </c>
      <c r="M44" s="246">
        <v>10.659000000000001</v>
      </c>
      <c r="N44" s="247">
        <v>0</v>
      </c>
      <c r="O44" s="247">
        <v>18.743044573302875</v>
      </c>
      <c r="P44" s="248">
        <v>3</v>
      </c>
      <c r="Q44" s="249">
        <v>0</v>
      </c>
      <c r="R44" s="249">
        <v>304</v>
      </c>
    </row>
    <row r="45" spans="1:18" ht="16.5">
      <c r="A45" s="237" t="s">
        <v>118</v>
      </c>
      <c r="B45" s="238" t="s">
        <v>389</v>
      </c>
      <c r="C45" s="239" t="s">
        <v>67</v>
      </c>
      <c r="D45" s="240">
        <v>0.83713007992214461</v>
      </c>
      <c r="E45" s="241">
        <v>9642</v>
      </c>
      <c r="F45" s="242" t="s">
        <v>119</v>
      </c>
      <c r="G45" s="285" t="s">
        <v>238</v>
      </c>
      <c r="H45" s="243">
        <v>2</v>
      </c>
      <c r="I45" s="244">
        <v>3701.5349999999999</v>
      </c>
      <c r="J45" s="245">
        <v>1.5370559736426004E-2</v>
      </c>
      <c r="K45" s="245">
        <v>0.33700474194861213</v>
      </c>
      <c r="L45" s="245">
        <v>0.11886960409667882</v>
      </c>
      <c r="M45" s="246">
        <v>8.5</v>
      </c>
      <c r="N45" s="247">
        <v>5.4031638225763096E-2</v>
      </c>
      <c r="O45" s="247">
        <v>6.8890338737847951</v>
      </c>
      <c r="P45" s="248">
        <v>15</v>
      </c>
      <c r="Q45" s="249">
        <v>2</v>
      </c>
      <c r="R45" s="249">
        <v>255</v>
      </c>
    </row>
    <row r="46" spans="1:18" ht="16.5">
      <c r="A46" s="237" t="s">
        <v>118</v>
      </c>
      <c r="B46" s="238" t="s">
        <v>391</v>
      </c>
      <c r="C46" s="239" t="s">
        <v>67</v>
      </c>
      <c r="D46" s="240">
        <v>0.8295652173913044</v>
      </c>
      <c r="E46" s="241">
        <v>2357</v>
      </c>
      <c r="F46" s="242" t="s">
        <v>119</v>
      </c>
      <c r="G46" s="285" t="s">
        <v>244</v>
      </c>
      <c r="H46" s="243">
        <v>1</v>
      </c>
      <c r="I46" s="244">
        <v>1776.771</v>
      </c>
      <c r="J46" s="245">
        <v>2.1111838092317672E-2</v>
      </c>
      <c r="K46" s="245">
        <v>0.35332332253343612</v>
      </c>
      <c r="L46" s="245">
        <v>0.2285044049008004</v>
      </c>
      <c r="M46" s="246">
        <v>11.151</v>
      </c>
      <c r="N46" s="247">
        <v>0</v>
      </c>
      <c r="O46" s="247">
        <v>1.7447380669765546</v>
      </c>
      <c r="P46" s="248">
        <v>12</v>
      </c>
      <c r="Q46" s="249">
        <v>0</v>
      </c>
      <c r="R46" s="249">
        <v>31</v>
      </c>
    </row>
    <row r="47" spans="1:18" ht="16.5">
      <c r="A47" s="237" t="s">
        <v>118</v>
      </c>
      <c r="B47" s="238" t="s">
        <v>401</v>
      </c>
      <c r="C47" s="239" t="s">
        <v>70</v>
      </c>
      <c r="D47" s="240">
        <v>0.79708333333333337</v>
      </c>
      <c r="E47" s="241">
        <v>3205</v>
      </c>
      <c r="F47" s="242" t="s">
        <v>119</v>
      </c>
      <c r="G47" s="285" t="s">
        <v>248</v>
      </c>
      <c r="H47" s="243">
        <v>1</v>
      </c>
      <c r="I47" s="244">
        <v>577.38599999999997</v>
      </c>
      <c r="J47" s="245">
        <v>2.7399293500767193E-2</v>
      </c>
      <c r="K47" s="245">
        <v>0.34489612242109929</v>
      </c>
      <c r="L47" s="245">
        <v>0.25113182515682753</v>
      </c>
      <c r="M47" s="246">
        <v>13.048999999999999</v>
      </c>
      <c r="N47" s="247">
        <v>0.34638872435424484</v>
      </c>
      <c r="O47" s="247">
        <v>6.2349970383764068</v>
      </c>
      <c r="P47" s="248">
        <v>3</v>
      </c>
      <c r="Q47" s="249">
        <v>2</v>
      </c>
      <c r="R47" s="249">
        <v>36</v>
      </c>
    </row>
  </sheetData>
  <phoneticPr fontId="3" type="noConversion"/>
  <conditionalFormatting sqref="C14:D4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29"/>
  <sheetViews>
    <sheetView showGridLines="0" workbookViewId="0"/>
  </sheetViews>
  <sheetFormatPr defaultRowHeight="13.5"/>
  <cols>
    <col min="12" max="12" width="9.140625" customWidth="1"/>
  </cols>
  <sheetData>
    <row r="1" spans="1:13">
      <c r="A1" s="22"/>
      <c r="B1" s="32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304" t="s">
        <v>745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</row>
    <row r="4" spans="1:13" ht="17.25">
      <c r="A4" s="174" t="s">
        <v>231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</row>
    <row r="5" spans="1:13" ht="26.25">
      <c r="A5" s="171" t="s">
        <v>228</v>
      </c>
    </row>
    <row r="6" spans="1:13" ht="26.25">
      <c r="A6" s="171" t="s">
        <v>229</v>
      </c>
    </row>
    <row r="7" spans="1:13" ht="26.25">
      <c r="A7" s="171"/>
    </row>
    <row r="8" spans="1:13" ht="17.25">
      <c r="A8" s="172" t="s">
        <v>230</v>
      </c>
    </row>
    <row r="9" spans="1:13" ht="40.5">
      <c r="A9" s="231" t="s">
        <v>0</v>
      </c>
      <c r="B9" s="232" t="s">
        <v>74</v>
      </c>
      <c r="C9" s="233" t="s">
        <v>65</v>
      </c>
      <c r="D9" s="233" t="s">
        <v>166</v>
      </c>
      <c r="E9" s="234" t="s">
        <v>152</v>
      </c>
      <c r="F9" s="232" t="s">
        <v>157</v>
      </c>
      <c r="G9" s="234" t="s">
        <v>155</v>
      </c>
      <c r="H9" s="234" t="s">
        <v>159</v>
      </c>
      <c r="I9" s="235" t="s">
        <v>161</v>
      </c>
      <c r="J9" s="234" t="s">
        <v>11</v>
      </c>
      <c r="K9" s="234" t="s">
        <v>12</v>
      </c>
      <c r="L9" s="234" t="s">
        <v>13</v>
      </c>
      <c r="M9" s="234" t="s">
        <v>224</v>
      </c>
    </row>
    <row r="10" spans="1:13" ht="16.5">
      <c r="A10" s="237" t="s">
        <v>118</v>
      </c>
      <c r="B10" s="238" t="s">
        <v>431</v>
      </c>
      <c r="C10" s="239" t="s">
        <v>67</v>
      </c>
      <c r="D10" s="240">
        <v>0.84533525463615411</v>
      </c>
      <c r="E10" s="241">
        <v>7979</v>
      </c>
      <c r="F10" s="242" t="s">
        <v>124</v>
      </c>
      <c r="G10" s="250" t="s">
        <v>259</v>
      </c>
      <c r="H10" s="243">
        <v>4</v>
      </c>
      <c r="I10" s="244">
        <v>2175.5680000000002</v>
      </c>
      <c r="J10" s="245">
        <v>1.5366303017609426E-2</v>
      </c>
      <c r="K10" s="245">
        <v>0.48296958999376255</v>
      </c>
      <c r="L10" s="245">
        <v>0.40495171835585003</v>
      </c>
      <c r="M10" s="251">
        <v>108</v>
      </c>
    </row>
    <row r="11" spans="1:13" ht="16.5">
      <c r="A11" s="237" t="s">
        <v>118</v>
      </c>
      <c r="B11" s="238" t="s">
        <v>179</v>
      </c>
      <c r="C11" s="239" t="s">
        <v>68</v>
      </c>
      <c r="D11" s="240">
        <v>0.91544031010565197</v>
      </c>
      <c r="E11" s="241">
        <v>5902</v>
      </c>
      <c r="F11" s="242" t="s">
        <v>125</v>
      </c>
      <c r="G11" s="250" t="s">
        <v>266</v>
      </c>
      <c r="H11" s="243">
        <v>13</v>
      </c>
      <c r="I11" s="244">
        <v>2274.7190000000001</v>
      </c>
      <c r="J11" s="245">
        <v>8.9938710475456398E-3</v>
      </c>
      <c r="K11" s="245">
        <v>0.38970848738104497</v>
      </c>
      <c r="L11" s="245">
        <v>0.21233391904670423</v>
      </c>
      <c r="M11" s="251">
        <v>33</v>
      </c>
    </row>
    <row r="12" spans="1:13" ht="16.5">
      <c r="A12" s="237" t="s">
        <v>118</v>
      </c>
      <c r="B12" s="238" t="s">
        <v>178</v>
      </c>
      <c r="C12" s="239" t="s">
        <v>69</v>
      </c>
      <c r="D12" s="240">
        <v>0.8719339537496289</v>
      </c>
      <c r="E12" s="241">
        <v>30</v>
      </c>
      <c r="F12" s="242" t="s">
        <v>124</v>
      </c>
      <c r="G12" s="250" t="s">
        <v>214</v>
      </c>
      <c r="H12" s="243">
        <v>3</v>
      </c>
      <c r="I12" s="244">
        <v>2187.2799999999997</v>
      </c>
      <c r="J12" s="245">
        <v>4.251824452301687E-3</v>
      </c>
      <c r="K12" s="245">
        <v>0.46942086300922087</v>
      </c>
      <c r="L12" s="245">
        <v>0.40689806517684063</v>
      </c>
      <c r="M12" s="251">
        <v>125</v>
      </c>
    </row>
    <row r="13" spans="1:13" ht="16.5">
      <c r="A13" s="237" t="s">
        <v>118</v>
      </c>
      <c r="B13" s="238" t="s">
        <v>462</v>
      </c>
      <c r="C13" s="239" t="s">
        <v>68</v>
      </c>
      <c r="D13" s="240">
        <v>0.94969115590609132</v>
      </c>
      <c r="E13" s="241">
        <v>8642</v>
      </c>
      <c r="F13" s="242" t="s">
        <v>121</v>
      </c>
      <c r="G13" s="250" t="s">
        <v>211</v>
      </c>
      <c r="H13" s="243">
        <v>2</v>
      </c>
      <c r="I13" s="244">
        <v>2058.5639999999999</v>
      </c>
      <c r="J13" s="245">
        <v>1.941536307666835E-2</v>
      </c>
      <c r="K13" s="245">
        <v>0.44007463974258593</v>
      </c>
      <c r="L13" s="245">
        <v>0.47848888837072839</v>
      </c>
      <c r="M13" s="251">
        <v>178</v>
      </c>
    </row>
    <row r="14" spans="1:13" ht="16.5">
      <c r="A14" s="237" t="s">
        <v>118</v>
      </c>
      <c r="B14" s="238" t="s">
        <v>638</v>
      </c>
      <c r="C14" s="239" t="s">
        <v>70</v>
      </c>
      <c r="D14" s="240">
        <v>0.77614678407756676</v>
      </c>
      <c r="E14" s="241">
        <v>2065</v>
      </c>
      <c r="F14" s="242" t="s">
        <v>121</v>
      </c>
      <c r="G14" s="250" t="s">
        <v>254</v>
      </c>
      <c r="H14" s="243">
        <v>12</v>
      </c>
      <c r="I14" s="244">
        <v>1853.748</v>
      </c>
      <c r="J14" s="245">
        <v>2.2880102362252713E-2</v>
      </c>
      <c r="K14" s="245">
        <v>0.46249408901879074</v>
      </c>
      <c r="L14" s="245">
        <v>0.42292695663056684</v>
      </c>
      <c r="M14" s="251">
        <v>114</v>
      </c>
    </row>
    <row r="15" spans="1:13" ht="16.5">
      <c r="A15" s="237" t="s">
        <v>118</v>
      </c>
      <c r="B15" s="238" t="s">
        <v>184</v>
      </c>
      <c r="C15" s="239" t="s">
        <v>67</v>
      </c>
      <c r="D15" s="240">
        <v>0.80034482758620695</v>
      </c>
      <c r="E15" s="241">
        <v>3233</v>
      </c>
      <c r="F15" s="242" t="s">
        <v>128</v>
      </c>
      <c r="G15" s="250" t="s">
        <v>212</v>
      </c>
      <c r="H15" s="243">
        <v>1</v>
      </c>
      <c r="I15" s="244">
        <v>2321.558</v>
      </c>
      <c r="J15" s="245">
        <v>2.4323415242987482E-2</v>
      </c>
      <c r="K15" s="245">
        <v>0.39802911807017261</v>
      </c>
      <c r="L15" s="245">
        <v>0.19685056328551775</v>
      </c>
      <c r="M15" s="251">
        <v>51</v>
      </c>
    </row>
    <row r="16" spans="1:13" ht="16.5">
      <c r="A16" s="237" t="s">
        <v>118</v>
      </c>
      <c r="B16" s="238" t="s">
        <v>186</v>
      </c>
      <c r="C16" s="239" t="s">
        <v>69</v>
      </c>
      <c r="D16" s="240">
        <v>0.86999412816605048</v>
      </c>
      <c r="E16" s="241">
        <v>8345</v>
      </c>
      <c r="F16" s="242" t="s">
        <v>128</v>
      </c>
      <c r="G16" s="250" t="s">
        <v>212</v>
      </c>
      <c r="H16" s="243">
        <v>7</v>
      </c>
      <c r="I16" s="244">
        <v>2238.556</v>
      </c>
      <c r="J16" s="245">
        <v>3.4290278997419057E-2</v>
      </c>
      <c r="K16" s="245">
        <v>0.3590740655787597</v>
      </c>
      <c r="L16" s="245">
        <v>0.256415296289215</v>
      </c>
      <c r="M16" s="251">
        <v>42</v>
      </c>
    </row>
    <row r="17" spans="1:13" ht="16.5">
      <c r="A17" s="237" t="s">
        <v>118</v>
      </c>
      <c r="B17" s="238" t="s">
        <v>352</v>
      </c>
      <c r="C17" s="239" t="s">
        <v>69</v>
      </c>
      <c r="D17" s="240">
        <v>0.87047583903450521</v>
      </c>
      <c r="E17" s="241">
        <v>9881</v>
      </c>
      <c r="F17" s="242" t="s">
        <v>128</v>
      </c>
      <c r="G17" s="250" t="s">
        <v>220</v>
      </c>
      <c r="H17" s="243">
        <v>8</v>
      </c>
      <c r="I17" s="244">
        <v>2473.3339999999998</v>
      </c>
      <c r="J17" s="245">
        <v>1.568786298169848E-2</v>
      </c>
      <c r="K17" s="245">
        <v>0.35195718432039025</v>
      </c>
      <c r="L17" s="245">
        <v>0.34326136300232807</v>
      </c>
      <c r="M17" s="251">
        <v>37</v>
      </c>
    </row>
    <row r="18" spans="1:13" ht="16.5">
      <c r="A18" s="237" t="s">
        <v>118</v>
      </c>
      <c r="B18" s="238" t="s">
        <v>678</v>
      </c>
      <c r="C18" s="239" t="s">
        <v>68</v>
      </c>
      <c r="D18" s="240">
        <v>0.90301737022444395</v>
      </c>
      <c r="E18" s="241">
        <v>3259</v>
      </c>
      <c r="F18" s="242" t="s">
        <v>128</v>
      </c>
      <c r="G18" s="250" t="s">
        <v>218</v>
      </c>
      <c r="H18" s="243">
        <v>6</v>
      </c>
      <c r="I18" s="244">
        <v>762.07500000000005</v>
      </c>
      <c r="J18" s="245">
        <v>9.1334908147663735E-2</v>
      </c>
      <c r="K18" s="245">
        <v>0.32826828703822714</v>
      </c>
      <c r="L18" s="245">
        <v>0.22307515664468719</v>
      </c>
      <c r="M18" s="251">
        <v>33</v>
      </c>
    </row>
    <row r="19" spans="1:13" ht="16.5">
      <c r="A19" s="237" t="s">
        <v>118</v>
      </c>
      <c r="B19" s="238" t="s">
        <v>423</v>
      </c>
      <c r="C19" s="239" t="s">
        <v>68</v>
      </c>
      <c r="D19" s="240">
        <v>0.94739130434782604</v>
      </c>
      <c r="E19" s="241">
        <v>2429</v>
      </c>
      <c r="F19" s="242" t="s">
        <v>124</v>
      </c>
      <c r="G19" s="250" t="s">
        <v>259</v>
      </c>
      <c r="H19" s="243">
        <v>1</v>
      </c>
      <c r="I19" s="244">
        <v>1054.037</v>
      </c>
      <c r="J19" s="245">
        <v>3.4366895206558467E-3</v>
      </c>
      <c r="K19" s="245">
        <v>0.50279068720025599</v>
      </c>
      <c r="L19" s="245">
        <v>0.45903781601653276</v>
      </c>
      <c r="M19" s="251">
        <v>69</v>
      </c>
    </row>
    <row r="20" spans="1:13" ht="16.5">
      <c r="A20" s="237" t="s">
        <v>118</v>
      </c>
      <c r="B20" s="238" t="s">
        <v>688</v>
      </c>
      <c r="C20" s="239" t="s">
        <v>70</v>
      </c>
      <c r="D20" s="240">
        <v>0.75742910201462677</v>
      </c>
      <c r="E20" s="241">
        <v>4030</v>
      </c>
      <c r="F20" s="242" t="s">
        <v>124</v>
      </c>
      <c r="G20" s="250" t="s">
        <v>222</v>
      </c>
      <c r="H20" s="243">
        <v>8</v>
      </c>
      <c r="I20" s="244">
        <v>2326.1490000000003</v>
      </c>
      <c r="J20" s="245">
        <v>1.4520146468833635E-2</v>
      </c>
      <c r="K20" s="245">
        <v>0.4816723066916338</v>
      </c>
      <c r="L20" s="245">
        <v>0.43075486565993842</v>
      </c>
      <c r="M20" s="251">
        <v>161</v>
      </c>
    </row>
    <row r="21" spans="1:13" ht="16.5">
      <c r="A21" s="237" t="s">
        <v>118</v>
      </c>
      <c r="B21" s="238" t="s">
        <v>189</v>
      </c>
      <c r="C21" s="239" t="s">
        <v>67</v>
      </c>
      <c r="D21" s="240">
        <v>0.82289607906807816</v>
      </c>
      <c r="E21" s="241">
        <v>1002</v>
      </c>
      <c r="F21" s="242" t="s">
        <v>127</v>
      </c>
      <c r="G21" s="250" t="s">
        <v>223</v>
      </c>
      <c r="H21" s="243">
        <v>9</v>
      </c>
      <c r="I21" s="244">
        <v>2150.2889999999998</v>
      </c>
      <c r="J21" s="245">
        <v>2.2338547608663686E-2</v>
      </c>
      <c r="K21" s="245">
        <v>0.41523635271155801</v>
      </c>
      <c r="L21" s="245">
        <v>0.29670430346804544</v>
      </c>
      <c r="M21" s="251">
        <v>82</v>
      </c>
    </row>
    <row r="22" spans="1:13" ht="16.5">
      <c r="A22" s="237" t="s">
        <v>118</v>
      </c>
      <c r="B22" s="238" t="s">
        <v>190</v>
      </c>
      <c r="C22" s="239" t="s">
        <v>67</v>
      </c>
      <c r="D22" s="240">
        <v>0.83029178095039069</v>
      </c>
      <c r="E22" s="241">
        <v>4558</v>
      </c>
      <c r="F22" s="242" t="s">
        <v>128</v>
      </c>
      <c r="G22" s="250" t="s">
        <v>268</v>
      </c>
      <c r="H22" s="243">
        <v>8</v>
      </c>
      <c r="I22" s="244">
        <v>1964.9539999999997</v>
      </c>
      <c r="J22" s="245">
        <v>2.2241511125668658E-2</v>
      </c>
      <c r="K22" s="245">
        <v>0.40529093600903676</v>
      </c>
      <c r="L22" s="245">
        <v>0.33944814993124522</v>
      </c>
      <c r="M22" s="251">
        <v>60</v>
      </c>
    </row>
    <row r="23" spans="1:13" ht="16.5">
      <c r="A23" s="237" t="s">
        <v>118</v>
      </c>
      <c r="B23" s="238" t="s">
        <v>191</v>
      </c>
      <c r="C23" s="239" t="s">
        <v>69</v>
      </c>
      <c r="D23" s="240">
        <v>0.88052937149756128</v>
      </c>
      <c r="E23" s="241">
        <v>5248</v>
      </c>
      <c r="F23" s="242" t="s">
        <v>120</v>
      </c>
      <c r="G23" s="250" t="s">
        <v>556</v>
      </c>
      <c r="H23" s="243">
        <v>8</v>
      </c>
      <c r="I23" s="244">
        <v>1954.7060000000001</v>
      </c>
      <c r="J23" s="245">
        <v>2.2062331702482972E-2</v>
      </c>
      <c r="K23" s="245">
        <v>0.46247118196841097</v>
      </c>
      <c r="L23" s="245">
        <v>0.48702951388622434</v>
      </c>
      <c r="M23" s="251">
        <v>161</v>
      </c>
    </row>
    <row r="24" spans="1:13" ht="16.5">
      <c r="A24" s="237" t="s">
        <v>118</v>
      </c>
      <c r="B24" s="238" t="s">
        <v>376</v>
      </c>
      <c r="C24" s="239" t="s">
        <v>68</v>
      </c>
      <c r="D24" s="240">
        <v>0.90666666666666673</v>
      </c>
      <c r="E24" s="241">
        <v>8348</v>
      </c>
      <c r="F24" s="242" t="s">
        <v>123</v>
      </c>
      <c r="G24" s="250" t="s">
        <v>256</v>
      </c>
      <c r="H24" s="243">
        <v>1</v>
      </c>
      <c r="I24" s="244">
        <v>1398.634</v>
      </c>
      <c r="J24" s="245">
        <v>1.987509957664672E-2</v>
      </c>
      <c r="K24" s="245">
        <v>0.46228000896754101</v>
      </c>
      <c r="L24" s="245">
        <v>0.46616913359749584</v>
      </c>
      <c r="M24" s="251">
        <v>85</v>
      </c>
    </row>
    <row r="25" spans="1:13" ht="16.5">
      <c r="A25" s="237" t="s">
        <v>118</v>
      </c>
      <c r="B25" s="238" t="s">
        <v>473</v>
      </c>
      <c r="C25" s="239" t="s">
        <v>67</v>
      </c>
      <c r="D25" s="240">
        <v>0.80914882557462919</v>
      </c>
      <c r="E25" s="241">
        <v>1832</v>
      </c>
      <c r="F25" s="242" t="s">
        <v>128</v>
      </c>
      <c r="G25" s="250" t="s">
        <v>271</v>
      </c>
      <c r="H25" s="243">
        <v>8</v>
      </c>
      <c r="I25" s="244">
        <v>2423.808</v>
      </c>
      <c r="J25" s="245">
        <v>2.4698235470328869E-2</v>
      </c>
      <c r="K25" s="245">
        <v>0.44919977190264432</v>
      </c>
      <c r="L25" s="245">
        <v>0.37626742712294042</v>
      </c>
      <c r="M25" s="251">
        <v>152</v>
      </c>
    </row>
    <row r="26" spans="1:13" ht="16.5">
      <c r="A26" s="237" t="s">
        <v>118</v>
      </c>
      <c r="B26" s="238" t="s">
        <v>464</v>
      </c>
      <c r="C26" s="239" t="s">
        <v>69</v>
      </c>
      <c r="D26" s="240">
        <v>0.88680137866038877</v>
      </c>
      <c r="E26" s="241">
        <v>5512</v>
      </c>
      <c r="F26" s="242" t="s">
        <v>127</v>
      </c>
      <c r="G26" s="250" t="s">
        <v>210</v>
      </c>
      <c r="H26" s="243">
        <v>11</v>
      </c>
      <c r="I26" s="244">
        <v>1529.712</v>
      </c>
      <c r="J26" s="245">
        <v>1.2237576247593439E-2</v>
      </c>
      <c r="K26" s="245">
        <v>0.41693839467203037</v>
      </c>
      <c r="L26" s="245">
        <v>0.28449943617384466</v>
      </c>
      <c r="M26" s="251">
        <v>53</v>
      </c>
    </row>
    <row r="27" spans="1:13" ht="16.5">
      <c r="A27" s="237" t="s">
        <v>118</v>
      </c>
      <c r="B27" s="238" t="s">
        <v>381</v>
      </c>
      <c r="C27" s="239" t="s">
        <v>69</v>
      </c>
      <c r="D27" s="240">
        <v>0.86933333333333329</v>
      </c>
      <c r="E27" s="241">
        <v>2278</v>
      </c>
      <c r="F27" s="242" t="s">
        <v>122</v>
      </c>
      <c r="G27" s="250" t="s">
        <v>215</v>
      </c>
      <c r="H27" s="243">
        <v>1</v>
      </c>
      <c r="I27" s="244">
        <v>2058.2449999999999</v>
      </c>
      <c r="J27" s="245">
        <v>5.3876437072813439E-3</v>
      </c>
      <c r="K27" s="245">
        <v>0.50639978680048858</v>
      </c>
      <c r="L27" s="245">
        <v>0.45329880553578417</v>
      </c>
      <c r="M27" s="251">
        <v>163</v>
      </c>
    </row>
    <row r="28" spans="1:13" ht="16.5">
      <c r="A28" s="237" t="s">
        <v>118</v>
      </c>
      <c r="B28" s="238" t="s">
        <v>385</v>
      </c>
      <c r="C28" s="239" t="s">
        <v>70</v>
      </c>
      <c r="D28" s="240">
        <v>0.72599999999999998</v>
      </c>
      <c r="E28" s="241">
        <v>3019</v>
      </c>
      <c r="F28" s="242" t="s">
        <v>127</v>
      </c>
      <c r="G28" s="250" t="s">
        <v>210</v>
      </c>
      <c r="H28" s="243">
        <v>1</v>
      </c>
      <c r="I28" s="244">
        <v>735.06</v>
      </c>
      <c r="J28" s="245">
        <v>1.073269174118649E-2</v>
      </c>
      <c r="K28" s="245">
        <v>0.44092305061129</v>
      </c>
      <c r="L28" s="245">
        <v>0.19318150899246322</v>
      </c>
      <c r="M28" s="251">
        <v>44</v>
      </c>
    </row>
    <row r="29" spans="1:13" ht="16.5">
      <c r="A29" s="237" t="s">
        <v>118</v>
      </c>
      <c r="B29" s="238" t="s">
        <v>466</v>
      </c>
      <c r="C29" s="239" t="s">
        <v>68</v>
      </c>
      <c r="D29" s="240">
        <v>0.92543478260869561</v>
      </c>
      <c r="E29" s="241">
        <v>8220</v>
      </c>
      <c r="F29" s="242" t="s">
        <v>124</v>
      </c>
      <c r="G29" s="250" t="s">
        <v>214</v>
      </c>
      <c r="H29" s="243">
        <v>1</v>
      </c>
      <c r="I29" s="244">
        <v>2046.355</v>
      </c>
      <c r="J29" s="245">
        <v>1.1350391708709353E-2</v>
      </c>
      <c r="K29" s="245">
        <v>0.42973336451081873</v>
      </c>
      <c r="L29" s="245">
        <v>0.42123678442889917</v>
      </c>
      <c r="M29" s="251">
        <v>64</v>
      </c>
    </row>
  </sheetData>
  <mergeCells count="1">
    <mergeCell ref="A2:M2"/>
  </mergeCells>
  <phoneticPr fontId="3" type="noConversion"/>
  <conditionalFormatting sqref="C10:D29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2024-11-04T04:19:07Z</dcterms:modified>
</cp:coreProperties>
</file>