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10월\"/>
    </mc:Choice>
  </mc:AlternateContent>
  <xr:revisionPtr revIDLastSave="0" documentId="13_ncr:1_{67E2A122-87E2-47FC-82F9-DCA31F76F7AE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명단'!$A$13:$R$72</definedName>
    <definedName name="_xlnm._FilterDatabase" localSheetId="7" hidden="1">'급감속과다 명단'!$A$13:$K$40</definedName>
    <definedName name="_xlnm._FilterDatabase" localSheetId="4" hidden="1">운전자별!$A$4:$BR$98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운전자별!$A$1:$R$108</definedName>
    <definedName name="_xlnm.Print_Area" localSheetId="1">종합!$A$1:$L$151</definedName>
    <definedName name="_xlnm.Print_Area" localSheetId="3">차량별!$A$1:$T$59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" i="7" l="1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I141" i="12"/>
  <c r="A7" i="7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F50" i="60" l="1"/>
  <c r="F46" i="60"/>
  <c r="F42" i="60"/>
  <c r="F38" i="60"/>
  <c r="F39" i="60"/>
  <c r="F27" i="60"/>
  <c r="F11" i="60"/>
  <c r="F31" i="60"/>
  <c r="F35" i="60"/>
  <c r="F19" i="60"/>
  <c r="F15" i="60"/>
  <c r="F47" i="60"/>
  <c r="F43" i="60"/>
  <c r="F28" i="60"/>
  <c r="F24" i="60"/>
  <c r="F20" i="60"/>
  <c r="F16" i="60"/>
  <c r="F32" i="60"/>
  <c r="F12" i="60"/>
  <c r="F51" i="60"/>
  <c r="F23" i="60"/>
  <c r="F5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2" i="60"/>
  <c r="F48" i="60"/>
  <c r="F44" i="60"/>
  <c r="F40" i="60"/>
  <c r="F36" i="60"/>
  <c r="J53" i="12" a="1"/>
  <c r="J53" i="12" l="1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42" i="12" l="1"/>
  <c r="B143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43" i="12" l="1"/>
  <c r="I143" i="12"/>
  <c r="H143" i="12"/>
  <c r="G143" i="12"/>
  <c r="F143" i="12"/>
  <c r="E143" i="12"/>
  <c r="D143" i="12"/>
  <c r="I142" i="12"/>
  <c r="H142" i="12"/>
  <c r="G142" i="12"/>
  <c r="F142" i="12"/>
  <c r="D142" i="12"/>
  <c r="E142" i="12"/>
  <c r="J142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8" i="12" l="1"/>
  <c r="E138" i="12" l="1"/>
  <c r="D138" i="12"/>
  <c r="J138" i="12"/>
  <c r="H138" i="12"/>
  <c r="G138" i="12"/>
  <c r="I138" i="12"/>
  <c r="F138" i="12"/>
  <c r="B139" i="12"/>
  <c r="B140" i="12"/>
  <c r="I140" i="12" s="1"/>
  <c r="B141" i="12"/>
  <c r="F139" i="12" l="1"/>
  <c r="E139" i="12"/>
  <c r="D139" i="12"/>
  <c r="I139" i="12"/>
  <c r="J139" i="12"/>
  <c r="H139" i="12"/>
  <c r="G139" i="12"/>
  <c r="H141" i="12"/>
  <c r="G141" i="12"/>
  <c r="F141" i="12"/>
  <c r="E141" i="12"/>
  <c r="J141" i="12"/>
  <c r="D141" i="12"/>
  <c r="G140" i="12"/>
  <c r="F140" i="12"/>
  <c r="J140" i="12"/>
  <c r="H140" i="12"/>
  <c r="E140" i="12"/>
  <c r="D140" i="12"/>
  <c r="J10" i="12"/>
  <c r="J32" i="12" s="1"/>
  <c r="K28" i="12"/>
  <c r="D28" i="12" l="1"/>
  <c r="F53" i="12" a="1"/>
  <c r="H53" i="12" a="1"/>
  <c r="D53" i="12" a="1"/>
  <c r="G53" i="12" a="1"/>
  <c r="I53" i="12" a="1"/>
  <c r="E53" i="12" a="1"/>
  <c r="N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<sst xmlns="http://schemas.openxmlformats.org/spreadsheetml/2006/main" count="3291" uniqueCount="672">
  <si>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</si>
  <si>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</si>
  <si>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</si>
  <si>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</si>
  <si>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</si>
  <si>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</si>
  <si>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</si>
  <si>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</si>
  <si>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</si>
  <si>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</si>
  <si>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</si>
  <si>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</si>
  <si>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</si>
  <si>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</si>
  <si>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</si>
  <si>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</si>
  <si>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</si>
  <si>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</si>
  <si>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</si>
  <si>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</si>
  <si>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</si>
  <si>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</si>
  <si>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</si>
  <si>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</si>
  <si>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</si>
  <si>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</si>
  <si>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</si>
  <si>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</si>
  <si>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</si>
  <si>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</si>
  <si>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</si>
  <si>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</si>
  <si>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</si>
  <si>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</si>
  <si>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</si>
  <si>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</si>
  <si>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</si>
  <si>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</si>
  <si>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</si>
  <si>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</si>
  <si>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</si>
  <si>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</si>
  <si>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</si>
  <si>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</si>
  <si>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</si>
  <si>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</si>
  <si>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</si>
  <si>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</si>
  <si>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</si>
  <si>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</si>
  <si>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</si>
  <si>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</si>
  <si>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</si>
  <si>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</si>
  <si>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</si>
  <si>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</si>
  <si>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</si>
  <si>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</si>
  <si>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</si>
  <si>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</si>
  <si>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</si>
  <si>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</si>
  <si>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</si>
  <si>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</si>
  <si>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</si>
  <si>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</si>
  <si>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</si>
  <si>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</si>
  <si>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</si>
  <si>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</si>
  <si>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</si>
  <si>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</si>
  <si>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</si>
  <si>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</si>
  <si>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</si>
  <si>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</si>
  <si>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</si>
  <si>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</si>
  <si>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</si>
  <si>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</si>
  <si>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</si>
  <si>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</si>
  <si>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</si>
  <si>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</si>
  <si>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</si>
  <si>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</si>
  <si>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</si>
  <si>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</si>
  <si>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</si>
  <si>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</si>
  <si>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</si>
  <si>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</si>
  <si>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</si>
  <si>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</si>
  <si>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</si>
  <si>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</si>
  <si>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</si>
  <si>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</si>
  <si>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</si>
  <si>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</si>
  <si>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</si>
  <si>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</si>
  <si>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</si>
  <si>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</si>
  <si>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</si>
  <si>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</si>
  <si>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</si>
  <si>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</si>
  <si>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</si>
  <si>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</si>
  <si>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</si>
  <si>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</si>
  <si>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</si>
  <si>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</si>
  <si>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</si>
  <si>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</si>
  <si>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</si>
  <si>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도영운수</t>
  </si>
  <si>
    <t>35</t>
  </si>
  <si>
    <t>523</t>
  </si>
  <si>
    <t>55</t>
  </si>
  <si>
    <t>65</t>
  </si>
  <si>
    <t>65-1</t>
  </si>
  <si>
    <t>순환46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</si>
  <si>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</si>
  <si>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</si>
  <si>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</si>
  <si>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</si>
  <si>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</si>
  <si>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</si>
  <si>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</si>
  <si>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</si>
  <si>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</si>
  <si>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</si>
  <si>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</si>
  <si>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</si>
  <si>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</si>
  <si>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</si>
  <si>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</si>
  <si>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</si>
  <si>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</si>
  <si>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</si>
  <si>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</si>
  <si>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</si>
  <si>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</si>
  <si>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</si>
  <si>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</si>
  <si>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</si>
  <si>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</si>
  <si>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</si>
  <si>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</si>
  <si>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</si>
  <si>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</si>
  <si>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</si>
  <si>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</si>
  <si>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</si>
  <si>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</si>
  <si>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</si>
  <si>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</si>
  <si>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</si>
  <si>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</si>
  <si>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</si>
  <si>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</si>
  <si>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</si>
  <si>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</si>
  <si>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</si>
  <si>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</si>
  <si>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</si>
  <si>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</si>
  <si>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</si>
  <si>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</si>
  <si>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</si>
  <si>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</si>
  <si>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</si>
  <si>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</si>
  <si>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</si>
  <si>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</si>
  <si>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</si>
  <si>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</si>
  <si>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</si>
  <si>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</si>
  <si>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</si>
  <si>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</si>
  <si>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</si>
  <si>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</si>
  <si>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</si>
  <si>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</si>
  <si>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</si>
  <si>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</si>
  <si>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</si>
  <si>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</si>
  <si>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</si>
  <si>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운전자코드</t>
  </si>
  <si>
    <t>맥스거리코드</t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</si>
  <si>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</si>
  <si>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</si>
  <si>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</si>
  <si>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</si>
  <si>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</si>
  <si>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71바5852</t>
  </si>
  <si>
    <t>71바5853</t>
  </si>
  <si>
    <t>71바5854</t>
  </si>
  <si>
    <t>71바5855</t>
  </si>
  <si>
    <t>71바5861</t>
  </si>
  <si>
    <t>71바5864</t>
  </si>
  <si>
    <t>71바5865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</si>
  <si>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</si>
  <si>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</si>
  <si>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</si>
  <si>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</si>
  <si>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</si>
  <si>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</si>
  <si>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</si>
  <si>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</si>
  <si>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</si>
  <si>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70바3910</t>
  </si>
  <si>
    <t>70바3911</t>
  </si>
  <si>
    <t>71바5859</t>
  </si>
  <si>
    <t>도영운수523C1</t>
  </si>
  <si>
    <t>71바5862</t>
  </si>
  <si>
    <t>71바5863</t>
  </si>
  <si>
    <t>71바5884</t>
  </si>
  <si>
    <t>71바5894</t>
  </si>
  <si>
    <t>70바3906</t>
  </si>
  <si>
    <t>5555</t>
  </si>
  <si>
    <t>71바5880</t>
  </si>
  <si>
    <t>71바5897</t>
  </si>
  <si>
    <t>도영운수55B1</t>
  </si>
  <si>
    <t>71바5898</t>
  </si>
  <si>
    <t>71바5900</t>
  </si>
  <si>
    <t>71바5877</t>
  </si>
  <si>
    <t>6565</t>
  </si>
  <si>
    <t>71바5878</t>
  </si>
  <si>
    <t>71바5879</t>
  </si>
  <si>
    <t>도영운수65S1</t>
  </si>
  <si>
    <t>71바5885</t>
  </si>
  <si>
    <t>71바5887</t>
  </si>
  <si>
    <t>71바5888</t>
  </si>
  <si>
    <t>도영운수65C1</t>
  </si>
  <si>
    <t>75아1109</t>
  </si>
  <si>
    <t>71바5860</t>
  </si>
  <si>
    <t>71바5881</t>
  </si>
  <si>
    <t>71바5882</t>
  </si>
  <si>
    <t>71바5883</t>
  </si>
  <si>
    <t>71바5889</t>
  </si>
  <si>
    <t>71바5893</t>
  </si>
  <si>
    <t>71바5896</t>
  </si>
  <si>
    <t>70바3903</t>
  </si>
  <si>
    <t>순환46순환46</t>
  </si>
  <si>
    <t>70바3905</t>
  </si>
  <si>
    <t>71바5856</t>
  </si>
  <si>
    <t>71바5868</t>
  </si>
  <si>
    <t>71바5870</t>
  </si>
  <si>
    <t>예비예비</t>
  </si>
  <si>
    <t>고병연</t>
  </si>
  <si>
    <t>506551</t>
  </si>
  <si>
    <t>곽인근</t>
  </si>
  <si>
    <t>5067759</t>
  </si>
  <si>
    <t>김명석</t>
  </si>
  <si>
    <t>5063405</t>
  </si>
  <si>
    <t>김범영</t>
  </si>
  <si>
    <t>5066128</t>
  </si>
  <si>
    <t>김봉환</t>
  </si>
  <si>
    <t>5065115</t>
  </si>
  <si>
    <t>김상용</t>
  </si>
  <si>
    <t>506305</t>
  </si>
  <si>
    <t>김영복</t>
  </si>
  <si>
    <t>5066269</t>
  </si>
  <si>
    <t>김인기</t>
  </si>
  <si>
    <t>5065022</t>
  </si>
  <si>
    <t>김재형</t>
  </si>
  <si>
    <t>506329</t>
  </si>
  <si>
    <t>김정식</t>
  </si>
  <si>
    <t>5061711</t>
  </si>
  <si>
    <t>김종광</t>
  </si>
  <si>
    <t>5065689</t>
  </si>
  <si>
    <t>김진용</t>
  </si>
  <si>
    <t>506825</t>
  </si>
  <si>
    <t>김진욱</t>
  </si>
  <si>
    <t>5061929</t>
  </si>
  <si>
    <t>5068592</t>
  </si>
  <si>
    <t>나인웅</t>
  </si>
  <si>
    <t>5063341</t>
  </si>
  <si>
    <t>박갑수</t>
  </si>
  <si>
    <t>506651</t>
  </si>
  <si>
    <t>박기철</t>
  </si>
  <si>
    <t>5069247</t>
  </si>
  <si>
    <t>박동춘</t>
  </si>
  <si>
    <t>5068057</t>
  </si>
  <si>
    <t>박상선</t>
  </si>
  <si>
    <t>5068908</t>
  </si>
  <si>
    <t>박상하</t>
  </si>
  <si>
    <t>5068565</t>
  </si>
  <si>
    <t>박용이</t>
  </si>
  <si>
    <t>5061170</t>
  </si>
  <si>
    <t>박이락</t>
  </si>
  <si>
    <t>5067278</t>
  </si>
  <si>
    <t>박주원</t>
  </si>
  <si>
    <t>5061679</t>
  </si>
  <si>
    <t>백운상</t>
  </si>
  <si>
    <t>5064138</t>
  </si>
  <si>
    <t>백진경</t>
  </si>
  <si>
    <t>5061407</t>
  </si>
  <si>
    <t>손이성</t>
  </si>
  <si>
    <t>5063117</t>
  </si>
  <si>
    <t>송인관</t>
  </si>
  <si>
    <t>5064097</t>
  </si>
  <si>
    <t>송정현</t>
  </si>
  <si>
    <t>5065281</t>
  </si>
  <si>
    <t>송정환</t>
  </si>
  <si>
    <t>5069919</t>
  </si>
  <si>
    <t>심준섭</t>
  </si>
  <si>
    <t>50610</t>
  </si>
  <si>
    <t>안정원</t>
  </si>
  <si>
    <t>5062612</t>
  </si>
  <si>
    <t>양금수</t>
  </si>
  <si>
    <t>5064283</t>
  </si>
  <si>
    <t>옥현준</t>
  </si>
  <si>
    <t>5068328</t>
  </si>
  <si>
    <t>우용일</t>
  </si>
  <si>
    <t>5061245</t>
  </si>
  <si>
    <t>유영근</t>
  </si>
  <si>
    <t>5066334</t>
  </si>
  <si>
    <t>유영민</t>
  </si>
  <si>
    <t>5066189</t>
  </si>
  <si>
    <t>유재옥</t>
  </si>
  <si>
    <t>5066907</t>
  </si>
  <si>
    <t>이광철</t>
  </si>
  <si>
    <t>5064466</t>
  </si>
  <si>
    <t>이기훈</t>
  </si>
  <si>
    <t>5061167</t>
  </si>
  <si>
    <t>이배환</t>
  </si>
  <si>
    <t>5067063</t>
  </si>
  <si>
    <t>이병창</t>
  </si>
  <si>
    <t>506508</t>
  </si>
  <si>
    <t>이상용</t>
  </si>
  <si>
    <t>5069987</t>
  </si>
  <si>
    <t>이석규</t>
  </si>
  <si>
    <t>5061803</t>
  </si>
  <si>
    <t>이석찬</t>
  </si>
  <si>
    <t>5069872</t>
  </si>
  <si>
    <t>이승기</t>
  </si>
  <si>
    <t>5069046</t>
  </si>
  <si>
    <t>이영선</t>
  </si>
  <si>
    <t>5063385</t>
  </si>
  <si>
    <t>이재성</t>
  </si>
  <si>
    <t>5066773</t>
  </si>
  <si>
    <t>이진호</t>
  </si>
  <si>
    <t>5061406</t>
  </si>
  <si>
    <t>이창훈</t>
  </si>
  <si>
    <t>5065336</t>
  </si>
  <si>
    <t>이태현</t>
  </si>
  <si>
    <t>5062661</t>
  </si>
  <si>
    <t>이한승</t>
  </si>
  <si>
    <t>5062576</t>
  </si>
  <si>
    <t>인명호</t>
  </si>
  <si>
    <t>5063598</t>
  </si>
  <si>
    <t>임계주</t>
  </si>
  <si>
    <t>5063923</t>
  </si>
  <si>
    <t>장권순</t>
  </si>
  <si>
    <t>5069270</t>
  </si>
  <si>
    <t>전성일</t>
  </si>
  <si>
    <t>5066338</t>
  </si>
  <si>
    <t>전용범</t>
  </si>
  <si>
    <t>5063218</t>
  </si>
  <si>
    <t>정원</t>
  </si>
  <si>
    <t>506864</t>
  </si>
  <si>
    <t>정진권</t>
  </si>
  <si>
    <t>5066998</t>
  </si>
  <si>
    <t>정현수</t>
  </si>
  <si>
    <t>5065970</t>
  </si>
  <si>
    <t>정흥복</t>
  </si>
  <si>
    <t>5065480</t>
  </si>
  <si>
    <t>조성환</t>
  </si>
  <si>
    <t>5068555</t>
  </si>
  <si>
    <t>지형도</t>
  </si>
  <si>
    <t>5064561</t>
  </si>
  <si>
    <t>75아1054</t>
  </si>
  <si>
    <t>최순경</t>
  </si>
  <si>
    <t>506100</t>
  </si>
  <si>
    <t>최순철</t>
  </si>
  <si>
    <t>5066924</t>
  </si>
  <si>
    <t>최우영</t>
  </si>
  <si>
    <t>5068541</t>
  </si>
  <si>
    <t>최재덕</t>
  </si>
  <si>
    <t>506992</t>
  </si>
  <si>
    <t>한재성</t>
  </si>
  <si>
    <t>5066191</t>
  </si>
  <si>
    <t>홍형표</t>
  </si>
  <si>
    <t>5069880</t>
  </si>
  <si>
    <t>황교민</t>
  </si>
  <si>
    <t>5061945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</si>
  <si>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</si>
  <si>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</si>
  <si>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</si>
  <si>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도영운수35C2</t>
  </si>
  <si>
    <t>도영운수35D1</t>
  </si>
  <si>
    <t>도영운수55C1</t>
  </si>
  <si>
    <t>도영운수65F1</t>
  </si>
  <si>
    <t>도영운수순환46F2</t>
  </si>
  <si>
    <t>도영운수순환46F1</t>
  </si>
  <si>
    <t>정해원</t>
  </si>
  <si>
    <t>506469</t>
  </si>
  <si>
    <t>홍승철</t>
  </si>
  <si>
    <t>5063602</t>
  </si>
  <si>
    <t>71바5858</t>
  </si>
  <si>
    <t>71바5890</t>
  </si>
  <si>
    <t>하덕용</t>
  </si>
  <si>
    <t>5065173</t>
  </si>
  <si>
    <t>도영운수523D3</t>
  </si>
  <si>
    <t>이종수</t>
  </si>
  <si>
    <t>5062447</t>
  </si>
  <si>
    <t>지은우</t>
  </si>
  <si>
    <t>5069993</t>
  </si>
  <si>
    <t>도영운수35D3</t>
  </si>
  <si>
    <t>도영운수55D1</t>
  </si>
  <si>
    <t>정정훈</t>
  </si>
  <si>
    <t>5063787</t>
  </si>
  <si>
    <t>조성오</t>
  </si>
  <si>
    <t>5061742</t>
  </si>
  <si>
    <t>0%(0명)</t>
  </si>
  <si>
    <t>인천전체</t>
  </si>
  <si>
    <t>개선율(유카전)</t>
  </si>
  <si>
    <t>도영운수35F2</t>
  </si>
  <si>
    <t>도영운수35F4</t>
  </si>
  <si>
    <t>도영운수523F2</t>
  </si>
  <si>
    <t>도영운수523F1</t>
  </si>
  <si>
    <t>도영운수55F1</t>
  </si>
  <si>
    <t>도영운수55D3</t>
  </si>
  <si>
    <t>도영운수55D2</t>
  </si>
  <si>
    <t>도영운수65F2</t>
  </si>
  <si>
    <t>도영운수65F4</t>
  </si>
  <si>
    <t>도영운수65F3</t>
  </si>
  <si>
    <t>65-165-1</t>
  </si>
  <si>
    <t>도영운수65-1D2</t>
  </si>
  <si>
    <t>도영운수65-1F2</t>
  </si>
  <si>
    <t>도영운수65-1F3</t>
  </si>
  <si>
    <t>도영운수65-1F4</t>
  </si>
  <si>
    <t>도영운수65-1F1</t>
  </si>
  <si>
    <t>도영운수65-1D3</t>
  </si>
  <si>
    <t>도영운수65-1D1</t>
  </si>
  <si>
    <t>이상</t>
  </si>
  <si>
    <t>도영운수순환46F3</t>
  </si>
  <si>
    <t>NULL</t>
  </si>
  <si>
    <t>506139</t>
  </si>
  <si>
    <t>506828</t>
  </si>
  <si>
    <t>5067101</t>
  </si>
  <si>
    <t>김유선</t>
  </si>
  <si>
    <t>5061422</t>
  </si>
  <si>
    <t>김정광</t>
  </si>
  <si>
    <t>5069926</t>
  </si>
  <si>
    <t>박봉수</t>
  </si>
  <si>
    <t>5068096</t>
  </si>
  <si>
    <t>추경호</t>
  </si>
  <si>
    <t>5068797</t>
  </si>
  <si>
    <t xml:space="preserve"> </t>
    <phoneticPr fontId="2" type="noConversion"/>
  </si>
  <si>
    <t>순위</t>
  </si>
  <si>
    <t>70바3908</t>
  </si>
  <si>
    <t>70바3904</t>
  </si>
  <si>
    <t>김충호</t>
  </si>
  <si>
    <t>5067475</t>
  </si>
  <si>
    <t>서호남</t>
  </si>
  <si>
    <t>5061570</t>
  </si>
  <si>
    <t>유형우</t>
  </si>
  <si>
    <t>5063463</t>
  </si>
  <si>
    <t>유형표</t>
  </si>
  <si>
    <t>정국채</t>
  </si>
  <si>
    <t>5069974</t>
  </si>
  <si>
    <t>주인식</t>
  </si>
  <si>
    <t>5064994</t>
  </si>
  <si>
    <t>황성민</t>
  </si>
  <si>
    <t>5067014</t>
  </si>
  <si>
    <t>분석기간: 24.10.01-24.10.31</t>
  </si>
  <si>
    <t>24'10</t>
    <phoneticPr fontId="2" type="noConversion"/>
  </si>
  <si>
    <t>25위/(32개사)</t>
  </si>
  <si>
    <t>6%(6명)</t>
  </si>
  <si>
    <t>7%(6명)</t>
  </si>
  <si>
    <t>12%(13명)</t>
  </si>
  <si>
    <t>15%(16명)</t>
  </si>
  <si>
    <t>25%(25명)</t>
  </si>
  <si>
    <t>36%(38명)</t>
  </si>
  <si>
    <t>D</t>
    <phoneticPr fontId="2" type="noConversion"/>
  </si>
  <si>
    <t>6%(1명)</t>
  </si>
  <si>
    <t>7%(2명)</t>
  </si>
  <si>
    <t>22%(2명)</t>
  </si>
  <si>
    <t>3%(1명)</t>
  </si>
  <si>
    <t>19%(3명)</t>
  </si>
  <si>
    <t>4%(1명)</t>
  </si>
  <si>
    <t>6%(2명)</t>
  </si>
  <si>
    <t>15%(4명)</t>
  </si>
  <si>
    <t>11%(1명)</t>
  </si>
  <si>
    <t>19%(6명)</t>
  </si>
  <si>
    <t>7%(1명)</t>
  </si>
  <si>
    <t>22%(6명)</t>
  </si>
  <si>
    <t>26%(8명)</t>
  </si>
  <si>
    <t>38%(6명)</t>
  </si>
  <si>
    <t>26%(7명)</t>
  </si>
  <si>
    <t>13%(4명)</t>
  </si>
  <si>
    <t>33%(5명)</t>
  </si>
  <si>
    <t>25%(4명)</t>
  </si>
  <si>
    <t>33%(3명)</t>
  </si>
  <si>
    <t>32%(10명)</t>
  </si>
  <si>
    <t>60%(9명)</t>
  </si>
  <si>
    <t>78%(7명)</t>
  </si>
  <si>
    <t>도영운수35D6</t>
  </si>
  <si>
    <t>▲</t>
  </si>
  <si>
    <t>도영운수35F1</t>
  </si>
  <si>
    <t>=</t>
  </si>
  <si>
    <t>도영운수35B2</t>
  </si>
  <si>
    <t>도영운수35B1</t>
  </si>
  <si>
    <t>도영운수35D4</t>
  </si>
  <si>
    <t>71바5866</t>
  </si>
  <si>
    <t>71바5875</t>
  </si>
  <si>
    <t>도영운수35D5</t>
  </si>
  <si>
    <t>71바5892</t>
  </si>
  <si>
    <t>도영운수35F3</t>
  </si>
  <si>
    <t>도영운수35D2</t>
  </si>
  <si>
    <t>도영운수523D5</t>
  </si>
  <si>
    <t>도영운수523D1</t>
  </si>
  <si>
    <t>70바3909</t>
  </si>
  <si>
    <t>도영운수523C2</t>
  </si>
  <si>
    <t>도영운수523D4</t>
  </si>
  <si>
    <t>도영운수523B1</t>
  </si>
  <si>
    <t>도영운수523B2</t>
  </si>
  <si>
    <t>도영운수55S1</t>
  </si>
  <si>
    <t>도영운수65F5</t>
  </si>
  <si>
    <t>71바5891</t>
  </si>
  <si>
    <t>도영운수65-1F5</t>
  </si>
  <si>
    <t>도영운수65-1D4</t>
  </si>
  <si>
    <t>71바5895</t>
  </si>
  <si>
    <t>도영운수순환46F6</t>
  </si>
  <si>
    <t>도영운수순환46F4</t>
  </si>
  <si>
    <t>도영운수순환46F5</t>
  </si>
  <si>
    <t>예비</t>
  </si>
  <si>
    <t>도영운수예비B4</t>
  </si>
  <si>
    <t>5061392860.579</t>
  </si>
  <si>
    <t>506546</t>
  </si>
  <si>
    <t>5065461000.259</t>
  </si>
  <si>
    <t>5068282213.566</t>
  </si>
  <si>
    <t>5061800</t>
  </si>
  <si>
    <t>5061800475.591</t>
  </si>
  <si>
    <t>5069715</t>
  </si>
  <si>
    <t>5069715689.411</t>
  </si>
  <si>
    <t>5065512271.232</t>
  </si>
  <si>
    <t>50677592862.682</t>
  </si>
  <si>
    <t>50634052241.672</t>
  </si>
  <si>
    <t>5066128969.577</t>
  </si>
  <si>
    <t>50651152367.306</t>
  </si>
  <si>
    <t>김상영</t>
  </si>
  <si>
    <t>5064312</t>
  </si>
  <si>
    <t>5064312410.789</t>
  </si>
  <si>
    <t>5063052470.594</t>
  </si>
  <si>
    <t>김연수</t>
  </si>
  <si>
    <t>5067751</t>
  </si>
  <si>
    <t>5067751317.531</t>
  </si>
  <si>
    <t>50662692145.084</t>
  </si>
  <si>
    <t>5061422950.76</t>
  </si>
  <si>
    <t>50650222131.031</t>
  </si>
  <si>
    <t>5063292492.441</t>
  </si>
  <si>
    <t>50699262424.857</t>
  </si>
  <si>
    <t>50617115009.814</t>
  </si>
  <si>
    <t>50656892606.334</t>
  </si>
  <si>
    <t>5068251637.89</t>
  </si>
  <si>
    <t>5061929571.412</t>
  </si>
  <si>
    <t>50674751819.68</t>
  </si>
  <si>
    <t>5068592614.613</t>
  </si>
  <si>
    <t>50633411722.246</t>
  </si>
  <si>
    <t>5066512958.877</t>
  </si>
  <si>
    <t>5069247279.489</t>
  </si>
  <si>
    <t>5068057269.5</t>
  </si>
  <si>
    <t>50680961792.167</t>
  </si>
  <si>
    <t>50689082113.263</t>
  </si>
  <si>
    <t>5068565948.769</t>
  </si>
  <si>
    <t>50611702426.675</t>
  </si>
  <si>
    <t>50672781903.197</t>
  </si>
  <si>
    <t>박재현</t>
  </si>
  <si>
    <t>5063234</t>
  </si>
  <si>
    <t>50632342454.534</t>
  </si>
  <si>
    <t>박재형</t>
  </si>
  <si>
    <t>5067134</t>
  </si>
  <si>
    <t>50671342108.123</t>
  </si>
  <si>
    <t>50616791633.739</t>
  </si>
  <si>
    <t>5064138383.543</t>
  </si>
  <si>
    <t>50614072519.139</t>
  </si>
  <si>
    <t>50615701413.916</t>
  </si>
  <si>
    <t>50631172291.541</t>
  </si>
  <si>
    <t>50640972090.606</t>
  </si>
  <si>
    <t>50652812819.474</t>
  </si>
  <si>
    <t>50699191973.391</t>
  </si>
  <si>
    <t>심재룡</t>
  </si>
  <si>
    <t>5064762</t>
  </si>
  <si>
    <t>50647622271.806</t>
  </si>
  <si>
    <t>506102689.629</t>
  </si>
  <si>
    <t>50626122159.52</t>
  </si>
  <si>
    <t>5064283917.221</t>
  </si>
  <si>
    <t>50683281529.048</t>
  </si>
  <si>
    <t>우성아</t>
  </si>
  <si>
    <t>5067478</t>
  </si>
  <si>
    <t>5067478922.025</t>
  </si>
  <si>
    <t>5061245554.465</t>
  </si>
  <si>
    <t>5066334994.257</t>
  </si>
  <si>
    <t>50661892350.268</t>
  </si>
  <si>
    <t>5066907202.182</t>
  </si>
  <si>
    <t>5063463272.177</t>
  </si>
  <si>
    <t>5067101724.181</t>
  </si>
  <si>
    <t>5064466798.588</t>
  </si>
  <si>
    <t>5061167240.838</t>
  </si>
  <si>
    <t>50670635641.117</t>
  </si>
  <si>
    <t>5065081688.196</t>
  </si>
  <si>
    <t>50699873047.055</t>
  </si>
  <si>
    <t>50618032314.79</t>
  </si>
  <si>
    <t>5069872975.532</t>
  </si>
  <si>
    <t>50690461905.899</t>
  </si>
  <si>
    <t>이승재</t>
  </si>
  <si>
    <t>5065533</t>
  </si>
  <si>
    <t>5065533160.462</t>
  </si>
  <si>
    <t>이양세</t>
  </si>
  <si>
    <t>5061349</t>
  </si>
  <si>
    <t>50613493718.089</t>
  </si>
  <si>
    <t>50633854632.43</t>
  </si>
  <si>
    <t>50667732588.268</t>
  </si>
  <si>
    <t>50624471809.374</t>
  </si>
  <si>
    <t>50614062328.072</t>
  </si>
  <si>
    <t>50653362150.072</t>
  </si>
  <si>
    <t>50626612071.34</t>
  </si>
  <si>
    <t>50625762281.074</t>
  </si>
  <si>
    <t>이희정</t>
  </si>
  <si>
    <t>5064075</t>
  </si>
  <si>
    <t>50640752407.798</t>
  </si>
  <si>
    <t>50635981974.462</t>
  </si>
  <si>
    <t>50639231750.924</t>
  </si>
  <si>
    <t>임형택</t>
  </si>
  <si>
    <t>5064700</t>
  </si>
  <si>
    <t>5064700922.513</t>
  </si>
  <si>
    <t>50692702708.619</t>
  </si>
  <si>
    <t>50663386379.639</t>
  </si>
  <si>
    <t>전영화</t>
  </si>
  <si>
    <t>5061178</t>
  </si>
  <si>
    <t>50611782091.912</t>
  </si>
  <si>
    <t>50632182193.93</t>
  </si>
  <si>
    <t>50699742200.629</t>
  </si>
  <si>
    <t>5068641744.032</t>
  </si>
  <si>
    <t>5063787609.89</t>
  </si>
  <si>
    <t>50669982644.647</t>
  </si>
  <si>
    <t>506469274.539</t>
  </si>
  <si>
    <t>50659704093.277</t>
  </si>
  <si>
    <t>50654802300.678</t>
  </si>
  <si>
    <t>50617422416.172</t>
  </si>
  <si>
    <t>50685552209.735</t>
  </si>
  <si>
    <t>50649942564.397</t>
  </si>
  <si>
    <t>5069993219.312</t>
  </si>
  <si>
    <t>50645611938.394</t>
  </si>
  <si>
    <t>최교식</t>
  </si>
  <si>
    <t>5063921</t>
  </si>
  <si>
    <t>50639211579.19</t>
  </si>
  <si>
    <t>5061001920.717</t>
  </si>
  <si>
    <t>50669242069.743</t>
  </si>
  <si>
    <t>50685411482.895</t>
  </si>
  <si>
    <t>5069921138.73</t>
  </si>
  <si>
    <t>50687971559.513</t>
  </si>
  <si>
    <t>5065173178.862</t>
  </si>
  <si>
    <t>50661912038.922</t>
  </si>
  <si>
    <t>50636022086.368</t>
  </si>
  <si>
    <t>50698802118.448</t>
  </si>
  <si>
    <t>50619452247.418</t>
  </si>
  <si>
    <t>5067014629.005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</si>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</sst>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10" fillId="0" borderId="0" xfId="0" applyNumberFormat="1" applyFont="1">
      <alignment vertical="center"/>
    </xf>
    <xf numFmtId="0" fontId="38" fillId="13" borderId="0" xfId="1" applyNumberFormat="1" applyFont="1" applyFill="1" applyBorder="1" applyAlignment="1">
      <alignment horizontal="center" vertical="center"/>
    </xf>
    <xf numFmtId="0" fontId="38" fillId="6" borderId="0" xfId="1" applyNumberFormat="1" applyFont="1" applyFill="1" applyBorder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49" fontId="80" fillId="15" borderId="0" xfId="562" applyNumberFormat="1" applyFont="1" applyFill="1" applyAlignment="1">
      <alignment horizontal="center" vertical="center" wrapText="1"/>
    </xf>
    <xf numFmtId="191" fontId="80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0" fontId="50" fillId="13" borderId="0" xfId="0" applyFont="1" applyFill="1" applyAlignment="1">
      <alignment horizontal="center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65DEFE6F-A610-431C-B9A3-A25B836C0623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DB3-46AF-AF42-902C2DA9F8C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266-4EBC-BC4B-467FC4BB315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0E5-41A7-A79C-5C981D423AD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955-4D80-82EE-FED04D79016E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955-4D80-82EE-FED04D7901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2.1497397069835276</c:v>
                </c:pt>
                <c:pt idx="5">
                  <c:v>2.0287702194557915</c:v>
                </c:pt>
                <c:pt idx="6">
                  <c:v>1.9533315662221871</c:v>
                </c:pt>
                <c:pt idx="7">
                  <c:v>1.8895845695927642</c:v>
                </c:pt>
                <c:pt idx="8">
                  <c:v>1.9045496191313613</c:v>
                </c:pt>
                <c:pt idx="9">
                  <c:v>2.0082869527244931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5.7692307692307696E-2</c:v>
                </c:pt>
                <c:pt idx="1">
                  <c:v>6.7307692307692304E-2</c:v>
                </c:pt>
                <c:pt idx="2">
                  <c:v>0.11538461538461539</c:v>
                </c:pt>
                <c:pt idx="3">
                  <c:v>0.15384615384615385</c:v>
                </c:pt>
                <c:pt idx="4">
                  <c:v>0.25</c:v>
                </c:pt>
                <c:pt idx="5">
                  <c:v>0.35576923076923078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65 </c:v>
                </c:pt>
                <c:pt idx="3">
                  <c:v> 35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0.25</c:v>
                </c:pt>
                <c:pt idx="1">
                  <c:v>0.25925925925925924</c:v>
                </c:pt>
                <c:pt idx="2">
                  <c:v>0.33333333333333331</c:v>
                </c:pt>
                <c:pt idx="3">
                  <c:v>0.32258064516129031</c:v>
                </c:pt>
                <c:pt idx="4">
                  <c:v>0.6</c:v>
                </c:pt>
                <c:pt idx="5">
                  <c:v>0.77777777777777779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65 </c:v>
                </c:pt>
                <c:pt idx="3">
                  <c:v> 35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0.375</c:v>
                </c:pt>
                <c:pt idx="1">
                  <c:v>0.25925925925925924</c:v>
                </c:pt>
                <c:pt idx="2">
                  <c:v>0.22222222222222221</c:v>
                </c:pt>
                <c:pt idx="3">
                  <c:v>0.12903225806451613</c:v>
                </c:pt>
                <c:pt idx="4">
                  <c:v>0.33333333333333331</c:v>
                </c:pt>
                <c:pt idx="5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65 </c:v>
                </c:pt>
                <c:pt idx="3">
                  <c:v> 35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6.25E-2</c:v>
                </c:pt>
                <c:pt idx="1">
                  <c:v>0.22222222222222221</c:v>
                </c:pt>
                <c:pt idx="2">
                  <c:v>0.1111111111111111</c:v>
                </c:pt>
                <c:pt idx="3">
                  <c:v>0.25806451612903225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65 </c:v>
                </c:pt>
                <c:pt idx="3">
                  <c:v> 35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6.25E-2</c:v>
                </c:pt>
                <c:pt idx="1">
                  <c:v>0.14814814814814814</c:v>
                </c:pt>
                <c:pt idx="2">
                  <c:v>0.1111111111111111</c:v>
                </c:pt>
                <c:pt idx="3">
                  <c:v>0.19354838709677419</c:v>
                </c:pt>
                <c:pt idx="4">
                  <c:v>6.6666666666666666E-2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65 </c:v>
                </c:pt>
                <c:pt idx="3">
                  <c:v> 35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0.1875</c:v>
                </c:pt>
                <c:pt idx="1">
                  <c:v>3.7037037037037035E-2</c:v>
                </c:pt>
                <c:pt idx="2">
                  <c:v>0</c:v>
                </c:pt>
                <c:pt idx="3">
                  <c:v>6.4516129032258063E-2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65 </c:v>
                </c:pt>
                <c:pt idx="3">
                  <c:v> 35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6.25E-2</c:v>
                </c:pt>
                <c:pt idx="1">
                  <c:v>7.407407407407407E-2</c:v>
                </c:pt>
                <c:pt idx="2">
                  <c:v>0.22222222222222221</c:v>
                </c:pt>
                <c:pt idx="3">
                  <c:v>3.2258064516129031E-2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65 </c:v>
                </c:pt>
                <c:pt idx="3">
                  <c:v> 35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1098177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102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688040</xdr:colOff>
      <xdr:row>16</xdr:row>
      <xdr:rowOff>123266</xdr:rowOff>
    </xdr:from>
    <xdr:to>
      <xdr:col>6</xdr:col>
      <xdr:colOff>112059</xdr:colOff>
      <xdr:row>16</xdr:row>
      <xdr:rowOff>172572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B2920A7-76A2-48CE-A4F4-8F6F69E87D81}"/>
            </a:ext>
          </a:extLst>
        </xdr:cNvPr>
        <xdr:cNvCxnSpPr/>
      </xdr:nvCxnSpPr>
      <xdr:spPr>
        <a:xfrm flipV="1">
          <a:off x="4341158" y="5221942"/>
          <a:ext cx="298077" cy="493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217393</xdr:colOff>
      <xdr:row>15</xdr:row>
      <xdr:rowOff>161364</xdr:rowOff>
    </xdr:from>
    <xdr:to>
      <xdr:col>6</xdr:col>
      <xdr:colOff>374280</xdr:colOff>
      <xdr:row>16</xdr:row>
      <xdr:rowOff>159124</xdr:rowOff>
    </xdr:to>
    <xdr:sp macro="" textlink="$K$19">
      <xdr:nvSpPr>
        <xdr:cNvPr id="12" name="TextBox 11">
          <a:extLst>
            <a:ext uri="{FF2B5EF4-FFF2-40B4-BE49-F238E27FC236}">
              <a16:creationId xmlns:a16="http://schemas.microsoft.com/office/drawing/2014/main" id="{51ECE228-42FD-4862-B163-DB5FF2B69A87}"/>
            </a:ext>
          </a:extLst>
        </xdr:cNvPr>
        <xdr:cNvSpPr txBox="1"/>
      </xdr:nvSpPr>
      <xdr:spPr>
        <a:xfrm>
          <a:off x="3870511" y="4968688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A31A4D-95FB-45A3-8F00-7CF050D91AE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280147</xdr:colOff>
      <xdr:row>14</xdr:row>
      <xdr:rowOff>33617</xdr:rowOff>
    </xdr:from>
    <xdr:to>
      <xdr:col>6</xdr:col>
      <xdr:colOff>549089</xdr:colOff>
      <xdr:row>16</xdr:row>
      <xdr:rowOff>44824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FC61CD9-C34F-4D0B-9D71-432636E9F8EB}"/>
            </a:ext>
          </a:extLst>
        </xdr:cNvPr>
        <xdr:cNvCxnSpPr/>
      </xdr:nvCxnSpPr>
      <xdr:spPr>
        <a:xfrm flipV="1">
          <a:off x="4807323" y="4549588"/>
          <a:ext cx="268942" cy="593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605116</xdr:colOff>
      <xdr:row>14</xdr:row>
      <xdr:rowOff>44823</xdr:rowOff>
    </xdr:from>
    <xdr:to>
      <xdr:col>6</xdr:col>
      <xdr:colOff>762003</xdr:colOff>
      <xdr:row>15</xdr:row>
      <xdr:rowOff>42582</xdr:rowOff>
    </xdr:to>
    <xdr:sp macro="" textlink="$K$20">
      <xdr:nvSpPr>
        <xdr:cNvPr id="18" name="TextBox 17">
          <a:extLst>
            <a:ext uri="{FF2B5EF4-FFF2-40B4-BE49-F238E27FC236}">
              <a16:creationId xmlns:a16="http://schemas.microsoft.com/office/drawing/2014/main" id="{F98F3268-8799-42D3-A73E-74873DCF421B}"/>
            </a:ext>
          </a:extLst>
        </xdr:cNvPr>
        <xdr:cNvSpPr txBox="1"/>
      </xdr:nvSpPr>
      <xdr:spPr>
        <a:xfrm>
          <a:off x="4258234" y="4560794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9F26D0-1782-443D-B814-55E05B962DA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5.4%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Q21" sqref="Q21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8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472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112</v>
      </c>
      <c r="C4" s="314" t="s">
        <v>38</v>
      </c>
      <c r="D4" s="314"/>
      <c r="E4" s="62" t="s">
        <v>111</v>
      </c>
      <c r="F4" s="62" t="s">
        <v>64</v>
      </c>
      <c r="G4" s="275" t="s">
        <v>114</v>
      </c>
      <c r="H4" s="38"/>
      <c r="I4" s="38"/>
      <c r="J4" s="97" t="s">
        <v>35</v>
      </c>
      <c r="K4" s="97" t="s">
        <v>36</v>
      </c>
    </row>
    <row r="5" spans="1:28" ht="48.75" customHeight="1" x14ac:dyDescent="0.25">
      <c r="B5" s="64" t="s">
        <v>473</v>
      </c>
      <c r="C5" s="315" t="s">
        <v>196</v>
      </c>
      <c r="D5" s="315"/>
      <c r="E5" s="63">
        <v>6</v>
      </c>
      <c r="F5" s="64">
        <v>57</v>
      </c>
      <c r="G5" s="94" t="s">
        <v>67</v>
      </c>
      <c r="H5" s="38"/>
      <c r="I5" s="38"/>
      <c r="J5" s="96" t="s">
        <v>50</v>
      </c>
      <c r="K5" s="95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72"/>
    </row>
    <row r="7" spans="1:28" ht="16.5" customHeight="1" x14ac:dyDescent="0.25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 x14ac:dyDescent="0.3">
      <c r="G10" s="6"/>
      <c r="H10" s="198" t="s">
        <v>91</v>
      </c>
      <c r="I10" s="199" t="s">
        <v>92</v>
      </c>
      <c r="J10" s="200" t="str">
        <f>C5</f>
        <v>도영운수</v>
      </c>
      <c r="K10" s="201" t="s">
        <v>93</v>
      </c>
      <c r="X10" s="272"/>
      <c r="Z10" s="39"/>
      <c r="AA10" s="39"/>
      <c r="AB10" s="39"/>
    </row>
    <row r="11" spans="1:28" ht="23.25" customHeight="1" thickTop="1" x14ac:dyDescent="0.25">
      <c r="G11" s="6"/>
      <c r="H11" s="234">
        <v>1</v>
      </c>
      <c r="I11" s="195">
        <v>2.0099999999999998</v>
      </c>
      <c r="J11" s="196">
        <v>1.8754618208813343</v>
      </c>
      <c r="K11" s="197"/>
      <c r="M11" s="2"/>
      <c r="Y11" s="273"/>
      <c r="Z11" s="254"/>
      <c r="AA11" s="239"/>
      <c r="AB11" s="39"/>
    </row>
    <row r="12" spans="1:28" ht="23.25" customHeight="1" x14ac:dyDescent="0.25">
      <c r="G12" s="6"/>
      <c r="H12" s="235">
        <v>2</v>
      </c>
      <c r="I12" s="189">
        <v>2.3662575846193561</v>
      </c>
      <c r="J12" s="196">
        <v>2.3251460337144465</v>
      </c>
      <c r="K12" s="236">
        <v>0.23977252313341824</v>
      </c>
      <c r="M12" s="239"/>
      <c r="Y12" s="273"/>
      <c r="Z12" s="254"/>
      <c r="AA12" s="239"/>
      <c r="AB12" s="39"/>
    </row>
    <row r="13" spans="1:28" ht="23.25" customHeight="1" x14ac:dyDescent="0.25">
      <c r="G13" s="6"/>
      <c r="H13" s="235">
        <v>3</v>
      </c>
      <c r="I13" s="189">
        <v>2.37</v>
      </c>
      <c r="J13" s="196">
        <v>2.2721994571414852</v>
      </c>
      <c r="K13" s="238">
        <v>-2.2771290837323654E-2</v>
      </c>
      <c r="M13" s="239"/>
      <c r="Y13" s="273"/>
      <c r="Z13" s="254"/>
      <c r="AA13" s="239"/>
      <c r="AB13" s="39"/>
    </row>
    <row r="14" spans="1:28" ht="23.25" customHeight="1" x14ac:dyDescent="0.25">
      <c r="G14" s="6"/>
      <c r="H14" s="235">
        <v>4</v>
      </c>
      <c r="I14" s="189">
        <v>2.33</v>
      </c>
      <c r="J14" s="196">
        <v>2.2176999283533205</v>
      </c>
      <c r="K14" s="238">
        <v>-2.3985363000098237E-2</v>
      </c>
      <c r="M14" s="239"/>
      <c r="Y14" s="273"/>
      <c r="Z14" s="254"/>
      <c r="AA14" s="239"/>
      <c r="AB14" s="39"/>
    </row>
    <row r="15" spans="1:28" ht="23.25" customHeight="1" x14ac:dyDescent="0.25">
      <c r="G15" s="6"/>
      <c r="H15" s="235">
        <v>5</v>
      </c>
      <c r="I15" s="189">
        <v>2.2850259626150282</v>
      </c>
      <c r="J15" s="196">
        <v>2.1497397069835276</v>
      </c>
      <c r="K15" s="238">
        <v>-3.0644462084757573E-2</v>
      </c>
      <c r="M15" s="239"/>
      <c r="Y15" s="273"/>
      <c r="Z15" s="254"/>
      <c r="AA15" s="239"/>
      <c r="AB15" s="39"/>
    </row>
    <row r="16" spans="1:28" ht="23.25" customHeight="1" x14ac:dyDescent="0.25">
      <c r="G16" s="6"/>
      <c r="H16" s="235">
        <v>6</v>
      </c>
      <c r="I16" s="189">
        <v>2.0664933427553414</v>
      </c>
      <c r="J16" s="196">
        <v>2.0287702194557915</v>
      </c>
      <c r="K16" s="238">
        <v>-5.6271690537585184E-2</v>
      </c>
      <c r="M16" s="239"/>
      <c r="Y16" s="273"/>
      <c r="Z16" s="254"/>
      <c r="AA16" s="239"/>
      <c r="AB16" s="39"/>
    </row>
    <row r="17" spans="2:28" ht="23.25" customHeight="1" x14ac:dyDescent="0.25">
      <c r="G17" s="6"/>
      <c r="H17" s="235">
        <v>7</v>
      </c>
      <c r="I17" s="189">
        <v>2.13</v>
      </c>
      <c r="J17" s="196">
        <v>1.9533315662221871</v>
      </c>
      <c r="K17" s="238">
        <v>-3.7184424588921905E-2</v>
      </c>
      <c r="M17" s="239"/>
      <c r="Y17" s="273"/>
      <c r="Z17" s="254"/>
      <c r="AA17" s="239"/>
      <c r="AB17" s="39"/>
    </row>
    <row r="18" spans="2:28" ht="23.25" customHeight="1" x14ac:dyDescent="0.25">
      <c r="G18" s="6"/>
      <c r="H18" s="235">
        <v>8</v>
      </c>
      <c r="I18" s="189">
        <v>2.08</v>
      </c>
      <c r="J18" s="196">
        <v>1.8895845695927642</v>
      </c>
      <c r="K18" s="238">
        <v>-3.2635010733334857E-2</v>
      </c>
      <c r="M18" s="239"/>
      <c r="Y18" s="273"/>
      <c r="Z18" s="254"/>
      <c r="AA18" s="239"/>
      <c r="AB18" s="39"/>
    </row>
    <row r="19" spans="2:28" ht="23.25" customHeight="1" x14ac:dyDescent="0.25">
      <c r="G19" s="6"/>
      <c r="H19" s="235">
        <v>9</v>
      </c>
      <c r="I19" s="189">
        <v>2.13</v>
      </c>
      <c r="J19" s="196">
        <v>1.9045496191313613</v>
      </c>
      <c r="K19" s="238">
        <v>7.9197564265791609E-3</v>
      </c>
      <c r="M19" s="239"/>
      <c r="Y19" s="273"/>
      <c r="Z19" s="254"/>
      <c r="AA19" s="239"/>
      <c r="AB19" s="39"/>
    </row>
    <row r="20" spans="2:28" ht="23.25" customHeight="1" x14ac:dyDescent="0.25">
      <c r="G20" s="6"/>
      <c r="H20" s="235">
        <v>10</v>
      </c>
      <c r="I20" s="189">
        <v>2.25</v>
      </c>
      <c r="J20" s="196">
        <v>2.0082869527244931</v>
      </c>
      <c r="K20" s="238">
        <v>5.4468170611614131E-2</v>
      </c>
      <c r="M20" s="239"/>
      <c r="Y20" s="273"/>
      <c r="Z20" s="254"/>
      <c r="AA20" s="239"/>
      <c r="AB20" s="39"/>
    </row>
    <row r="21" spans="2:28" ht="23.25" customHeight="1" x14ac:dyDescent="0.25">
      <c r="G21" s="6"/>
      <c r="H21" s="237" t="s">
        <v>422</v>
      </c>
      <c r="I21" s="190">
        <v>0.119402985074627</v>
      </c>
      <c r="J21" s="191">
        <v>7.0822626386891893E-2</v>
      </c>
      <c r="K21" s="192">
        <v>-4.8580358687735137E-2</v>
      </c>
      <c r="M21" s="239"/>
      <c r="Y21" s="273"/>
      <c r="Z21" s="254"/>
      <c r="AA21" s="239"/>
      <c r="AB21" s="39"/>
    </row>
    <row r="22" spans="2:28" ht="23.25" customHeight="1" x14ac:dyDescent="0.25">
      <c r="H22" s="193" t="s">
        <v>456</v>
      </c>
      <c r="I22" s="194"/>
      <c r="J22" s="276" t="s">
        <v>474</v>
      </c>
      <c r="K22" s="277"/>
      <c r="M22" s="239"/>
      <c r="X22" s="2"/>
      <c r="Y22" s="2"/>
      <c r="AB22" s="39"/>
    </row>
    <row r="23" spans="2:28" ht="9" customHeight="1" x14ac:dyDescent="0.25">
      <c r="M23" s="239"/>
      <c r="X23" s="2"/>
      <c r="Y23" s="2"/>
      <c r="AB23" s="239"/>
    </row>
    <row r="24" spans="2:28" ht="16.5" customHeight="1" x14ac:dyDescent="0.25">
      <c r="B24" s="52" t="s">
        <v>129</v>
      </c>
      <c r="C24" s="52"/>
      <c r="D24" s="51"/>
      <c r="E24" s="51"/>
      <c r="F24" s="51"/>
      <c r="G24" s="51"/>
      <c r="H24" s="51"/>
      <c r="I24" s="51"/>
      <c r="J24" s="51"/>
      <c r="K24" s="51"/>
      <c r="M24" s="239"/>
      <c r="X24" s="2"/>
      <c r="Y24" s="2"/>
      <c r="AB24" s="239"/>
    </row>
    <row r="25" spans="2:28" ht="27.75" customHeight="1" x14ac:dyDescent="0.25">
      <c r="B25" s="56" t="s">
        <v>62</v>
      </c>
      <c r="C25" s="56" t="s">
        <v>100</v>
      </c>
      <c r="D25" s="56" t="s">
        <v>102</v>
      </c>
      <c r="E25" s="56" t="s">
        <v>103</v>
      </c>
      <c r="F25" s="56" t="s">
        <v>104</v>
      </c>
      <c r="G25" s="56" t="s">
        <v>105</v>
      </c>
      <c r="H25" s="56" t="s">
        <v>6</v>
      </c>
      <c r="I25" s="56" t="s">
        <v>7</v>
      </c>
      <c r="J25" s="56" t="s">
        <v>106</v>
      </c>
      <c r="K25" s="56" t="s">
        <v>72</v>
      </c>
      <c r="M25" s="239"/>
      <c r="X25" s="2"/>
      <c r="Y25" s="2"/>
      <c r="AB25" s="239"/>
    </row>
    <row r="26" spans="2:28" ht="23.25" customHeight="1" x14ac:dyDescent="0.25">
      <c r="B26" s="76" t="s">
        <v>421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39"/>
      <c r="N26" s="306" t="s">
        <v>117</v>
      </c>
      <c r="Y26" s="2"/>
    </row>
    <row r="27" spans="2:28" ht="22.5" customHeight="1" x14ac:dyDescent="0.25">
      <c r="B27" s="230" t="s">
        <v>117</v>
      </c>
      <c r="C27" s="69">
        <v>10</v>
      </c>
      <c r="D27" s="70">
        <v>1.9210253581413549E-2</v>
      </c>
      <c r="E27" s="70">
        <v>0.36905172725133373</v>
      </c>
      <c r="F27" s="70">
        <v>0.19232712665525065</v>
      </c>
      <c r="G27" s="71">
        <v>14.432862745098042</v>
      </c>
      <c r="H27" s="72">
        <v>1.2532821647124162</v>
      </c>
      <c r="I27" s="72">
        <v>32.504601067818285</v>
      </c>
      <c r="J27" s="73">
        <v>2.0082869527244931</v>
      </c>
      <c r="K27" s="74" t="s">
        <v>67</v>
      </c>
      <c r="M27" s="239"/>
      <c r="N27" s="39" t="s">
        <v>67</v>
      </c>
      <c r="O27" s="39">
        <v>104</v>
      </c>
      <c r="Y27" s="2"/>
    </row>
    <row r="28" spans="2:28" ht="22.5" customHeight="1" x14ac:dyDescent="0.25">
      <c r="B28" s="53" t="s">
        <v>107</v>
      </c>
      <c r="C28" s="53"/>
      <c r="D28" s="67">
        <f>D27/D26-1</f>
        <v>-5.5276736696269202E-2</v>
      </c>
      <c r="E28" s="67">
        <f t="shared" ref="E28:J28" si="0">E27/E26-1</f>
        <v>3.6577172970252425E-2</v>
      </c>
      <c r="F28" s="67">
        <f t="shared" si="0"/>
        <v>-2.4705745407302415E-2</v>
      </c>
      <c r="G28" s="67">
        <f t="shared" si="0"/>
        <v>0.13027939438174085</v>
      </c>
      <c r="H28" s="67">
        <f t="shared" si="0"/>
        <v>2.3617428448249971</v>
      </c>
      <c r="I28" s="67">
        <f t="shared" si="0"/>
        <v>0.80553770250785051</v>
      </c>
      <c r="J28" s="67">
        <f t="shared" si="0"/>
        <v>-0.10571822275751308</v>
      </c>
      <c r="K28" s="68" t="str">
        <f>J22</f>
        <v>25위/(32개사)</v>
      </c>
      <c r="M28" s="2" t="s">
        <v>186</v>
      </c>
      <c r="N28" s="307">
        <v>5.7692307692307696E-2</v>
      </c>
      <c r="O28" s="39">
        <v>6</v>
      </c>
      <c r="X28" s="2"/>
      <c r="Y28" s="2"/>
    </row>
    <row r="29" spans="2:28" ht="22.5" customHeight="1" x14ac:dyDescent="0.25">
      <c r="M29" s="2" t="s">
        <v>187</v>
      </c>
      <c r="N29" s="307">
        <v>6.7307692307692304E-2</v>
      </c>
      <c r="O29" s="39">
        <v>6</v>
      </c>
      <c r="X29" s="2"/>
      <c r="Y29" s="2"/>
    </row>
    <row r="30" spans="2:28" ht="17.25" customHeight="1" x14ac:dyDescent="0.25">
      <c r="B30" s="52" t="s">
        <v>130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116</v>
      </c>
      <c r="N30" s="307">
        <v>0.11538461538461539</v>
      </c>
      <c r="O30" s="39">
        <v>13</v>
      </c>
      <c r="X30" s="2"/>
      <c r="Y30" s="2"/>
    </row>
    <row r="31" spans="2:28" ht="22.5" customHeight="1" x14ac:dyDescent="0.25">
      <c r="B31" s="60"/>
      <c r="C31" s="60"/>
      <c r="M31" s="2" t="s">
        <v>188</v>
      </c>
      <c r="N31" s="307">
        <v>0.15384615384615385</v>
      </c>
      <c r="O31" s="39">
        <v>16</v>
      </c>
      <c r="X31" s="2"/>
      <c r="Y31" s="2"/>
    </row>
    <row r="32" spans="2:28" ht="22.5" customHeight="1" thickBot="1" x14ac:dyDescent="0.3">
      <c r="H32" s="202" t="s">
        <v>91</v>
      </c>
      <c r="I32" s="203" t="s">
        <v>92</v>
      </c>
      <c r="J32" s="204" t="str">
        <f>J10</f>
        <v>도영운수</v>
      </c>
      <c r="K32" s="205" t="s">
        <v>115</v>
      </c>
      <c r="M32" s="2" t="s">
        <v>189</v>
      </c>
      <c r="N32" s="307">
        <v>0.25</v>
      </c>
      <c r="O32" s="39">
        <v>25</v>
      </c>
      <c r="X32" s="2"/>
      <c r="Y32" s="2"/>
    </row>
    <row r="33" spans="2:28" ht="22.5" customHeight="1" thickTop="1" x14ac:dyDescent="0.25">
      <c r="H33" s="210" t="s">
        <v>109</v>
      </c>
      <c r="I33" s="211" t="s">
        <v>69</v>
      </c>
      <c r="J33" s="212" t="s">
        <v>67</v>
      </c>
      <c r="K33" s="213"/>
      <c r="M33" s="2" t="s">
        <v>76</v>
      </c>
      <c r="N33" s="307">
        <v>0.35576923076923078</v>
      </c>
      <c r="O33" s="39">
        <v>38</v>
      </c>
      <c r="X33" s="2"/>
      <c r="Z33" s="39"/>
      <c r="AA33" s="39"/>
      <c r="AB33" s="39"/>
    </row>
    <row r="34" spans="2:28" ht="21" customHeight="1" x14ac:dyDescent="0.25">
      <c r="H34" s="206" t="s">
        <v>94</v>
      </c>
      <c r="I34" s="207">
        <v>7.2690414132638284E-2</v>
      </c>
      <c r="J34" s="208" t="s">
        <v>475</v>
      </c>
      <c r="K34" s="209">
        <v>-1.4998106440330589E-2</v>
      </c>
      <c r="M34" s="2"/>
      <c r="X34" s="2"/>
      <c r="Z34" s="39"/>
      <c r="AA34" s="39"/>
      <c r="AB34" s="39"/>
    </row>
    <row r="35" spans="2:28" ht="21" customHeight="1" x14ac:dyDescent="0.25">
      <c r="H35" s="181" t="s">
        <v>95</v>
      </c>
      <c r="I35" s="173">
        <v>9.556907037358818E-2</v>
      </c>
      <c r="J35" s="182" t="s">
        <v>476</v>
      </c>
      <c r="K35" s="183">
        <v>-2.8261378065895876E-2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0" t="s">
        <v>96</v>
      </c>
      <c r="I36" s="173">
        <v>0.16188821314798726</v>
      </c>
      <c r="J36" s="182" t="s">
        <v>477</v>
      </c>
      <c r="K36" s="183">
        <v>-4.6503597763371873E-2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0" t="s">
        <v>99</v>
      </c>
      <c r="I37" s="173">
        <v>0.22473211699971041</v>
      </c>
      <c r="J37" s="182" t="s">
        <v>478</v>
      </c>
      <c r="K37" s="183">
        <v>-7.0885963153556553E-2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84" t="s">
        <v>97</v>
      </c>
      <c r="I38" s="173">
        <v>0.23284100781928757</v>
      </c>
      <c r="J38" s="182" t="s">
        <v>479</v>
      </c>
      <c r="K38" s="183">
        <v>1.7158992180712429E-2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5" t="s">
        <v>98</v>
      </c>
      <c r="I39" s="186">
        <v>0.21227917752678829</v>
      </c>
      <c r="J39" s="187" t="s">
        <v>480</v>
      </c>
      <c r="K39" s="188">
        <v>0.14349005324244249</v>
      </c>
      <c r="L39" s="4"/>
      <c r="M39" s="2"/>
      <c r="X39" s="2"/>
      <c r="Z39" s="39"/>
      <c r="AA39" s="39"/>
      <c r="AB39" s="39"/>
    </row>
    <row r="40" spans="2:28" ht="22.5" customHeight="1" x14ac:dyDescent="0.25">
      <c r="L40" s="4"/>
      <c r="M40" s="2"/>
      <c r="X40" s="2"/>
      <c r="Z40" s="39"/>
      <c r="AA40" s="39"/>
      <c r="AB40" s="39"/>
    </row>
    <row r="41" spans="2:28" ht="18" customHeight="1" x14ac:dyDescent="0.25">
      <c r="B41" s="52" t="s">
        <v>131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 x14ac:dyDescent="0.25">
      <c r="B42" s="56" t="s">
        <v>62</v>
      </c>
      <c r="C42" s="56" t="s">
        <v>101</v>
      </c>
      <c r="D42" s="56" t="s">
        <v>102</v>
      </c>
      <c r="E42" s="56" t="s">
        <v>103</v>
      </c>
      <c r="F42" s="56" t="s">
        <v>104</v>
      </c>
      <c r="G42" s="56" t="s">
        <v>105</v>
      </c>
      <c r="H42" s="56" t="s">
        <v>6</v>
      </c>
      <c r="I42" s="56" t="s">
        <v>7</v>
      </c>
      <c r="J42" s="56" t="s">
        <v>106</v>
      </c>
      <c r="K42" s="56" t="s">
        <v>72</v>
      </c>
      <c r="L42" s="4"/>
      <c r="M42" s="2"/>
      <c r="N42" s="39" t="s">
        <v>124</v>
      </c>
      <c r="X42" s="2"/>
      <c r="Z42" s="39"/>
      <c r="AA42" s="39"/>
      <c r="AB42" s="39"/>
    </row>
    <row r="43" spans="2:28" ht="22.5" customHeight="1" x14ac:dyDescent="0.25">
      <c r="B43" s="232" t="s">
        <v>117</v>
      </c>
      <c r="C43" s="77">
        <v>1</v>
      </c>
      <c r="D43" s="78">
        <v>5.9252611822716475E-2</v>
      </c>
      <c r="E43" s="78">
        <v>0.37830108983884875</v>
      </c>
      <c r="F43" s="78">
        <v>0.20563530477579703</v>
      </c>
      <c r="G43" s="79">
        <v>16.934100000000004</v>
      </c>
      <c r="H43" s="80">
        <v>5.4526640540365525</v>
      </c>
      <c r="I43" s="80">
        <v>72.831160037670202</v>
      </c>
      <c r="J43" s="81">
        <v>1.8863117546676891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 x14ac:dyDescent="0.25">
      <c r="B44" s="230" t="s">
        <v>117</v>
      </c>
      <c r="C44" s="69">
        <v>2</v>
      </c>
      <c r="D44" s="70">
        <v>3.5547215306982217E-2</v>
      </c>
      <c r="E44" s="70">
        <v>0.34394522404403699</v>
      </c>
      <c r="F44" s="70">
        <v>0.15760174259788012</v>
      </c>
      <c r="G44" s="71">
        <v>11.060807017543864</v>
      </c>
      <c r="H44" s="72">
        <v>1.553227606668361</v>
      </c>
      <c r="I44" s="72">
        <v>19.851901373417725</v>
      </c>
      <c r="J44" s="73">
        <v>2.3073389603959105</v>
      </c>
      <c r="K44" s="74" t="s">
        <v>187</v>
      </c>
      <c r="M44" s="2"/>
      <c r="N44" s="39">
        <v>5</v>
      </c>
      <c r="X44" s="2"/>
      <c r="Z44" s="39"/>
      <c r="AA44" s="39"/>
      <c r="AB44" s="39"/>
    </row>
    <row r="45" spans="2:28" ht="22.5" customHeight="1" x14ac:dyDescent="0.25">
      <c r="B45" s="230" t="s">
        <v>117</v>
      </c>
      <c r="C45" s="69">
        <v>3</v>
      </c>
      <c r="D45" s="70">
        <v>1.545167373762534E-2</v>
      </c>
      <c r="E45" s="70">
        <v>0.35503019237784456</v>
      </c>
      <c r="F45" s="70">
        <v>0.17667810164264908</v>
      </c>
      <c r="G45" s="71">
        <v>11.50149090909091</v>
      </c>
      <c r="H45" s="72">
        <v>0.73440571963962986</v>
      </c>
      <c r="I45" s="72">
        <v>25.453165259668086</v>
      </c>
      <c r="J45" s="73">
        <v>2.2833020691168078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 x14ac:dyDescent="0.25">
      <c r="B46" s="230" t="s">
        <v>117</v>
      </c>
      <c r="C46" s="69">
        <v>4</v>
      </c>
      <c r="D46" s="70">
        <v>1.2783546762153594E-2</v>
      </c>
      <c r="E46" s="70">
        <v>0.35509506288335591</v>
      </c>
      <c r="F46" s="70">
        <v>0.17839544354300704</v>
      </c>
      <c r="G46" s="71">
        <v>11.907945454545455</v>
      </c>
      <c r="H46" s="72">
        <v>0.84292415967752743</v>
      </c>
      <c r="I46" s="72">
        <v>24.258908610643367</v>
      </c>
      <c r="J46" s="73">
        <v>2.2176999283533205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 x14ac:dyDescent="0.25">
      <c r="B47" s="230" t="s">
        <v>117</v>
      </c>
      <c r="C47" s="69">
        <v>5</v>
      </c>
      <c r="D47" s="70">
        <v>1.2772819814573873E-2</v>
      </c>
      <c r="E47" s="70">
        <v>0.35626362347814478</v>
      </c>
      <c r="F47" s="70">
        <v>0.18274429065738215</v>
      </c>
      <c r="G47" s="71">
        <v>12.653571428571427</v>
      </c>
      <c r="H47" s="72">
        <v>0.5341324513729282</v>
      </c>
      <c r="I47" s="72">
        <v>26.059240515241878</v>
      </c>
      <c r="J47" s="73">
        <v>2.1559902733102563</v>
      </c>
      <c r="K47" s="74" t="s">
        <v>116</v>
      </c>
      <c r="M47" s="2"/>
      <c r="N47" s="39">
        <v>4</v>
      </c>
      <c r="X47" s="2"/>
      <c r="Z47" s="39"/>
      <c r="AA47" s="39"/>
      <c r="AB47" s="39"/>
    </row>
    <row r="48" spans="2:28" ht="22.5" customHeight="1" x14ac:dyDescent="0.25">
      <c r="B48" s="230" t="s">
        <v>117</v>
      </c>
      <c r="C48" s="69">
        <v>6</v>
      </c>
      <c r="D48" s="70">
        <v>1.5544572942695359E-2</v>
      </c>
      <c r="E48" s="70">
        <v>0.36015937305161322</v>
      </c>
      <c r="F48" s="70">
        <v>0.17671110815666588</v>
      </c>
      <c r="G48" s="71">
        <v>13.912288461538459</v>
      </c>
      <c r="H48" s="72">
        <v>0.50993373336975523</v>
      </c>
      <c r="I48" s="72">
        <v>25.841704159832812</v>
      </c>
      <c r="J48" s="73">
        <v>2.0287606253806469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 x14ac:dyDescent="0.25">
      <c r="B49" s="230" t="s">
        <v>117</v>
      </c>
      <c r="C49" s="69">
        <v>7</v>
      </c>
      <c r="D49" s="70">
        <v>1.8658052215853E-2</v>
      </c>
      <c r="E49" s="70">
        <v>0.36085355747236059</v>
      </c>
      <c r="F49" s="70">
        <v>0.17399111467953726</v>
      </c>
      <c r="G49" s="71">
        <v>14.595600000000005</v>
      </c>
      <c r="H49" s="72">
        <v>0.46316399494932509</v>
      </c>
      <c r="I49" s="72">
        <v>26.072242631695762</v>
      </c>
      <c r="J49" s="73">
        <v>1.9570602354697986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 x14ac:dyDescent="0.25">
      <c r="B50" s="230" t="s">
        <v>117</v>
      </c>
      <c r="C50" s="69">
        <v>8</v>
      </c>
      <c r="D50" s="70">
        <v>2.5600052983689926E-2</v>
      </c>
      <c r="E50" s="70">
        <v>0.36176076659039641</v>
      </c>
      <c r="F50" s="70">
        <v>0.17018644564327998</v>
      </c>
      <c r="G50" s="71">
        <v>15.958653061224494</v>
      </c>
      <c r="H50" s="72">
        <v>0.45474467511359029</v>
      </c>
      <c r="I50" s="72">
        <v>30.678241795150274</v>
      </c>
      <c r="J50" s="73">
        <v>1.8895845695927642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 x14ac:dyDescent="0.25">
      <c r="B51" s="230" t="s">
        <v>117</v>
      </c>
      <c r="C51" s="69">
        <v>9</v>
      </c>
      <c r="D51" s="70">
        <v>2.2678748282157244E-2</v>
      </c>
      <c r="E51" s="70">
        <v>0.3650294240897462</v>
      </c>
      <c r="F51" s="70">
        <v>0.17555539318716057</v>
      </c>
      <c r="G51" s="71">
        <v>15.677530612244894</v>
      </c>
      <c r="H51" s="72">
        <v>0.5796977924239709</v>
      </c>
      <c r="I51" s="72">
        <v>33.295169338694969</v>
      </c>
      <c r="J51" s="73">
        <v>1.9045496191313613</v>
      </c>
      <c r="K51" s="74" t="s">
        <v>481</v>
      </c>
      <c r="M51" s="2"/>
      <c r="N51" s="39">
        <v>2</v>
      </c>
      <c r="X51" s="2"/>
      <c r="Z51" s="39"/>
      <c r="AA51" s="39"/>
      <c r="AB51" s="39"/>
    </row>
    <row r="52" spans="2:28" ht="22.5" customHeight="1" x14ac:dyDescent="0.25">
      <c r="B52" s="230" t="s">
        <v>117</v>
      </c>
      <c r="C52" s="69">
        <v>10</v>
      </c>
      <c r="D52" s="70">
        <v>1.9210253581413549E-2</v>
      </c>
      <c r="E52" s="70">
        <v>0.36905172725133373</v>
      </c>
      <c r="F52" s="70">
        <v>0.19232712665525065</v>
      </c>
      <c r="G52" s="71">
        <v>14.432862745098042</v>
      </c>
      <c r="H52" s="72">
        <v>1.2532821647124162</v>
      </c>
      <c r="I52" s="72">
        <v>32.504601067818285</v>
      </c>
      <c r="J52" s="73">
        <v>2.0082869527244931</v>
      </c>
      <c r="K52" s="74" t="s">
        <v>67</v>
      </c>
      <c r="M52" s="2"/>
      <c r="N52" s="39">
        <v>2</v>
      </c>
      <c r="X52" s="2"/>
      <c r="Z52" s="39"/>
      <c r="AA52" s="39"/>
      <c r="AB52" s="39"/>
    </row>
    <row r="53" spans="2:28" ht="25.5" customHeight="1" x14ac:dyDescent="0.25">
      <c r="B53" s="53" t="s">
        <v>107</v>
      </c>
      <c r="C53" s="53"/>
      <c r="D53" s="67" cm="1">
        <f t="array" aca="1" ref="D53" ca="1">(INDIRECT(ADDRESS(ROW()-1,COLUMN()))/INDIRECT(ADDRESS(ROW()-2,COLUMN())))-1</f>
        <v>-0.15294030594592256</v>
      </c>
      <c r="E53" s="67" cm="1">
        <f t="array" aca="1" ref="E53" ca="1">(INDIRECT(ADDRESS(ROW()-1,COLUMN()))/INDIRECT(ADDRESS(ROW()-2,COLUMN())))-1</f>
        <v>1.1019120367125712E-2</v>
      </c>
      <c r="F53" s="67" cm="1">
        <f t="array" aca="1" ref="F53" ca="1">(INDIRECT(ADDRESS(ROW()-1,COLUMN()))/INDIRECT(ADDRESS(ROW()-2,COLUMN())))-1</f>
        <v>9.5535278999999917E-2</v>
      </c>
      <c r="G53" s="67" cm="1">
        <f t="array" aca="1" ref="G53" ca="1">(INDIRECT(ADDRESS(ROW()-1,COLUMN()))/INDIRECT(ADDRESS(ROW()-2,COLUMN())))-1</f>
        <v>-7.9391831400712265E-2</v>
      </c>
      <c r="H53" s="67" cm="1">
        <f t="array" aca="1" ref="H53" ca="1">(INDIRECT(ADDRESS(ROW()-1,COLUMN()))/INDIRECT(ADDRESS(ROW()-2,COLUMN())))-1</f>
        <v>1.1619578012741663</v>
      </c>
      <c r="I53" s="67" cm="1">
        <f t="array" aca="1" ref="I53" ca="1">(INDIRECT(ADDRESS(ROW()-1,COLUMN()))/INDIRECT(ADDRESS(ROW()-2,COLUMN())))-1</f>
        <v>-2.3744233370151413E-2</v>
      </c>
      <c r="J53" s="67" cm="1">
        <f t="array" aca="1" ref="J53" ca="1">(INDIRECT(ADDRESS(ROW()-1,COLUMN()))/INDIRECT(ADDRESS(ROW()-2,COLUMN())))-1</f>
        <v>5.4468170611614131E-2</v>
      </c>
      <c r="K53" s="75" t="str" cm="1">
        <f t="array" aca="1" ref="K53" ca="1">_xlfn.IFS(N53=0,"등급유지",N53&gt;0,N53&amp;"등급 상승",N53&lt;0,N53&amp;"등급 하락")</f>
        <v>등급유지</v>
      </c>
      <c r="M53" s="308"/>
      <c r="N53" s="39" cm="1">
        <f t="array" aca="1" ref="N53" ca="1">(INDIRECT(ADDRESS(ROW()-1,COLUMN()))-INDIRECT(ADDRESS(ROW()-2,COLUMN())))</f>
        <v>0</v>
      </c>
      <c r="O53" s="39" t="s">
        <v>125</v>
      </c>
      <c r="X53" s="274"/>
      <c r="Z53" s="240"/>
      <c r="AA53" s="39"/>
      <c r="AB53" s="39"/>
    </row>
    <row r="54" spans="2:28" ht="25.5" customHeight="1" x14ac:dyDescent="0.25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8"/>
      <c r="N54" s="2"/>
      <c r="O54" s="2"/>
      <c r="X54" s="274"/>
      <c r="Z54" s="240"/>
      <c r="AA54" s="39"/>
      <c r="AB54" s="39"/>
    </row>
    <row r="55" spans="2:28" ht="18" customHeight="1" x14ac:dyDescent="0.25">
      <c r="B55" s="52" t="s">
        <v>132</v>
      </c>
      <c r="C55" s="52"/>
      <c r="D55" s="51"/>
      <c r="E55" s="51"/>
      <c r="F55" s="51"/>
      <c r="G55" s="51"/>
      <c r="H55" s="51"/>
      <c r="I55" s="51"/>
      <c r="J55" s="51"/>
      <c r="K55" s="51"/>
      <c r="M55" s="308"/>
      <c r="X55" s="274"/>
      <c r="Z55" s="240"/>
      <c r="AA55" s="39"/>
      <c r="AB55" s="39"/>
    </row>
    <row r="56" spans="2:28" ht="21" customHeight="1" x14ac:dyDescent="0.25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8"/>
      <c r="X56" s="274"/>
      <c r="Z56" s="240"/>
      <c r="AA56" s="39"/>
      <c r="AB56" s="39"/>
    </row>
    <row r="57" spans="2:28" ht="25.5" customHeight="1" x14ac:dyDescent="0.25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08"/>
      <c r="N57" s="274"/>
      <c r="P57" s="240"/>
      <c r="AA57" s="40"/>
    </row>
    <row r="58" spans="2:28" ht="25.5" customHeight="1" x14ac:dyDescent="0.25">
      <c r="B58" s="48"/>
      <c r="C58" s="48"/>
      <c r="D58" s="49"/>
      <c r="M58" s="308"/>
      <c r="N58" s="274"/>
      <c r="P58" s="240"/>
      <c r="AA58" s="40"/>
    </row>
    <row r="59" spans="2:28" ht="25.5" customHeight="1" x14ac:dyDescent="0.25">
      <c r="B59" s="48"/>
      <c r="C59" s="48"/>
      <c r="D59" s="49"/>
      <c r="M59" s="308"/>
      <c r="N59" s="274"/>
      <c r="P59" s="240"/>
      <c r="AA59" s="40"/>
    </row>
    <row r="60" spans="2:28" ht="25.5" customHeight="1" x14ac:dyDescent="0.25">
      <c r="B60" s="48"/>
      <c r="C60" s="48"/>
      <c r="D60" s="49"/>
      <c r="M60" s="308"/>
      <c r="N60" s="274"/>
      <c r="P60" s="240"/>
      <c r="AA60" s="40"/>
    </row>
    <row r="61" spans="2:28" ht="25.5" customHeight="1" x14ac:dyDescent="0.25">
      <c r="B61" s="48"/>
      <c r="C61" s="48"/>
      <c r="D61" s="49"/>
      <c r="M61" s="308"/>
      <c r="N61" s="274"/>
      <c r="P61" s="240"/>
      <c r="AA61" s="40"/>
    </row>
    <row r="62" spans="2:28" ht="25.5" customHeight="1" x14ac:dyDescent="0.25">
      <c r="B62" s="48"/>
      <c r="C62" s="48"/>
      <c r="D62" s="49"/>
      <c r="M62" s="308"/>
      <c r="N62" s="274"/>
      <c r="P62" s="240"/>
      <c r="AA62" s="40"/>
    </row>
    <row r="63" spans="2:28" ht="25.5" customHeight="1" x14ac:dyDescent="0.25">
      <c r="B63" s="48"/>
      <c r="C63" s="48"/>
      <c r="D63" s="49"/>
      <c r="M63" s="308"/>
      <c r="N63" s="274"/>
      <c r="P63" s="240"/>
      <c r="AA63" s="40"/>
    </row>
    <row r="64" spans="2:28" ht="25.5" customHeight="1" x14ac:dyDescent="0.25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08"/>
      <c r="N64" s="274"/>
      <c r="P64" s="240"/>
      <c r="AA64" s="40"/>
    </row>
    <row r="65" spans="2:27" ht="25.5" customHeight="1" x14ac:dyDescent="0.25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08"/>
      <c r="N65" s="274"/>
      <c r="P65" s="240"/>
      <c r="AA65" s="40"/>
    </row>
    <row r="66" spans="2:27" ht="25.5" customHeight="1" thickBot="1" x14ac:dyDescent="0.3">
      <c r="B66" s="214" t="s">
        <v>91</v>
      </c>
      <c r="C66" s="215" t="s">
        <v>120</v>
      </c>
      <c r="D66" s="215" t="s">
        <v>119</v>
      </c>
      <c r="E66" s="215" t="s">
        <v>121</v>
      </c>
      <c r="F66" s="215" t="s">
        <v>118</v>
      </c>
      <c r="G66" s="215" t="s">
        <v>122</v>
      </c>
      <c r="H66" s="215" t="s">
        <v>123</v>
      </c>
      <c r="I66" s="215" t="s">
        <v>176</v>
      </c>
      <c r="J66" s="215" t="s">
        <v>176</v>
      </c>
      <c r="K66" s="216" t="s">
        <v>176</v>
      </c>
      <c r="M66" s="309">
        <v>1</v>
      </c>
      <c r="N66" s="310">
        <v>2</v>
      </c>
      <c r="O66" s="310">
        <v>3</v>
      </c>
      <c r="P66" s="309">
        <v>4</v>
      </c>
      <c r="Q66" s="310">
        <v>5</v>
      </c>
      <c r="R66" s="310">
        <v>6</v>
      </c>
      <c r="S66" s="309"/>
      <c r="T66" s="310"/>
      <c r="U66" s="311"/>
      <c r="AA66" s="40"/>
    </row>
    <row r="67" spans="2:27" ht="25.5" customHeight="1" thickTop="1" x14ac:dyDescent="0.25">
      <c r="B67" s="219" t="s">
        <v>109</v>
      </c>
      <c r="C67" s="220" t="s">
        <v>69</v>
      </c>
      <c r="D67" s="221" t="s">
        <v>67</v>
      </c>
      <c r="E67" s="221" t="s">
        <v>67</v>
      </c>
      <c r="F67" s="221" t="s">
        <v>67</v>
      </c>
      <c r="G67" s="221" t="s">
        <v>70</v>
      </c>
      <c r="H67" s="221" t="s">
        <v>70</v>
      </c>
      <c r="I67" s="221" t="s">
        <v>176</v>
      </c>
      <c r="J67" s="221" t="s">
        <v>176</v>
      </c>
      <c r="K67" s="221" t="s">
        <v>176</v>
      </c>
      <c r="M67" s="309" t="s">
        <v>120</v>
      </c>
      <c r="N67" s="309" t="s">
        <v>119</v>
      </c>
      <c r="O67" s="309" t="s">
        <v>121</v>
      </c>
      <c r="P67" s="309" t="s">
        <v>118</v>
      </c>
      <c r="Q67" s="309" t="s">
        <v>122</v>
      </c>
      <c r="R67" s="309" t="s">
        <v>123</v>
      </c>
      <c r="S67" s="309"/>
      <c r="T67" s="309"/>
      <c r="U67" s="308"/>
      <c r="AA67" s="40"/>
    </row>
    <row r="68" spans="2:27" ht="25.5" customHeight="1" x14ac:dyDescent="0.25">
      <c r="B68" s="217" t="s">
        <v>94</v>
      </c>
      <c r="C68" s="207" t="s">
        <v>482</v>
      </c>
      <c r="D68" s="207" t="s">
        <v>483</v>
      </c>
      <c r="E68" s="207" t="s">
        <v>484</v>
      </c>
      <c r="F68" s="207" t="s">
        <v>485</v>
      </c>
      <c r="G68" s="207" t="s">
        <v>420</v>
      </c>
      <c r="H68" s="207" t="s">
        <v>420</v>
      </c>
      <c r="I68" s="207" t="s">
        <v>176</v>
      </c>
      <c r="J68" s="207" t="s">
        <v>176</v>
      </c>
      <c r="K68" s="218" t="s">
        <v>176</v>
      </c>
      <c r="M68" s="308"/>
      <c r="N68" s="274"/>
      <c r="P68" s="240"/>
      <c r="AA68" s="40"/>
    </row>
    <row r="69" spans="2:27" ht="25.5" customHeight="1" x14ac:dyDescent="0.25">
      <c r="B69" s="172" t="s">
        <v>95</v>
      </c>
      <c r="C69" s="174" t="s">
        <v>486</v>
      </c>
      <c r="D69" s="174" t="s">
        <v>487</v>
      </c>
      <c r="E69" s="174" t="s">
        <v>420</v>
      </c>
      <c r="F69" s="174" t="s">
        <v>488</v>
      </c>
      <c r="G69" s="174" t="s">
        <v>420</v>
      </c>
      <c r="H69" s="174" t="s">
        <v>420</v>
      </c>
      <c r="I69" s="174" t="s">
        <v>176</v>
      </c>
      <c r="J69" s="174" t="s">
        <v>176</v>
      </c>
      <c r="K69" s="175" t="s">
        <v>176</v>
      </c>
      <c r="M69" s="312">
        <v>6.25E-2</v>
      </c>
      <c r="N69" s="312">
        <v>7.407407407407407E-2</v>
      </c>
      <c r="O69" s="312">
        <v>0.22222222222222221</v>
      </c>
      <c r="P69" s="312">
        <v>3.2258064516129031E-2</v>
      </c>
      <c r="Q69" s="312">
        <v>0</v>
      </c>
      <c r="R69" s="312">
        <v>0</v>
      </c>
      <c r="S69" s="312"/>
      <c r="T69" s="312"/>
      <c r="AA69" s="40"/>
    </row>
    <row r="70" spans="2:27" ht="25.5" customHeight="1" x14ac:dyDescent="0.25">
      <c r="B70" s="171" t="s">
        <v>96</v>
      </c>
      <c r="C70" s="174" t="s">
        <v>482</v>
      </c>
      <c r="D70" s="174" t="s">
        <v>489</v>
      </c>
      <c r="E70" s="174" t="s">
        <v>490</v>
      </c>
      <c r="F70" s="174" t="s">
        <v>491</v>
      </c>
      <c r="G70" s="174" t="s">
        <v>492</v>
      </c>
      <c r="H70" s="174" t="s">
        <v>420</v>
      </c>
      <c r="I70" s="174" t="s">
        <v>176</v>
      </c>
      <c r="J70" s="174" t="s">
        <v>176</v>
      </c>
      <c r="K70" s="175" t="s">
        <v>176</v>
      </c>
      <c r="M70" s="312">
        <v>0.1875</v>
      </c>
      <c r="N70" s="312">
        <v>3.7037037037037035E-2</v>
      </c>
      <c r="O70" s="312">
        <v>0</v>
      </c>
      <c r="P70" s="312">
        <v>6.4516129032258063E-2</v>
      </c>
      <c r="Q70" s="312">
        <v>0</v>
      </c>
      <c r="R70" s="312">
        <v>0</v>
      </c>
      <c r="S70" s="312"/>
      <c r="T70" s="312"/>
      <c r="AA70" s="40"/>
    </row>
    <row r="71" spans="2:27" ht="25.5" customHeight="1" x14ac:dyDescent="0.25">
      <c r="B71" s="171" t="s">
        <v>99</v>
      </c>
      <c r="C71" s="174" t="s">
        <v>482</v>
      </c>
      <c r="D71" s="174" t="s">
        <v>493</v>
      </c>
      <c r="E71" s="174" t="s">
        <v>490</v>
      </c>
      <c r="F71" s="174" t="s">
        <v>494</v>
      </c>
      <c r="G71" s="174" t="s">
        <v>420</v>
      </c>
      <c r="H71" s="174" t="s">
        <v>420</v>
      </c>
      <c r="I71" s="174" t="s">
        <v>176</v>
      </c>
      <c r="J71" s="174" t="s">
        <v>176</v>
      </c>
      <c r="K71" s="175" t="s">
        <v>176</v>
      </c>
      <c r="M71" s="312">
        <v>6.25E-2</v>
      </c>
      <c r="N71" s="312">
        <v>0.14814814814814814</v>
      </c>
      <c r="O71" s="312">
        <v>0.1111111111111111</v>
      </c>
      <c r="P71" s="312">
        <v>0.19354838709677419</v>
      </c>
      <c r="Q71" s="312">
        <v>6.6666666666666666E-2</v>
      </c>
      <c r="R71" s="312">
        <v>0</v>
      </c>
      <c r="S71" s="312"/>
      <c r="T71" s="312"/>
      <c r="AA71" s="40"/>
    </row>
    <row r="72" spans="2:27" ht="25.5" customHeight="1" x14ac:dyDescent="0.25">
      <c r="B72" s="176" t="s">
        <v>97</v>
      </c>
      <c r="C72" s="174" t="s">
        <v>495</v>
      </c>
      <c r="D72" s="174" t="s">
        <v>496</v>
      </c>
      <c r="E72" s="174" t="s">
        <v>484</v>
      </c>
      <c r="F72" s="174" t="s">
        <v>497</v>
      </c>
      <c r="G72" s="174" t="s">
        <v>498</v>
      </c>
      <c r="H72" s="174" t="s">
        <v>490</v>
      </c>
      <c r="I72" s="174" t="s">
        <v>176</v>
      </c>
      <c r="J72" s="174" t="s">
        <v>176</v>
      </c>
      <c r="K72" s="175" t="s">
        <v>176</v>
      </c>
      <c r="M72" s="312">
        <v>6.25E-2</v>
      </c>
      <c r="N72" s="312">
        <v>0.22222222222222221</v>
      </c>
      <c r="O72" s="312">
        <v>0.1111111111111111</v>
      </c>
      <c r="P72" s="312">
        <v>0.25806451612903225</v>
      </c>
      <c r="Q72" s="312">
        <v>0</v>
      </c>
      <c r="R72" s="312">
        <v>0</v>
      </c>
      <c r="S72" s="312"/>
      <c r="T72" s="312"/>
      <c r="AA72" s="40"/>
    </row>
    <row r="73" spans="2:27" ht="25.5" customHeight="1" x14ac:dyDescent="0.25">
      <c r="B73" s="177" t="s">
        <v>98</v>
      </c>
      <c r="C73" s="178" t="s">
        <v>499</v>
      </c>
      <c r="D73" s="178" t="s">
        <v>496</v>
      </c>
      <c r="E73" s="178" t="s">
        <v>500</v>
      </c>
      <c r="F73" s="178" t="s">
        <v>501</v>
      </c>
      <c r="G73" s="178" t="s">
        <v>502</v>
      </c>
      <c r="H73" s="178" t="s">
        <v>503</v>
      </c>
      <c r="I73" s="178" t="s">
        <v>176</v>
      </c>
      <c r="J73" s="178" t="s">
        <v>176</v>
      </c>
      <c r="K73" s="179" t="s">
        <v>176</v>
      </c>
      <c r="M73" s="312">
        <v>0.375</v>
      </c>
      <c r="N73" s="312">
        <v>0.25925925925925924</v>
      </c>
      <c r="O73" s="312">
        <v>0.22222222222222221</v>
      </c>
      <c r="P73" s="312">
        <v>0.12903225806451613</v>
      </c>
      <c r="Q73" s="312">
        <v>0.33333333333333331</v>
      </c>
      <c r="R73" s="312">
        <v>0.1111111111111111</v>
      </c>
      <c r="S73" s="312"/>
      <c r="T73" s="312"/>
      <c r="AA73" s="40"/>
    </row>
    <row r="74" spans="2:27" ht="15.75" customHeight="1" x14ac:dyDescent="0.25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312">
        <v>0.25</v>
      </c>
      <c r="N74" s="312">
        <v>0.25925925925925924</v>
      </c>
      <c r="O74" s="312">
        <v>0.33333333333333331</v>
      </c>
      <c r="P74" s="312">
        <v>0.32258064516129031</v>
      </c>
      <c r="Q74" s="312">
        <v>0.6</v>
      </c>
      <c r="R74" s="312">
        <v>0.77777777777777779</v>
      </c>
      <c r="S74" s="312"/>
      <c r="T74" s="312"/>
      <c r="AA74" s="40"/>
    </row>
    <row r="75" spans="2:27" ht="17.25" customHeight="1" x14ac:dyDescent="0.25">
      <c r="B75" s="52" t="s">
        <v>133</v>
      </c>
      <c r="C75" s="52"/>
      <c r="D75" s="51"/>
      <c r="E75" s="51"/>
      <c r="F75" s="51"/>
      <c r="G75" s="51"/>
      <c r="H75" s="51"/>
      <c r="I75" s="51"/>
      <c r="J75" s="51"/>
      <c r="K75" s="51"/>
      <c r="M75" s="308"/>
      <c r="N75" s="274"/>
      <c r="P75" s="240"/>
      <c r="AA75" s="40"/>
    </row>
    <row r="76" spans="2:27" ht="30.75" customHeight="1" x14ac:dyDescent="0.25">
      <c r="B76" s="56" t="s">
        <v>75</v>
      </c>
      <c r="C76" s="56" t="s">
        <v>101</v>
      </c>
      <c r="D76" s="56" t="s">
        <v>102</v>
      </c>
      <c r="E76" s="56" t="s">
        <v>103</v>
      </c>
      <c r="F76" s="56" t="s">
        <v>104</v>
      </c>
      <c r="G76" s="56" t="s">
        <v>105</v>
      </c>
      <c r="H76" s="56" t="s">
        <v>6</v>
      </c>
      <c r="I76" s="56" t="s">
        <v>7</v>
      </c>
      <c r="J76" s="56" t="s">
        <v>106</v>
      </c>
      <c r="K76" s="56" t="s">
        <v>108</v>
      </c>
      <c r="M76" s="308"/>
      <c r="N76" s="274"/>
      <c r="P76" s="240"/>
      <c r="AA76" s="40"/>
    </row>
    <row r="77" spans="2:27" ht="20.25" customHeight="1" x14ac:dyDescent="0.25">
      <c r="B77" s="87" t="s">
        <v>120</v>
      </c>
      <c r="C77" s="66">
        <v>1</v>
      </c>
      <c r="D77" s="88">
        <v>5.2468238067196124E-2</v>
      </c>
      <c r="E77" s="88">
        <v>0.38207449826726986</v>
      </c>
      <c r="F77" s="88">
        <v>0.25002538203119384</v>
      </c>
      <c r="G77" s="89">
        <v>18.727333333333334</v>
      </c>
      <c r="H77" s="90">
        <v>7.5018614406191908</v>
      </c>
      <c r="I77" s="90">
        <v>85.2044262742467</v>
      </c>
      <c r="J77" s="91">
        <v>1.682505826073567</v>
      </c>
      <c r="K77" s="74"/>
      <c r="M77" s="308"/>
      <c r="N77" s="274"/>
      <c r="P77" s="240"/>
      <c r="AA77" s="40"/>
    </row>
    <row r="78" spans="2:27" ht="20.25" customHeight="1" x14ac:dyDescent="0.25">
      <c r="B78" s="87" t="s">
        <v>120</v>
      </c>
      <c r="C78" s="66">
        <v>2</v>
      </c>
      <c r="D78" s="88">
        <v>2.5619531065739217E-2</v>
      </c>
      <c r="E78" s="88">
        <v>0.35297320977280211</v>
      </c>
      <c r="F78" s="88">
        <v>0.16009484768593418</v>
      </c>
      <c r="G78" s="89">
        <v>11.142875</v>
      </c>
      <c r="H78" s="90">
        <v>0.48811905904755742</v>
      </c>
      <c r="I78" s="90">
        <v>18.486996631322196</v>
      </c>
      <c r="J78" s="91">
        <v>2.181080035193518</v>
      </c>
      <c r="K78" s="74"/>
      <c r="M78" s="308"/>
      <c r="N78" s="274"/>
      <c r="P78" s="240"/>
      <c r="AA78" s="40"/>
    </row>
    <row r="79" spans="2:27" ht="20.25" customHeight="1" x14ac:dyDescent="0.25">
      <c r="B79" s="87" t="s">
        <v>120</v>
      </c>
      <c r="C79" s="66">
        <v>3</v>
      </c>
      <c r="D79" s="88">
        <v>7.7962099667494905E-3</v>
      </c>
      <c r="E79" s="88">
        <v>0.35492228394547726</v>
      </c>
      <c r="F79" s="88">
        <v>0.187423394773897</v>
      </c>
      <c r="G79" s="89">
        <v>11.270714285714286</v>
      </c>
      <c r="H79" s="90">
        <v>0.3471427739922926</v>
      </c>
      <c r="I79" s="90">
        <v>18.23005111188651</v>
      </c>
      <c r="J79" s="91">
        <v>2.1951691729796141</v>
      </c>
      <c r="K79" s="74"/>
      <c r="M79" s="308"/>
      <c r="N79" s="274"/>
      <c r="P79" s="240"/>
      <c r="AA79" s="40"/>
    </row>
    <row r="80" spans="2:27" ht="20.25" customHeight="1" x14ac:dyDescent="0.25">
      <c r="B80" s="87" t="s">
        <v>120</v>
      </c>
      <c r="C80" s="66">
        <v>4</v>
      </c>
      <c r="D80" s="88">
        <v>6.6078260251126418E-3</v>
      </c>
      <c r="E80" s="88">
        <v>0.35731103430609051</v>
      </c>
      <c r="F80" s="88">
        <v>0.17004409096646336</v>
      </c>
      <c r="G80" s="89">
        <v>10.544166666666667</v>
      </c>
      <c r="H80" s="90">
        <v>0.13205171277123834</v>
      </c>
      <c r="I80" s="90">
        <v>9.5627448665171766</v>
      </c>
      <c r="J80" s="91">
        <v>2.1703437039671258</v>
      </c>
      <c r="K80" s="74"/>
      <c r="M80" s="308"/>
      <c r="N80" s="274"/>
      <c r="P80" s="240"/>
      <c r="AA80" s="40"/>
    </row>
    <row r="81" spans="2:27" ht="20.25" customHeight="1" x14ac:dyDescent="0.25">
      <c r="B81" s="87" t="s">
        <v>120</v>
      </c>
      <c r="C81" s="66">
        <v>5</v>
      </c>
      <c r="D81" s="88">
        <v>8.1828615132611814E-3</v>
      </c>
      <c r="E81" s="88">
        <v>0.35535748302859688</v>
      </c>
      <c r="F81" s="88">
        <v>0.17686128368213594</v>
      </c>
      <c r="G81" s="89">
        <v>11.761625</v>
      </c>
      <c r="H81" s="90">
        <v>0.20579857048297356</v>
      </c>
      <c r="I81" s="90">
        <v>12.124547487844454</v>
      </c>
      <c r="J81" s="91">
        <v>2.1082731739859342</v>
      </c>
      <c r="K81" s="74"/>
      <c r="M81" s="308"/>
      <c r="N81" s="274"/>
      <c r="P81" s="240"/>
      <c r="AA81" s="40"/>
    </row>
    <row r="82" spans="2:27" ht="20.25" customHeight="1" x14ac:dyDescent="0.25">
      <c r="B82" s="87" t="s">
        <v>120</v>
      </c>
      <c r="C82" s="66">
        <v>6</v>
      </c>
      <c r="D82" s="88">
        <v>1.0818919294465996E-2</v>
      </c>
      <c r="E82" s="88">
        <v>0.36410989149523609</v>
      </c>
      <c r="F82" s="88">
        <v>0.17053082693615507</v>
      </c>
      <c r="G82" s="89">
        <v>12.759375</v>
      </c>
      <c r="H82" s="90">
        <v>0.36962147731039174</v>
      </c>
      <c r="I82" s="90">
        <v>15.031273410622598</v>
      </c>
      <c r="J82" s="91">
        <v>1.9813587808975828</v>
      </c>
      <c r="K82" s="74"/>
      <c r="M82" s="308"/>
      <c r="N82" s="274"/>
      <c r="P82" s="240"/>
      <c r="AA82" s="40"/>
    </row>
    <row r="83" spans="2:27" ht="20.25" customHeight="1" x14ac:dyDescent="0.25">
      <c r="B83" s="87" t="s">
        <v>120</v>
      </c>
      <c r="C83" s="66">
        <v>7</v>
      </c>
      <c r="D83" s="88">
        <v>1.4475162512399496E-2</v>
      </c>
      <c r="E83" s="88">
        <v>0.36434020492082164</v>
      </c>
      <c r="F83" s="88">
        <v>0.17466813507137827</v>
      </c>
      <c r="G83" s="89">
        <v>13.413875000000001</v>
      </c>
      <c r="H83" s="90">
        <v>0.39167319983601351</v>
      </c>
      <c r="I83" s="90">
        <v>14.168155402160535</v>
      </c>
      <c r="J83" s="91">
        <v>1.8975304231392682</v>
      </c>
      <c r="K83" s="74"/>
      <c r="M83" s="308"/>
      <c r="N83" s="274"/>
      <c r="P83" s="240"/>
      <c r="AA83" s="40"/>
    </row>
    <row r="84" spans="2:27" ht="20.25" customHeight="1" x14ac:dyDescent="0.25">
      <c r="B84" s="87" t="s">
        <v>120</v>
      </c>
      <c r="C84" s="66">
        <v>8</v>
      </c>
      <c r="D84" s="88">
        <v>1.8787825698978747E-2</v>
      </c>
      <c r="E84" s="88">
        <v>0.36700578045741566</v>
      </c>
      <c r="F84" s="88">
        <v>0.17430414057270199</v>
      </c>
      <c r="G84" s="89">
        <v>15.329750000000001</v>
      </c>
      <c r="H84" s="90">
        <v>0.39302840413638918</v>
      </c>
      <c r="I84" s="90">
        <v>22.703325331556389</v>
      </c>
      <c r="J84" s="91">
        <v>1.8216984863381793</v>
      </c>
      <c r="K84" s="74"/>
      <c r="M84" s="308"/>
      <c r="N84" s="274"/>
      <c r="P84" s="240"/>
      <c r="AA84" s="40"/>
    </row>
    <row r="85" spans="2:27" ht="20.25" customHeight="1" x14ac:dyDescent="0.25">
      <c r="B85" s="87" t="s">
        <v>120</v>
      </c>
      <c r="C85" s="66">
        <v>9</v>
      </c>
      <c r="D85" s="88">
        <v>1.8164863632778201E-2</v>
      </c>
      <c r="E85" s="88">
        <v>0.36806381571879387</v>
      </c>
      <c r="F85" s="88">
        <v>0.18411157258064401</v>
      </c>
      <c r="G85" s="89">
        <v>14.925250000000002</v>
      </c>
      <c r="H85" s="90">
        <v>0.66882392265344481</v>
      </c>
      <c r="I85" s="90">
        <v>25.876370658574977</v>
      </c>
      <c r="J85" s="91">
        <v>1.8442800386174301</v>
      </c>
      <c r="K85" s="74"/>
      <c r="M85" s="308"/>
      <c r="N85" s="274"/>
      <c r="P85" s="240"/>
      <c r="AA85" s="40"/>
    </row>
    <row r="86" spans="2:27" ht="20.25" customHeight="1" x14ac:dyDescent="0.25">
      <c r="B86" s="87" t="s">
        <v>120</v>
      </c>
      <c r="C86" s="66">
        <v>10</v>
      </c>
      <c r="D86" s="88">
        <v>1.5994772820150233E-2</v>
      </c>
      <c r="E86" s="88">
        <v>0.3729167730515151</v>
      </c>
      <c r="F86" s="88">
        <v>0.20816367452417484</v>
      </c>
      <c r="G86" s="89">
        <v>14.578285714285716</v>
      </c>
      <c r="H86" s="90">
        <v>1.5718481545702998</v>
      </c>
      <c r="I86" s="90">
        <v>36.489867651884765</v>
      </c>
      <c r="J86" s="91">
        <v>1.9229327407261037</v>
      </c>
      <c r="K86" s="74" t="s">
        <v>188</v>
      </c>
      <c r="M86" s="308"/>
      <c r="N86" s="274"/>
      <c r="P86" s="240"/>
      <c r="AA86" s="40"/>
    </row>
    <row r="87" spans="2:27" ht="20.25" customHeight="1" x14ac:dyDescent="0.25">
      <c r="B87" s="87" t="s">
        <v>119</v>
      </c>
      <c r="C87" s="66">
        <v>1</v>
      </c>
      <c r="D87" s="88">
        <v>4.3131125170486319E-2</v>
      </c>
      <c r="E87" s="88">
        <v>0.35880878829551521</v>
      </c>
      <c r="F87" s="88">
        <v>0.23513040884448563</v>
      </c>
      <c r="G87" s="89">
        <v>17.456900000000001</v>
      </c>
      <c r="H87" s="90">
        <v>6.6172498680281553</v>
      </c>
      <c r="I87" s="90">
        <v>111.19965003791675</v>
      </c>
      <c r="J87" s="91">
        <v>1.8662932908253584</v>
      </c>
      <c r="K87" s="74"/>
      <c r="M87" s="308"/>
      <c r="N87" s="274"/>
      <c r="P87" s="240"/>
      <c r="AA87" s="40"/>
    </row>
    <row r="88" spans="2:27" ht="20.25" customHeight="1" x14ac:dyDescent="0.25">
      <c r="B88" s="87" t="s">
        <v>119</v>
      </c>
      <c r="C88" s="66">
        <v>2</v>
      </c>
      <c r="D88" s="88">
        <v>2.7420106619591416E-2</v>
      </c>
      <c r="E88" s="88">
        <v>0.3270321878322453</v>
      </c>
      <c r="F88" s="88">
        <v>0.17974524172806955</v>
      </c>
      <c r="G88" s="89">
        <v>12.197727272727274</v>
      </c>
      <c r="H88" s="90">
        <v>0.84396871465387602</v>
      </c>
      <c r="I88" s="90">
        <v>31.077569064091367</v>
      </c>
      <c r="J88" s="91">
        <v>2.2868695891617259</v>
      </c>
      <c r="K88" s="74"/>
      <c r="M88" s="308"/>
      <c r="N88" s="274"/>
      <c r="P88" s="240"/>
      <c r="AA88" s="40"/>
    </row>
    <row r="89" spans="2:27" ht="20.25" customHeight="1" x14ac:dyDescent="0.25">
      <c r="B89" s="87" t="s">
        <v>119</v>
      </c>
      <c r="C89" s="66">
        <v>3</v>
      </c>
      <c r="D89" s="88">
        <v>1.3057286245442817E-2</v>
      </c>
      <c r="E89" s="88">
        <v>0.34340517235361978</v>
      </c>
      <c r="F89" s="88">
        <v>0.20187490588191387</v>
      </c>
      <c r="G89" s="89">
        <v>13.048363636363634</v>
      </c>
      <c r="H89" s="90">
        <v>0.90058939245979808</v>
      </c>
      <c r="I89" s="90">
        <v>41.002795897087921</v>
      </c>
      <c r="J89" s="91">
        <v>2.2221984248513822</v>
      </c>
      <c r="K89" s="74"/>
    </row>
    <row r="90" spans="2:27" ht="20.25" customHeight="1" x14ac:dyDescent="0.25">
      <c r="B90" s="87" t="s">
        <v>119</v>
      </c>
      <c r="C90" s="66">
        <v>4</v>
      </c>
      <c r="D90" s="88">
        <v>8.3308323367120747E-3</v>
      </c>
      <c r="E90" s="88">
        <v>0.33999882209906096</v>
      </c>
      <c r="F90" s="88">
        <v>0.19694508082709711</v>
      </c>
      <c r="G90" s="89">
        <v>13.341181818181816</v>
      </c>
      <c r="H90" s="90">
        <v>0.83594678067085182</v>
      </c>
      <c r="I90" s="90">
        <v>42.317673254164241</v>
      </c>
      <c r="J90" s="91">
        <v>2.1822764767224152</v>
      </c>
      <c r="K90" s="74"/>
      <c r="P90" s="39" t="s">
        <v>455</v>
      </c>
    </row>
    <row r="91" spans="2:27" ht="20.25" customHeight="1" x14ac:dyDescent="0.25">
      <c r="B91" s="87" t="s">
        <v>119</v>
      </c>
      <c r="C91" s="66">
        <v>5</v>
      </c>
      <c r="D91" s="88">
        <v>9.1285869395922748E-3</v>
      </c>
      <c r="E91" s="88">
        <v>0.34337845010152535</v>
      </c>
      <c r="F91" s="88">
        <v>0.20601426434917025</v>
      </c>
      <c r="G91" s="89">
        <v>14.324363636363637</v>
      </c>
      <c r="H91" s="90">
        <v>0.78493305065318619</v>
      </c>
      <c r="I91" s="90">
        <v>49.697606841844411</v>
      </c>
      <c r="J91" s="91">
        <v>2.112196423845464</v>
      </c>
      <c r="K91" s="74"/>
    </row>
    <row r="92" spans="2:27" ht="20.25" customHeight="1" x14ac:dyDescent="0.25">
      <c r="B92" s="87" t="s">
        <v>119</v>
      </c>
      <c r="C92" s="66">
        <v>6</v>
      </c>
      <c r="D92" s="88">
        <v>1.0078746235200539E-2</v>
      </c>
      <c r="E92" s="88">
        <v>0.3434631210294406</v>
      </c>
      <c r="F92" s="88">
        <v>0.19078924509164155</v>
      </c>
      <c r="G92" s="89">
        <v>15.209800000000001</v>
      </c>
      <c r="H92" s="90">
        <v>0.81105896027381807</v>
      </c>
      <c r="I92" s="90">
        <v>47.020476858879071</v>
      </c>
      <c r="J92" s="91">
        <v>2.0225540669321411</v>
      </c>
      <c r="K92" s="74"/>
    </row>
    <row r="93" spans="2:27" ht="20.25" customHeight="1" x14ac:dyDescent="0.25">
      <c r="B93" s="87" t="s">
        <v>119</v>
      </c>
      <c r="C93" s="66">
        <v>7</v>
      </c>
      <c r="D93" s="88">
        <v>1.4198703762364564E-2</v>
      </c>
      <c r="E93" s="88">
        <v>0.34391047378221978</v>
      </c>
      <c r="F93" s="88">
        <v>0.18804996325996276</v>
      </c>
      <c r="G93" s="89">
        <v>15.741727272727273</v>
      </c>
      <c r="H93" s="90">
        <v>0.64644252128071333</v>
      </c>
      <c r="I93" s="90">
        <v>44.986749340848817</v>
      </c>
      <c r="J93" s="91">
        <v>1.9550536948991313</v>
      </c>
      <c r="K93" s="74"/>
    </row>
    <row r="94" spans="2:27" ht="20.25" customHeight="1" x14ac:dyDescent="0.25">
      <c r="B94" s="87" t="s">
        <v>119</v>
      </c>
      <c r="C94" s="66">
        <v>8</v>
      </c>
      <c r="D94" s="88">
        <v>2.0949618721349973E-2</v>
      </c>
      <c r="E94" s="88">
        <v>0.35006156538921657</v>
      </c>
      <c r="F94" s="88">
        <v>0.20425669085529785</v>
      </c>
      <c r="G94" s="89">
        <v>17.415111111111109</v>
      </c>
      <c r="H94" s="90">
        <v>0.6797146284148049</v>
      </c>
      <c r="I94" s="90">
        <v>55.704814313577337</v>
      </c>
      <c r="J94" s="91">
        <v>1.8993380287629122</v>
      </c>
      <c r="K94" s="74"/>
    </row>
    <row r="95" spans="2:27" ht="20.25" customHeight="1" x14ac:dyDescent="0.25">
      <c r="B95" s="87" t="s">
        <v>119</v>
      </c>
      <c r="C95" s="66">
        <v>9</v>
      </c>
      <c r="D95" s="88">
        <v>1.8863991598371641E-2</v>
      </c>
      <c r="E95" s="88">
        <v>0.34688301654380216</v>
      </c>
      <c r="F95" s="88">
        <v>0.20420938527843796</v>
      </c>
      <c r="G95" s="89">
        <v>16.863299999999999</v>
      </c>
      <c r="H95" s="90">
        <v>0.97077466685844871</v>
      </c>
      <c r="I95" s="90">
        <v>58.503041887748083</v>
      </c>
      <c r="J95" s="91">
        <v>1.9301845538273552</v>
      </c>
      <c r="K95" s="74"/>
    </row>
    <row r="96" spans="2:27" ht="20.25" customHeight="1" x14ac:dyDescent="0.25">
      <c r="B96" s="87" t="s">
        <v>119</v>
      </c>
      <c r="C96" s="66">
        <v>10</v>
      </c>
      <c r="D96" s="88">
        <v>1.33849097772623E-2</v>
      </c>
      <c r="E96" s="88">
        <v>0.34807780321929205</v>
      </c>
      <c r="F96" s="88">
        <v>0.21789774593280944</v>
      </c>
      <c r="G96" s="89">
        <v>14.817666666666668</v>
      </c>
      <c r="H96" s="90">
        <v>2.573660954061733</v>
      </c>
      <c r="I96" s="90">
        <v>51.086233683129983</v>
      </c>
      <c r="J96" s="91">
        <v>2.0687864026395029</v>
      </c>
      <c r="K96" s="74" t="s">
        <v>67</v>
      </c>
    </row>
    <row r="97" spans="2:11" ht="20.25" customHeight="1" x14ac:dyDescent="0.25">
      <c r="B97" s="87" t="s">
        <v>121</v>
      </c>
      <c r="C97" s="66">
        <v>1</v>
      </c>
      <c r="D97" s="88">
        <v>7.1202348222222447E-2</v>
      </c>
      <c r="E97" s="88">
        <v>0.37770500755628217</v>
      </c>
      <c r="F97" s="88">
        <v>0.19094864232901809</v>
      </c>
      <c r="G97" s="89">
        <v>19.113500000000002</v>
      </c>
      <c r="H97" s="90">
        <v>5.0514001403121336</v>
      </c>
      <c r="I97" s="90">
        <v>80.838736602763944</v>
      </c>
      <c r="J97" s="91">
        <v>1.8963699939031515</v>
      </c>
      <c r="K97" s="74"/>
    </row>
    <row r="98" spans="2:11" ht="20.25" customHeight="1" x14ac:dyDescent="0.25">
      <c r="B98" s="87" t="s">
        <v>121</v>
      </c>
      <c r="C98" s="66">
        <v>2</v>
      </c>
      <c r="D98" s="88">
        <v>4.2635307348257601E-2</v>
      </c>
      <c r="E98" s="88">
        <v>0.34368170571079532</v>
      </c>
      <c r="F98" s="88">
        <v>0.15861199933933667</v>
      </c>
      <c r="G98" s="89">
        <v>12.061714285714286</v>
      </c>
      <c r="H98" s="90">
        <v>0.61832973899259591</v>
      </c>
      <c r="I98" s="90">
        <v>26.386700547122238</v>
      </c>
      <c r="J98" s="91">
        <v>2.3778029222065054</v>
      </c>
      <c r="K98" s="74"/>
    </row>
    <row r="99" spans="2:11" ht="20.25" customHeight="1" x14ac:dyDescent="0.25">
      <c r="B99" s="87" t="s">
        <v>121</v>
      </c>
      <c r="C99" s="66">
        <v>3</v>
      </c>
      <c r="D99" s="88">
        <v>1.949747165443309E-2</v>
      </c>
      <c r="E99" s="88">
        <v>0.3626709491344639</v>
      </c>
      <c r="F99" s="88">
        <v>0.18579385340240723</v>
      </c>
      <c r="G99" s="89">
        <v>12.935285714285715</v>
      </c>
      <c r="H99" s="90">
        <v>1.3459139118100194</v>
      </c>
      <c r="I99" s="90">
        <v>40.70938539689179</v>
      </c>
      <c r="J99" s="91">
        <v>2.3114762056124141</v>
      </c>
      <c r="K99" s="74"/>
    </row>
    <row r="100" spans="2:11" ht="20.25" customHeight="1" x14ac:dyDescent="0.25">
      <c r="B100" s="87" t="s">
        <v>121</v>
      </c>
      <c r="C100" s="66">
        <v>4</v>
      </c>
      <c r="D100" s="88">
        <v>1.399597627350721E-2</v>
      </c>
      <c r="E100" s="88">
        <v>0.35440504594231126</v>
      </c>
      <c r="F100" s="88">
        <v>0.19369116330324862</v>
      </c>
      <c r="G100" s="89">
        <v>12.671571428571426</v>
      </c>
      <c r="H100" s="90">
        <v>0.88173009159772908</v>
      </c>
      <c r="I100" s="90">
        <v>32.895657508244568</v>
      </c>
      <c r="J100" s="91">
        <v>2.3037219934118403</v>
      </c>
      <c r="K100" s="74"/>
    </row>
    <row r="101" spans="2:11" ht="20.25" customHeight="1" x14ac:dyDescent="0.25">
      <c r="B101" s="87" t="s">
        <v>121</v>
      </c>
      <c r="C101" s="66">
        <v>5</v>
      </c>
      <c r="D101" s="88">
        <v>1.1987877865152107E-2</v>
      </c>
      <c r="E101" s="88">
        <v>0.35443560347427622</v>
      </c>
      <c r="F101" s="88">
        <v>0.2024843586302647</v>
      </c>
      <c r="G101" s="89">
        <v>13.359857142857141</v>
      </c>
      <c r="H101" s="90">
        <v>0.64695246454424071</v>
      </c>
      <c r="I101" s="90">
        <v>32.712269161773335</v>
      </c>
      <c r="J101" s="91">
        <v>2.2335350891112831</v>
      </c>
      <c r="K101" s="74"/>
    </row>
    <row r="102" spans="2:11" ht="20.25" customHeight="1" x14ac:dyDescent="0.25">
      <c r="B102" s="87" t="s">
        <v>121</v>
      </c>
      <c r="C102" s="66">
        <v>6</v>
      </c>
      <c r="D102" s="88">
        <v>1.8435992883301087E-2</v>
      </c>
      <c r="E102" s="88">
        <v>0.35241034687527234</v>
      </c>
      <c r="F102" s="88">
        <v>0.20086163754641106</v>
      </c>
      <c r="G102" s="89">
        <v>14.546571428571429</v>
      </c>
      <c r="H102" s="90">
        <v>0.51687375962938631</v>
      </c>
      <c r="I102" s="90">
        <v>33.423754030295051</v>
      </c>
      <c r="J102" s="91">
        <v>2.1262190690750025</v>
      </c>
      <c r="K102" s="74"/>
    </row>
    <row r="103" spans="2:11" ht="20.25" customHeight="1" x14ac:dyDescent="0.25">
      <c r="B103" s="87" t="s">
        <v>121</v>
      </c>
      <c r="C103" s="66">
        <v>7</v>
      </c>
      <c r="D103" s="88">
        <v>1.9311399148061365E-2</v>
      </c>
      <c r="E103" s="88">
        <v>0.35720185878917587</v>
      </c>
      <c r="F103" s="88">
        <v>0.19111665232990707</v>
      </c>
      <c r="G103" s="89">
        <v>15.225571428571429</v>
      </c>
      <c r="H103" s="90">
        <v>0.562240624174703</v>
      </c>
      <c r="I103" s="90">
        <v>29.227480479186166</v>
      </c>
      <c r="J103" s="91">
        <v>2.0471950866675943</v>
      </c>
      <c r="K103" s="74"/>
    </row>
    <row r="104" spans="2:11" ht="20.25" customHeight="1" x14ac:dyDescent="0.25">
      <c r="B104" s="87" t="s">
        <v>121</v>
      </c>
      <c r="C104" s="66">
        <v>8</v>
      </c>
      <c r="D104" s="88">
        <v>2.9499873981871351E-2</v>
      </c>
      <c r="E104" s="88">
        <v>0.35090662845253823</v>
      </c>
      <c r="F104" s="88">
        <v>0.17129107663688706</v>
      </c>
      <c r="G104" s="89">
        <v>16.555285714285716</v>
      </c>
      <c r="H104" s="90">
        <v>0.73746779144876029</v>
      </c>
      <c r="I104" s="90">
        <v>34.845353145953922</v>
      </c>
      <c r="J104" s="91">
        <v>1.9756153747960408</v>
      </c>
      <c r="K104" s="74"/>
    </row>
    <row r="105" spans="2:11" ht="20.25" customHeight="1" x14ac:dyDescent="0.25">
      <c r="B105" s="87" t="s">
        <v>121</v>
      </c>
      <c r="C105" s="66">
        <v>9</v>
      </c>
      <c r="D105" s="88">
        <v>2.8891847950462214E-2</v>
      </c>
      <c r="E105" s="88">
        <v>0.36083785101909499</v>
      </c>
      <c r="F105" s="88">
        <v>0.1747427362089746</v>
      </c>
      <c r="G105" s="89">
        <v>16.93242857142857</v>
      </c>
      <c r="H105" s="90">
        <v>0.83684136056041047</v>
      </c>
      <c r="I105" s="90">
        <v>38.898694966739079</v>
      </c>
      <c r="J105" s="91">
        <v>1.9318376198080098</v>
      </c>
      <c r="K105" s="74"/>
    </row>
    <row r="106" spans="2:11" ht="20.25" customHeight="1" x14ac:dyDescent="0.25">
      <c r="B106" s="87" t="s">
        <v>121</v>
      </c>
      <c r="C106" s="66">
        <v>10</v>
      </c>
      <c r="D106" s="88">
        <v>1.6590510441614772E-2</v>
      </c>
      <c r="E106" s="88">
        <v>0.36276843796861719</v>
      </c>
      <c r="F106" s="88">
        <v>0.19021674565486946</v>
      </c>
      <c r="G106" s="89">
        <v>15.107600000000001</v>
      </c>
      <c r="H106" s="90">
        <v>0.77021964979556679</v>
      </c>
      <c r="I106" s="90">
        <v>24.843022186486476</v>
      </c>
      <c r="J106" s="91">
        <v>2.1151194324192786</v>
      </c>
      <c r="K106" s="74" t="s">
        <v>67</v>
      </c>
    </row>
    <row r="107" spans="2:11" ht="20.25" customHeight="1" x14ac:dyDescent="0.25">
      <c r="B107" s="87" t="s">
        <v>118</v>
      </c>
      <c r="C107" s="66">
        <v>1</v>
      </c>
      <c r="D107" s="88">
        <v>6.7733199946496278E-2</v>
      </c>
      <c r="E107" s="88">
        <v>0.38617129133179268</v>
      </c>
      <c r="F107" s="88">
        <v>0.18883784168951637</v>
      </c>
      <c r="G107" s="89">
        <v>15.646666666666668</v>
      </c>
      <c r="H107" s="90">
        <v>4.8302487338562248</v>
      </c>
      <c r="I107" s="90">
        <v>56.804841392957222</v>
      </c>
      <c r="J107" s="91">
        <v>1.972870191175891</v>
      </c>
      <c r="K107" s="74"/>
    </row>
    <row r="108" spans="2:11" ht="20.25" customHeight="1" x14ac:dyDescent="0.25">
      <c r="B108" s="87" t="s">
        <v>118</v>
      </c>
      <c r="C108" s="66">
        <v>2</v>
      </c>
      <c r="D108" s="88">
        <v>3.6967608996331988E-2</v>
      </c>
      <c r="E108" s="88">
        <v>0.35030378308111537</v>
      </c>
      <c r="F108" s="88">
        <v>0.13134904491864202</v>
      </c>
      <c r="G108" s="89">
        <v>10.047928571428571</v>
      </c>
      <c r="H108" s="90">
        <v>0.25912634827991232</v>
      </c>
      <c r="I108" s="90">
        <v>15.826550253726715</v>
      </c>
      <c r="J108" s="91">
        <v>2.4284231131648819</v>
      </c>
      <c r="K108" s="74"/>
    </row>
    <row r="109" spans="2:11" ht="20.25" customHeight="1" x14ac:dyDescent="0.25">
      <c r="B109" s="87" t="s">
        <v>118</v>
      </c>
      <c r="C109" s="66">
        <v>3</v>
      </c>
      <c r="D109" s="88">
        <v>1.7121397175212289E-2</v>
      </c>
      <c r="E109" s="88">
        <v>0.35808794847373898</v>
      </c>
      <c r="F109" s="88">
        <v>0.14575492426053557</v>
      </c>
      <c r="G109" s="89">
        <v>10.326142857142857</v>
      </c>
      <c r="H109" s="90">
        <v>0.54097991133940349</v>
      </c>
      <c r="I109" s="90">
        <v>19.664710851246465</v>
      </c>
      <c r="J109" s="91">
        <v>2.4370771184037174</v>
      </c>
      <c r="K109" s="74"/>
    </row>
    <row r="110" spans="2:11" ht="20.25" customHeight="1" x14ac:dyDescent="0.25">
      <c r="B110" s="87" t="s">
        <v>118</v>
      </c>
      <c r="C110" s="66">
        <v>4</v>
      </c>
      <c r="D110" s="88">
        <v>1.6245153200862894E-2</v>
      </c>
      <c r="E110" s="88">
        <v>0.359371710116554</v>
      </c>
      <c r="F110" s="88">
        <v>0.15084476274091427</v>
      </c>
      <c r="G110" s="89">
        <v>11.209642857142857</v>
      </c>
      <c r="H110" s="90">
        <v>1.5602825163759961</v>
      </c>
      <c r="I110" s="90">
        <v>18.723390196511954</v>
      </c>
      <c r="J110" s="91">
        <v>2.3263169565330459</v>
      </c>
      <c r="K110" s="74"/>
    </row>
    <row r="111" spans="2:11" ht="20.25" customHeight="1" x14ac:dyDescent="0.25">
      <c r="B111" s="87" t="s">
        <v>118</v>
      </c>
      <c r="C111" s="66">
        <v>5</v>
      </c>
      <c r="D111" s="88">
        <v>1.6655078375209593E-2</v>
      </c>
      <c r="E111" s="88">
        <v>0.36083007856149274</v>
      </c>
      <c r="F111" s="88">
        <v>0.15224480428175818</v>
      </c>
      <c r="G111" s="89">
        <v>12.023</v>
      </c>
      <c r="H111" s="90">
        <v>0.56645411137456536</v>
      </c>
      <c r="I111" s="90">
        <v>21.211927750337892</v>
      </c>
      <c r="J111" s="91">
        <v>2.2496776368285496</v>
      </c>
      <c r="K111" s="74"/>
    </row>
    <row r="112" spans="2:11" ht="20.25" customHeight="1" x14ac:dyDescent="0.25">
      <c r="B112" s="87" t="s">
        <v>118</v>
      </c>
      <c r="C112" s="66">
        <v>6</v>
      </c>
      <c r="D112" s="88">
        <v>1.7490530311658113E-2</v>
      </c>
      <c r="E112" s="88">
        <v>0.3668063271269788</v>
      </c>
      <c r="F112" s="88">
        <v>0.14986794924419256</v>
      </c>
      <c r="G112" s="89">
        <v>13.137083333333335</v>
      </c>
      <c r="H112" s="90">
        <v>0.53891375046657519</v>
      </c>
      <c r="I112" s="90">
        <v>23.690178572962555</v>
      </c>
      <c r="J112" s="91">
        <v>2.116000636602823</v>
      </c>
      <c r="K112" s="74"/>
    </row>
    <row r="113" spans="2:11" ht="20.25" customHeight="1" x14ac:dyDescent="0.25">
      <c r="B113" s="87" t="s">
        <v>118</v>
      </c>
      <c r="C113" s="66">
        <v>7</v>
      </c>
      <c r="D113" s="88">
        <v>2.2081105951870295E-2</v>
      </c>
      <c r="E113" s="88">
        <v>0.37131068281712326</v>
      </c>
      <c r="F113" s="88">
        <v>0.14685120137972249</v>
      </c>
      <c r="G113" s="89">
        <v>14.097545454545456</v>
      </c>
      <c r="H113" s="90">
        <v>0.39597781573885105</v>
      </c>
      <c r="I113" s="90">
        <v>25.683605999616663</v>
      </c>
      <c r="J113" s="91">
        <v>2.0178282472753173</v>
      </c>
      <c r="K113" s="74"/>
    </row>
    <row r="114" spans="2:11" ht="20.25" customHeight="1" x14ac:dyDescent="0.25">
      <c r="B114" s="87" t="s">
        <v>118</v>
      </c>
      <c r="C114" s="66">
        <v>8</v>
      </c>
      <c r="D114" s="88">
        <v>2.7450399034731909E-2</v>
      </c>
      <c r="E114" s="88">
        <v>0.37076432339504994</v>
      </c>
      <c r="F114" s="88">
        <v>0.14650209125827932</v>
      </c>
      <c r="G114" s="89">
        <v>15.390916666666664</v>
      </c>
      <c r="H114" s="90">
        <v>0.20084964124118937</v>
      </c>
      <c r="I114" s="90">
        <v>28.5974445073117</v>
      </c>
      <c r="J114" s="91">
        <v>1.9596942670204165</v>
      </c>
      <c r="K114" s="74"/>
    </row>
    <row r="115" spans="2:11" ht="20.25" customHeight="1" x14ac:dyDescent="0.25">
      <c r="B115" s="87" t="s">
        <v>118</v>
      </c>
      <c r="C115" s="66">
        <v>9</v>
      </c>
      <c r="D115" s="88">
        <v>2.1153816081647021E-2</v>
      </c>
      <c r="E115" s="88">
        <v>0.37533632580729798</v>
      </c>
      <c r="F115" s="88">
        <v>0.15725992816676082</v>
      </c>
      <c r="G115" s="89">
        <v>14.894363636363636</v>
      </c>
      <c r="H115" s="90">
        <v>0.26001705631263966</v>
      </c>
      <c r="I115" s="90">
        <v>32.064739006367994</v>
      </c>
      <c r="J115" s="91">
        <v>1.9987043021985291</v>
      </c>
      <c r="K115" s="74"/>
    </row>
    <row r="116" spans="2:11" ht="20.25" customHeight="1" x14ac:dyDescent="0.25">
      <c r="B116" s="87" t="s">
        <v>118</v>
      </c>
      <c r="C116" s="66">
        <v>10</v>
      </c>
      <c r="D116" s="88">
        <v>2.0260690608354708E-2</v>
      </c>
      <c r="E116" s="88">
        <v>0.37222593370827406</v>
      </c>
      <c r="F116" s="88">
        <v>0.1694373063065561</v>
      </c>
      <c r="G116" s="89">
        <v>13.950642857142858</v>
      </c>
      <c r="H116" s="90">
        <v>0.5233117280924996</v>
      </c>
      <c r="I116" s="90">
        <v>32.209904127811612</v>
      </c>
      <c r="J116" s="91">
        <v>2.1064133150302511</v>
      </c>
      <c r="K116" s="74" t="s">
        <v>67</v>
      </c>
    </row>
    <row r="117" spans="2:11" ht="20.25" customHeight="1" x14ac:dyDescent="0.25">
      <c r="B117" s="87" t="s">
        <v>122</v>
      </c>
      <c r="C117" s="66">
        <v>1</v>
      </c>
      <c r="D117" s="88">
        <v>5.8678134529910844E-2</v>
      </c>
      <c r="E117" s="88">
        <v>0.38053111319651817</v>
      </c>
      <c r="F117" s="88">
        <v>0.18867870228080119</v>
      </c>
      <c r="G117" s="89">
        <v>16.840499999999999</v>
      </c>
      <c r="H117" s="90">
        <v>4.8292763083776498</v>
      </c>
      <c r="I117" s="90">
        <v>46.587073922532646</v>
      </c>
      <c r="J117" s="91">
        <v>1.8068383913244008</v>
      </c>
      <c r="K117" s="74"/>
    </row>
    <row r="118" spans="2:11" ht="20.25" customHeight="1" x14ac:dyDescent="0.25">
      <c r="B118" s="87" t="s">
        <v>122</v>
      </c>
      <c r="C118" s="66">
        <v>2</v>
      </c>
      <c r="D118" s="88">
        <v>3.8998352082007429E-2</v>
      </c>
      <c r="E118" s="88">
        <v>0.34017012312375111</v>
      </c>
      <c r="F118" s="88">
        <v>0.16828080772522017</v>
      </c>
      <c r="G118" s="89">
        <v>11.574777777777779</v>
      </c>
      <c r="H118" s="90">
        <v>0.45844881877387217</v>
      </c>
      <c r="I118" s="90">
        <v>14.126949894340825</v>
      </c>
      <c r="J118" s="91">
        <v>2.1594475622528901</v>
      </c>
      <c r="K118" s="74"/>
    </row>
    <row r="119" spans="2:11" ht="20.25" customHeight="1" x14ac:dyDescent="0.25">
      <c r="B119" s="87" t="s">
        <v>122</v>
      </c>
      <c r="C119" s="66">
        <v>3</v>
      </c>
      <c r="D119" s="88">
        <v>2.155093564697784E-2</v>
      </c>
      <c r="E119" s="88">
        <v>0.35378401429623085</v>
      </c>
      <c r="F119" s="88">
        <v>0.18892577379807948</v>
      </c>
      <c r="G119" s="89">
        <v>12.494222222222223</v>
      </c>
      <c r="H119" s="90">
        <v>1.0595867768331133</v>
      </c>
      <c r="I119" s="90">
        <v>20.550177515620849</v>
      </c>
      <c r="J119" s="91">
        <v>2.0894476901574768</v>
      </c>
      <c r="K119" s="74"/>
    </row>
    <row r="120" spans="2:11" ht="20.25" customHeight="1" x14ac:dyDescent="0.25">
      <c r="B120" s="87" t="s">
        <v>122</v>
      </c>
      <c r="C120" s="66">
        <v>4</v>
      </c>
      <c r="D120" s="88">
        <v>1.647212811313092E-2</v>
      </c>
      <c r="E120" s="88">
        <v>0.35693224490768649</v>
      </c>
      <c r="F120" s="88">
        <v>0.19183359301603492</v>
      </c>
      <c r="G120" s="89">
        <v>13.249777777777776</v>
      </c>
      <c r="H120" s="90">
        <v>0.70735100669629392</v>
      </c>
      <c r="I120" s="90">
        <v>22.969101889442058</v>
      </c>
      <c r="J120" s="91">
        <v>2.0156269675429552</v>
      </c>
      <c r="K120" s="74"/>
    </row>
    <row r="121" spans="2:11" ht="20.25" customHeight="1" x14ac:dyDescent="0.25">
      <c r="B121" s="87" t="s">
        <v>122</v>
      </c>
      <c r="C121" s="66">
        <v>5</v>
      </c>
      <c r="D121" s="88">
        <v>1.4137914264750044E-2</v>
      </c>
      <c r="E121" s="88">
        <v>0.35540957023546998</v>
      </c>
      <c r="F121" s="88">
        <v>0.19557714329307513</v>
      </c>
      <c r="G121" s="89">
        <v>13.311888888888888</v>
      </c>
      <c r="H121" s="90">
        <v>0.61167971487936112</v>
      </c>
      <c r="I121" s="90">
        <v>19.674552027655256</v>
      </c>
      <c r="J121" s="91">
        <v>2.0012178233627513</v>
      </c>
      <c r="K121" s="74"/>
    </row>
    <row r="122" spans="2:11" ht="20.25" customHeight="1" x14ac:dyDescent="0.25">
      <c r="B122" s="87" t="s">
        <v>122</v>
      </c>
      <c r="C122" s="66">
        <v>6</v>
      </c>
      <c r="D122" s="88">
        <v>1.5297499636858551E-2</v>
      </c>
      <c r="E122" s="88">
        <v>0.3571774275772493</v>
      </c>
      <c r="F122" s="88">
        <v>0.18565916789262599</v>
      </c>
      <c r="G122" s="89">
        <v>14.714857142857143</v>
      </c>
      <c r="H122" s="90">
        <v>0.55640363445848129</v>
      </c>
      <c r="I122" s="90">
        <v>20.165265352885406</v>
      </c>
      <c r="J122" s="91">
        <v>1.8892964100753946</v>
      </c>
      <c r="K122" s="74"/>
    </row>
    <row r="123" spans="2:11" ht="20.25" customHeight="1" x14ac:dyDescent="0.25">
      <c r="B123" s="87" t="s">
        <v>122</v>
      </c>
      <c r="C123" s="66">
        <v>7</v>
      </c>
      <c r="D123" s="88">
        <v>2.0339011660677819E-2</v>
      </c>
      <c r="E123" s="88">
        <v>0.3597433507589905</v>
      </c>
      <c r="F123" s="88">
        <v>0.18582531804164804</v>
      </c>
      <c r="G123" s="89">
        <v>15.16942857142857</v>
      </c>
      <c r="H123" s="90">
        <v>0.48613389598623169</v>
      </c>
      <c r="I123" s="90">
        <v>17.511001070079967</v>
      </c>
      <c r="J123" s="91">
        <v>1.8439644704814275</v>
      </c>
      <c r="K123" s="74"/>
    </row>
    <row r="124" spans="2:11" ht="20.25" customHeight="1" x14ac:dyDescent="0.25">
      <c r="B124" s="87" t="s">
        <v>122</v>
      </c>
      <c r="C124" s="66">
        <v>8</v>
      </c>
      <c r="D124" s="88">
        <v>2.7765743848458053E-2</v>
      </c>
      <c r="E124" s="88">
        <v>0.35431339273330192</v>
      </c>
      <c r="F124" s="88">
        <v>0.1761421542853934</v>
      </c>
      <c r="G124" s="89">
        <v>16.326000000000004</v>
      </c>
      <c r="H124" s="90">
        <v>0.58024096287424909</v>
      </c>
      <c r="I124" s="90">
        <v>20.620610125069074</v>
      </c>
      <c r="J124" s="91">
        <v>1.7810666196719873</v>
      </c>
      <c r="K124" s="74"/>
    </row>
    <row r="125" spans="2:11" ht="20.25" customHeight="1" x14ac:dyDescent="0.25">
      <c r="B125" s="87" t="s">
        <v>122</v>
      </c>
      <c r="C125" s="66">
        <v>9</v>
      </c>
      <c r="D125" s="88">
        <v>2.2616449194351986E-2</v>
      </c>
      <c r="E125" s="88">
        <v>0.35961988253312721</v>
      </c>
      <c r="F125" s="88">
        <v>0.17501130538474841</v>
      </c>
      <c r="G125" s="89">
        <v>16.402000000000001</v>
      </c>
      <c r="H125" s="90">
        <v>0.56773766203797082</v>
      </c>
      <c r="I125" s="90">
        <v>21.485873135387305</v>
      </c>
      <c r="J125" s="91">
        <v>1.7840976550811942</v>
      </c>
      <c r="K125" s="74"/>
    </row>
    <row r="126" spans="2:11" ht="20.25" customHeight="1" x14ac:dyDescent="0.25">
      <c r="B126" s="87" t="s">
        <v>122</v>
      </c>
      <c r="C126" s="66">
        <v>10</v>
      </c>
      <c r="D126" s="88">
        <v>2.4184715474300098E-2</v>
      </c>
      <c r="E126" s="88">
        <v>0.36671918237679396</v>
      </c>
      <c r="F126" s="88">
        <v>0.19074145663554368</v>
      </c>
      <c r="G126" s="89">
        <v>15.786444444444442</v>
      </c>
      <c r="H126" s="90">
        <v>1.8031521989091268</v>
      </c>
      <c r="I126" s="90">
        <v>28.945219152951765</v>
      </c>
      <c r="J126" s="91">
        <v>1.8270910501905155</v>
      </c>
      <c r="K126" s="74" t="s">
        <v>70</v>
      </c>
    </row>
    <row r="127" spans="2:11" ht="20.25" customHeight="1" x14ac:dyDescent="0.25">
      <c r="B127" s="87" t="s">
        <v>123</v>
      </c>
      <c r="C127" s="66">
        <v>1</v>
      </c>
      <c r="D127" s="88">
        <v>5.1159500683115165E-2</v>
      </c>
      <c r="E127" s="88">
        <v>0.43134926420723441</v>
      </c>
      <c r="F127" s="88">
        <v>0.25417534309724493</v>
      </c>
      <c r="G127" s="89">
        <v>9.4480000000000004</v>
      </c>
      <c r="H127" s="90">
        <v>4.1678441352591724</v>
      </c>
      <c r="I127" s="90">
        <v>15.155796855487898</v>
      </c>
      <c r="J127" s="91">
        <v>2.4259467351148554</v>
      </c>
      <c r="K127" s="74"/>
    </row>
    <row r="128" spans="2:11" ht="20.25" customHeight="1" x14ac:dyDescent="0.25">
      <c r="B128" s="87" t="s">
        <v>123</v>
      </c>
      <c r="C128" s="66">
        <v>2</v>
      </c>
      <c r="D128" s="88">
        <v>4.5646122742200736E-2</v>
      </c>
      <c r="E128" s="88">
        <v>0.35546524145248465</v>
      </c>
      <c r="F128" s="88">
        <v>0.15349454388822187</v>
      </c>
      <c r="G128" s="89">
        <v>9.0005000000000006</v>
      </c>
      <c r="H128" s="90">
        <v>12.263320702180689</v>
      </c>
      <c r="I128" s="90">
        <v>8.4327249420072512</v>
      </c>
      <c r="J128" s="91">
        <v>2.4522889908995351</v>
      </c>
      <c r="K128" s="74"/>
    </row>
    <row r="129" spans="2:11" ht="20.25" customHeight="1" x14ac:dyDescent="0.25">
      <c r="B129" s="87" t="s">
        <v>123</v>
      </c>
      <c r="C129" s="66">
        <v>3</v>
      </c>
      <c r="D129" s="88">
        <v>1.2470537822752523E-2</v>
      </c>
      <c r="E129" s="88">
        <v>0.36371188226271056</v>
      </c>
      <c r="F129" s="88">
        <v>0.15216571604390713</v>
      </c>
      <c r="G129" s="89">
        <v>8.6800000000000015</v>
      </c>
      <c r="H129" s="90">
        <v>7.7734720839799293E-2</v>
      </c>
      <c r="I129" s="90">
        <v>4.110223364404388</v>
      </c>
      <c r="J129" s="91">
        <v>2.5066680647523114</v>
      </c>
      <c r="K129" s="74"/>
    </row>
    <row r="130" spans="2:11" ht="20.25" customHeight="1" x14ac:dyDescent="0.25">
      <c r="B130" s="87" t="s">
        <v>123</v>
      </c>
      <c r="C130" s="66">
        <v>4</v>
      </c>
      <c r="D130" s="88">
        <v>1.3592456335883728E-2</v>
      </c>
      <c r="E130" s="88">
        <v>0.37020724937012472</v>
      </c>
      <c r="F130" s="88">
        <v>0.16773986241192029</v>
      </c>
      <c r="G130" s="89">
        <v>9.5751666666666662</v>
      </c>
      <c r="H130" s="90">
        <v>9.6805094725287338E-2</v>
      </c>
      <c r="I130" s="90">
        <v>3.1611870587878315</v>
      </c>
      <c r="J130" s="91">
        <v>2.3683979755353066</v>
      </c>
      <c r="K130" s="74"/>
    </row>
    <row r="131" spans="2:11" ht="20.25" customHeight="1" x14ac:dyDescent="0.25">
      <c r="B131" s="87" t="s">
        <v>123</v>
      </c>
      <c r="C131" s="66">
        <v>5</v>
      </c>
      <c r="D131" s="88">
        <v>1.6258849961311113E-2</v>
      </c>
      <c r="E131" s="88">
        <v>0.37461896118092358</v>
      </c>
      <c r="F131" s="88">
        <v>0.16740862981755633</v>
      </c>
      <c r="G131" s="89">
        <v>10.810666666666668</v>
      </c>
      <c r="H131" s="90">
        <v>8.1945892629438147E-2</v>
      </c>
      <c r="I131" s="90">
        <v>4.4558079117256986</v>
      </c>
      <c r="J131" s="91">
        <v>2.2246252086562812</v>
      </c>
      <c r="K131" s="74"/>
    </row>
    <row r="132" spans="2:11" ht="20.25" customHeight="1" x14ac:dyDescent="0.25">
      <c r="B132" s="87" t="s">
        <v>123</v>
      </c>
      <c r="C132" s="66">
        <v>6</v>
      </c>
      <c r="D132" s="88">
        <v>2.3904606676362385E-2</v>
      </c>
      <c r="E132" s="88">
        <v>0.3801261601235717</v>
      </c>
      <c r="F132" s="88">
        <v>0.17495363084894272</v>
      </c>
      <c r="G132" s="89">
        <v>12.887</v>
      </c>
      <c r="H132" s="90">
        <v>3.6793613217443268E-2</v>
      </c>
      <c r="I132" s="90">
        <v>5.6662164354862634</v>
      </c>
      <c r="J132" s="91">
        <v>1.98629010710429</v>
      </c>
      <c r="K132" s="74"/>
    </row>
    <row r="133" spans="2:11" ht="20.25" customHeight="1" x14ac:dyDescent="0.25">
      <c r="B133" s="87" t="s">
        <v>123</v>
      </c>
      <c r="C133" s="66">
        <v>7</v>
      </c>
      <c r="D133" s="88">
        <v>2.3774161790173692E-2</v>
      </c>
      <c r="E133" s="88">
        <v>0.37939689997128095</v>
      </c>
      <c r="F133" s="88">
        <v>0.15033247526237456</v>
      </c>
      <c r="G133" s="89">
        <v>13.068249999999999</v>
      </c>
      <c r="H133" s="90">
        <v>4.4905153579866283E-2</v>
      </c>
      <c r="I133" s="90">
        <v>6.4912894230451146</v>
      </c>
      <c r="J133" s="91">
        <v>1.9443281060948836</v>
      </c>
      <c r="K133" s="74"/>
    </row>
    <row r="134" spans="2:11" ht="20.25" customHeight="1" x14ac:dyDescent="0.25">
      <c r="B134" s="87" t="s">
        <v>123</v>
      </c>
      <c r="C134" s="66">
        <v>8</v>
      </c>
      <c r="D134" s="88">
        <v>2.9018905711183391E-2</v>
      </c>
      <c r="E134" s="88">
        <v>0.38009756585268795</v>
      </c>
      <c r="F134" s="88">
        <v>0.13002415320232086</v>
      </c>
      <c r="G134" s="89">
        <v>13.692</v>
      </c>
      <c r="H134" s="90">
        <v>6.4455416188622328E-2</v>
      </c>
      <c r="I134" s="90">
        <v>6.75023994993572</v>
      </c>
      <c r="J134" s="91">
        <v>1.8744828055854252</v>
      </c>
      <c r="K134" s="74"/>
    </row>
    <row r="135" spans="2:11" ht="20.25" customHeight="1" x14ac:dyDescent="0.25">
      <c r="B135" s="87" t="s">
        <v>123</v>
      </c>
      <c r="C135" s="66">
        <v>9</v>
      </c>
      <c r="D135" s="88">
        <v>3.0446857373499361E-2</v>
      </c>
      <c r="E135" s="88">
        <v>0.38175697962868094</v>
      </c>
      <c r="F135" s="88">
        <v>0.14869118397896972</v>
      </c>
      <c r="G135" s="89">
        <v>13.830833333333333</v>
      </c>
      <c r="H135" s="90">
        <v>4.0849226367848823E-2</v>
      </c>
      <c r="I135" s="90">
        <v>5.6644260563417035</v>
      </c>
      <c r="J135" s="91">
        <v>1.8798514838010911</v>
      </c>
      <c r="K135" s="74"/>
    </row>
    <row r="136" spans="2:11" ht="20.25" customHeight="1" x14ac:dyDescent="0.25">
      <c r="B136" s="87" t="s">
        <v>123</v>
      </c>
      <c r="C136" s="66">
        <v>10</v>
      </c>
      <c r="D136" s="88">
        <v>2.4067138228505838E-2</v>
      </c>
      <c r="E136" s="88">
        <v>0.39524251028232082</v>
      </c>
      <c r="F136" s="88">
        <v>0.19021188931729663</v>
      </c>
      <c r="G136" s="89">
        <v>12.58</v>
      </c>
      <c r="H136" s="90">
        <v>0.1157402635130917</v>
      </c>
      <c r="I136" s="90">
        <v>8.9734873054993916</v>
      </c>
      <c r="J136" s="91">
        <v>2.0274257181939737</v>
      </c>
      <c r="K136" s="74" t="s">
        <v>70</v>
      </c>
    </row>
    <row r="137" spans="2:11" ht="20.25" customHeight="1" x14ac:dyDescent="0.25">
      <c r="B137" s="85" t="s">
        <v>127</v>
      </c>
      <c r="C137" s="84"/>
      <c r="D137" s="85"/>
      <c r="E137" s="85"/>
      <c r="F137" s="85"/>
      <c r="G137" s="85"/>
      <c r="H137" s="85"/>
      <c r="I137" s="85"/>
      <c r="J137" s="85"/>
      <c r="K137" s="84"/>
    </row>
    <row r="138" spans="2:11" ht="20.25" customHeight="1" x14ac:dyDescent="0.25">
      <c r="B138" s="231" t="str">
        <f>C66</f>
        <v>55</v>
      </c>
      <c r="C138" s="54"/>
      <c r="D138" s="67">
        <f t="shared" ref="D138:J143" si="1">(SUMIFS(D$77:D$136,$B$77:$B$136,$B138,$C$77:$C$136,MAX($C$77:$C$136))/SUMIFS(D$77:D$136,$B$77:$B$136,$B138,$C$77:$C$136,MAX($C$77:$C$136)-1))-1</f>
        <v>-0.11946639713342377</v>
      </c>
      <c r="E138" s="67">
        <f t="shared" si="1"/>
        <v>1.3185097598479967E-2</v>
      </c>
      <c r="F138" s="67">
        <f t="shared" si="1"/>
        <v>0.13063872958336509</v>
      </c>
      <c r="G138" s="67">
        <f t="shared" si="1"/>
        <v>-2.324679892894832E-2</v>
      </c>
      <c r="H138" s="67">
        <f t="shared" si="1"/>
        <v>1.3501673629350166</v>
      </c>
      <c r="I138" s="67">
        <f t="shared" si="1"/>
        <v>0.41016173146339829</v>
      </c>
      <c r="J138" s="86">
        <f t="shared" si="1"/>
        <v>4.2646832618562502E-2</v>
      </c>
      <c r="K138" s="55"/>
    </row>
    <row r="139" spans="2:11" ht="20.25" customHeight="1" x14ac:dyDescent="0.25">
      <c r="B139" s="42" t="str">
        <f>D66</f>
        <v>523</v>
      </c>
      <c r="C139" s="54"/>
      <c r="D139" s="67">
        <f t="shared" si="1"/>
        <v>-0.29045187984404641</v>
      </c>
      <c r="E139" s="67">
        <f t="shared" si="1"/>
        <v>3.4443504539203307E-3</v>
      </c>
      <c r="F139" s="67">
        <f t="shared" si="1"/>
        <v>6.7031006609747701E-2</v>
      </c>
      <c r="G139" s="67">
        <f t="shared" si="1"/>
        <v>-0.12130682211271404</v>
      </c>
      <c r="H139" s="67">
        <f t="shared" si="1"/>
        <v>1.6511414460272533</v>
      </c>
      <c r="I139" s="67">
        <f t="shared" si="1"/>
        <v>-0.12677645410043803</v>
      </c>
      <c r="J139" s="86">
        <f t="shared" si="1"/>
        <v>7.1807562928277724E-2</v>
      </c>
      <c r="K139" s="55"/>
    </row>
    <row r="140" spans="2:11" ht="20.25" customHeight="1" x14ac:dyDescent="0.25">
      <c r="B140" s="42" t="str">
        <f>E66</f>
        <v>65</v>
      </c>
      <c r="C140" s="54"/>
      <c r="D140" s="67">
        <f t="shared" si="1"/>
        <v>-0.42577191773746148</v>
      </c>
      <c r="E140" s="67">
        <f t="shared" si="1"/>
        <v>5.3502894556924918E-3</v>
      </c>
      <c r="F140" s="67">
        <f t="shared" si="1"/>
        <v>8.8553091141880147E-2</v>
      </c>
      <c r="G140" s="67">
        <f t="shared" si="1"/>
        <v>-0.10777122512170212</v>
      </c>
      <c r="H140" s="67">
        <f t="shared" si="1"/>
        <v>-7.9610920187105583E-2</v>
      </c>
      <c r="I140" s="67">
        <f>(SUMIFS(I$77:I$136,$B$77:$B$136,$B140,$C$77:$C$136,MAX($C$77:$C$136))/SUMIFS(I$77:I$136,$B$77:$B$136,$B140,$C$77:$C$136,MAX($C$77:$C$136)-1))-1</f>
        <v>-0.36134047150607806</v>
      </c>
      <c r="J140" s="86">
        <f t="shared" si="1"/>
        <v>9.4874336606760812E-2</v>
      </c>
      <c r="K140" s="55"/>
    </row>
    <row r="141" spans="2:11" ht="20.25" customHeight="1" x14ac:dyDescent="0.25">
      <c r="B141" s="42" t="str">
        <f>F66</f>
        <v>35</v>
      </c>
      <c r="C141" s="54"/>
      <c r="D141" s="67">
        <f t="shared" si="1"/>
        <v>-4.222053693977168E-2</v>
      </c>
      <c r="E141" s="67">
        <f t="shared" si="1"/>
        <v>-8.2869466266923819E-3</v>
      </c>
      <c r="F141" s="67">
        <f t="shared" si="1"/>
        <v>7.7434717678887655E-2</v>
      </c>
      <c r="G141" s="67">
        <f t="shared" si="1"/>
        <v>-6.336093318661451E-2</v>
      </c>
      <c r="H141" s="67">
        <f t="shared" si="1"/>
        <v>1.0126053864069569</v>
      </c>
      <c r="I141" s="67">
        <f>(SUMIFS(I$77:I$136,$B$77:$B$136,$B141,$C$77:$C$136,MAX($C$77:$C$136))/SUMIFS(I$77:I$136,$B$77:$B$136,$B141,$C$77:$C$136,MAX($C$77:$C$136)-1))-1</f>
        <v>4.527250991027465E-3</v>
      </c>
      <c r="J141" s="86">
        <f t="shared" si="1"/>
        <v>5.3889418616472895E-2</v>
      </c>
      <c r="K141" s="55"/>
    </row>
    <row r="142" spans="2:11" ht="20.25" customHeight="1" x14ac:dyDescent="0.25">
      <c r="B142" s="42" t="str">
        <f>G66</f>
        <v>65-1</v>
      </c>
      <c r="C142" s="54"/>
      <c r="D142" s="67">
        <f t="shared" si="1"/>
        <v>6.9341843472924714E-2</v>
      </c>
      <c r="E142" s="67">
        <f t="shared" si="1"/>
        <v>1.9741121635600267E-2</v>
      </c>
      <c r="F142" s="67">
        <f t="shared" si="1"/>
        <v>8.9880772080488169E-2</v>
      </c>
      <c r="G142" s="67">
        <f t="shared" si="1"/>
        <v>-3.752929859502252E-2</v>
      </c>
      <c r="H142" s="67">
        <f t="shared" si="1"/>
        <v>2.1760306202630084</v>
      </c>
      <c r="I142" s="67">
        <f t="shared" si="1"/>
        <v>0.34717444204205461</v>
      </c>
      <c r="J142" s="86">
        <f t="shared" si="1"/>
        <v>2.4098117604086422E-2</v>
      </c>
      <c r="K142" s="55"/>
    </row>
    <row r="143" spans="2:11" ht="20.25" customHeight="1" x14ac:dyDescent="0.25">
      <c r="B143" s="42" t="str">
        <f>H66</f>
        <v>순환46</v>
      </c>
      <c r="C143" s="54"/>
      <c r="D143" s="67">
        <f t="shared" si="1"/>
        <v>-0.20953621146287393</v>
      </c>
      <c r="E143" s="67">
        <f t="shared" si="1"/>
        <v>3.5324909230884716E-2</v>
      </c>
      <c r="F143" s="67">
        <f t="shared" si="1"/>
        <v>0.27924120467155222</v>
      </c>
      <c r="G143" s="67">
        <f t="shared" si="1"/>
        <v>-9.0438030969452243E-2</v>
      </c>
      <c r="H143" s="67">
        <f t="shared" si="1"/>
        <v>1.8333526434710481</v>
      </c>
      <c r="I143" s="67">
        <f t="shared" si="1"/>
        <v>0.58418297215707726</v>
      </c>
      <c r="J143" s="86">
        <f t="shared" si="1"/>
        <v>7.8503134776628736E-2</v>
      </c>
      <c r="K143" s="55"/>
    </row>
    <row r="144" spans="2:11" ht="20.25" customHeight="1" thickBot="1" x14ac:dyDescent="0.3"/>
    <row r="145" spans="2:9" ht="17.25" thickTop="1" x14ac:dyDescent="0.25">
      <c r="B145" s="25" t="s">
        <v>51</v>
      </c>
      <c r="C145" s="25"/>
      <c r="D145" s="25"/>
      <c r="E145" s="25"/>
      <c r="F145" s="170" t="s">
        <v>77</v>
      </c>
      <c r="G145" s="43"/>
      <c r="H145" s="25"/>
      <c r="I145" s="25"/>
    </row>
    <row r="146" spans="2:9" x14ac:dyDescent="0.25">
      <c r="B146" s="26" t="s">
        <v>33</v>
      </c>
      <c r="C146" s="26" t="s">
        <v>52</v>
      </c>
      <c r="D146" s="26"/>
      <c r="E146" s="26"/>
      <c r="F146" s="92" t="s">
        <v>78</v>
      </c>
      <c r="G146" s="44"/>
      <c r="H146" s="46" t="s">
        <v>81</v>
      </c>
      <c r="I146" s="46"/>
    </row>
    <row r="147" spans="2:9" x14ac:dyDescent="0.25">
      <c r="B147" s="26" t="s">
        <v>34</v>
      </c>
      <c r="C147" s="26" t="s">
        <v>53</v>
      </c>
      <c r="D147" s="26"/>
      <c r="E147" s="26"/>
      <c r="F147" s="92" t="s">
        <v>79</v>
      </c>
      <c r="G147" s="44"/>
      <c r="H147" s="46" t="s">
        <v>82</v>
      </c>
      <c r="I147" s="46"/>
    </row>
    <row r="148" spans="2:9" x14ac:dyDescent="0.25">
      <c r="B148" s="26" t="s">
        <v>4</v>
      </c>
      <c r="C148" s="26" t="s">
        <v>54</v>
      </c>
      <c r="D148" s="26"/>
      <c r="E148" s="26"/>
      <c r="F148" s="92" t="s">
        <v>80</v>
      </c>
      <c r="G148" s="44"/>
      <c r="H148" s="46" t="s">
        <v>83</v>
      </c>
      <c r="I148" s="46"/>
    </row>
    <row r="149" spans="2:9" x14ac:dyDescent="0.25">
      <c r="B149" s="26" t="s">
        <v>5</v>
      </c>
      <c r="C149" s="26" t="s">
        <v>55</v>
      </c>
      <c r="D149" s="26"/>
      <c r="E149" s="26"/>
      <c r="F149" s="92" t="s">
        <v>87</v>
      </c>
      <c r="G149" s="44"/>
      <c r="H149" s="46" t="s">
        <v>84</v>
      </c>
      <c r="I149" s="46"/>
    </row>
    <row r="150" spans="2:9" x14ac:dyDescent="0.25">
      <c r="B150" s="26" t="s">
        <v>56</v>
      </c>
      <c r="C150" s="26" t="s">
        <v>57</v>
      </c>
      <c r="D150" s="26"/>
      <c r="E150" s="26"/>
      <c r="F150" s="92" t="s">
        <v>88</v>
      </c>
      <c r="G150" s="44"/>
      <c r="H150" s="46" t="s">
        <v>85</v>
      </c>
      <c r="I150" s="46"/>
    </row>
    <row r="151" spans="2:9" ht="17.25" thickBot="1" x14ac:dyDescent="0.3">
      <c r="B151" s="27" t="s">
        <v>58</v>
      </c>
      <c r="C151" s="27" t="s">
        <v>59</v>
      </c>
      <c r="D151" s="27"/>
      <c r="E151" s="27"/>
      <c r="F151" s="93" t="s">
        <v>89</v>
      </c>
      <c r="G151" s="45"/>
      <c r="H151" s="47" t="s">
        <v>86</v>
      </c>
      <c r="I151" s="47"/>
    </row>
    <row r="152" spans="2:9" ht="17.25" thickTop="1" x14ac:dyDescent="0.25"/>
    <row r="153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7:K136">
    <cfRule type="expression" dxfId="42" priority="5">
      <formula>$B77&lt;&gt;$B78</formula>
    </cfRule>
  </conditionalFormatting>
  <conditionalFormatting sqref="C67:K67">
    <cfRule type="containsText" dxfId="41" priority="6" operator="containsText" text="F">
      <formula>NOT(ISERROR(SEARCH("F",C67)))</formula>
    </cfRule>
    <cfRule type="containsText" dxfId="40" priority="7" operator="containsText" text="D">
      <formula>NOT(ISERROR(SEARCH("D",C67)))</formula>
    </cfRule>
    <cfRule type="containsText" dxfId="39" priority="8" operator="containsText" text="S">
      <formula>NOT(ISERROR(SEARCH("S",C67)))</formula>
    </cfRule>
    <cfRule type="containsText" dxfId="38" priority="9" operator="containsText" text="A">
      <formula>NOT(ISERROR(SEARCH("A",C67)))</formula>
    </cfRule>
  </conditionalFormatting>
  <conditionalFormatting sqref="D54:K54 D56:K57 D58:D63 D64:K65 D74:K74 D137:K137 K138:K143">
    <cfRule type="containsText" dxfId="37" priority="64" operator="containsText" text="악화">
      <formula>NOT(ISERROR(SEARCH("악화",D54)))</formula>
    </cfRule>
  </conditionalFormatting>
  <conditionalFormatting sqref="D54:K54 D56:K57 D64:K65 D74:K74 D137:K137 K138:K143 D58:D63">
    <cfRule type="containsText" dxfId="36" priority="63" operator="containsText" text="개선">
      <formula>NOT(ISERROR(SEARCH("개선",D54)))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22 K24:K28 K30:K66 K68:K1048576">
    <cfRule type="containsText" dxfId="31" priority="16" operator="containsText" text="D">
      <formula>NOT(ISERROR(SEARCH("D",J22)))</formula>
    </cfRule>
    <cfRule type="containsText" dxfId="30" priority="17" operator="containsText" text="F">
      <formula>NOT(ISERROR(SEARCH("F",J22)))</formula>
    </cfRule>
    <cfRule type="containsText" dxfId="29" priority="18" operator="containsText" text="S">
      <formula>NOT(ISERROR(SEARCH("S",J22)))</formula>
    </cfRule>
    <cfRule type="containsText" dxfId="28" priority="19" operator="containsText" text="A">
      <formula>NOT(ISERROR(SEARCH("A",J22)))</formula>
    </cfRule>
  </conditionalFormatting>
  <conditionalFormatting sqref="K1:K21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D138:J143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 x14ac:dyDescent="0.25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 x14ac:dyDescent="0.25">
      <c r="A3" s="41" t="s">
        <v>157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4" t="s">
        <v>45</v>
      </c>
      <c r="G4" s="147" t="s">
        <v>147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 x14ac:dyDescent="0.25">
      <c r="A5" s="141" t="str">
        <f>W5</f>
        <v>도영운수</v>
      </c>
      <c r="B5" s="141" t="str">
        <f>X5</f>
        <v>35</v>
      </c>
      <c r="C5" s="142" t="str">
        <f>Y5</f>
        <v>70바3902</v>
      </c>
      <c r="D5" s="130" t="str">
        <f>Z5</f>
        <v>대형</v>
      </c>
      <c r="E5" s="127" t="str">
        <f>AZ5</f>
        <v>D</v>
      </c>
      <c r="F5" s="149">
        <f>G5/H5</f>
        <v>0.80083333333333329</v>
      </c>
      <c r="G5" s="150">
        <f>AE5</f>
        <v>1.9219999999999999</v>
      </c>
      <c r="H5" s="151">
        <f>AF5</f>
        <v>2.4</v>
      </c>
      <c r="I5" s="152">
        <f>AC5</f>
        <v>5672.9859999999999</v>
      </c>
      <c r="J5" s="153">
        <f>AI5/AH5</f>
        <v>2.1409624715082627E-2</v>
      </c>
      <c r="K5" s="153">
        <f>AJ5/AH5</f>
        <v>0.36930215257636839</v>
      </c>
      <c r="L5" s="153">
        <f>AK5/AC5</f>
        <v>0.16851795509454809</v>
      </c>
      <c r="M5" s="154">
        <f>AG5</f>
        <v>14.645</v>
      </c>
      <c r="N5" s="155">
        <f>IF(AW5=0,AT5,"속도계이상")</f>
        <v>0.40500000000000003</v>
      </c>
      <c r="O5" s="155">
        <f>IF(AW5=0,AU5,"속도계이상")</f>
        <v>2.8380000000000001</v>
      </c>
      <c r="P5" s="156">
        <f>AQ5/60</f>
        <v>0</v>
      </c>
      <c r="Q5" s="157">
        <f>AN5</f>
        <v>84</v>
      </c>
      <c r="R5" s="158">
        <f>AC5/(AH5-AI5-AJ5)</f>
        <v>28.300222955224022</v>
      </c>
      <c r="S5" s="143">
        <f>IF(AW5=0,AL5,"속도계이상")</f>
        <v>23</v>
      </c>
      <c r="T5" s="143">
        <f>IF(AW5=0,AM5,"속도계이상")</f>
        <v>161</v>
      </c>
      <c r="U5" t="s">
        <v>117</v>
      </c>
      <c r="V5" s="5" t="s">
        <v>118</v>
      </c>
      <c r="W5" t="s">
        <v>117</v>
      </c>
      <c r="X5" s="5" t="s">
        <v>118</v>
      </c>
      <c r="Y5" t="s">
        <v>197</v>
      </c>
      <c r="Z5" t="s">
        <v>141</v>
      </c>
      <c r="AA5" t="s">
        <v>48</v>
      </c>
      <c r="AB5">
        <v>506</v>
      </c>
      <c r="AC5" s="1">
        <v>5672.9859999999999</v>
      </c>
      <c r="AD5" s="1">
        <v>2951.3910000000001</v>
      </c>
      <c r="AE5" s="28">
        <v>1.9219999999999999</v>
      </c>
      <c r="AF5">
        <v>2.4</v>
      </c>
      <c r="AG5">
        <v>14.645</v>
      </c>
      <c r="AH5">
        <v>329.00240400000001</v>
      </c>
      <c r="AI5">
        <v>7.0438179999999999</v>
      </c>
      <c r="AJ5">
        <v>121.501296</v>
      </c>
      <c r="AK5">
        <v>956</v>
      </c>
      <c r="AL5">
        <v>23</v>
      </c>
      <c r="AM5">
        <v>161</v>
      </c>
      <c r="AN5">
        <v>84</v>
      </c>
      <c r="AO5">
        <v>17.242992000000001</v>
      </c>
      <c r="AP5">
        <v>5704.6</v>
      </c>
      <c r="AQ5">
        <v>0</v>
      </c>
      <c r="AR5">
        <v>3752</v>
      </c>
      <c r="AS5">
        <v>0</v>
      </c>
      <c r="AT5">
        <v>0.40500000000000003</v>
      </c>
      <c r="AU5">
        <v>2.8380000000000001</v>
      </c>
      <c r="AV5">
        <v>48559</v>
      </c>
      <c r="AW5">
        <v>0</v>
      </c>
      <c r="AX5" s="29">
        <v>0.49</v>
      </c>
      <c r="AY5">
        <v>0.80083333333333329</v>
      </c>
      <c r="AZ5" t="s">
        <v>67</v>
      </c>
      <c r="BA5" t="s">
        <v>198</v>
      </c>
      <c r="BB5">
        <v>6</v>
      </c>
      <c r="BC5" t="s">
        <v>504</v>
      </c>
      <c r="BD5">
        <v>11</v>
      </c>
      <c r="BE5">
        <v>74334.278999999995</v>
      </c>
      <c r="BF5">
        <v>7.6317226403716118E-2</v>
      </c>
      <c r="BG5">
        <v>6.1117378811642656E-2</v>
      </c>
      <c r="BH5">
        <v>289595.24599999993</v>
      </c>
      <c r="BI5">
        <v>1.9589361629230619E-2</v>
      </c>
      <c r="BJ5">
        <v>1.5687813771408852E-2</v>
      </c>
      <c r="BK5">
        <v>1</v>
      </c>
      <c r="BL5" t="s">
        <v>70</v>
      </c>
      <c r="BM5">
        <v>1</v>
      </c>
      <c r="BN5" t="s">
        <v>505</v>
      </c>
    </row>
    <row r="6" spans="1:66" x14ac:dyDescent="0.25">
      <c r="A6" s="138" t="str">
        <f t="shared" ref="A6:A7" si="0">W6</f>
        <v>도영운수</v>
      </c>
      <c r="B6" s="138" t="str">
        <f t="shared" ref="B6:B53" si="1">X6</f>
        <v>35</v>
      </c>
      <c r="C6" s="139" t="str">
        <f t="shared" ref="C6:C7" si="2">Y6</f>
        <v>71바5852</v>
      </c>
      <c r="D6" s="114" t="str">
        <f t="shared" ref="D6:D7" si="3">Z6</f>
        <v>대형</v>
      </c>
      <c r="E6" s="111" t="str">
        <f>AZ6</f>
        <v>F</v>
      </c>
      <c r="F6" s="159">
        <f>G6/H6</f>
        <v>0.79192307692307695</v>
      </c>
      <c r="G6" s="160">
        <f>AE6</f>
        <v>2.0590000000000002</v>
      </c>
      <c r="H6" s="161">
        <f>AF6</f>
        <v>2.6</v>
      </c>
      <c r="I6" s="162">
        <f t="shared" ref="I6:I7" si="4">AC6</f>
        <v>5575.1620000000003</v>
      </c>
      <c r="J6" s="163">
        <f t="shared" ref="J6:J7" si="5">AI6/AH6</f>
        <v>2.5551695846816404E-2</v>
      </c>
      <c r="K6" s="163">
        <f t="shared" ref="K6:K7" si="6">AJ6/AH6</f>
        <v>0.3773891132589659</v>
      </c>
      <c r="L6" s="163">
        <f t="shared" ref="L6:L7" si="7">AK6/AC6</f>
        <v>0.18546546270763073</v>
      </c>
      <c r="M6" s="164">
        <f t="shared" ref="M6:M7" si="8">AG6</f>
        <v>14.516</v>
      </c>
      <c r="N6" s="165">
        <f t="shared" ref="N6:N7" si="9">IF(AW6=0,AT6,"속도계이상")</f>
        <v>0.28699999999999998</v>
      </c>
      <c r="O6" s="165">
        <f t="shared" ref="O6:O7" si="10">IF(AW6=0,AU6,"속도계이상")</f>
        <v>42.670999999999999</v>
      </c>
      <c r="P6" s="166">
        <f t="shared" ref="P6:P7" si="11">AQ6/60</f>
        <v>0</v>
      </c>
      <c r="Q6" s="167">
        <f t="shared" ref="Q6:Q7" si="12">AN6</f>
        <v>82</v>
      </c>
      <c r="R6" s="168">
        <f t="shared" ref="R6:R7" si="13">AC6/(AH6-AI6-AJ6)</f>
        <v>27.346234445870905</v>
      </c>
      <c r="S6" s="140">
        <f t="shared" ref="S6:S7" si="14">IF(AW6=0,AL6,"속도계이상")</f>
        <v>16</v>
      </c>
      <c r="T6" s="140">
        <f t="shared" ref="T6:T7" si="15">IF(AW6=0,AM6,"속도계이상")</f>
        <v>2379</v>
      </c>
      <c r="U6" t="s">
        <v>117</v>
      </c>
      <c r="V6" s="5" t="s">
        <v>118</v>
      </c>
      <c r="W6" t="s">
        <v>117</v>
      </c>
      <c r="X6" s="5" t="s">
        <v>118</v>
      </c>
      <c r="Y6" t="s">
        <v>199</v>
      </c>
      <c r="Z6" t="s">
        <v>141</v>
      </c>
      <c r="AA6" t="s">
        <v>48</v>
      </c>
      <c r="AB6">
        <v>506</v>
      </c>
      <c r="AC6" s="1">
        <v>5575.1620000000003</v>
      </c>
      <c r="AD6" s="1">
        <v>2708.114</v>
      </c>
      <c r="AE6" s="28">
        <v>2.0590000000000002</v>
      </c>
      <c r="AF6">
        <v>2.6</v>
      </c>
      <c r="AG6">
        <v>14.516</v>
      </c>
      <c r="AH6">
        <v>341.46215000000001</v>
      </c>
      <c r="AI6">
        <v>8.7249370000000006</v>
      </c>
      <c r="AJ6">
        <v>128.86409800000001</v>
      </c>
      <c r="AK6">
        <v>1034</v>
      </c>
      <c r="AL6">
        <v>16</v>
      </c>
      <c r="AM6">
        <v>2379</v>
      </c>
      <c r="AN6">
        <v>82</v>
      </c>
      <c r="AO6">
        <v>16.32732</v>
      </c>
      <c r="AP6">
        <v>6363.1</v>
      </c>
      <c r="AQ6">
        <v>0</v>
      </c>
      <c r="AR6">
        <v>62</v>
      </c>
      <c r="AS6">
        <v>19313</v>
      </c>
      <c r="AT6">
        <v>0.28699999999999998</v>
      </c>
      <c r="AU6">
        <v>42.670999999999999</v>
      </c>
      <c r="AV6">
        <v>41396</v>
      </c>
      <c r="AW6">
        <v>0</v>
      </c>
      <c r="AX6" s="29">
        <v>0.54</v>
      </c>
      <c r="AY6">
        <v>0.79192307692307695</v>
      </c>
      <c r="AZ6" t="s">
        <v>70</v>
      </c>
      <c r="BA6" t="s">
        <v>198</v>
      </c>
      <c r="BB6">
        <v>1</v>
      </c>
      <c r="BC6" t="s">
        <v>506</v>
      </c>
      <c r="BD6">
        <v>6</v>
      </c>
      <c r="BE6">
        <v>74334.278999999995</v>
      </c>
      <c r="BF6">
        <v>7.5001225208628189E-2</v>
      </c>
      <c r="BG6">
        <v>5.9395201040217477E-2</v>
      </c>
      <c r="BH6">
        <v>289595.24599999993</v>
      </c>
      <c r="BI6">
        <v>1.9251566028815271E-2</v>
      </c>
      <c r="BJ6">
        <v>1.5245759405127171E-2</v>
      </c>
      <c r="BK6">
        <v>1</v>
      </c>
      <c r="BL6" t="s">
        <v>70</v>
      </c>
      <c r="BM6">
        <v>0</v>
      </c>
      <c r="BN6" t="s">
        <v>507</v>
      </c>
    </row>
    <row r="7" spans="1:66" x14ac:dyDescent="0.25">
      <c r="A7" s="141" t="str">
        <f t="shared" si="0"/>
        <v>도영운수</v>
      </c>
      <c r="B7" s="141" t="str">
        <f t="shared" si="1"/>
        <v>35</v>
      </c>
      <c r="C7" s="142" t="str">
        <f t="shared" si="2"/>
        <v>71바5853</v>
      </c>
      <c r="D7" s="130" t="str">
        <f t="shared" si="3"/>
        <v>대형</v>
      </c>
      <c r="E7" s="127" t="str">
        <f t="shared" ref="E7:E45" si="16">AZ7</f>
        <v>C</v>
      </c>
      <c r="F7" s="149">
        <f t="shared" ref="F7:F45" si="17">G7/H7</f>
        <v>0.89038461538461533</v>
      </c>
      <c r="G7" s="150">
        <f t="shared" ref="G7:G45" si="18">AE7</f>
        <v>2.3149999999999999</v>
      </c>
      <c r="H7" s="151">
        <f t="shared" ref="H7:H45" si="19">AF7</f>
        <v>2.6</v>
      </c>
      <c r="I7" s="152">
        <f t="shared" si="4"/>
        <v>5921.6580000000004</v>
      </c>
      <c r="J7" s="153">
        <f t="shared" si="5"/>
        <v>1.405956483354074E-2</v>
      </c>
      <c r="K7" s="153">
        <f t="shared" si="6"/>
        <v>0.36973256347212247</v>
      </c>
      <c r="L7" s="153">
        <f t="shared" si="7"/>
        <v>0.21345373204599116</v>
      </c>
      <c r="M7" s="154">
        <f t="shared" si="8"/>
        <v>11.791</v>
      </c>
      <c r="N7" s="155">
        <f t="shared" si="9"/>
        <v>0.70899999999999996</v>
      </c>
      <c r="O7" s="155">
        <f t="shared" si="10"/>
        <v>27.981999999999999</v>
      </c>
      <c r="P7" s="156">
        <f t="shared" si="11"/>
        <v>0</v>
      </c>
      <c r="Q7" s="157">
        <f t="shared" si="12"/>
        <v>84</v>
      </c>
      <c r="R7" s="158">
        <f t="shared" si="13"/>
        <v>27.878897976449949</v>
      </c>
      <c r="S7" s="143">
        <f t="shared" si="14"/>
        <v>42</v>
      </c>
      <c r="T7" s="143">
        <f t="shared" si="15"/>
        <v>1657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200</v>
      </c>
      <c r="Z7" s="4" t="s">
        <v>141</v>
      </c>
      <c r="AA7" s="4" t="s">
        <v>48</v>
      </c>
      <c r="AB7" s="4">
        <v>506</v>
      </c>
      <c r="AC7" s="4">
        <v>5921.6580000000004</v>
      </c>
      <c r="AD7" s="4">
        <v>2558.451</v>
      </c>
      <c r="AE7" s="4">
        <v>2.3149999999999999</v>
      </c>
      <c r="AF7" s="4">
        <v>2.6</v>
      </c>
      <c r="AG7" s="4">
        <v>11.791</v>
      </c>
      <c r="AH7" s="4">
        <v>344.69936000000001</v>
      </c>
      <c r="AI7" s="4">
        <v>4.8463229999999999</v>
      </c>
      <c r="AJ7" s="4">
        <v>127.446578</v>
      </c>
      <c r="AK7" s="4">
        <v>1264</v>
      </c>
      <c r="AL7" s="4">
        <v>42</v>
      </c>
      <c r="AM7" s="4">
        <v>1657</v>
      </c>
      <c r="AN7" s="4">
        <v>84</v>
      </c>
      <c r="AO7" s="4">
        <v>17.179196000000001</v>
      </c>
      <c r="AP7" s="4">
        <v>3319.1</v>
      </c>
      <c r="AQ7" s="4">
        <v>0</v>
      </c>
      <c r="AR7" s="4">
        <v>25</v>
      </c>
      <c r="AS7" s="4">
        <v>5082</v>
      </c>
      <c r="AT7" s="4">
        <v>0.70899999999999996</v>
      </c>
      <c r="AU7" s="4">
        <v>27.981999999999999</v>
      </c>
      <c r="AV7" s="4">
        <v>45595</v>
      </c>
      <c r="AW7" s="4">
        <v>0</v>
      </c>
      <c r="AX7" s="30">
        <v>0.52</v>
      </c>
      <c r="AY7">
        <v>0.89038461538461533</v>
      </c>
      <c r="AZ7" t="s">
        <v>69</v>
      </c>
      <c r="BA7" t="s">
        <v>198</v>
      </c>
      <c r="BB7">
        <v>1</v>
      </c>
      <c r="BC7" t="s">
        <v>208</v>
      </c>
      <c r="BD7">
        <v>9</v>
      </c>
      <c r="BE7">
        <v>74334.278999999995</v>
      </c>
      <c r="BF7">
        <v>7.9662547073336115E-2</v>
      </c>
      <c r="BG7">
        <v>7.0930306336451185E-2</v>
      </c>
      <c r="BH7">
        <v>289595.24599999993</v>
      </c>
      <c r="BI7">
        <v>2.0448049758385888E-2</v>
      </c>
      <c r="BJ7">
        <v>1.8206628919485896E-2</v>
      </c>
      <c r="BK7">
        <v>1</v>
      </c>
      <c r="BL7" t="s">
        <v>67</v>
      </c>
      <c r="BM7">
        <v>1</v>
      </c>
      <c r="BN7" t="s">
        <v>505</v>
      </c>
    </row>
    <row r="8" spans="1:66" x14ac:dyDescent="0.25">
      <c r="A8" s="138" t="str">
        <f t="shared" ref="A8:A45" si="20">W8</f>
        <v>도영운수</v>
      </c>
      <c r="B8" s="138" t="str">
        <f t="shared" si="1"/>
        <v>35</v>
      </c>
      <c r="C8" s="139" t="str">
        <f t="shared" ref="C8:C45" si="21">Y8</f>
        <v>71바5854</v>
      </c>
      <c r="D8" s="114" t="str">
        <f t="shared" ref="D8:D45" si="22">Z8</f>
        <v>대형</v>
      </c>
      <c r="E8" s="111" t="str">
        <f t="shared" si="16"/>
        <v>B</v>
      </c>
      <c r="F8" s="159">
        <f t="shared" si="17"/>
        <v>0.92279999999999995</v>
      </c>
      <c r="G8" s="160">
        <f t="shared" si="18"/>
        <v>2.3069999999999999</v>
      </c>
      <c r="H8" s="161">
        <f t="shared" si="19"/>
        <v>2.5</v>
      </c>
      <c r="I8" s="162">
        <f t="shared" ref="I8:I45" si="23">AC8</f>
        <v>5433.0659999999998</v>
      </c>
      <c r="J8" s="163">
        <f t="shared" ref="J8:J45" si="24">AI8/AH8</f>
        <v>1.4471612386657746E-2</v>
      </c>
      <c r="K8" s="163">
        <f t="shared" ref="K8:K45" si="25">AJ8/AH8</f>
        <v>0.38229597401616877</v>
      </c>
      <c r="L8" s="163">
        <f t="shared" ref="L8:L45" si="26">AK8/AC8</f>
        <v>0.14466969479111794</v>
      </c>
      <c r="M8" s="164">
        <f t="shared" ref="M8:M45" si="27">AG8</f>
        <v>12.375</v>
      </c>
      <c r="N8" s="165">
        <f t="shared" ref="N8:N45" si="28">IF(AW8=0,AT8,"속도계이상")</f>
        <v>0.58899999999999997</v>
      </c>
      <c r="O8" s="165">
        <f t="shared" ref="O8:O45" si="29">IF(AW8=0,AU8,"속도계이상")</f>
        <v>33.517000000000003</v>
      </c>
      <c r="P8" s="166">
        <f t="shared" ref="P8:P45" si="30">AQ8/60</f>
        <v>0</v>
      </c>
      <c r="Q8" s="167">
        <f t="shared" ref="Q8:Q45" si="31">AN8</f>
        <v>80</v>
      </c>
      <c r="R8" s="168">
        <f t="shared" ref="R8:R45" si="32">AC8/(AH8-AI8-AJ8)</f>
        <v>28.660565608151582</v>
      </c>
      <c r="S8" s="140">
        <f t="shared" ref="S8:S45" si="33">IF(AW8=0,AL8,"속도계이상")</f>
        <v>32</v>
      </c>
      <c r="T8" s="140">
        <f t="shared" ref="T8:T45" si="34">IF(AW8=0,AM8,"속도계이상")</f>
        <v>1821</v>
      </c>
      <c r="U8" t="s">
        <v>117</v>
      </c>
      <c r="V8" s="5" t="s">
        <v>118</v>
      </c>
      <c r="W8" t="s">
        <v>117</v>
      </c>
      <c r="X8" s="5" t="s">
        <v>118</v>
      </c>
      <c r="Y8" t="s">
        <v>201</v>
      </c>
      <c r="Z8" t="s">
        <v>141</v>
      </c>
      <c r="AA8" t="s">
        <v>48</v>
      </c>
      <c r="AB8">
        <v>506</v>
      </c>
      <c r="AC8" s="1">
        <v>5433.0659999999998</v>
      </c>
      <c r="AD8" s="1">
        <v>2354.5360000000001</v>
      </c>
      <c r="AE8" s="28">
        <v>2.3069999999999999</v>
      </c>
      <c r="AF8">
        <v>2.5</v>
      </c>
      <c r="AG8">
        <v>12.375</v>
      </c>
      <c r="AH8">
        <v>314.25019400000002</v>
      </c>
      <c r="AI8">
        <v>4.5477069999999999</v>
      </c>
      <c r="AJ8">
        <v>120.136584</v>
      </c>
      <c r="AK8">
        <v>786</v>
      </c>
      <c r="AL8">
        <v>32</v>
      </c>
      <c r="AM8">
        <v>1821</v>
      </c>
      <c r="AN8">
        <v>80</v>
      </c>
      <c r="AO8">
        <v>17.288982000000001</v>
      </c>
      <c r="AP8">
        <v>4913</v>
      </c>
      <c r="AQ8">
        <v>0</v>
      </c>
      <c r="AR8">
        <v>35</v>
      </c>
      <c r="AS8">
        <v>8800</v>
      </c>
      <c r="AT8">
        <v>0.58899999999999997</v>
      </c>
      <c r="AU8">
        <v>33.517000000000003</v>
      </c>
      <c r="AV8">
        <v>35834</v>
      </c>
      <c r="AW8">
        <v>0</v>
      </c>
      <c r="AX8" s="29">
        <v>0.52</v>
      </c>
      <c r="AY8">
        <v>0.92279999999999995</v>
      </c>
      <c r="AZ8" t="s">
        <v>68</v>
      </c>
      <c r="BA8" t="s">
        <v>198</v>
      </c>
      <c r="BB8">
        <v>2</v>
      </c>
      <c r="BC8" t="s">
        <v>508</v>
      </c>
      <c r="BD8">
        <v>11</v>
      </c>
      <c r="BE8">
        <v>74334.278999999995</v>
      </c>
      <c r="BF8">
        <v>7.3089644146545091E-2</v>
      </c>
      <c r="BG8">
        <v>6.7447123618431803E-2</v>
      </c>
      <c r="BH8">
        <v>289595.24599999993</v>
      </c>
      <c r="BI8">
        <v>1.8760894990658795E-2</v>
      </c>
      <c r="BJ8">
        <v>1.7312553897379936E-2</v>
      </c>
      <c r="BK8">
        <v>1</v>
      </c>
      <c r="BL8" t="s">
        <v>67</v>
      </c>
      <c r="BM8">
        <v>2</v>
      </c>
      <c r="BN8" t="s">
        <v>505</v>
      </c>
    </row>
    <row r="9" spans="1:66" x14ac:dyDescent="0.25">
      <c r="A9" s="141" t="str">
        <f t="shared" si="20"/>
        <v>도영운수</v>
      </c>
      <c r="B9" s="141" t="str">
        <f t="shared" si="1"/>
        <v>35</v>
      </c>
      <c r="C9" s="142" t="str">
        <f t="shared" si="21"/>
        <v>71바5855</v>
      </c>
      <c r="D9" s="130" t="str">
        <f t="shared" si="22"/>
        <v>대형</v>
      </c>
      <c r="E9" s="127" t="str">
        <f t="shared" si="16"/>
        <v>D</v>
      </c>
      <c r="F9" s="149">
        <f t="shared" si="17"/>
        <v>0.84423076923076912</v>
      </c>
      <c r="G9" s="150">
        <f t="shared" si="18"/>
        <v>2.1949999999999998</v>
      </c>
      <c r="H9" s="151">
        <f t="shared" si="19"/>
        <v>2.6</v>
      </c>
      <c r="I9" s="152">
        <f t="shared" si="23"/>
        <v>6178.3329999999996</v>
      </c>
      <c r="J9" s="153">
        <f t="shared" si="24"/>
        <v>2.327737120504279E-2</v>
      </c>
      <c r="K9" s="153">
        <f t="shared" si="25"/>
        <v>0.35097053270652306</v>
      </c>
      <c r="L9" s="153">
        <f t="shared" si="26"/>
        <v>0.18645806239320542</v>
      </c>
      <c r="M9" s="154">
        <f t="shared" si="27"/>
        <v>13.154</v>
      </c>
      <c r="N9" s="155">
        <f t="shared" si="28"/>
        <v>0.308</v>
      </c>
      <c r="O9" s="155">
        <f t="shared" si="29"/>
        <v>21.43</v>
      </c>
      <c r="P9" s="156">
        <f t="shared" si="30"/>
        <v>0.11166666666666666</v>
      </c>
      <c r="Q9" s="157">
        <f t="shared" si="31"/>
        <v>83</v>
      </c>
      <c r="R9" s="158">
        <f t="shared" si="32"/>
        <v>26.80668791943231</v>
      </c>
      <c r="S9" s="143">
        <f t="shared" si="33"/>
        <v>19</v>
      </c>
      <c r="T9" s="143">
        <f t="shared" si="34"/>
        <v>1324</v>
      </c>
      <c r="U9" t="s">
        <v>117</v>
      </c>
      <c r="V9" s="5" t="s">
        <v>118</v>
      </c>
      <c r="W9" t="s">
        <v>117</v>
      </c>
      <c r="X9" s="5" t="s">
        <v>118</v>
      </c>
      <c r="Y9" t="s">
        <v>202</v>
      </c>
      <c r="Z9" t="s">
        <v>141</v>
      </c>
      <c r="AA9" t="s">
        <v>48</v>
      </c>
      <c r="AB9">
        <v>506</v>
      </c>
      <c r="AC9" s="1">
        <v>6178.3329999999996</v>
      </c>
      <c r="AD9" s="1">
        <v>2814.692</v>
      </c>
      <c r="AE9" s="28">
        <v>2.1949999999999998</v>
      </c>
      <c r="AF9">
        <v>2.6</v>
      </c>
      <c r="AG9">
        <v>13.154</v>
      </c>
      <c r="AH9">
        <v>368.32045699999998</v>
      </c>
      <c r="AI9">
        <v>8.5735320000000002</v>
      </c>
      <c r="AJ9">
        <v>129.26962700000001</v>
      </c>
      <c r="AK9">
        <v>1152</v>
      </c>
      <c r="AL9">
        <v>19</v>
      </c>
      <c r="AM9">
        <v>1324</v>
      </c>
      <c r="AN9">
        <v>83</v>
      </c>
      <c r="AO9">
        <v>16.774341</v>
      </c>
      <c r="AP9">
        <v>5058.1000000000004</v>
      </c>
      <c r="AQ9">
        <v>6.7</v>
      </c>
      <c r="AR9">
        <v>53</v>
      </c>
      <c r="AS9">
        <v>14244</v>
      </c>
      <c r="AT9">
        <v>0.308</v>
      </c>
      <c r="AU9">
        <v>21.43</v>
      </c>
      <c r="AV9">
        <v>49023</v>
      </c>
      <c r="AW9">
        <v>0</v>
      </c>
      <c r="AX9" s="29">
        <v>0.55000000000000004</v>
      </c>
      <c r="AY9">
        <v>0.84423076923076912</v>
      </c>
      <c r="AZ9" t="s">
        <v>67</v>
      </c>
      <c r="BA9" t="s">
        <v>198</v>
      </c>
      <c r="BB9">
        <v>3</v>
      </c>
      <c r="BC9" t="s">
        <v>414</v>
      </c>
      <c r="BD9">
        <v>12</v>
      </c>
      <c r="BE9">
        <v>74334.278999999995</v>
      </c>
      <c r="BF9">
        <v>8.3115530050409184E-2</v>
      </c>
      <c r="BG9">
        <v>7.0168687869480051E-2</v>
      </c>
      <c r="BH9">
        <v>289595.24599999993</v>
      </c>
      <c r="BI9">
        <v>2.1334373009700584E-2</v>
      </c>
      <c r="BJ9">
        <v>1.8011134137035683E-2</v>
      </c>
      <c r="BK9">
        <v>1</v>
      </c>
      <c r="BL9" t="s">
        <v>70</v>
      </c>
      <c r="BM9">
        <v>1</v>
      </c>
      <c r="BN9" t="s">
        <v>505</v>
      </c>
    </row>
    <row r="10" spans="1:66" x14ac:dyDescent="0.25">
      <c r="A10" s="138" t="str">
        <f t="shared" si="20"/>
        <v>도영운수</v>
      </c>
      <c r="B10" s="138" t="str">
        <f t="shared" si="1"/>
        <v>35</v>
      </c>
      <c r="C10" s="139" t="str">
        <f t="shared" si="21"/>
        <v>71바5861</v>
      </c>
      <c r="D10" s="114" t="str">
        <f t="shared" si="22"/>
        <v>대형</v>
      </c>
      <c r="E10" s="111" t="str">
        <f t="shared" si="16"/>
        <v>B</v>
      </c>
      <c r="F10" s="159">
        <f t="shared" si="17"/>
        <v>0.93730769230769218</v>
      </c>
      <c r="G10" s="160">
        <f t="shared" si="18"/>
        <v>2.4369999999999998</v>
      </c>
      <c r="H10" s="161">
        <f t="shared" si="19"/>
        <v>2.6</v>
      </c>
      <c r="I10" s="162">
        <f t="shared" si="23"/>
        <v>5478.6909999999998</v>
      </c>
      <c r="J10" s="163">
        <f t="shared" si="24"/>
        <v>1.5949690739854566E-2</v>
      </c>
      <c r="K10" s="163">
        <f t="shared" si="25"/>
        <v>0.35610214135207569</v>
      </c>
      <c r="L10" s="163">
        <f t="shared" si="26"/>
        <v>0.15478149798920948</v>
      </c>
      <c r="M10" s="164">
        <f t="shared" si="27"/>
        <v>10.509</v>
      </c>
      <c r="N10" s="165">
        <f t="shared" si="28"/>
        <v>0.49299999999999999</v>
      </c>
      <c r="O10" s="165">
        <f t="shared" si="29"/>
        <v>20.077999999999999</v>
      </c>
      <c r="P10" s="166">
        <f t="shared" si="30"/>
        <v>0.20500000000000002</v>
      </c>
      <c r="Q10" s="167">
        <f t="shared" si="31"/>
        <v>81</v>
      </c>
      <c r="R10" s="168">
        <f t="shared" si="32"/>
        <v>27.356133983870489</v>
      </c>
      <c r="S10" s="140">
        <f t="shared" si="33"/>
        <v>27</v>
      </c>
      <c r="T10" s="140">
        <f t="shared" si="34"/>
        <v>1100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203</v>
      </c>
      <c r="Z10" s="4" t="s">
        <v>141</v>
      </c>
      <c r="AA10" s="4" t="s">
        <v>48</v>
      </c>
      <c r="AB10" s="4">
        <v>506</v>
      </c>
      <c r="AC10" s="4">
        <v>5478.6909999999998</v>
      </c>
      <c r="AD10" s="4">
        <v>2247.83</v>
      </c>
      <c r="AE10" s="4">
        <v>2.4369999999999998</v>
      </c>
      <c r="AF10" s="4">
        <v>2.6</v>
      </c>
      <c r="AG10" s="4">
        <v>10.509</v>
      </c>
      <c r="AH10" s="4">
        <v>318.93214</v>
      </c>
      <c r="AI10" s="4">
        <v>5.0868690000000001</v>
      </c>
      <c r="AJ10" s="4">
        <v>113.572418</v>
      </c>
      <c r="AK10" s="4">
        <v>848</v>
      </c>
      <c r="AL10" s="4">
        <v>27</v>
      </c>
      <c r="AM10" s="4">
        <v>1100</v>
      </c>
      <c r="AN10" s="4">
        <v>81</v>
      </c>
      <c r="AO10" s="4">
        <v>17.178234</v>
      </c>
      <c r="AP10" s="4">
        <v>3731.9</v>
      </c>
      <c r="AQ10" s="4">
        <v>12.3</v>
      </c>
      <c r="AR10" s="4">
        <v>24</v>
      </c>
      <c r="AS10" s="4">
        <v>9196</v>
      </c>
      <c r="AT10" s="4">
        <v>0.49299999999999999</v>
      </c>
      <c r="AU10" s="4">
        <v>20.077999999999999</v>
      </c>
      <c r="AV10" s="4">
        <v>41212</v>
      </c>
      <c r="AW10" s="4">
        <v>0</v>
      </c>
      <c r="AX10" s="30">
        <v>0.52</v>
      </c>
      <c r="AY10">
        <v>0.93730769230769218</v>
      </c>
      <c r="AZ10" t="s">
        <v>68</v>
      </c>
      <c r="BA10" t="s">
        <v>198</v>
      </c>
      <c r="BB10">
        <v>1</v>
      </c>
      <c r="BC10" t="s">
        <v>509</v>
      </c>
      <c r="BD10">
        <v>7</v>
      </c>
      <c r="BE10">
        <v>74334.278999999995</v>
      </c>
      <c r="BF10">
        <v>7.3703425575702433E-2</v>
      </c>
      <c r="BG10">
        <v>6.9082787741533383E-2</v>
      </c>
      <c r="BH10">
        <v>289595.24599999993</v>
      </c>
      <c r="BI10">
        <v>1.8918442466420878E-2</v>
      </c>
      <c r="BJ10">
        <v>1.7732401650256798E-2</v>
      </c>
      <c r="BK10">
        <v>1</v>
      </c>
      <c r="BL10" t="s">
        <v>69</v>
      </c>
      <c r="BM10">
        <v>1</v>
      </c>
      <c r="BN10" t="s">
        <v>505</v>
      </c>
    </row>
    <row r="11" spans="1:66" x14ac:dyDescent="0.25">
      <c r="A11" s="141" t="str">
        <f t="shared" si="20"/>
        <v>도영운수</v>
      </c>
      <c r="B11" s="141" t="str">
        <f t="shared" si="1"/>
        <v>35</v>
      </c>
      <c r="C11" s="142" t="str">
        <f t="shared" si="21"/>
        <v>71바5864</v>
      </c>
      <c r="D11" s="130" t="str">
        <f t="shared" si="22"/>
        <v>대형</v>
      </c>
      <c r="E11" s="127" t="str">
        <f t="shared" si="16"/>
        <v>D</v>
      </c>
      <c r="F11" s="149">
        <f t="shared" si="17"/>
        <v>0.81807692307692292</v>
      </c>
      <c r="G11" s="150">
        <f t="shared" si="18"/>
        <v>2.1269999999999998</v>
      </c>
      <c r="H11" s="151">
        <f t="shared" si="19"/>
        <v>2.6</v>
      </c>
      <c r="I11" s="152">
        <f t="shared" si="23"/>
        <v>5325.8980000000001</v>
      </c>
      <c r="J11" s="153">
        <f t="shared" si="24"/>
        <v>1.4620348427707999E-2</v>
      </c>
      <c r="K11" s="153">
        <f t="shared" si="25"/>
        <v>0.36767026660216523</v>
      </c>
      <c r="L11" s="153">
        <f t="shared" si="26"/>
        <v>0.19452118684961672</v>
      </c>
      <c r="M11" s="154">
        <f t="shared" si="27"/>
        <v>12.677</v>
      </c>
      <c r="N11" s="155">
        <f t="shared" si="28"/>
        <v>0.20699999999999999</v>
      </c>
      <c r="O11" s="155">
        <f t="shared" si="29"/>
        <v>25.891999999999999</v>
      </c>
      <c r="P11" s="156">
        <f t="shared" si="30"/>
        <v>8.8333333333333333E-2</v>
      </c>
      <c r="Q11" s="157">
        <f t="shared" si="31"/>
        <v>83</v>
      </c>
      <c r="R11" s="158">
        <f t="shared" si="32"/>
        <v>26.832064844921653</v>
      </c>
      <c r="S11" s="143">
        <f t="shared" si="33"/>
        <v>11</v>
      </c>
      <c r="T11" s="143">
        <f t="shared" si="34"/>
        <v>1379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204</v>
      </c>
      <c r="Z11" t="s">
        <v>141</v>
      </c>
      <c r="AA11" t="s">
        <v>48</v>
      </c>
      <c r="AB11">
        <v>506</v>
      </c>
      <c r="AC11" s="1">
        <v>5325.8980000000001</v>
      </c>
      <c r="AD11" s="1">
        <v>2503.7649999999999</v>
      </c>
      <c r="AE11" s="28">
        <v>2.1269999999999998</v>
      </c>
      <c r="AF11">
        <v>2.6</v>
      </c>
      <c r="AG11">
        <v>12.677</v>
      </c>
      <c r="AH11">
        <v>321.332424</v>
      </c>
      <c r="AI11">
        <v>4.6979920000000002</v>
      </c>
      <c r="AJ11">
        <v>118.144378</v>
      </c>
      <c r="AK11">
        <v>1036</v>
      </c>
      <c r="AL11">
        <v>11</v>
      </c>
      <c r="AM11">
        <v>1379</v>
      </c>
      <c r="AN11">
        <v>83</v>
      </c>
      <c r="AO11">
        <v>16.574418000000001</v>
      </c>
      <c r="AP11">
        <v>3052</v>
      </c>
      <c r="AQ11">
        <v>5.3</v>
      </c>
      <c r="AR11">
        <v>19</v>
      </c>
      <c r="AS11">
        <v>3548</v>
      </c>
      <c r="AT11">
        <v>0.20699999999999999</v>
      </c>
      <c r="AU11">
        <v>25.891999999999999</v>
      </c>
      <c r="AV11">
        <v>39932</v>
      </c>
      <c r="AW11">
        <v>0</v>
      </c>
      <c r="AX11" s="29">
        <v>0.52</v>
      </c>
      <c r="AY11">
        <v>0.81807692307692292</v>
      </c>
      <c r="AZ11" t="s">
        <v>67</v>
      </c>
      <c r="BA11" t="s">
        <v>198</v>
      </c>
      <c r="BB11">
        <v>4</v>
      </c>
      <c r="BC11" t="s">
        <v>510</v>
      </c>
      <c r="BD11">
        <v>6</v>
      </c>
      <c r="BE11">
        <v>74334.278999999995</v>
      </c>
      <c r="BF11">
        <v>7.1647940514765751E-2</v>
      </c>
      <c r="BG11">
        <v>5.861352672111797E-2</v>
      </c>
      <c r="BH11">
        <v>289595.24599999993</v>
      </c>
      <c r="BI11">
        <v>1.8390833667207375E-2</v>
      </c>
      <c r="BJ11">
        <v>1.5045116619288493E-2</v>
      </c>
      <c r="BK11">
        <v>1</v>
      </c>
      <c r="BL11" t="s">
        <v>70</v>
      </c>
      <c r="BM11">
        <v>1</v>
      </c>
      <c r="BN11" t="s">
        <v>505</v>
      </c>
    </row>
    <row r="12" spans="1:66" s="2" customFormat="1" x14ac:dyDescent="0.25">
      <c r="A12" s="138" t="str">
        <f t="shared" si="20"/>
        <v>도영운수</v>
      </c>
      <c r="B12" s="138" t="str">
        <f t="shared" si="1"/>
        <v>35</v>
      </c>
      <c r="C12" s="139" t="str">
        <f t="shared" si="21"/>
        <v>71바5865</v>
      </c>
      <c r="D12" s="114" t="str">
        <f t="shared" si="22"/>
        <v>대형</v>
      </c>
      <c r="E12" s="111" t="str">
        <f t="shared" si="16"/>
        <v>F</v>
      </c>
      <c r="F12" s="159">
        <f t="shared" si="17"/>
        <v>0.70269230769230762</v>
      </c>
      <c r="G12" s="160">
        <f t="shared" si="18"/>
        <v>1.827</v>
      </c>
      <c r="H12" s="161">
        <f t="shared" si="19"/>
        <v>2.6</v>
      </c>
      <c r="I12" s="162">
        <f t="shared" si="23"/>
        <v>5600.8879999999999</v>
      </c>
      <c r="J12" s="163">
        <f t="shared" si="24"/>
        <v>2.2538196864267342E-2</v>
      </c>
      <c r="K12" s="163">
        <f t="shared" si="25"/>
        <v>0.40372424060154527</v>
      </c>
      <c r="L12" s="163">
        <f t="shared" si="26"/>
        <v>0.2212149216338552</v>
      </c>
      <c r="M12" s="164">
        <f t="shared" si="27"/>
        <v>16.905000000000001</v>
      </c>
      <c r="N12" s="165">
        <f t="shared" si="28"/>
        <v>1.589</v>
      </c>
      <c r="O12" s="165">
        <f t="shared" si="29"/>
        <v>56.42</v>
      </c>
      <c r="P12" s="166">
        <f t="shared" si="30"/>
        <v>0</v>
      </c>
      <c r="Q12" s="167">
        <f t="shared" si="31"/>
        <v>78</v>
      </c>
      <c r="R12" s="168">
        <f t="shared" si="32"/>
        <v>28.538293295836155</v>
      </c>
      <c r="S12" s="140">
        <f t="shared" si="33"/>
        <v>89</v>
      </c>
      <c r="T12" s="140">
        <f t="shared" si="34"/>
        <v>3160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205</v>
      </c>
      <c r="Z12" t="s">
        <v>141</v>
      </c>
      <c r="AA12" t="s">
        <v>48</v>
      </c>
      <c r="AB12">
        <v>506</v>
      </c>
      <c r="AC12" s="1">
        <v>5600.8879999999999</v>
      </c>
      <c r="AD12" s="1">
        <v>3065.8879999999999</v>
      </c>
      <c r="AE12" s="28">
        <v>1.827</v>
      </c>
      <c r="AF12">
        <v>2.6</v>
      </c>
      <c r="AG12">
        <v>16.905000000000001</v>
      </c>
      <c r="AH12">
        <v>342.07048800000001</v>
      </c>
      <c r="AI12">
        <v>7.7096520000000002</v>
      </c>
      <c r="AJ12">
        <v>138.102148</v>
      </c>
      <c r="AK12">
        <v>1239</v>
      </c>
      <c r="AL12">
        <v>89</v>
      </c>
      <c r="AM12">
        <v>3160</v>
      </c>
      <c r="AN12">
        <v>78</v>
      </c>
      <c r="AO12">
        <v>16.37349</v>
      </c>
      <c r="AP12">
        <v>8889.9</v>
      </c>
      <c r="AQ12">
        <v>0</v>
      </c>
      <c r="AR12">
        <v>86</v>
      </c>
      <c r="AS12">
        <v>36070</v>
      </c>
      <c r="AT12">
        <v>1.589</v>
      </c>
      <c r="AU12">
        <v>56.42</v>
      </c>
      <c r="AV12">
        <v>3356</v>
      </c>
      <c r="AW12">
        <v>0</v>
      </c>
      <c r="AX12" s="29">
        <v>0.51</v>
      </c>
      <c r="AY12" s="2">
        <v>0.70269230769230762</v>
      </c>
      <c r="AZ12" s="2" t="s">
        <v>70</v>
      </c>
      <c r="BA12" s="2" t="s">
        <v>198</v>
      </c>
      <c r="BB12" s="2">
        <v>4</v>
      </c>
      <c r="BC12" s="2" t="s">
        <v>424</v>
      </c>
      <c r="BD12" s="2">
        <v>3</v>
      </c>
      <c r="BE12" s="2">
        <v>74334.278999999995</v>
      </c>
      <c r="BF12" s="2">
        <v>7.5347310491839167E-2</v>
      </c>
      <c r="BG12" s="2">
        <v>5.2945975487919288E-2</v>
      </c>
      <c r="BH12" s="2">
        <v>289595.24599999993</v>
      </c>
      <c r="BI12" s="2">
        <v>1.9340400360025253E-2</v>
      </c>
      <c r="BJ12" s="2">
        <v>1.3590350560679282E-2</v>
      </c>
      <c r="BK12" s="2">
        <v>1</v>
      </c>
      <c r="BL12" s="2" t="s">
        <v>70</v>
      </c>
      <c r="BM12" s="2">
        <v>0</v>
      </c>
      <c r="BN12" s="2" t="s">
        <v>507</v>
      </c>
    </row>
    <row r="13" spans="1:66" x14ac:dyDescent="0.25">
      <c r="A13" s="141" t="str">
        <f t="shared" si="20"/>
        <v>도영운수</v>
      </c>
      <c r="B13" s="141" t="str">
        <f t="shared" si="1"/>
        <v>35</v>
      </c>
      <c r="C13" s="142" t="str">
        <f t="shared" si="21"/>
        <v>71바5866</v>
      </c>
      <c r="D13" s="130" t="str">
        <f t="shared" si="22"/>
        <v>대형</v>
      </c>
      <c r="E13" s="127" t="str">
        <f t="shared" si="16"/>
        <v>D</v>
      </c>
      <c r="F13" s="149">
        <f t="shared" si="17"/>
        <v>0.84730769230769221</v>
      </c>
      <c r="G13" s="150">
        <f t="shared" si="18"/>
        <v>2.2029999999999998</v>
      </c>
      <c r="H13" s="151">
        <f t="shared" si="19"/>
        <v>2.6</v>
      </c>
      <c r="I13" s="152">
        <f t="shared" si="23"/>
        <v>4898.7439999999997</v>
      </c>
      <c r="J13" s="153">
        <f t="shared" si="24"/>
        <v>3.582587068276865E-3</v>
      </c>
      <c r="K13" s="153">
        <f t="shared" si="25"/>
        <v>0.35989025431150712</v>
      </c>
      <c r="L13" s="153">
        <f t="shared" si="26"/>
        <v>0.14411857406714865</v>
      </c>
      <c r="M13" s="154">
        <f t="shared" si="27"/>
        <v>12.036</v>
      </c>
      <c r="N13" s="155">
        <f t="shared" si="28"/>
        <v>8.2000000000000003E-2</v>
      </c>
      <c r="O13" s="155">
        <f t="shared" si="29"/>
        <v>12.798999999999999</v>
      </c>
      <c r="P13" s="156">
        <f t="shared" si="30"/>
        <v>0</v>
      </c>
      <c r="Q13" s="157">
        <f t="shared" si="31"/>
        <v>82</v>
      </c>
      <c r="R13" s="158">
        <f t="shared" si="32"/>
        <v>26.878592463052922</v>
      </c>
      <c r="S13" s="143">
        <f t="shared" si="33"/>
        <v>4</v>
      </c>
      <c r="T13" s="143">
        <f t="shared" si="34"/>
        <v>627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511</v>
      </c>
      <c r="Z13" s="4" t="s">
        <v>141</v>
      </c>
      <c r="AA13" s="4" t="s">
        <v>48</v>
      </c>
      <c r="AB13" s="4">
        <v>506</v>
      </c>
      <c r="AC13" s="4">
        <v>4898.7439999999997</v>
      </c>
      <c r="AD13" s="4">
        <v>2224.04</v>
      </c>
      <c r="AE13" s="4">
        <v>2.2029999999999998</v>
      </c>
      <c r="AF13" s="4">
        <v>2.6</v>
      </c>
      <c r="AG13" s="4">
        <v>12.036</v>
      </c>
      <c r="AH13" s="4">
        <v>286.32632799999999</v>
      </c>
      <c r="AI13" s="4">
        <v>1.0257890000000001</v>
      </c>
      <c r="AJ13" s="4">
        <v>103.046055</v>
      </c>
      <c r="AK13" s="4">
        <v>706</v>
      </c>
      <c r="AL13" s="4">
        <v>4</v>
      </c>
      <c r="AM13" s="4">
        <v>627</v>
      </c>
      <c r="AN13" s="4">
        <v>82</v>
      </c>
      <c r="AO13" s="4">
        <v>17.108954000000001</v>
      </c>
      <c r="AP13" s="4">
        <v>2497</v>
      </c>
      <c r="AQ13" s="4">
        <v>0</v>
      </c>
      <c r="AR13" s="4">
        <v>21</v>
      </c>
      <c r="AS13" s="4">
        <v>5279</v>
      </c>
      <c r="AT13" s="4">
        <v>8.2000000000000003E-2</v>
      </c>
      <c r="AU13" s="4">
        <v>12.798999999999999</v>
      </c>
      <c r="AV13" s="4">
        <v>37218</v>
      </c>
      <c r="AW13" s="4">
        <v>0</v>
      </c>
      <c r="AX13" s="30">
        <v>0.52</v>
      </c>
      <c r="AY13">
        <v>0.84730769230769221</v>
      </c>
      <c r="AZ13" t="s">
        <v>67</v>
      </c>
      <c r="BA13" t="s">
        <v>198</v>
      </c>
      <c r="BB13">
        <v>1</v>
      </c>
      <c r="BC13" t="s">
        <v>396</v>
      </c>
      <c r="BD13">
        <v>5</v>
      </c>
      <c r="BE13">
        <v>74334.278999999995</v>
      </c>
      <c r="BF13">
        <v>6.590154725251321E-2</v>
      </c>
      <c r="BG13">
        <v>5.5838887922033301E-2</v>
      </c>
      <c r="BH13">
        <v>289595.24599999993</v>
      </c>
      <c r="BI13">
        <v>1.6915830172156903E-2</v>
      </c>
      <c r="BJ13">
        <v>1.4332913026639098E-2</v>
      </c>
      <c r="BK13">
        <v>1</v>
      </c>
      <c r="BL13" t="s">
        <v>70</v>
      </c>
      <c r="BM13">
        <v>1</v>
      </c>
      <c r="BN13" t="s">
        <v>505</v>
      </c>
    </row>
    <row r="14" spans="1:66" x14ac:dyDescent="0.25">
      <c r="A14" s="138" t="str">
        <f t="shared" si="20"/>
        <v>도영운수</v>
      </c>
      <c r="B14" s="138" t="str">
        <f t="shared" si="1"/>
        <v>35</v>
      </c>
      <c r="C14" s="139" t="str">
        <f t="shared" si="21"/>
        <v>71바5875</v>
      </c>
      <c r="D14" s="114" t="str">
        <f t="shared" si="22"/>
        <v>대형</v>
      </c>
      <c r="E14" s="111" t="str">
        <f t="shared" si="16"/>
        <v>D</v>
      </c>
      <c r="F14" s="159">
        <f t="shared" si="17"/>
        <v>0.8107692307692308</v>
      </c>
      <c r="G14" s="160">
        <f t="shared" si="18"/>
        <v>2.1080000000000001</v>
      </c>
      <c r="H14" s="161">
        <f t="shared" si="19"/>
        <v>2.6</v>
      </c>
      <c r="I14" s="162">
        <f t="shared" si="23"/>
        <v>5234.9229999999998</v>
      </c>
      <c r="J14" s="163">
        <f t="shared" si="24"/>
        <v>2.8839670173027028E-2</v>
      </c>
      <c r="K14" s="163">
        <f t="shared" si="25"/>
        <v>0.3443853411732048</v>
      </c>
      <c r="L14" s="163">
        <f t="shared" si="26"/>
        <v>0.15721339167739432</v>
      </c>
      <c r="M14" s="164">
        <f t="shared" si="27"/>
        <v>13.62</v>
      </c>
      <c r="N14" s="165">
        <f t="shared" si="28"/>
        <v>1.012</v>
      </c>
      <c r="O14" s="165">
        <f t="shared" si="29"/>
        <v>26.629000000000001</v>
      </c>
      <c r="P14" s="166">
        <f t="shared" si="30"/>
        <v>0.18833333333333335</v>
      </c>
      <c r="Q14" s="167">
        <f t="shared" si="31"/>
        <v>83</v>
      </c>
      <c r="R14" s="168">
        <f t="shared" si="32"/>
        <v>26.832640565188299</v>
      </c>
      <c r="S14" s="140">
        <f t="shared" si="33"/>
        <v>53</v>
      </c>
      <c r="T14" s="140">
        <f t="shared" si="34"/>
        <v>1394</v>
      </c>
      <c r="U14" t="s">
        <v>117</v>
      </c>
      <c r="V14" s="5" t="s">
        <v>118</v>
      </c>
      <c r="W14" t="s">
        <v>117</v>
      </c>
      <c r="X14" s="5" t="s">
        <v>118</v>
      </c>
      <c r="Y14" t="s">
        <v>512</v>
      </c>
      <c r="Z14" t="s">
        <v>141</v>
      </c>
      <c r="AA14" t="s">
        <v>48</v>
      </c>
      <c r="AB14">
        <v>506</v>
      </c>
      <c r="AC14" s="1">
        <v>5234.9229999999998</v>
      </c>
      <c r="AD14" s="1">
        <v>2483.6610000000001</v>
      </c>
      <c r="AE14" s="28">
        <v>2.1080000000000001</v>
      </c>
      <c r="AF14">
        <v>2.6</v>
      </c>
      <c r="AG14">
        <v>13.62</v>
      </c>
      <c r="AH14">
        <v>311.26853899999998</v>
      </c>
      <c r="AI14">
        <v>8.9768819999999998</v>
      </c>
      <c r="AJ14">
        <v>107.196322</v>
      </c>
      <c r="AK14">
        <v>823</v>
      </c>
      <c r="AL14">
        <v>53</v>
      </c>
      <c r="AM14">
        <v>1394</v>
      </c>
      <c r="AN14">
        <v>83</v>
      </c>
      <c r="AO14">
        <v>16.818027000000001</v>
      </c>
      <c r="AP14">
        <v>5885.4</v>
      </c>
      <c r="AQ14">
        <v>11.3</v>
      </c>
      <c r="AR14">
        <v>39</v>
      </c>
      <c r="AS14">
        <v>9917</v>
      </c>
      <c r="AT14">
        <v>1.012</v>
      </c>
      <c r="AU14">
        <v>26.629000000000001</v>
      </c>
      <c r="AV14">
        <v>7257</v>
      </c>
      <c r="AW14">
        <v>0</v>
      </c>
      <c r="AX14" s="29">
        <v>0.54</v>
      </c>
      <c r="AY14">
        <v>0.8107692307692308</v>
      </c>
      <c r="AZ14" t="s">
        <v>67</v>
      </c>
      <c r="BA14" t="s">
        <v>198</v>
      </c>
      <c r="BB14">
        <v>5</v>
      </c>
      <c r="BC14" t="s">
        <v>513</v>
      </c>
      <c r="BD14">
        <v>4</v>
      </c>
      <c r="BE14">
        <v>74334.278999999995</v>
      </c>
      <c r="BF14">
        <v>7.0424077160955584E-2</v>
      </c>
      <c r="BG14">
        <v>5.7097674867420914E-2</v>
      </c>
      <c r="BH14">
        <v>289595.24599999993</v>
      </c>
      <c r="BI14">
        <v>1.8076688316906973E-2</v>
      </c>
      <c r="BJ14">
        <v>1.4656022681553808E-2</v>
      </c>
      <c r="BK14">
        <v>1</v>
      </c>
      <c r="BL14" t="s">
        <v>67</v>
      </c>
      <c r="BM14">
        <v>0</v>
      </c>
      <c r="BN14" t="s">
        <v>507</v>
      </c>
    </row>
    <row r="15" spans="1:66" x14ac:dyDescent="0.25">
      <c r="A15" s="141" t="str">
        <f t="shared" si="20"/>
        <v>도영운수</v>
      </c>
      <c r="B15" s="141" t="str">
        <f t="shared" si="1"/>
        <v>35</v>
      </c>
      <c r="C15" s="142" t="str">
        <f t="shared" si="21"/>
        <v>71바5876</v>
      </c>
      <c r="D15" s="130" t="str">
        <f t="shared" si="22"/>
        <v>대형</v>
      </c>
      <c r="E15" s="127" t="str">
        <f t="shared" si="16"/>
        <v>C</v>
      </c>
      <c r="F15" s="149">
        <f t="shared" si="17"/>
        <v>0.86153846153846159</v>
      </c>
      <c r="G15" s="150">
        <f t="shared" si="18"/>
        <v>2.2400000000000002</v>
      </c>
      <c r="H15" s="151">
        <f t="shared" si="19"/>
        <v>2.6</v>
      </c>
      <c r="I15" s="152">
        <f t="shared" si="23"/>
        <v>6078.9219999999996</v>
      </c>
      <c r="J15" s="153">
        <f t="shared" si="24"/>
        <v>2.0656754307171111E-2</v>
      </c>
      <c r="K15" s="153">
        <f t="shared" si="25"/>
        <v>0.39059163158367477</v>
      </c>
      <c r="L15" s="153">
        <f t="shared" si="26"/>
        <v>0.17420851920784641</v>
      </c>
      <c r="M15" s="154">
        <f t="shared" si="27"/>
        <v>16.393999999999998</v>
      </c>
      <c r="N15" s="155">
        <f t="shared" si="28"/>
        <v>0.41099999999999998</v>
      </c>
      <c r="O15" s="155">
        <f t="shared" si="29"/>
        <v>44.875999999999998</v>
      </c>
      <c r="P15" s="156">
        <f t="shared" si="30"/>
        <v>0</v>
      </c>
      <c r="Q15" s="157">
        <f t="shared" si="31"/>
        <v>84</v>
      </c>
      <c r="R15" s="158">
        <f t="shared" si="32"/>
        <v>29.110774901849474</v>
      </c>
      <c r="S15" s="143">
        <f t="shared" si="33"/>
        <v>25</v>
      </c>
      <c r="T15" s="143">
        <f t="shared" si="34"/>
        <v>2728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206</v>
      </c>
      <c r="Z15" t="s">
        <v>141</v>
      </c>
      <c r="AA15" t="s">
        <v>48</v>
      </c>
      <c r="AB15">
        <v>506</v>
      </c>
      <c r="AC15" s="1">
        <v>6078.9219999999996</v>
      </c>
      <c r="AD15" s="1">
        <v>2713.9</v>
      </c>
      <c r="AE15" s="28">
        <v>2.2400000000000002</v>
      </c>
      <c r="AF15">
        <v>2.6</v>
      </c>
      <c r="AG15">
        <v>16.393999999999998</v>
      </c>
      <c r="AH15">
        <v>354.68326200000001</v>
      </c>
      <c r="AI15">
        <v>7.3266049999999998</v>
      </c>
      <c r="AJ15">
        <v>138.536314</v>
      </c>
      <c r="AK15">
        <v>1059</v>
      </c>
      <c r="AL15">
        <v>25</v>
      </c>
      <c r="AM15">
        <v>2728</v>
      </c>
      <c r="AN15">
        <v>84</v>
      </c>
      <c r="AO15">
        <v>17.139015000000001</v>
      </c>
      <c r="AP15">
        <v>6684.9</v>
      </c>
      <c r="AQ15">
        <v>0</v>
      </c>
      <c r="AR15">
        <v>103</v>
      </c>
      <c r="AS15">
        <v>29562</v>
      </c>
      <c r="AT15">
        <v>0.41099999999999998</v>
      </c>
      <c r="AU15">
        <v>44.875999999999998</v>
      </c>
      <c r="AV15">
        <v>48170</v>
      </c>
      <c r="AW15">
        <v>0</v>
      </c>
      <c r="AX15" s="29">
        <v>0.6</v>
      </c>
      <c r="AY15">
        <v>0.86153846153846159</v>
      </c>
      <c r="AZ15" t="s">
        <v>69</v>
      </c>
      <c r="BA15" t="s">
        <v>198</v>
      </c>
      <c r="BB15">
        <v>2</v>
      </c>
      <c r="BC15" t="s">
        <v>395</v>
      </c>
      <c r="BD15">
        <v>10</v>
      </c>
      <c r="BE15">
        <v>74334.278999999995</v>
      </c>
      <c r="BF15">
        <v>8.1778179351144314E-2</v>
      </c>
      <c r="BG15">
        <v>7.0455046825601261E-2</v>
      </c>
      <c r="BH15">
        <v>289595.24599999993</v>
      </c>
      <c r="BI15">
        <v>2.0991097346950236E-2</v>
      </c>
      <c r="BJ15">
        <v>1.8084637714295589E-2</v>
      </c>
      <c r="BK15">
        <v>1</v>
      </c>
      <c r="BL15" t="s">
        <v>70</v>
      </c>
      <c r="BM15">
        <v>2</v>
      </c>
      <c r="BN15" t="s">
        <v>505</v>
      </c>
    </row>
    <row r="16" spans="1:66" x14ac:dyDescent="0.25">
      <c r="A16" s="138" t="str">
        <f t="shared" si="20"/>
        <v>도영운수</v>
      </c>
      <c r="B16" s="138" t="str">
        <f t="shared" si="1"/>
        <v>35</v>
      </c>
      <c r="C16" s="139" t="str">
        <f t="shared" si="21"/>
        <v>71바5886</v>
      </c>
      <c r="D16" s="114" t="str">
        <f t="shared" si="22"/>
        <v>대형</v>
      </c>
      <c r="E16" s="111" t="str">
        <f t="shared" si="16"/>
        <v>F</v>
      </c>
      <c r="F16" s="159">
        <f t="shared" si="17"/>
        <v>0.76583333333333337</v>
      </c>
      <c r="G16" s="160">
        <f t="shared" si="18"/>
        <v>1.8380000000000001</v>
      </c>
      <c r="H16" s="161">
        <f t="shared" si="19"/>
        <v>2.4</v>
      </c>
      <c r="I16" s="162">
        <f t="shared" si="23"/>
        <v>5234.8729999999996</v>
      </c>
      <c r="J16" s="163">
        <f t="shared" si="24"/>
        <v>3.4995325332454599E-2</v>
      </c>
      <c r="K16" s="163">
        <f t="shared" si="25"/>
        <v>0.38892677500353051</v>
      </c>
      <c r="L16" s="163">
        <f t="shared" si="26"/>
        <v>0.11499801427847439</v>
      </c>
      <c r="M16" s="164">
        <f t="shared" si="27"/>
        <v>16.356000000000002</v>
      </c>
      <c r="N16" s="165">
        <f t="shared" si="28"/>
        <v>0.42</v>
      </c>
      <c r="O16" s="165">
        <f t="shared" si="29"/>
        <v>63.707000000000001</v>
      </c>
      <c r="P16" s="166">
        <f t="shared" si="30"/>
        <v>0</v>
      </c>
      <c r="Q16" s="167">
        <f t="shared" si="31"/>
        <v>80</v>
      </c>
      <c r="R16" s="168">
        <f t="shared" si="32"/>
        <v>29.212950156603906</v>
      </c>
      <c r="S16" s="140">
        <f t="shared" si="33"/>
        <v>22</v>
      </c>
      <c r="T16" s="140">
        <f t="shared" si="34"/>
        <v>3335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207</v>
      </c>
      <c r="Z16" s="4" t="s">
        <v>141</v>
      </c>
      <c r="AA16" s="4" t="s">
        <v>48</v>
      </c>
      <c r="AB16" s="4">
        <v>506</v>
      </c>
      <c r="AC16" s="4">
        <v>5234.8729999999996</v>
      </c>
      <c r="AD16" s="4">
        <v>2847.6439999999998</v>
      </c>
      <c r="AE16" s="4">
        <v>1.8380000000000001</v>
      </c>
      <c r="AF16" s="4">
        <v>2.4</v>
      </c>
      <c r="AG16" s="4">
        <v>16.356000000000002</v>
      </c>
      <c r="AH16" s="4">
        <v>311.06383199999999</v>
      </c>
      <c r="AI16" s="4">
        <v>10.88578</v>
      </c>
      <c r="AJ16" s="4">
        <v>120.981053</v>
      </c>
      <c r="AK16" s="4">
        <v>602</v>
      </c>
      <c r="AL16" s="4">
        <v>22</v>
      </c>
      <c r="AM16" s="4">
        <v>3335</v>
      </c>
      <c r="AN16" s="4">
        <v>80</v>
      </c>
      <c r="AO16" s="4">
        <v>16.828934</v>
      </c>
      <c r="AP16" s="4">
        <v>12323.3</v>
      </c>
      <c r="AQ16" s="4">
        <v>0</v>
      </c>
      <c r="AR16" s="4">
        <v>86</v>
      </c>
      <c r="AS16" s="4">
        <v>27843</v>
      </c>
      <c r="AT16" s="4">
        <v>0.42</v>
      </c>
      <c r="AU16" s="4">
        <v>63.707000000000001</v>
      </c>
      <c r="AV16" s="4">
        <v>44531</v>
      </c>
      <c r="AW16" s="4">
        <v>0</v>
      </c>
      <c r="AX16" s="30">
        <v>0.49</v>
      </c>
      <c r="AY16">
        <v>0.76583333333333337</v>
      </c>
      <c r="AZ16" t="s">
        <v>70</v>
      </c>
      <c r="BA16" t="s">
        <v>198</v>
      </c>
      <c r="BB16">
        <v>2</v>
      </c>
      <c r="BC16" t="s">
        <v>423</v>
      </c>
      <c r="BD16">
        <v>7</v>
      </c>
      <c r="BE16">
        <v>74334.278999999995</v>
      </c>
      <c r="BF16">
        <v>7.0423404523772937E-2</v>
      </c>
      <c r="BG16">
        <v>5.3932590631122775E-2</v>
      </c>
      <c r="BH16">
        <v>289595.24599999993</v>
      </c>
      <c r="BI16">
        <v>1.8076515662139015E-2</v>
      </c>
      <c r="BJ16">
        <v>1.384359824458813E-2</v>
      </c>
      <c r="BK16">
        <v>1</v>
      </c>
      <c r="BL16" t="s">
        <v>70</v>
      </c>
      <c r="BM16">
        <v>0</v>
      </c>
      <c r="BN16" t="s">
        <v>507</v>
      </c>
    </row>
    <row r="17" spans="1:66" x14ac:dyDescent="0.25">
      <c r="A17" s="141" t="str">
        <f t="shared" si="20"/>
        <v>도영운수</v>
      </c>
      <c r="B17" s="141" t="str">
        <f t="shared" si="1"/>
        <v>35</v>
      </c>
      <c r="C17" s="142" t="str">
        <f t="shared" si="21"/>
        <v>71바5892</v>
      </c>
      <c r="D17" s="130" t="str">
        <f t="shared" si="22"/>
        <v>대형</v>
      </c>
      <c r="E17" s="127" t="str">
        <f t="shared" si="16"/>
        <v>F</v>
      </c>
      <c r="F17" s="149">
        <f t="shared" si="17"/>
        <v>0.71160000000000001</v>
      </c>
      <c r="G17" s="150">
        <f t="shared" si="18"/>
        <v>1.7789999999999999</v>
      </c>
      <c r="H17" s="151">
        <f t="shared" si="19"/>
        <v>2.5</v>
      </c>
      <c r="I17" s="152">
        <f t="shared" si="23"/>
        <v>1972.999</v>
      </c>
      <c r="J17" s="153">
        <f t="shared" si="24"/>
        <v>2.3425763563929287E-2</v>
      </c>
      <c r="K17" s="153">
        <f t="shared" si="25"/>
        <v>0.38723216956371875</v>
      </c>
      <c r="L17" s="153">
        <f t="shared" si="26"/>
        <v>0.2184491730609088</v>
      </c>
      <c r="M17" s="154">
        <f t="shared" si="27"/>
        <v>17.901</v>
      </c>
      <c r="N17" s="155">
        <f t="shared" si="28"/>
        <v>0.60799999999999998</v>
      </c>
      <c r="O17" s="155">
        <f t="shared" si="29"/>
        <v>54.536000000000001</v>
      </c>
      <c r="P17" s="156">
        <f t="shared" si="30"/>
        <v>0</v>
      </c>
      <c r="Q17" s="157">
        <f t="shared" si="31"/>
        <v>80</v>
      </c>
      <c r="R17" s="158">
        <f t="shared" si="32"/>
        <v>30.128245300785412</v>
      </c>
      <c r="S17" s="143">
        <f t="shared" si="33"/>
        <v>12</v>
      </c>
      <c r="T17" s="143">
        <f t="shared" si="34"/>
        <v>1076</v>
      </c>
      <c r="U17" t="s">
        <v>117</v>
      </c>
      <c r="V17" s="5" t="s">
        <v>118</v>
      </c>
      <c r="W17" t="s">
        <v>117</v>
      </c>
      <c r="X17" s="5" t="s">
        <v>118</v>
      </c>
      <c r="Y17" t="s">
        <v>514</v>
      </c>
      <c r="Z17" t="s">
        <v>141</v>
      </c>
      <c r="AA17" t="s">
        <v>48</v>
      </c>
      <c r="AB17">
        <v>506</v>
      </c>
      <c r="AC17" s="1">
        <v>1972.999</v>
      </c>
      <c r="AD17" s="1">
        <v>1109.3130000000001</v>
      </c>
      <c r="AE17" s="28">
        <v>1.7789999999999999</v>
      </c>
      <c r="AF17">
        <v>2.5</v>
      </c>
      <c r="AG17">
        <v>17.901</v>
      </c>
      <c r="AH17">
        <v>111.11829899999999</v>
      </c>
      <c r="AI17">
        <v>2.6030310000000001</v>
      </c>
      <c r="AJ17">
        <v>43.028579999999998</v>
      </c>
      <c r="AK17">
        <v>431</v>
      </c>
      <c r="AL17">
        <v>12</v>
      </c>
      <c r="AM17">
        <v>1076</v>
      </c>
      <c r="AN17">
        <v>80</v>
      </c>
      <c r="AO17">
        <v>17.755842000000001</v>
      </c>
      <c r="AP17">
        <v>3613.6</v>
      </c>
      <c r="AQ17">
        <v>0</v>
      </c>
      <c r="AR17">
        <v>20</v>
      </c>
      <c r="AS17">
        <v>4040</v>
      </c>
      <c r="AT17">
        <v>0.60799999999999998</v>
      </c>
      <c r="AU17">
        <v>54.536000000000001</v>
      </c>
      <c r="AV17">
        <v>8712</v>
      </c>
      <c r="AW17">
        <v>0</v>
      </c>
      <c r="AX17" s="29">
        <v>0.49</v>
      </c>
      <c r="AY17">
        <v>0.71160000000000001</v>
      </c>
      <c r="AZ17" t="s">
        <v>70</v>
      </c>
      <c r="BA17" t="s">
        <v>198</v>
      </c>
      <c r="BB17">
        <v>3</v>
      </c>
      <c r="BC17" t="s">
        <v>515</v>
      </c>
      <c r="BD17">
        <v>3</v>
      </c>
      <c r="BE17">
        <v>74334.278999999995</v>
      </c>
      <c r="BF17">
        <v>2.6542249774158706E-2</v>
      </c>
      <c r="BG17">
        <v>1.8887464939291335E-2</v>
      </c>
      <c r="BH17">
        <v>289595.24599999993</v>
      </c>
      <c r="BI17">
        <v>6.8129536905450466E-3</v>
      </c>
      <c r="BJ17">
        <v>4.8480978461918553E-3</v>
      </c>
      <c r="BK17">
        <v>1</v>
      </c>
      <c r="BL17" t="s">
        <v>70</v>
      </c>
      <c r="BM17">
        <v>0</v>
      </c>
      <c r="BN17" t="s">
        <v>507</v>
      </c>
    </row>
    <row r="18" spans="1:66" x14ac:dyDescent="0.25">
      <c r="A18" s="138" t="str">
        <f t="shared" si="20"/>
        <v>도영운수</v>
      </c>
      <c r="B18" s="138" t="str">
        <f t="shared" si="1"/>
        <v>35</v>
      </c>
      <c r="C18" s="139" t="str">
        <f t="shared" si="21"/>
        <v>75아1051</v>
      </c>
      <c r="D18" s="114" t="str">
        <f t="shared" si="22"/>
        <v>대형</v>
      </c>
      <c r="E18" s="111" t="str">
        <f t="shared" si="16"/>
        <v>D</v>
      </c>
      <c r="F18" s="159">
        <f t="shared" si="17"/>
        <v>0.84640000000000004</v>
      </c>
      <c r="G18" s="160">
        <f t="shared" si="18"/>
        <v>2.1160000000000001</v>
      </c>
      <c r="H18" s="161">
        <f t="shared" si="19"/>
        <v>2.5</v>
      </c>
      <c r="I18" s="162">
        <f t="shared" si="23"/>
        <v>5727.1360000000004</v>
      </c>
      <c r="J18" s="163">
        <f t="shared" si="24"/>
        <v>2.054831657598712E-2</v>
      </c>
      <c r="K18" s="163">
        <f t="shared" si="25"/>
        <v>0.37040591988036803</v>
      </c>
      <c r="L18" s="163">
        <f t="shared" si="26"/>
        <v>0.11506623904164315</v>
      </c>
      <c r="M18" s="164">
        <f t="shared" si="27"/>
        <v>12.43</v>
      </c>
      <c r="N18" s="165">
        <f t="shared" si="28"/>
        <v>0.24399999999999999</v>
      </c>
      <c r="O18" s="165">
        <f t="shared" si="29"/>
        <v>31.463999999999999</v>
      </c>
      <c r="P18" s="166">
        <f t="shared" si="30"/>
        <v>0</v>
      </c>
      <c r="Q18" s="167">
        <f t="shared" si="31"/>
        <v>81</v>
      </c>
      <c r="R18" s="168">
        <f t="shared" si="32"/>
        <v>27.414579787122015</v>
      </c>
      <c r="S18" s="140">
        <f t="shared" si="33"/>
        <v>14</v>
      </c>
      <c r="T18" s="140">
        <f t="shared" si="34"/>
        <v>1802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209</v>
      </c>
      <c r="Z18" t="s">
        <v>141</v>
      </c>
      <c r="AA18" t="s">
        <v>48</v>
      </c>
      <c r="AB18">
        <v>506</v>
      </c>
      <c r="AC18" s="1">
        <v>5727.1360000000004</v>
      </c>
      <c r="AD18" s="1">
        <v>2706.2779999999998</v>
      </c>
      <c r="AE18" s="28">
        <v>2.1160000000000001</v>
      </c>
      <c r="AF18">
        <v>2.5</v>
      </c>
      <c r="AG18">
        <v>12.43</v>
      </c>
      <c r="AH18">
        <v>343.00936400000001</v>
      </c>
      <c r="AI18">
        <v>7.0482649999999998</v>
      </c>
      <c r="AJ18">
        <v>127.052699</v>
      </c>
      <c r="AK18">
        <v>659</v>
      </c>
      <c r="AL18">
        <v>14</v>
      </c>
      <c r="AM18">
        <v>1802</v>
      </c>
      <c r="AN18">
        <v>81</v>
      </c>
      <c r="AO18">
        <v>16.696732999999998</v>
      </c>
      <c r="AP18">
        <v>6064.3</v>
      </c>
      <c r="AQ18">
        <v>0</v>
      </c>
      <c r="AR18">
        <v>38</v>
      </c>
      <c r="AS18">
        <v>9720</v>
      </c>
      <c r="AT18">
        <v>0.24399999999999999</v>
      </c>
      <c r="AU18">
        <v>31.463999999999999</v>
      </c>
      <c r="AV18">
        <v>43935</v>
      </c>
      <c r="AW18">
        <v>0</v>
      </c>
      <c r="AX18" s="29">
        <v>0.5</v>
      </c>
      <c r="AY18">
        <v>0.84640000000000004</v>
      </c>
      <c r="AZ18" t="s">
        <v>67</v>
      </c>
      <c r="BA18" t="s">
        <v>198</v>
      </c>
      <c r="BB18">
        <v>2</v>
      </c>
      <c r="BC18" t="s">
        <v>516</v>
      </c>
      <c r="BD18">
        <v>11</v>
      </c>
      <c r="BE18">
        <v>74334.278999999995</v>
      </c>
      <c r="BF18">
        <v>7.7045692472513264E-2</v>
      </c>
      <c r="BG18">
        <v>6.5211474108735235E-2</v>
      </c>
      <c r="BH18">
        <v>289595.24599999993</v>
      </c>
      <c r="BI18">
        <v>1.9776346742929621E-2</v>
      </c>
      <c r="BJ18">
        <v>1.6738699883215632E-2</v>
      </c>
      <c r="BK18">
        <v>1</v>
      </c>
      <c r="BL18" t="s">
        <v>70</v>
      </c>
      <c r="BM18">
        <v>1</v>
      </c>
      <c r="BN18" t="s">
        <v>505</v>
      </c>
    </row>
    <row r="19" spans="1:66" x14ac:dyDescent="0.25">
      <c r="A19" s="141" t="str">
        <f t="shared" si="20"/>
        <v>도영운수</v>
      </c>
      <c r="B19" s="141" t="str">
        <f t="shared" si="1"/>
        <v>523</v>
      </c>
      <c r="C19" s="142" t="str">
        <f t="shared" si="21"/>
        <v>70바3901</v>
      </c>
      <c r="D19" s="130" t="str">
        <f t="shared" si="22"/>
        <v>중형</v>
      </c>
      <c r="E19" s="127" t="str">
        <f t="shared" si="16"/>
        <v>D</v>
      </c>
      <c r="F19" s="149">
        <f t="shared" si="17"/>
        <v>0.8026923076923077</v>
      </c>
      <c r="G19" s="150">
        <f t="shared" si="18"/>
        <v>2.0870000000000002</v>
      </c>
      <c r="H19" s="151">
        <f t="shared" si="19"/>
        <v>2.6</v>
      </c>
      <c r="I19" s="152">
        <f t="shared" si="23"/>
        <v>5590.6019999999999</v>
      </c>
      <c r="J19" s="153">
        <f t="shared" si="24"/>
        <v>8.6478892976876217E-3</v>
      </c>
      <c r="K19" s="153">
        <f t="shared" si="25"/>
        <v>0.35156399797123034</v>
      </c>
      <c r="L19" s="153">
        <f t="shared" si="26"/>
        <v>0.26544547438719479</v>
      </c>
      <c r="M19" s="154">
        <f t="shared" si="27"/>
        <v>15.009</v>
      </c>
      <c r="N19" s="155">
        <f t="shared" si="28"/>
        <v>0.73299999999999998</v>
      </c>
      <c r="O19" s="155">
        <f t="shared" si="29"/>
        <v>35.524000000000001</v>
      </c>
      <c r="P19" s="156">
        <f t="shared" si="30"/>
        <v>0</v>
      </c>
      <c r="Q19" s="157">
        <f t="shared" si="31"/>
        <v>76</v>
      </c>
      <c r="R19" s="158">
        <f t="shared" si="32"/>
        <v>25.099123566987068</v>
      </c>
      <c r="S19" s="143">
        <f t="shared" si="33"/>
        <v>41</v>
      </c>
      <c r="T19" s="143">
        <f t="shared" si="34"/>
        <v>1986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210</v>
      </c>
      <c r="Z19" s="4" t="s">
        <v>211</v>
      </c>
      <c r="AA19" s="4" t="s">
        <v>48</v>
      </c>
      <c r="AB19" s="4">
        <v>506</v>
      </c>
      <c r="AC19" s="4">
        <v>5590.6019999999999</v>
      </c>
      <c r="AD19" s="4">
        <v>2678.8449999999998</v>
      </c>
      <c r="AE19" s="4">
        <v>2.0870000000000002</v>
      </c>
      <c r="AF19" s="4">
        <v>2.6</v>
      </c>
      <c r="AG19" s="4">
        <v>15.009</v>
      </c>
      <c r="AH19" s="4">
        <v>348.14795800000002</v>
      </c>
      <c r="AI19" s="4">
        <v>3.010745</v>
      </c>
      <c r="AJ19" s="4">
        <v>122.396288</v>
      </c>
      <c r="AK19" s="4">
        <v>1484</v>
      </c>
      <c r="AL19" s="4">
        <v>41</v>
      </c>
      <c r="AM19" s="4">
        <v>1986</v>
      </c>
      <c r="AN19" s="4">
        <v>76</v>
      </c>
      <c r="AO19" s="4">
        <v>16.058119999999999</v>
      </c>
      <c r="AP19" s="4">
        <v>784.4</v>
      </c>
      <c r="AQ19" s="4">
        <v>0</v>
      </c>
      <c r="AR19" s="4">
        <v>5</v>
      </c>
      <c r="AS19" s="4">
        <v>1246</v>
      </c>
      <c r="AT19" s="4">
        <v>0.73299999999999998</v>
      </c>
      <c r="AU19" s="4">
        <v>35.524000000000001</v>
      </c>
      <c r="AV19" s="4">
        <v>42247</v>
      </c>
      <c r="AW19" s="4">
        <v>0</v>
      </c>
      <c r="AX19" s="30">
        <v>0.61</v>
      </c>
      <c r="AY19">
        <v>0.8026923076923077</v>
      </c>
      <c r="AZ19" t="s">
        <v>67</v>
      </c>
      <c r="BA19" t="s">
        <v>212</v>
      </c>
      <c r="BB19">
        <v>5</v>
      </c>
      <c r="BC19" t="s">
        <v>517</v>
      </c>
      <c r="BD19">
        <v>12</v>
      </c>
      <c r="BE19">
        <v>60523.741000000002</v>
      </c>
      <c r="BF19">
        <v>9.2370397262786508E-2</v>
      </c>
      <c r="BG19">
        <v>7.4145007341321331E-2</v>
      </c>
      <c r="BH19">
        <v>289595.24599999993</v>
      </c>
      <c r="BI19">
        <v>1.930488182116084E-2</v>
      </c>
      <c r="BJ19">
        <v>1.5495880138754874E-2</v>
      </c>
      <c r="BK19">
        <v>1</v>
      </c>
      <c r="BL19" t="s">
        <v>70</v>
      </c>
      <c r="BM19">
        <v>1</v>
      </c>
      <c r="BN19" t="s">
        <v>505</v>
      </c>
    </row>
    <row r="20" spans="1:66" x14ac:dyDescent="0.25">
      <c r="A20" s="138" t="str">
        <f t="shared" si="20"/>
        <v>도영운수</v>
      </c>
      <c r="B20" s="138" t="str">
        <f t="shared" si="1"/>
        <v>523</v>
      </c>
      <c r="C20" s="139" t="str">
        <f t="shared" si="21"/>
        <v>70바3907</v>
      </c>
      <c r="D20" s="114" t="str">
        <f t="shared" si="22"/>
        <v>대형</v>
      </c>
      <c r="E20" s="111" t="str">
        <f t="shared" si="16"/>
        <v>D</v>
      </c>
      <c r="F20" s="159">
        <f t="shared" si="17"/>
        <v>0.83590909090909082</v>
      </c>
      <c r="G20" s="160">
        <f t="shared" si="18"/>
        <v>1.839</v>
      </c>
      <c r="H20" s="161">
        <f t="shared" si="19"/>
        <v>2.2000000000000002</v>
      </c>
      <c r="I20" s="162">
        <f t="shared" si="23"/>
        <v>5585.2489999999998</v>
      </c>
      <c r="J20" s="163">
        <f t="shared" si="24"/>
        <v>1.571501498833686E-2</v>
      </c>
      <c r="K20" s="163">
        <f t="shared" si="25"/>
        <v>0.32601395128355082</v>
      </c>
      <c r="L20" s="163">
        <f t="shared" si="26"/>
        <v>0.28897547808522056</v>
      </c>
      <c r="M20" s="164">
        <f t="shared" si="27"/>
        <v>13.868</v>
      </c>
      <c r="N20" s="165">
        <f t="shared" si="28"/>
        <v>3.9929999999999999</v>
      </c>
      <c r="O20" s="165">
        <f t="shared" si="29"/>
        <v>44.743000000000002</v>
      </c>
      <c r="P20" s="166">
        <f t="shared" si="30"/>
        <v>0</v>
      </c>
      <c r="Q20" s="167">
        <f t="shared" si="31"/>
        <v>78</v>
      </c>
      <c r="R20" s="168">
        <f t="shared" si="32"/>
        <v>25.082131223806226</v>
      </c>
      <c r="S20" s="140">
        <f t="shared" si="33"/>
        <v>223</v>
      </c>
      <c r="T20" s="140">
        <f t="shared" si="34"/>
        <v>2499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214</v>
      </c>
      <c r="Z20" t="s">
        <v>141</v>
      </c>
      <c r="AA20" t="s">
        <v>48</v>
      </c>
      <c r="AB20">
        <v>506</v>
      </c>
      <c r="AC20" s="1">
        <v>5585.2489999999998</v>
      </c>
      <c r="AD20" s="1">
        <v>3037.165</v>
      </c>
      <c r="AE20" s="28">
        <v>1.839</v>
      </c>
      <c r="AF20">
        <v>2.2000000000000002</v>
      </c>
      <c r="AG20">
        <v>13.868</v>
      </c>
      <c r="AH20">
        <v>338.277692</v>
      </c>
      <c r="AI20">
        <v>5.316039</v>
      </c>
      <c r="AJ20">
        <v>110.283247</v>
      </c>
      <c r="AK20">
        <v>1614</v>
      </c>
      <c r="AL20">
        <v>223</v>
      </c>
      <c r="AM20">
        <v>2499</v>
      </c>
      <c r="AN20">
        <v>78</v>
      </c>
      <c r="AO20">
        <v>16.510840000000002</v>
      </c>
      <c r="AP20">
        <v>1132.9000000000001</v>
      </c>
      <c r="AQ20">
        <v>0</v>
      </c>
      <c r="AR20">
        <v>12</v>
      </c>
      <c r="AS20">
        <v>2766</v>
      </c>
      <c r="AT20">
        <v>3.9929999999999999</v>
      </c>
      <c r="AU20">
        <v>44.743000000000002</v>
      </c>
      <c r="AV20">
        <v>2784</v>
      </c>
      <c r="AW20">
        <v>0</v>
      </c>
      <c r="AX20" s="29">
        <v>0.51</v>
      </c>
      <c r="AY20">
        <v>0.83590909090909082</v>
      </c>
      <c r="AZ20" t="s">
        <v>67</v>
      </c>
      <c r="BA20" t="s">
        <v>212</v>
      </c>
      <c r="BB20">
        <v>1</v>
      </c>
      <c r="BC20" t="s">
        <v>518</v>
      </c>
      <c r="BD20">
        <v>3</v>
      </c>
      <c r="BE20">
        <v>60523.741000000002</v>
      </c>
      <c r="BF20">
        <v>9.2281952630786646E-2</v>
      </c>
      <c r="BG20">
        <v>7.7139323130916648E-2</v>
      </c>
      <c r="BH20">
        <v>289595.24599999993</v>
      </c>
      <c r="BI20">
        <v>1.9286397401703209E-2</v>
      </c>
      <c r="BJ20">
        <v>1.6121674918969181E-2</v>
      </c>
      <c r="BK20">
        <v>1</v>
      </c>
      <c r="BL20" t="s">
        <v>70</v>
      </c>
      <c r="BM20">
        <v>1</v>
      </c>
      <c r="BN20" t="s">
        <v>505</v>
      </c>
    </row>
    <row r="21" spans="1:66" x14ac:dyDescent="0.25">
      <c r="A21" s="141" t="str">
        <f t="shared" si="20"/>
        <v>도영운수</v>
      </c>
      <c r="B21" s="141" t="str">
        <f t="shared" si="1"/>
        <v>523</v>
      </c>
      <c r="C21" s="142" t="str">
        <f t="shared" si="21"/>
        <v>70바3908</v>
      </c>
      <c r="D21" s="130" t="str">
        <f t="shared" si="22"/>
        <v>대형</v>
      </c>
      <c r="E21" s="127" t="str">
        <f t="shared" si="16"/>
        <v>F</v>
      </c>
      <c r="F21" s="149">
        <f t="shared" si="17"/>
        <v>0.7486956521739131</v>
      </c>
      <c r="G21" s="150">
        <f t="shared" si="18"/>
        <v>1.722</v>
      </c>
      <c r="H21" s="151">
        <f t="shared" si="19"/>
        <v>2.2999999999999998</v>
      </c>
      <c r="I21" s="152">
        <f t="shared" si="23"/>
        <v>648.87400000000002</v>
      </c>
      <c r="J21" s="153">
        <f t="shared" si="24"/>
        <v>2.6753655546136883E-2</v>
      </c>
      <c r="K21" s="153">
        <f t="shared" si="25"/>
        <v>0.33788437434741397</v>
      </c>
      <c r="L21" s="153">
        <f t="shared" si="26"/>
        <v>0.18647688149008898</v>
      </c>
      <c r="M21" s="154">
        <f t="shared" si="27"/>
        <v>14.965999999999999</v>
      </c>
      <c r="N21" s="155">
        <f t="shared" si="28"/>
        <v>1.2330000000000001</v>
      </c>
      <c r="O21" s="155">
        <f t="shared" si="29"/>
        <v>77.057000000000002</v>
      </c>
      <c r="P21" s="156">
        <f t="shared" si="30"/>
        <v>0</v>
      </c>
      <c r="Q21" s="157">
        <f t="shared" si="31"/>
        <v>73</v>
      </c>
      <c r="R21" s="158">
        <f t="shared" si="32"/>
        <v>25.729109873530152</v>
      </c>
      <c r="S21" s="143">
        <f t="shared" si="33"/>
        <v>8</v>
      </c>
      <c r="T21" s="143">
        <f t="shared" si="34"/>
        <v>500</v>
      </c>
      <c r="U21" t="s">
        <v>117</v>
      </c>
      <c r="V21" s="5" t="s">
        <v>119</v>
      </c>
      <c r="W21" t="s">
        <v>117</v>
      </c>
      <c r="X21" s="5" t="s">
        <v>119</v>
      </c>
      <c r="Y21" t="s">
        <v>457</v>
      </c>
      <c r="Z21" t="s">
        <v>141</v>
      </c>
      <c r="AA21" t="s">
        <v>48</v>
      </c>
      <c r="AB21">
        <v>506</v>
      </c>
      <c r="AC21" s="1">
        <v>648.87400000000002</v>
      </c>
      <c r="AD21" s="1">
        <v>376.86</v>
      </c>
      <c r="AE21" s="28">
        <v>1.722</v>
      </c>
      <c r="AF21">
        <v>2.2999999999999998</v>
      </c>
      <c r="AG21">
        <v>14.965999999999999</v>
      </c>
      <c r="AH21">
        <v>39.693043000000003</v>
      </c>
      <c r="AI21">
        <v>1.0619339999999999</v>
      </c>
      <c r="AJ21">
        <v>13.411659</v>
      </c>
      <c r="AK21">
        <v>121</v>
      </c>
      <c r="AL21">
        <v>8</v>
      </c>
      <c r="AM21">
        <v>500</v>
      </c>
      <c r="AN21">
        <v>73</v>
      </c>
      <c r="AO21">
        <v>16.347297000000001</v>
      </c>
      <c r="AP21">
        <v>369.5</v>
      </c>
      <c r="AQ21">
        <v>0</v>
      </c>
      <c r="AR21">
        <v>0</v>
      </c>
      <c r="AS21">
        <v>0</v>
      </c>
      <c r="AT21">
        <v>1.2330000000000001</v>
      </c>
      <c r="AU21">
        <v>77.057000000000002</v>
      </c>
      <c r="AV21">
        <v>1400</v>
      </c>
      <c r="AW21">
        <v>0</v>
      </c>
      <c r="AX21" s="29">
        <v>0.49</v>
      </c>
      <c r="AY21">
        <v>0.7486956521739131</v>
      </c>
      <c r="AZ21" t="s">
        <v>70</v>
      </c>
      <c r="BA21" t="s">
        <v>212</v>
      </c>
      <c r="BB21">
        <v>1</v>
      </c>
      <c r="BC21" t="s">
        <v>426</v>
      </c>
      <c r="BD21">
        <v>2</v>
      </c>
      <c r="BE21">
        <v>60523.741000000002</v>
      </c>
      <c r="BF21">
        <v>1.0720983027139714E-2</v>
      </c>
      <c r="BG21">
        <v>8.0267533794498216E-3</v>
      </c>
      <c r="BH21">
        <v>289595.24599999993</v>
      </c>
      <c r="BI21">
        <v>2.2406237980854152E-3</v>
      </c>
      <c r="BJ21">
        <v>1.6775452957839502E-3</v>
      </c>
      <c r="BK21">
        <v>1</v>
      </c>
      <c r="BL21" t="s">
        <v>70</v>
      </c>
      <c r="BM21">
        <v>0</v>
      </c>
      <c r="BN21" t="s">
        <v>507</v>
      </c>
    </row>
    <row r="22" spans="1:66" x14ac:dyDescent="0.25">
      <c r="A22" s="138" t="str">
        <f t="shared" si="20"/>
        <v>도영운수</v>
      </c>
      <c r="B22" s="138" t="str">
        <f t="shared" si="1"/>
        <v>523</v>
      </c>
      <c r="C22" s="139" t="str">
        <f t="shared" si="21"/>
        <v>70바3909</v>
      </c>
      <c r="D22" s="114" t="str">
        <f t="shared" si="22"/>
        <v>대형</v>
      </c>
      <c r="E22" s="111" t="str">
        <f t="shared" si="16"/>
        <v>C</v>
      </c>
      <c r="F22" s="159">
        <f t="shared" si="17"/>
        <v>0.8772727272727272</v>
      </c>
      <c r="G22" s="160">
        <f t="shared" si="18"/>
        <v>1.93</v>
      </c>
      <c r="H22" s="161">
        <f t="shared" si="19"/>
        <v>2.2000000000000002</v>
      </c>
      <c r="I22" s="162">
        <f t="shared" si="23"/>
        <v>6210.2389999999996</v>
      </c>
      <c r="J22" s="163">
        <f t="shared" si="24"/>
        <v>1.1555876353530744E-2</v>
      </c>
      <c r="K22" s="163">
        <f t="shared" si="25"/>
        <v>0.35850744288764919</v>
      </c>
      <c r="L22" s="163">
        <f t="shared" si="26"/>
        <v>0.13687073879121239</v>
      </c>
      <c r="M22" s="164">
        <f t="shared" si="27"/>
        <v>13.340999999999999</v>
      </c>
      <c r="N22" s="165">
        <f t="shared" si="28"/>
        <v>8.2609999999999992</v>
      </c>
      <c r="O22" s="165">
        <f t="shared" si="29"/>
        <v>53.621000000000002</v>
      </c>
      <c r="P22" s="166">
        <f t="shared" si="30"/>
        <v>0</v>
      </c>
      <c r="Q22" s="167">
        <f t="shared" si="31"/>
        <v>74</v>
      </c>
      <c r="R22" s="168">
        <f t="shared" si="32"/>
        <v>25.657423450139522</v>
      </c>
      <c r="S22" s="140">
        <f t="shared" si="33"/>
        <v>513</v>
      </c>
      <c r="T22" s="140">
        <f t="shared" si="34"/>
        <v>3330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519</v>
      </c>
      <c r="Z22" s="4" t="s">
        <v>141</v>
      </c>
      <c r="AA22" s="4" t="s">
        <v>48</v>
      </c>
      <c r="AB22" s="4">
        <v>506</v>
      </c>
      <c r="AC22" s="4">
        <v>6210.2389999999996</v>
      </c>
      <c r="AD22" s="4">
        <v>3217.9029999999998</v>
      </c>
      <c r="AE22" s="4">
        <v>1.93</v>
      </c>
      <c r="AF22" s="4">
        <v>2.2000000000000002</v>
      </c>
      <c r="AG22" s="4">
        <v>13.340999999999999</v>
      </c>
      <c r="AH22" s="4">
        <v>384.23628500000001</v>
      </c>
      <c r="AI22" s="4">
        <v>4.4401869999999999</v>
      </c>
      <c r="AJ22" s="4">
        <v>137.75156799999999</v>
      </c>
      <c r="AK22" s="4">
        <v>850</v>
      </c>
      <c r="AL22" s="4">
        <v>513</v>
      </c>
      <c r="AM22" s="4">
        <v>3330</v>
      </c>
      <c r="AN22" s="4">
        <v>74</v>
      </c>
      <c r="AO22" s="4">
        <v>16.162552000000002</v>
      </c>
      <c r="AP22" s="4">
        <v>784.2</v>
      </c>
      <c r="AQ22" s="4">
        <v>0</v>
      </c>
      <c r="AR22" s="4">
        <v>5</v>
      </c>
      <c r="AS22" s="4">
        <v>1526</v>
      </c>
      <c r="AT22" s="4">
        <v>8.2609999999999992</v>
      </c>
      <c r="AU22" s="4">
        <v>53.621000000000002</v>
      </c>
      <c r="AV22" s="4">
        <v>48214</v>
      </c>
      <c r="AW22" s="4">
        <v>0</v>
      </c>
      <c r="AX22" s="30">
        <v>0.51</v>
      </c>
      <c r="AY22">
        <v>0.8772727272727272</v>
      </c>
      <c r="AZ22" t="s">
        <v>69</v>
      </c>
      <c r="BA22" t="s">
        <v>212</v>
      </c>
      <c r="BB22">
        <v>2</v>
      </c>
      <c r="BC22" t="s">
        <v>520</v>
      </c>
      <c r="BD22">
        <v>11</v>
      </c>
      <c r="BE22">
        <v>60523.741000000002</v>
      </c>
      <c r="BF22">
        <v>0.10260831365331498</v>
      </c>
      <c r="BG22">
        <v>9.0015475159499037E-2</v>
      </c>
      <c r="BH22">
        <v>289595.24599999993</v>
      </c>
      <c r="BI22">
        <v>2.1444547470230231E-2</v>
      </c>
      <c r="BJ22">
        <v>1.8812716644338336E-2</v>
      </c>
      <c r="BK22">
        <v>1</v>
      </c>
      <c r="BL22" t="s">
        <v>67</v>
      </c>
      <c r="BM22">
        <v>1</v>
      </c>
      <c r="BN22" t="s">
        <v>505</v>
      </c>
    </row>
    <row r="23" spans="1:66" x14ac:dyDescent="0.25">
      <c r="A23" s="141" t="str">
        <f t="shared" si="20"/>
        <v>도영운수</v>
      </c>
      <c r="B23" s="141" t="str">
        <f t="shared" si="1"/>
        <v>523</v>
      </c>
      <c r="C23" s="142" t="str">
        <f t="shared" si="21"/>
        <v>70바3910</v>
      </c>
      <c r="D23" s="130" t="str">
        <f t="shared" si="22"/>
        <v>대형</v>
      </c>
      <c r="E23" s="127" t="str">
        <f t="shared" si="16"/>
        <v>D</v>
      </c>
      <c r="F23" s="149">
        <f t="shared" si="17"/>
        <v>0.80521739130434788</v>
      </c>
      <c r="G23" s="150">
        <f t="shared" si="18"/>
        <v>1.8520000000000001</v>
      </c>
      <c r="H23" s="151">
        <f t="shared" si="19"/>
        <v>2.2999999999999998</v>
      </c>
      <c r="I23" s="152">
        <f t="shared" si="23"/>
        <v>5892.5309999999999</v>
      </c>
      <c r="J23" s="153">
        <f t="shared" si="24"/>
        <v>5.1160473894028185E-3</v>
      </c>
      <c r="K23" s="153">
        <f t="shared" si="25"/>
        <v>0.34770594730450904</v>
      </c>
      <c r="L23" s="153">
        <f t="shared" si="26"/>
        <v>0.24284980426916719</v>
      </c>
      <c r="M23" s="154">
        <f t="shared" si="27"/>
        <v>13.677</v>
      </c>
      <c r="N23" s="155">
        <f t="shared" si="28"/>
        <v>0.27200000000000002</v>
      </c>
      <c r="O23" s="155">
        <f t="shared" si="29"/>
        <v>62.366999999999997</v>
      </c>
      <c r="P23" s="156">
        <f t="shared" si="30"/>
        <v>0</v>
      </c>
      <c r="Q23" s="157">
        <f t="shared" si="31"/>
        <v>80</v>
      </c>
      <c r="R23" s="158">
        <f t="shared" si="32"/>
        <v>26.044423973411448</v>
      </c>
      <c r="S23" s="143">
        <f t="shared" si="33"/>
        <v>16</v>
      </c>
      <c r="T23" s="143">
        <f t="shared" si="34"/>
        <v>3675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215</v>
      </c>
      <c r="Z23" t="s">
        <v>141</v>
      </c>
      <c r="AA23" t="s">
        <v>48</v>
      </c>
      <c r="AB23">
        <v>506</v>
      </c>
      <c r="AC23" s="1">
        <v>5892.5309999999999</v>
      </c>
      <c r="AD23" s="1">
        <v>3182.42</v>
      </c>
      <c r="AE23" s="28">
        <v>1.8520000000000001</v>
      </c>
      <c r="AF23">
        <v>2.2999999999999998</v>
      </c>
      <c r="AG23">
        <v>13.677</v>
      </c>
      <c r="AH23">
        <v>349.59351700000002</v>
      </c>
      <c r="AI23">
        <v>1.788537</v>
      </c>
      <c r="AJ23">
        <v>121.555745</v>
      </c>
      <c r="AK23">
        <v>1431</v>
      </c>
      <c r="AL23">
        <v>16</v>
      </c>
      <c r="AM23">
        <v>3675</v>
      </c>
      <c r="AN23">
        <v>80</v>
      </c>
      <c r="AO23">
        <v>16.855378000000002</v>
      </c>
      <c r="AP23">
        <v>1984.4</v>
      </c>
      <c r="AQ23">
        <v>0</v>
      </c>
      <c r="AR23">
        <v>1</v>
      </c>
      <c r="AS23">
        <v>107</v>
      </c>
      <c r="AT23">
        <v>0.27200000000000002</v>
      </c>
      <c r="AU23">
        <v>62.366999999999997</v>
      </c>
      <c r="AV23">
        <v>48192</v>
      </c>
      <c r="AW23">
        <v>0</v>
      </c>
      <c r="AX23" s="29">
        <v>0.49</v>
      </c>
      <c r="AY23">
        <v>0.80521739130434788</v>
      </c>
      <c r="AZ23" t="s">
        <v>67</v>
      </c>
      <c r="BA23" t="s">
        <v>212</v>
      </c>
      <c r="BB23">
        <v>4</v>
      </c>
      <c r="BC23" t="s">
        <v>521</v>
      </c>
      <c r="BD23">
        <v>10</v>
      </c>
      <c r="BE23">
        <v>60523.741000000002</v>
      </c>
      <c r="BF23">
        <v>9.7359001651930274E-2</v>
      </c>
      <c r="BG23">
        <v>7.8395161330162985E-2</v>
      </c>
      <c r="BH23">
        <v>289595.24599999993</v>
      </c>
      <c r="BI23">
        <v>2.0347471449859371E-2</v>
      </c>
      <c r="BJ23">
        <v>1.6384137880495461E-2</v>
      </c>
      <c r="BK23">
        <v>1</v>
      </c>
      <c r="BL23" t="s">
        <v>70</v>
      </c>
      <c r="BM23">
        <v>1</v>
      </c>
      <c r="BN23" t="s">
        <v>505</v>
      </c>
    </row>
    <row r="24" spans="1:66" x14ac:dyDescent="0.25">
      <c r="A24" s="138" t="str">
        <f t="shared" si="20"/>
        <v>도영운수</v>
      </c>
      <c r="B24" s="138" t="str">
        <f t="shared" si="1"/>
        <v>523</v>
      </c>
      <c r="C24" s="139" t="str">
        <f t="shared" si="21"/>
        <v>70바3911</v>
      </c>
      <c r="D24" s="114" t="str">
        <f t="shared" si="22"/>
        <v>대형</v>
      </c>
      <c r="E24" s="111" t="str">
        <f t="shared" si="16"/>
        <v>D</v>
      </c>
      <c r="F24" s="159">
        <f t="shared" si="17"/>
        <v>0.81</v>
      </c>
      <c r="G24" s="160">
        <f t="shared" si="18"/>
        <v>1.863</v>
      </c>
      <c r="H24" s="161">
        <f t="shared" si="19"/>
        <v>2.2999999999999998</v>
      </c>
      <c r="I24" s="162">
        <f t="shared" si="23"/>
        <v>5473.1869999999999</v>
      </c>
      <c r="J24" s="163">
        <f t="shared" si="24"/>
        <v>1.9168935991773071E-2</v>
      </c>
      <c r="K24" s="163">
        <f t="shared" si="25"/>
        <v>0.34448110652889569</v>
      </c>
      <c r="L24" s="163">
        <f t="shared" si="26"/>
        <v>0.23660803111605724</v>
      </c>
      <c r="M24" s="164">
        <f t="shared" si="27"/>
        <v>12.478</v>
      </c>
      <c r="N24" s="165">
        <f t="shared" si="28"/>
        <v>0.65800000000000003</v>
      </c>
      <c r="O24" s="165">
        <f t="shared" si="29"/>
        <v>29.215</v>
      </c>
      <c r="P24" s="166">
        <f t="shared" si="30"/>
        <v>0</v>
      </c>
      <c r="Q24" s="167">
        <f t="shared" si="31"/>
        <v>76</v>
      </c>
      <c r="R24" s="168">
        <f t="shared" si="32"/>
        <v>24.67838095963608</v>
      </c>
      <c r="S24" s="140">
        <f t="shared" si="33"/>
        <v>36</v>
      </c>
      <c r="T24" s="140">
        <f t="shared" si="34"/>
        <v>1599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216</v>
      </c>
      <c r="Z24" t="s">
        <v>141</v>
      </c>
      <c r="AA24" t="s">
        <v>48</v>
      </c>
      <c r="AB24">
        <v>506</v>
      </c>
      <c r="AC24" s="1">
        <v>5473.1869999999999</v>
      </c>
      <c r="AD24" s="1">
        <v>2938.3530000000001</v>
      </c>
      <c r="AE24" s="28">
        <v>1.863</v>
      </c>
      <c r="AF24">
        <v>2.2999999999999998</v>
      </c>
      <c r="AG24">
        <v>12.478</v>
      </c>
      <c r="AH24">
        <v>348.51991800000002</v>
      </c>
      <c r="AI24">
        <v>6.6807559999999997</v>
      </c>
      <c r="AJ24">
        <v>120.058527</v>
      </c>
      <c r="AK24">
        <v>1295</v>
      </c>
      <c r="AL24">
        <v>36</v>
      </c>
      <c r="AM24">
        <v>1599</v>
      </c>
      <c r="AN24">
        <v>76</v>
      </c>
      <c r="AO24">
        <v>15.704086</v>
      </c>
      <c r="AP24">
        <v>1117</v>
      </c>
      <c r="AQ24">
        <v>0</v>
      </c>
      <c r="AR24">
        <v>16</v>
      </c>
      <c r="AS24">
        <v>5637</v>
      </c>
      <c r="AT24">
        <v>0.65800000000000003</v>
      </c>
      <c r="AU24">
        <v>29.215</v>
      </c>
      <c r="AV24">
        <v>41575</v>
      </c>
      <c r="AW24">
        <v>0</v>
      </c>
      <c r="AX24" s="29">
        <v>0.49</v>
      </c>
      <c r="AY24">
        <v>0.81</v>
      </c>
      <c r="AZ24" t="s">
        <v>67</v>
      </c>
      <c r="BA24" t="s">
        <v>212</v>
      </c>
      <c r="BB24">
        <v>3</v>
      </c>
      <c r="BC24" t="s">
        <v>409</v>
      </c>
      <c r="BD24">
        <v>10</v>
      </c>
      <c r="BE24">
        <v>60523.741000000002</v>
      </c>
      <c r="BF24">
        <v>9.0430414735929818E-2</v>
      </c>
      <c r="BG24">
        <v>7.324863593610316E-2</v>
      </c>
      <c r="BH24">
        <v>289595.24599999993</v>
      </c>
      <c r="BI24">
        <v>1.8899436629564014E-2</v>
      </c>
      <c r="BJ24">
        <v>1.5308543669946852E-2</v>
      </c>
      <c r="BK24">
        <v>1</v>
      </c>
      <c r="BL24" t="s">
        <v>70</v>
      </c>
      <c r="BM24">
        <v>1</v>
      </c>
      <c r="BN24" t="s">
        <v>505</v>
      </c>
    </row>
    <row r="25" spans="1:66" x14ac:dyDescent="0.25">
      <c r="A25" s="141" t="str">
        <f t="shared" si="20"/>
        <v>도영운수</v>
      </c>
      <c r="B25" s="141" t="str">
        <f t="shared" si="1"/>
        <v>523</v>
      </c>
      <c r="C25" s="142" t="str">
        <f t="shared" si="21"/>
        <v>71바5859</v>
      </c>
      <c r="D25" s="130" t="str">
        <f t="shared" si="22"/>
        <v>중형</v>
      </c>
      <c r="E25" s="127" t="str">
        <f t="shared" si="16"/>
        <v>C</v>
      </c>
      <c r="F25" s="149">
        <f t="shared" si="17"/>
        <v>0.89923076923076928</v>
      </c>
      <c r="G25" s="150">
        <f t="shared" si="18"/>
        <v>2.3380000000000001</v>
      </c>
      <c r="H25" s="151">
        <f t="shared" si="19"/>
        <v>2.6</v>
      </c>
      <c r="I25" s="152">
        <f t="shared" si="23"/>
        <v>6662.4809999999998</v>
      </c>
      <c r="J25" s="153">
        <f t="shared" si="24"/>
        <v>2.0928016808453423E-2</v>
      </c>
      <c r="K25" s="153">
        <f t="shared" si="25"/>
        <v>0.34928698055700663</v>
      </c>
      <c r="L25" s="153">
        <f t="shared" si="26"/>
        <v>0.20758032930975714</v>
      </c>
      <c r="M25" s="154">
        <f t="shared" si="27"/>
        <v>17.178999999999998</v>
      </c>
      <c r="N25" s="155">
        <f t="shared" si="28"/>
        <v>2.8969999999999998</v>
      </c>
      <c r="O25" s="155">
        <f t="shared" si="29"/>
        <v>73.561000000000007</v>
      </c>
      <c r="P25" s="156">
        <f t="shared" si="30"/>
        <v>0</v>
      </c>
      <c r="Q25" s="157">
        <f t="shared" si="31"/>
        <v>77</v>
      </c>
      <c r="R25" s="158">
        <f t="shared" si="32"/>
        <v>25.461215518188311</v>
      </c>
      <c r="S25" s="143">
        <f t="shared" si="33"/>
        <v>193</v>
      </c>
      <c r="T25" s="143">
        <f t="shared" si="34"/>
        <v>4901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217</v>
      </c>
      <c r="Z25" s="4" t="s">
        <v>211</v>
      </c>
      <c r="AA25" s="4" t="s">
        <v>48</v>
      </c>
      <c r="AB25" s="4">
        <v>506</v>
      </c>
      <c r="AC25" s="4">
        <v>6662.4809999999998</v>
      </c>
      <c r="AD25" s="4">
        <v>2850.02</v>
      </c>
      <c r="AE25" s="4">
        <v>2.3380000000000001</v>
      </c>
      <c r="AF25" s="4">
        <v>2.6</v>
      </c>
      <c r="AG25" s="4">
        <v>17.178999999999998</v>
      </c>
      <c r="AH25" s="4">
        <v>415.49378899999999</v>
      </c>
      <c r="AI25" s="4">
        <v>8.6954609999999999</v>
      </c>
      <c r="AJ25" s="4">
        <v>145.12657100000001</v>
      </c>
      <c r="AK25" s="4">
        <v>1383</v>
      </c>
      <c r="AL25" s="4">
        <v>193</v>
      </c>
      <c r="AM25" s="4">
        <v>4901</v>
      </c>
      <c r="AN25" s="4">
        <v>77</v>
      </c>
      <c r="AO25" s="4">
        <v>16.035091000000001</v>
      </c>
      <c r="AP25" s="4">
        <v>3133.3</v>
      </c>
      <c r="AQ25" s="4">
        <v>0</v>
      </c>
      <c r="AR25" s="4">
        <v>47</v>
      </c>
      <c r="AS25" s="4">
        <v>14255</v>
      </c>
      <c r="AT25" s="4">
        <v>2.8969999999999998</v>
      </c>
      <c r="AU25" s="4">
        <v>73.561000000000007</v>
      </c>
      <c r="AV25" s="4">
        <v>9719</v>
      </c>
      <c r="AW25" s="4">
        <v>0</v>
      </c>
      <c r="AX25" s="30">
        <v>0.74</v>
      </c>
      <c r="AY25">
        <v>0.89923076923076928</v>
      </c>
      <c r="AZ25" t="s">
        <v>69</v>
      </c>
      <c r="BA25" t="s">
        <v>212</v>
      </c>
      <c r="BB25">
        <v>1</v>
      </c>
      <c r="BC25" t="s">
        <v>218</v>
      </c>
      <c r="BD25">
        <v>11</v>
      </c>
      <c r="BE25">
        <v>60523.741000000002</v>
      </c>
      <c r="BF25">
        <v>0.11008045586607079</v>
      </c>
      <c r="BG25">
        <v>9.8987733005720585E-2</v>
      </c>
      <c r="BH25">
        <v>289595.24599999993</v>
      </c>
      <c r="BI25">
        <v>2.300618222165153E-2</v>
      </c>
      <c r="BJ25">
        <v>2.0687866936238954E-2</v>
      </c>
      <c r="BK25">
        <v>1</v>
      </c>
      <c r="BL25" t="s">
        <v>67</v>
      </c>
      <c r="BM25">
        <v>1</v>
      </c>
      <c r="BN25" t="s">
        <v>505</v>
      </c>
    </row>
    <row r="26" spans="1:66" x14ac:dyDescent="0.25">
      <c r="A26" s="138" t="str">
        <f t="shared" si="20"/>
        <v>도영운수</v>
      </c>
      <c r="B26" s="138" t="str">
        <f t="shared" si="1"/>
        <v>523</v>
      </c>
      <c r="C26" s="139" t="str">
        <f t="shared" si="21"/>
        <v>71바5862</v>
      </c>
      <c r="D26" s="114" t="str">
        <f t="shared" si="22"/>
        <v>중형</v>
      </c>
      <c r="E26" s="111" t="str">
        <f t="shared" si="16"/>
        <v>B</v>
      </c>
      <c r="F26" s="159">
        <f t="shared" si="17"/>
        <v>0.93384615384615377</v>
      </c>
      <c r="G26" s="160">
        <f t="shared" si="18"/>
        <v>2.4279999999999999</v>
      </c>
      <c r="H26" s="161">
        <f t="shared" si="19"/>
        <v>2.6</v>
      </c>
      <c r="I26" s="162">
        <f t="shared" si="23"/>
        <v>6240.741</v>
      </c>
      <c r="J26" s="163">
        <f t="shared" si="24"/>
        <v>9.8690184392304699E-3</v>
      </c>
      <c r="K26" s="163">
        <f t="shared" si="25"/>
        <v>0.34904495209352343</v>
      </c>
      <c r="L26" s="163">
        <f t="shared" si="26"/>
        <v>0.20526408642819818</v>
      </c>
      <c r="M26" s="164">
        <f t="shared" si="27"/>
        <v>15.750999999999999</v>
      </c>
      <c r="N26" s="165">
        <f t="shared" si="28"/>
        <v>0.97699999999999998</v>
      </c>
      <c r="O26" s="165">
        <f t="shared" si="29"/>
        <v>37.911999999999999</v>
      </c>
      <c r="P26" s="166">
        <f t="shared" si="30"/>
        <v>0</v>
      </c>
      <c r="Q26" s="167">
        <f t="shared" si="31"/>
        <v>76</v>
      </c>
      <c r="R26" s="168">
        <f t="shared" si="32"/>
        <v>24.880572779419278</v>
      </c>
      <c r="S26" s="140">
        <f t="shared" si="33"/>
        <v>61</v>
      </c>
      <c r="T26" s="140">
        <f t="shared" si="34"/>
        <v>2366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219</v>
      </c>
      <c r="Z26" t="s">
        <v>211</v>
      </c>
      <c r="AA26" t="s">
        <v>48</v>
      </c>
      <c r="AB26">
        <v>506</v>
      </c>
      <c r="AC26" s="1">
        <v>6240.741</v>
      </c>
      <c r="AD26" s="1">
        <v>2570.069</v>
      </c>
      <c r="AE26" s="28">
        <v>2.4279999999999999</v>
      </c>
      <c r="AF26">
        <v>2.6</v>
      </c>
      <c r="AG26">
        <v>15.750999999999999</v>
      </c>
      <c r="AH26">
        <v>391.254614</v>
      </c>
      <c r="AI26">
        <v>3.8612989999999998</v>
      </c>
      <c r="AJ26">
        <v>136.565448</v>
      </c>
      <c r="AK26">
        <v>1281</v>
      </c>
      <c r="AL26">
        <v>61</v>
      </c>
      <c r="AM26">
        <v>2366</v>
      </c>
      <c r="AN26">
        <v>76</v>
      </c>
      <c r="AO26">
        <v>15.950587000000001</v>
      </c>
      <c r="AP26">
        <v>1517.5</v>
      </c>
      <c r="AQ26">
        <v>0</v>
      </c>
      <c r="AR26">
        <v>17</v>
      </c>
      <c r="AS26">
        <v>4316</v>
      </c>
      <c r="AT26">
        <v>0.97699999999999998</v>
      </c>
      <c r="AU26">
        <v>37.911999999999999</v>
      </c>
      <c r="AV26">
        <v>48270</v>
      </c>
      <c r="AW26">
        <v>0</v>
      </c>
      <c r="AX26" s="29">
        <v>0.74</v>
      </c>
      <c r="AY26">
        <v>0.93384615384615377</v>
      </c>
      <c r="AZ26" t="s">
        <v>68</v>
      </c>
      <c r="BA26" t="s">
        <v>212</v>
      </c>
      <c r="BB26">
        <v>1</v>
      </c>
      <c r="BC26" t="s">
        <v>522</v>
      </c>
      <c r="BD26">
        <v>12</v>
      </c>
      <c r="BE26">
        <v>60523.741000000002</v>
      </c>
      <c r="BF26">
        <v>0.10311228117905005</v>
      </c>
      <c r="BG26">
        <v>9.6291007193359035E-2</v>
      </c>
      <c r="BH26">
        <v>289595.24599999993</v>
      </c>
      <c r="BI26">
        <v>2.1549873784875603E-2</v>
      </c>
      <c r="BJ26">
        <v>2.0124266749876139E-2</v>
      </c>
      <c r="BK26">
        <v>1</v>
      </c>
      <c r="BL26" t="s">
        <v>67</v>
      </c>
      <c r="BM26">
        <v>2</v>
      </c>
      <c r="BN26" t="s">
        <v>505</v>
      </c>
    </row>
    <row r="27" spans="1:66" x14ac:dyDescent="0.25">
      <c r="A27" s="141" t="str">
        <f t="shared" si="20"/>
        <v>도영운수</v>
      </c>
      <c r="B27" s="141" t="str">
        <f t="shared" si="1"/>
        <v>523</v>
      </c>
      <c r="C27" s="142" t="str">
        <f t="shared" si="21"/>
        <v>71바5863</v>
      </c>
      <c r="D27" s="130" t="str">
        <f t="shared" si="22"/>
        <v>중형</v>
      </c>
      <c r="E27" s="127" t="str">
        <f t="shared" si="16"/>
        <v>B</v>
      </c>
      <c r="F27" s="149">
        <f t="shared" si="17"/>
        <v>0.93038461538461537</v>
      </c>
      <c r="G27" s="150">
        <f t="shared" si="18"/>
        <v>2.419</v>
      </c>
      <c r="H27" s="151">
        <f t="shared" si="19"/>
        <v>2.6</v>
      </c>
      <c r="I27" s="152">
        <f t="shared" si="23"/>
        <v>5759.9250000000002</v>
      </c>
      <c r="J27" s="153">
        <f t="shared" si="24"/>
        <v>1.3802264609579278E-2</v>
      </c>
      <c r="K27" s="153">
        <f t="shared" si="25"/>
        <v>0.35687220020848154</v>
      </c>
      <c r="L27" s="153">
        <f t="shared" si="26"/>
        <v>0.17604395890571492</v>
      </c>
      <c r="M27" s="154">
        <f t="shared" si="27"/>
        <v>17.09</v>
      </c>
      <c r="N27" s="155">
        <f t="shared" si="28"/>
        <v>2.5350000000000001</v>
      </c>
      <c r="O27" s="155">
        <f t="shared" si="29"/>
        <v>64.201999999999998</v>
      </c>
      <c r="P27" s="156">
        <f t="shared" si="30"/>
        <v>0</v>
      </c>
      <c r="Q27" s="157">
        <f t="shared" si="31"/>
        <v>80</v>
      </c>
      <c r="R27" s="158">
        <f t="shared" si="32"/>
        <v>25.553755653537053</v>
      </c>
      <c r="S27" s="143">
        <f t="shared" si="33"/>
        <v>146</v>
      </c>
      <c r="T27" s="143">
        <f t="shared" si="34"/>
        <v>3698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220</v>
      </c>
      <c r="Z27" s="4" t="s">
        <v>211</v>
      </c>
      <c r="AA27" s="4" t="s">
        <v>48</v>
      </c>
      <c r="AB27" s="4">
        <v>506</v>
      </c>
      <c r="AC27" s="4">
        <v>5759.9250000000002</v>
      </c>
      <c r="AD27" s="4">
        <v>2381.2269999999999</v>
      </c>
      <c r="AE27" s="4">
        <v>2.419</v>
      </c>
      <c r="AF27" s="4">
        <v>2.6</v>
      </c>
      <c r="AG27" s="4">
        <v>17.09</v>
      </c>
      <c r="AH27" s="4">
        <v>358.16796299999999</v>
      </c>
      <c r="AI27" s="4">
        <v>4.9435289999999998</v>
      </c>
      <c r="AJ27" s="4">
        <v>127.820189</v>
      </c>
      <c r="AK27" s="4">
        <v>1014</v>
      </c>
      <c r="AL27" s="4">
        <v>146</v>
      </c>
      <c r="AM27" s="4">
        <v>3698</v>
      </c>
      <c r="AN27" s="4">
        <v>80</v>
      </c>
      <c r="AO27" s="4">
        <v>16.081630000000001</v>
      </c>
      <c r="AP27" s="4">
        <v>1713.7</v>
      </c>
      <c r="AQ27" s="4">
        <v>0</v>
      </c>
      <c r="AR27" s="4">
        <v>17</v>
      </c>
      <c r="AS27" s="4">
        <v>2849</v>
      </c>
      <c r="AT27" s="4">
        <v>2.5350000000000001</v>
      </c>
      <c r="AU27" s="4">
        <v>64.201999999999998</v>
      </c>
      <c r="AV27" s="4">
        <v>10001</v>
      </c>
      <c r="AW27" s="4">
        <v>0</v>
      </c>
      <c r="AX27" s="30">
        <v>0.76</v>
      </c>
      <c r="AY27">
        <v>0.93038461538461537</v>
      </c>
      <c r="AZ27" t="s">
        <v>68</v>
      </c>
      <c r="BA27" t="s">
        <v>212</v>
      </c>
      <c r="BB27">
        <v>2</v>
      </c>
      <c r="BC27" t="s">
        <v>523</v>
      </c>
      <c r="BD27">
        <v>5</v>
      </c>
      <c r="BE27">
        <v>60523.741000000002</v>
      </c>
      <c r="BF27">
        <v>9.5168026708725761E-2</v>
      </c>
      <c r="BG27">
        <v>8.8542867926310623E-2</v>
      </c>
      <c r="BH27">
        <v>289595.24599999993</v>
      </c>
      <c r="BI27">
        <v>1.9889570286661409E-2</v>
      </c>
      <c r="BJ27">
        <v>1.8504950201320747E-2</v>
      </c>
      <c r="BK27">
        <v>1</v>
      </c>
      <c r="BL27" t="s">
        <v>67</v>
      </c>
      <c r="BM27">
        <v>2</v>
      </c>
      <c r="BN27" t="s">
        <v>505</v>
      </c>
    </row>
    <row r="28" spans="1:66" x14ac:dyDescent="0.25">
      <c r="A28" s="138" t="str">
        <f t="shared" si="20"/>
        <v>도영운수</v>
      </c>
      <c r="B28" s="138" t="str">
        <f t="shared" si="1"/>
        <v>523</v>
      </c>
      <c r="C28" s="139" t="str">
        <f t="shared" si="21"/>
        <v>71바5884</v>
      </c>
      <c r="D28" s="114" t="str">
        <f t="shared" si="22"/>
        <v>중형</v>
      </c>
      <c r="E28" s="111" t="str">
        <f t="shared" si="16"/>
        <v>F</v>
      </c>
      <c r="F28" s="159">
        <f t="shared" si="17"/>
        <v>0.7319230769230769</v>
      </c>
      <c r="G28" s="160">
        <f t="shared" si="18"/>
        <v>1.903</v>
      </c>
      <c r="H28" s="161">
        <f t="shared" si="19"/>
        <v>2.6</v>
      </c>
      <c r="I28" s="162">
        <f t="shared" si="23"/>
        <v>6346.884</v>
      </c>
      <c r="J28" s="163">
        <f t="shared" si="24"/>
        <v>1.1959592410901615E-2</v>
      </c>
      <c r="K28" s="163">
        <f t="shared" si="25"/>
        <v>0.36062189808731249</v>
      </c>
      <c r="L28" s="163">
        <f t="shared" si="26"/>
        <v>0.25319511117581478</v>
      </c>
      <c r="M28" s="164">
        <f t="shared" si="27"/>
        <v>17.2</v>
      </c>
      <c r="N28" s="165" t="str">
        <f t="shared" si="28"/>
        <v>속도계이상</v>
      </c>
      <c r="O28" s="165" t="str">
        <f t="shared" si="29"/>
        <v>속도계이상</v>
      </c>
      <c r="P28" s="166">
        <f t="shared" si="30"/>
        <v>0</v>
      </c>
      <c r="Q28" s="167">
        <f t="shared" si="31"/>
        <v>76</v>
      </c>
      <c r="R28" s="168">
        <f t="shared" si="32"/>
        <v>25.576565232192873</v>
      </c>
      <c r="S28" s="140" t="str">
        <f t="shared" si="33"/>
        <v>속도계이상</v>
      </c>
      <c r="T28" s="140" t="str">
        <f t="shared" si="34"/>
        <v>속도계이상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221</v>
      </c>
      <c r="Z28" s="4" t="s">
        <v>211</v>
      </c>
      <c r="AA28" s="4" t="s">
        <v>48</v>
      </c>
      <c r="AB28" s="4">
        <v>506</v>
      </c>
      <c r="AC28" s="4">
        <v>6346.884</v>
      </c>
      <c r="AD28" s="4">
        <v>3335.99</v>
      </c>
      <c r="AE28" s="4">
        <v>1.903</v>
      </c>
      <c r="AF28" s="4">
        <v>2.6</v>
      </c>
      <c r="AG28" s="4">
        <v>17.2</v>
      </c>
      <c r="AH28" s="4">
        <v>395.51322800000003</v>
      </c>
      <c r="AI28" s="4">
        <v>4.7301770000000003</v>
      </c>
      <c r="AJ28" s="4">
        <v>142.630731</v>
      </c>
      <c r="AK28" s="4">
        <v>1607</v>
      </c>
      <c r="AL28" s="4">
        <v>197</v>
      </c>
      <c r="AM28" s="4">
        <v>5143</v>
      </c>
      <c r="AN28" s="4">
        <v>76</v>
      </c>
      <c r="AO28" s="4">
        <v>16.04721</v>
      </c>
      <c r="AP28" s="4">
        <v>1993.2</v>
      </c>
      <c r="AQ28" s="4">
        <v>0</v>
      </c>
      <c r="AR28" s="4">
        <v>40</v>
      </c>
      <c r="AS28" s="4">
        <v>13887</v>
      </c>
      <c r="AT28" s="4">
        <v>3.1040000000000001</v>
      </c>
      <c r="AU28" s="4">
        <v>81.031999999999996</v>
      </c>
      <c r="AV28" s="4">
        <v>10993</v>
      </c>
      <c r="AW28" s="4">
        <v>17</v>
      </c>
      <c r="AX28" s="30">
        <v>0.6</v>
      </c>
      <c r="AY28">
        <v>0.7319230769230769</v>
      </c>
      <c r="AZ28" t="s">
        <v>70</v>
      </c>
      <c r="BA28" t="s">
        <v>212</v>
      </c>
      <c r="BB28">
        <v>2</v>
      </c>
      <c r="BC28" t="s">
        <v>425</v>
      </c>
      <c r="BD28">
        <v>8</v>
      </c>
      <c r="BE28">
        <v>60523.741000000002</v>
      </c>
      <c r="BF28">
        <v>0.10486602273973777</v>
      </c>
      <c r="BG28">
        <v>7.6753862028354228E-2</v>
      </c>
      <c r="BH28">
        <v>289595.24599999993</v>
      </c>
      <c r="BI28">
        <v>2.1916395685583876E-2</v>
      </c>
      <c r="BJ28">
        <v>1.6041115765256197E-2</v>
      </c>
      <c r="BK28">
        <v>1</v>
      </c>
      <c r="BL28" t="s">
        <v>70</v>
      </c>
      <c r="BM28">
        <v>0</v>
      </c>
      <c r="BN28" t="s">
        <v>507</v>
      </c>
    </row>
    <row r="29" spans="1:66" x14ac:dyDescent="0.25">
      <c r="A29" s="141" t="str">
        <f t="shared" si="20"/>
        <v>도영운수</v>
      </c>
      <c r="B29" s="141" t="str">
        <f t="shared" si="1"/>
        <v>523</v>
      </c>
      <c r="C29" s="142" t="str">
        <f t="shared" si="21"/>
        <v>71바5894</v>
      </c>
      <c r="D29" s="130" t="str">
        <f t="shared" si="22"/>
        <v>중형</v>
      </c>
      <c r="E29" s="127" t="str">
        <f t="shared" si="16"/>
        <v>D</v>
      </c>
      <c r="F29" s="149">
        <f t="shared" si="17"/>
        <v>0.82000000000000006</v>
      </c>
      <c r="G29" s="150">
        <f t="shared" si="18"/>
        <v>2.1320000000000001</v>
      </c>
      <c r="H29" s="151">
        <f t="shared" si="19"/>
        <v>2.6</v>
      </c>
      <c r="I29" s="152">
        <f t="shared" si="23"/>
        <v>6113.0280000000002</v>
      </c>
      <c r="J29" s="153">
        <f t="shared" si="24"/>
        <v>6.935505392429874E-3</v>
      </c>
      <c r="K29" s="153">
        <f t="shared" si="25"/>
        <v>0.34517385230239073</v>
      </c>
      <c r="L29" s="153">
        <f t="shared" si="26"/>
        <v>0.18648695867252693</v>
      </c>
      <c r="M29" s="154">
        <f t="shared" si="27"/>
        <v>15.525</v>
      </c>
      <c r="N29" s="155" t="str">
        <f t="shared" si="28"/>
        <v>속도계이상</v>
      </c>
      <c r="O29" s="155" t="str">
        <f t="shared" si="29"/>
        <v>속도계이상</v>
      </c>
      <c r="P29" s="156">
        <f t="shared" si="30"/>
        <v>0</v>
      </c>
      <c r="Q29" s="157">
        <f t="shared" si="31"/>
        <v>83</v>
      </c>
      <c r="R29" s="158">
        <f t="shared" si="32"/>
        <v>26.677219037507715</v>
      </c>
      <c r="S29" s="143" t="str">
        <f t="shared" si="33"/>
        <v>속도계이상</v>
      </c>
      <c r="T29" s="143" t="str">
        <f t="shared" si="34"/>
        <v>속도계이상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222</v>
      </c>
      <c r="Z29" t="s">
        <v>211</v>
      </c>
      <c r="AA29" t="s">
        <v>48</v>
      </c>
      <c r="AB29">
        <v>506</v>
      </c>
      <c r="AC29" s="1">
        <v>6113.0280000000002</v>
      </c>
      <c r="AD29" s="1">
        <v>2867.6149999999998</v>
      </c>
      <c r="AE29" s="28">
        <v>2.1320000000000001</v>
      </c>
      <c r="AF29">
        <v>2.6</v>
      </c>
      <c r="AG29">
        <v>15.525</v>
      </c>
      <c r="AH29">
        <v>353.68294900000001</v>
      </c>
      <c r="AI29">
        <v>2.4529700000000001</v>
      </c>
      <c r="AJ29">
        <v>122.082106</v>
      </c>
      <c r="AK29">
        <v>1140</v>
      </c>
      <c r="AL29">
        <v>52</v>
      </c>
      <c r="AM29">
        <v>6109</v>
      </c>
      <c r="AN29">
        <v>83</v>
      </c>
      <c r="AO29">
        <v>17.283919999999998</v>
      </c>
      <c r="AP29">
        <v>3198.7</v>
      </c>
      <c r="AQ29">
        <v>0</v>
      </c>
      <c r="AR29">
        <v>14</v>
      </c>
      <c r="AS29">
        <v>2440</v>
      </c>
      <c r="AT29">
        <v>0.85099999999999998</v>
      </c>
      <c r="AU29">
        <v>99.933999999999997</v>
      </c>
      <c r="AV29">
        <v>52916</v>
      </c>
      <c r="AW29">
        <v>17</v>
      </c>
      <c r="AX29" s="29">
        <v>0.6</v>
      </c>
      <c r="AY29">
        <v>0.82000000000000006</v>
      </c>
      <c r="AZ29" t="s">
        <v>67</v>
      </c>
      <c r="BA29" t="s">
        <v>212</v>
      </c>
      <c r="BB29">
        <v>2</v>
      </c>
      <c r="BC29" t="s">
        <v>213</v>
      </c>
      <c r="BD29">
        <v>11</v>
      </c>
      <c r="BE29">
        <v>60523.741000000002</v>
      </c>
      <c r="BF29">
        <v>0.10100215054452764</v>
      </c>
      <c r="BG29">
        <v>8.2821763446512681E-2</v>
      </c>
      <c r="BH29">
        <v>289595.24599999993</v>
      </c>
      <c r="BI29">
        <v>2.1108868617270057E-2</v>
      </c>
      <c r="BJ29">
        <v>1.7309272266161448E-2</v>
      </c>
      <c r="BK29">
        <v>1</v>
      </c>
      <c r="BL29" t="s">
        <v>70</v>
      </c>
      <c r="BM29">
        <v>1</v>
      </c>
      <c r="BN29" t="s">
        <v>505</v>
      </c>
    </row>
    <row r="30" spans="1:66" x14ac:dyDescent="0.25">
      <c r="A30" s="138" t="str">
        <f t="shared" si="20"/>
        <v>도영운수</v>
      </c>
      <c r="B30" s="138" t="str">
        <f t="shared" si="1"/>
        <v>55</v>
      </c>
      <c r="C30" s="139" t="str">
        <f t="shared" si="21"/>
        <v>70바3906</v>
      </c>
      <c r="D30" s="114" t="str">
        <f t="shared" si="22"/>
        <v>대형</v>
      </c>
      <c r="E30" s="111" t="str">
        <f t="shared" si="16"/>
        <v>B</v>
      </c>
      <c r="F30" s="159">
        <f t="shared" si="17"/>
        <v>0.94409090909090898</v>
      </c>
      <c r="G30" s="160">
        <f t="shared" si="18"/>
        <v>2.077</v>
      </c>
      <c r="H30" s="161">
        <f t="shared" si="19"/>
        <v>2.2000000000000002</v>
      </c>
      <c r="I30" s="162">
        <f t="shared" si="23"/>
        <v>5869.0320000000002</v>
      </c>
      <c r="J30" s="163">
        <f t="shared" si="24"/>
        <v>7.1490576069231145E-3</v>
      </c>
      <c r="K30" s="163">
        <f t="shared" si="25"/>
        <v>0.35416179277536741</v>
      </c>
      <c r="L30" s="163">
        <f t="shared" si="26"/>
        <v>0.18555018953721839</v>
      </c>
      <c r="M30" s="164">
        <f t="shared" si="27"/>
        <v>12.336</v>
      </c>
      <c r="N30" s="165">
        <f t="shared" si="28"/>
        <v>0.20399999999999999</v>
      </c>
      <c r="O30" s="165">
        <f t="shared" si="29"/>
        <v>13.256</v>
      </c>
      <c r="P30" s="166">
        <f t="shared" si="30"/>
        <v>0</v>
      </c>
      <c r="Q30" s="167">
        <f t="shared" si="31"/>
        <v>76</v>
      </c>
      <c r="R30" s="168">
        <f t="shared" si="32"/>
        <v>25.254093782891676</v>
      </c>
      <c r="S30" s="140">
        <f t="shared" si="33"/>
        <v>12</v>
      </c>
      <c r="T30" s="140">
        <f t="shared" si="34"/>
        <v>778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223</v>
      </c>
      <c r="Z30" s="4" t="s">
        <v>141</v>
      </c>
      <c r="AA30" s="4" t="s">
        <v>48</v>
      </c>
      <c r="AB30" s="4">
        <v>506</v>
      </c>
      <c r="AC30" s="4">
        <v>5869.0320000000002</v>
      </c>
      <c r="AD30" s="4">
        <v>2826.1030000000001</v>
      </c>
      <c r="AE30" s="4">
        <v>2.077</v>
      </c>
      <c r="AF30" s="4">
        <v>2.2000000000000002</v>
      </c>
      <c r="AG30" s="4">
        <v>12.336</v>
      </c>
      <c r="AH30" s="4">
        <v>363.869078</v>
      </c>
      <c r="AI30" s="4">
        <v>2.601321</v>
      </c>
      <c r="AJ30" s="4">
        <v>128.86852500000001</v>
      </c>
      <c r="AK30" s="4">
        <v>1089</v>
      </c>
      <c r="AL30" s="4">
        <v>12</v>
      </c>
      <c r="AM30" s="4">
        <v>778</v>
      </c>
      <c r="AN30" s="4">
        <v>76</v>
      </c>
      <c r="AO30" s="4">
        <v>16.129515000000001</v>
      </c>
      <c r="AP30" s="4">
        <v>1507.8</v>
      </c>
      <c r="AQ30" s="4">
        <v>0</v>
      </c>
      <c r="AR30" s="4">
        <v>1</v>
      </c>
      <c r="AS30" s="4">
        <v>309</v>
      </c>
      <c r="AT30" s="4">
        <v>0.20399999999999999</v>
      </c>
      <c r="AU30" s="4">
        <v>13.256</v>
      </c>
      <c r="AV30" s="4">
        <v>47838</v>
      </c>
      <c r="AW30" s="4">
        <v>0</v>
      </c>
      <c r="AX30" s="30">
        <v>0.53</v>
      </c>
      <c r="AY30">
        <v>0.94409090909090898</v>
      </c>
      <c r="AZ30" t="s">
        <v>68</v>
      </c>
      <c r="BA30" t="s">
        <v>224</v>
      </c>
      <c r="BB30">
        <v>1</v>
      </c>
      <c r="BC30" t="s">
        <v>227</v>
      </c>
      <c r="BD30">
        <v>8</v>
      </c>
      <c r="BE30">
        <v>40016.587999999996</v>
      </c>
      <c r="BF30">
        <v>0.14666497803360948</v>
      </c>
      <c r="BG30">
        <v>0.13846507244354858</v>
      </c>
      <c r="BH30">
        <v>289595.24599999993</v>
      </c>
      <c r="BI30">
        <v>2.026632716201426E-2</v>
      </c>
      <c r="BJ30">
        <v>1.9133255234319826E-2</v>
      </c>
      <c r="BK30">
        <v>1</v>
      </c>
      <c r="BL30" t="s">
        <v>69</v>
      </c>
      <c r="BM30">
        <v>1</v>
      </c>
      <c r="BN30" t="s">
        <v>505</v>
      </c>
    </row>
    <row r="31" spans="1:66" x14ac:dyDescent="0.25">
      <c r="A31" s="141" t="str">
        <f t="shared" si="20"/>
        <v>도영운수</v>
      </c>
      <c r="B31" s="141" t="str">
        <f t="shared" si="1"/>
        <v>55</v>
      </c>
      <c r="C31" s="142" t="str">
        <f t="shared" si="21"/>
        <v>71바5858</v>
      </c>
      <c r="D31" s="130" t="str">
        <f t="shared" si="22"/>
        <v>대형</v>
      </c>
      <c r="E31" s="127" t="str">
        <f t="shared" si="16"/>
        <v>F</v>
      </c>
      <c r="F31" s="149">
        <f t="shared" si="17"/>
        <v>0.79090909090909089</v>
      </c>
      <c r="G31" s="150">
        <f t="shared" si="18"/>
        <v>1.74</v>
      </c>
      <c r="H31" s="151">
        <f t="shared" si="19"/>
        <v>2.2000000000000002</v>
      </c>
      <c r="I31" s="152">
        <f t="shared" si="23"/>
        <v>4391.9859999999999</v>
      </c>
      <c r="J31" s="153">
        <f t="shared" si="24"/>
        <v>2.5985980080122421E-2</v>
      </c>
      <c r="K31" s="153">
        <f t="shared" si="25"/>
        <v>0.38003152732701123</v>
      </c>
      <c r="L31" s="153">
        <f t="shared" si="26"/>
        <v>0.19922650026662198</v>
      </c>
      <c r="M31" s="154">
        <f t="shared" si="27"/>
        <v>17.931000000000001</v>
      </c>
      <c r="N31" s="155">
        <f t="shared" si="28"/>
        <v>2.14</v>
      </c>
      <c r="O31" s="155">
        <f t="shared" si="29"/>
        <v>57.901000000000003</v>
      </c>
      <c r="P31" s="156">
        <f t="shared" si="30"/>
        <v>0</v>
      </c>
      <c r="Q31" s="157">
        <f t="shared" si="31"/>
        <v>77</v>
      </c>
      <c r="R31" s="158">
        <f t="shared" si="32"/>
        <v>27.284772098990167</v>
      </c>
      <c r="S31" s="143">
        <f t="shared" si="33"/>
        <v>94</v>
      </c>
      <c r="T31" s="143">
        <f t="shared" si="34"/>
        <v>2543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405</v>
      </c>
      <c r="Z31" s="4" t="s">
        <v>141</v>
      </c>
      <c r="AA31" s="4" t="s">
        <v>48</v>
      </c>
      <c r="AB31" s="4">
        <v>506</v>
      </c>
      <c r="AC31" s="4">
        <v>4391.9859999999999</v>
      </c>
      <c r="AD31" s="4">
        <v>2524.0390000000002</v>
      </c>
      <c r="AE31" s="4">
        <v>1.74</v>
      </c>
      <c r="AF31" s="4">
        <v>2.2000000000000002</v>
      </c>
      <c r="AG31" s="4">
        <v>17.931000000000001</v>
      </c>
      <c r="AH31" s="4">
        <v>270.99855300000002</v>
      </c>
      <c r="AI31" s="4">
        <v>7.0421630000000004</v>
      </c>
      <c r="AJ31" s="4">
        <v>102.987994</v>
      </c>
      <c r="AK31" s="4">
        <v>875</v>
      </c>
      <c r="AL31" s="4">
        <v>94</v>
      </c>
      <c r="AM31" s="4">
        <v>2543</v>
      </c>
      <c r="AN31" s="4">
        <v>77</v>
      </c>
      <c r="AO31" s="4">
        <v>16.206676000000002</v>
      </c>
      <c r="AP31" s="4">
        <v>3458.2</v>
      </c>
      <c r="AQ31" s="4">
        <v>0</v>
      </c>
      <c r="AR31" s="4">
        <v>25</v>
      </c>
      <c r="AS31" s="4">
        <v>6202</v>
      </c>
      <c r="AT31" s="4">
        <v>2.14</v>
      </c>
      <c r="AU31" s="4">
        <v>57.901000000000003</v>
      </c>
      <c r="AV31" s="4">
        <v>6111</v>
      </c>
      <c r="AW31" s="4">
        <v>0</v>
      </c>
      <c r="AX31" s="4">
        <v>0.53</v>
      </c>
      <c r="AY31">
        <v>0.79090909090909089</v>
      </c>
      <c r="AZ31" t="s">
        <v>70</v>
      </c>
      <c r="BA31" t="s">
        <v>224</v>
      </c>
      <c r="BB31">
        <v>1</v>
      </c>
      <c r="BC31" t="s">
        <v>427</v>
      </c>
      <c r="BD31">
        <v>8</v>
      </c>
      <c r="BE31">
        <v>40016.587999999996</v>
      </c>
      <c r="BF31">
        <v>0.10975413496023199</v>
      </c>
      <c r="BG31">
        <v>8.680554310491076E-2</v>
      </c>
      <c r="BH31">
        <v>289595.24599999993</v>
      </c>
      <c r="BI31">
        <v>1.5165946474135149E-2</v>
      </c>
      <c r="BJ31">
        <v>1.1994884938634163E-2</v>
      </c>
      <c r="BK31">
        <v>1</v>
      </c>
      <c r="BL31" t="s">
        <v>70</v>
      </c>
      <c r="BM31">
        <v>0</v>
      </c>
      <c r="BN31" t="s">
        <v>507</v>
      </c>
    </row>
    <row r="32" spans="1:66" x14ac:dyDescent="0.25">
      <c r="A32" s="138" t="str">
        <f t="shared" si="20"/>
        <v>도영운수</v>
      </c>
      <c r="B32" s="138" t="str">
        <f t="shared" si="1"/>
        <v>55</v>
      </c>
      <c r="C32" s="139" t="str">
        <f t="shared" si="21"/>
        <v>71바5880</v>
      </c>
      <c r="D32" s="114" t="str">
        <f t="shared" si="22"/>
        <v>대형</v>
      </c>
      <c r="E32" s="111" t="str">
        <f t="shared" si="16"/>
        <v>D</v>
      </c>
      <c r="F32" s="159">
        <f t="shared" si="17"/>
        <v>0.84863636363636352</v>
      </c>
      <c r="G32" s="160">
        <f t="shared" si="18"/>
        <v>1.867</v>
      </c>
      <c r="H32" s="161">
        <f t="shared" si="19"/>
        <v>2.2000000000000002</v>
      </c>
      <c r="I32" s="162">
        <f t="shared" si="23"/>
        <v>6399.4409999999998</v>
      </c>
      <c r="J32" s="163">
        <f t="shared" si="24"/>
        <v>2.243111638204541E-2</v>
      </c>
      <c r="K32" s="163">
        <f t="shared" si="25"/>
        <v>0.37436962553362679</v>
      </c>
      <c r="L32" s="163">
        <f t="shared" si="26"/>
        <v>0.22814492703347058</v>
      </c>
      <c r="M32" s="164">
        <f t="shared" si="27"/>
        <v>16.922000000000001</v>
      </c>
      <c r="N32" s="165">
        <f t="shared" si="28"/>
        <v>3.7189999999999999</v>
      </c>
      <c r="O32" s="165">
        <f t="shared" si="29"/>
        <v>42.691000000000003</v>
      </c>
      <c r="P32" s="166">
        <f t="shared" si="30"/>
        <v>0</v>
      </c>
      <c r="Q32" s="167">
        <f t="shared" si="31"/>
        <v>78</v>
      </c>
      <c r="R32" s="168">
        <f t="shared" si="32"/>
        <v>26.110715268011752</v>
      </c>
      <c r="S32" s="140">
        <f t="shared" si="33"/>
        <v>238</v>
      </c>
      <c r="T32" s="140">
        <f t="shared" si="34"/>
        <v>2732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225</v>
      </c>
      <c r="Z32" t="s">
        <v>141</v>
      </c>
      <c r="AA32" t="s">
        <v>48</v>
      </c>
      <c r="AB32">
        <v>506</v>
      </c>
      <c r="AC32" s="1">
        <v>6399.4409999999998</v>
      </c>
      <c r="AD32" s="1">
        <v>3428.4850000000001</v>
      </c>
      <c r="AE32" s="28">
        <v>1.867</v>
      </c>
      <c r="AF32">
        <v>2.2000000000000002</v>
      </c>
      <c r="AG32">
        <v>16.922000000000001</v>
      </c>
      <c r="AH32">
        <v>406.31464099999999</v>
      </c>
      <c r="AI32">
        <v>9.1140910000000002</v>
      </c>
      <c r="AJ32">
        <v>152.11186000000001</v>
      </c>
      <c r="AK32">
        <v>1460</v>
      </c>
      <c r="AL32">
        <v>238</v>
      </c>
      <c r="AM32">
        <v>2732</v>
      </c>
      <c r="AN32">
        <v>78</v>
      </c>
      <c r="AO32">
        <v>15.749964</v>
      </c>
      <c r="AP32">
        <v>5437.9</v>
      </c>
      <c r="AQ32">
        <v>0</v>
      </c>
      <c r="AR32">
        <v>22</v>
      </c>
      <c r="AS32">
        <v>4943</v>
      </c>
      <c r="AT32">
        <v>3.7189999999999999</v>
      </c>
      <c r="AU32">
        <v>42.691000000000003</v>
      </c>
      <c r="AV32">
        <v>2849</v>
      </c>
      <c r="AW32">
        <v>0</v>
      </c>
      <c r="AX32">
        <v>0.56999999999999995</v>
      </c>
      <c r="AY32">
        <v>0.84863636363636352</v>
      </c>
      <c r="AZ32" t="s">
        <v>67</v>
      </c>
      <c r="BA32" t="s">
        <v>224</v>
      </c>
      <c r="BB32">
        <v>1</v>
      </c>
      <c r="BC32" t="s">
        <v>415</v>
      </c>
      <c r="BD32">
        <v>4</v>
      </c>
      <c r="BE32">
        <v>40016.587999999996</v>
      </c>
      <c r="BF32">
        <v>0.15991970629779831</v>
      </c>
      <c r="BG32">
        <v>0.13571367802635881</v>
      </c>
      <c r="BH32">
        <v>289595.24599999993</v>
      </c>
      <c r="BI32">
        <v>2.2097880018375721E-2</v>
      </c>
      <c r="BJ32">
        <v>1.8753064542867029E-2</v>
      </c>
      <c r="BK32">
        <v>1</v>
      </c>
      <c r="BL32" t="s">
        <v>67</v>
      </c>
      <c r="BM32">
        <v>0</v>
      </c>
      <c r="BN32" t="s">
        <v>507</v>
      </c>
    </row>
    <row r="33" spans="1:66" x14ac:dyDescent="0.25">
      <c r="A33" s="141" t="str">
        <f t="shared" si="20"/>
        <v>도영운수</v>
      </c>
      <c r="B33" s="141" t="str">
        <f t="shared" si="1"/>
        <v>55</v>
      </c>
      <c r="C33" s="142" t="str">
        <f t="shared" si="21"/>
        <v>71바5890</v>
      </c>
      <c r="D33" s="130" t="str">
        <f t="shared" si="22"/>
        <v>대형</v>
      </c>
      <c r="E33" s="127" t="str">
        <f t="shared" si="16"/>
        <v>D</v>
      </c>
      <c r="F33" s="149">
        <f t="shared" si="17"/>
        <v>0.83681818181818168</v>
      </c>
      <c r="G33" s="150">
        <f t="shared" si="18"/>
        <v>1.841</v>
      </c>
      <c r="H33" s="151">
        <f t="shared" si="19"/>
        <v>2.2000000000000002</v>
      </c>
      <c r="I33" s="152">
        <f t="shared" si="23"/>
        <v>6379.6390000000001</v>
      </c>
      <c r="J33" s="153">
        <f t="shared" si="24"/>
        <v>1.846484864983718E-2</v>
      </c>
      <c r="K33" s="153">
        <f t="shared" si="25"/>
        <v>0.39399081729686569</v>
      </c>
      <c r="L33" s="153">
        <f t="shared" si="26"/>
        <v>0.21709692350930829</v>
      </c>
      <c r="M33" s="154">
        <f t="shared" si="27"/>
        <v>14.715999999999999</v>
      </c>
      <c r="N33" s="155">
        <f t="shared" si="28"/>
        <v>1.897</v>
      </c>
      <c r="O33" s="155">
        <f t="shared" si="29"/>
        <v>37.101999999999997</v>
      </c>
      <c r="P33" s="156">
        <f t="shared" si="30"/>
        <v>0</v>
      </c>
      <c r="Q33" s="157">
        <f t="shared" si="31"/>
        <v>77</v>
      </c>
      <c r="R33" s="158">
        <f t="shared" si="32"/>
        <v>26.650854212806486</v>
      </c>
      <c r="S33" s="143">
        <f t="shared" si="33"/>
        <v>121</v>
      </c>
      <c r="T33" s="143">
        <f t="shared" si="34"/>
        <v>2367</v>
      </c>
      <c r="U33" t="s">
        <v>117</v>
      </c>
      <c r="V33" t="s">
        <v>120</v>
      </c>
      <c r="W33" t="s">
        <v>117</v>
      </c>
      <c r="X33" s="4" t="s">
        <v>120</v>
      </c>
      <c r="Y33" s="4" t="s">
        <v>406</v>
      </c>
      <c r="Z33" s="4" t="s">
        <v>141</v>
      </c>
      <c r="AA33" s="4" t="s">
        <v>48</v>
      </c>
      <c r="AB33" s="4">
        <v>506</v>
      </c>
      <c r="AC33" s="4">
        <v>6379.6390000000001</v>
      </c>
      <c r="AD33" s="4">
        <v>3465.6080000000002</v>
      </c>
      <c r="AE33" s="4">
        <v>1.841</v>
      </c>
      <c r="AF33" s="4">
        <v>2.2000000000000002</v>
      </c>
      <c r="AG33" s="4">
        <v>14.715999999999999</v>
      </c>
      <c r="AH33" s="4">
        <v>407.42186099999998</v>
      </c>
      <c r="AI33" s="4">
        <v>7.522983</v>
      </c>
      <c r="AJ33" s="4">
        <v>160.52047200000001</v>
      </c>
      <c r="AK33" s="4">
        <v>1385</v>
      </c>
      <c r="AL33" s="4">
        <v>121</v>
      </c>
      <c r="AM33" s="4">
        <v>2367</v>
      </c>
      <c r="AN33" s="4">
        <v>77</v>
      </c>
      <c r="AO33" s="4">
        <v>15.658557999999999</v>
      </c>
      <c r="AP33" s="4">
        <v>4049.9</v>
      </c>
      <c r="AQ33" s="4">
        <v>0</v>
      </c>
      <c r="AR33" s="4">
        <v>46</v>
      </c>
      <c r="AS33" s="4">
        <v>10430</v>
      </c>
      <c r="AT33" s="4">
        <v>1.897</v>
      </c>
      <c r="AU33" s="4">
        <v>37.101999999999997</v>
      </c>
      <c r="AV33" s="4">
        <v>0</v>
      </c>
      <c r="AW33" s="4">
        <v>0</v>
      </c>
      <c r="AX33" s="4">
        <v>0.5</v>
      </c>
      <c r="AY33">
        <v>0.83681818181818168</v>
      </c>
      <c r="AZ33" t="s">
        <v>67</v>
      </c>
      <c r="BA33" t="s">
        <v>224</v>
      </c>
      <c r="BB33">
        <v>3</v>
      </c>
      <c r="BC33" t="s">
        <v>428</v>
      </c>
      <c r="BD33">
        <v>1</v>
      </c>
      <c r="BE33">
        <v>40016.587999999996</v>
      </c>
      <c r="BF33">
        <v>0.15942486150993185</v>
      </c>
      <c r="BG33">
        <v>0.13340962274535659</v>
      </c>
      <c r="BH33">
        <v>289595.24599999993</v>
      </c>
      <c r="BI33">
        <v>2.2029501824073459E-2</v>
      </c>
      <c r="BJ33">
        <v>1.843468766278147E-2</v>
      </c>
      <c r="BK33">
        <v>1</v>
      </c>
      <c r="BL33" t="s">
        <v>70</v>
      </c>
      <c r="BM33">
        <v>1</v>
      </c>
      <c r="BN33" t="s">
        <v>505</v>
      </c>
    </row>
    <row r="34" spans="1:66" x14ac:dyDescent="0.25">
      <c r="A34" s="138" t="str">
        <f t="shared" si="20"/>
        <v>도영운수</v>
      </c>
      <c r="B34" s="138" t="str">
        <f t="shared" si="1"/>
        <v>55</v>
      </c>
      <c r="C34" s="139" t="str">
        <f t="shared" si="21"/>
        <v>71바5897</v>
      </c>
      <c r="D34" s="114" t="str">
        <f t="shared" si="22"/>
        <v>대형</v>
      </c>
      <c r="E34" s="111" t="str">
        <f t="shared" si="16"/>
        <v>D</v>
      </c>
      <c r="F34" s="159">
        <f t="shared" si="17"/>
        <v>0.8418181818181818</v>
      </c>
      <c r="G34" s="160">
        <f t="shared" si="18"/>
        <v>1.8520000000000001</v>
      </c>
      <c r="H34" s="161">
        <f t="shared" si="19"/>
        <v>2.2000000000000002</v>
      </c>
      <c r="I34" s="162">
        <f t="shared" si="23"/>
        <v>5864.8029999999999</v>
      </c>
      <c r="J34" s="163">
        <f t="shared" si="24"/>
        <v>1.8860700274462367E-2</v>
      </c>
      <c r="K34" s="163">
        <f t="shared" si="25"/>
        <v>0.37490234236883074</v>
      </c>
      <c r="L34" s="163">
        <f t="shared" si="26"/>
        <v>0.25081831393143128</v>
      </c>
      <c r="M34" s="164">
        <f t="shared" si="27"/>
        <v>15.645</v>
      </c>
      <c r="N34" s="165">
        <f t="shared" si="28"/>
        <v>1.6879999999999999</v>
      </c>
      <c r="O34" s="165">
        <f t="shared" si="29"/>
        <v>44.844000000000001</v>
      </c>
      <c r="P34" s="166">
        <f t="shared" si="30"/>
        <v>0</v>
      </c>
      <c r="Q34" s="167">
        <f t="shared" si="31"/>
        <v>75</v>
      </c>
      <c r="R34" s="168">
        <f t="shared" si="32"/>
        <v>26.377986421190922</v>
      </c>
      <c r="S34" s="140">
        <f t="shared" si="33"/>
        <v>99</v>
      </c>
      <c r="T34" s="140">
        <f t="shared" si="34"/>
        <v>2630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226</v>
      </c>
      <c r="Z34" s="4" t="s">
        <v>141</v>
      </c>
      <c r="AA34" s="4" t="s">
        <v>48</v>
      </c>
      <c r="AB34" s="4">
        <v>506</v>
      </c>
      <c r="AC34" s="4">
        <v>5864.8029999999999</v>
      </c>
      <c r="AD34" s="4">
        <v>3166.6350000000002</v>
      </c>
      <c r="AE34" s="4">
        <v>1.8520000000000001</v>
      </c>
      <c r="AF34" s="4">
        <v>2.2000000000000002</v>
      </c>
      <c r="AG34" s="4">
        <v>15.645</v>
      </c>
      <c r="AH34" s="4">
        <v>366.74937299999999</v>
      </c>
      <c r="AI34" s="4">
        <v>6.9171500000000004</v>
      </c>
      <c r="AJ34" s="4">
        <v>137.49519900000001</v>
      </c>
      <c r="AK34" s="4">
        <v>1471</v>
      </c>
      <c r="AL34" s="4">
        <v>99</v>
      </c>
      <c r="AM34" s="4">
        <v>2630</v>
      </c>
      <c r="AN34" s="4">
        <v>75</v>
      </c>
      <c r="AO34" s="4">
        <v>15.99131</v>
      </c>
      <c r="AP34" s="4">
        <v>3781.1</v>
      </c>
      <c r="AQ34" s="4">
        <v>0</v>
      </c>
      <c r="AR34" s="4">
        <v>12</v>
      </c>
      <c r="AS34" s="4">
        <v>2652</v>
      </c>
      <c r="AT34" s="4">
        <v>1.6879999999999999</v>
      </c>
      <c r="AU34" s="4">
        <v>44.844000000000001</v>
      </c>
      <c r="AV34" s="4">
        <v>30037</v>
      </c>
      <c r="AW34" s="4">
        <v>0</v>
      </c>
      <c r="AX34" s="4">
        <v>0.53</v>
      </c>
      <c r="AY34">
        <v>0.8418181818181818</v>
      </c>
      <c r="AZ34" t="s">
        <v>67</v>
      </c>
      <c r="BA34" t="s">
        <v>224</v>
      </c>
      <c r="BB34">
        <v>2</v>
      </c>
      <c r="BC34" t="s">
        <v>429</v>
      </c>
      <c r="BD34">
        <v>8</v>
      </c>
      <c r="BE34">
        <v>40016.587999999996</v>
      </c>
      <c r="BF34">
        <v>0.14655929685959235</v>
      </c>
      <c r="BG34">
        <v>0.12337628081089319</v>
      </c>
      <c r="BH34">
        <v>289595.24599999993</v>
      </c>
      <c r="BI34">
        <v>2.0251724021740334E-2</v>
      </c>
      <c r="BJ34">
        <v>1.7048269494665043E-2</v>
      </c>
      <c r="BK34">
        <v>1</v>
      </c>
      <c r="BL34" t="s">
        <v>67</v>
      </c>
      <c r="BM34">
        <v>0</v>
      </c>
      <c r="BN34" t="s">
        <v>507</v>
      </c>
    </row>
    <row r="35" spans="1:66" x14ac:dyDescent="0.25">
      <c r="A35" s="141" t="str">
        <f t="shared" si="20"/>
        <v>도영운수</v>
      </c>
      <c r="B35" s="141" t="str">
        <f t="shared" si="1"/>
        <v>55</v>
      </c>
      <c r="C35" s="142" t="str">
        <f t="shared" si="21"/>
        <v>71바5898</v>
      </c>
      <c r="D35" s="130" t="str">
        <f t="shared" si="22"/>
        <v>대형</v>
      </c>
      <c r="E35" s="127" t="str">
        <f t="shared" si="16"/>
        <v>S</v>
      </c>
      <c r="F35" s="149">
        <f t="shared" si="17"/>
        <v>1.0427272727272727</v>
      </c>
      <c r="G35" s="150">
        <f t="shared" si="18"/>
        <v>2.294</v>
      </c>
      <c r="H35" s="151">
        <f t="shared" si="19"/>
        <v>2.2000000000000002</v>
      </c>
      <c r="I35" s="152">
        <f t="shared" si="23"/>
        <v>4845.6660000000002</v>
      </c>
      <c r="J35" s="153">
        <f t="shared" si="24"/>
        <v>2.4771049880203751E-3</v>
      </c>
      <c r="K35" s="153">
        <f t="shared" si="25"/>
        <v>0.35559264777678479</v>
      </c>
      <c r="L35" s="153">
        <f t="shared" si="26"/>
        <v>0.14961823617228262</v>
      </c>
      <c r="M35" s="154">
        <f t="shared" si="27"/>
        <v>9.9939999999999998</v>
      </c>
      <c r="N35" s="155">
        <f t="shared" si="28"/>
        <v>0.88700000000000001</v>
      </c>
      <c r="O35" s="155">
        <f t="shared" si="29"/>
        <v>14.59</v>
      </c>
      <c r="P35" s="156">
        <f t="shared" si="30"/>
        <v>0</v>
      </c>
      <c r="Q35" s="157">
        <f t="shared" si="31"/>
        <v>76</v>
      </c>
      <c r="R35" s="158">
        <f t="shared" si="32"/>
        <v>24.51570269930572</v>
      </c>
      <c r="S35" s="143">
        <f t="shared" si="33"/>
        <v>43</v>
      </c>
      <c r="T35" s="143">
        <f t="shared" si="34"/>
        <v>707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228</v>
      </c>
      <c r="Z35" s="4" t="s">
        <v>141</v>
      </c>
      <c r="AA35" s="4" t="s">
        <v>48</v>
      </c>
      <c r="AB35" s="4">
        <v>506</v>
      </c>
      <c r="AC35" s="4">
        <v>4845.6660000000002</v>
      </c>
      <c r="AD35" s="4">
        <v>2112.6489999999999</v>
      </c>
      <c r="AE35" s="4">
        <v>2.294</v>
      </c>
      <c r="AF35" s="4">
        <v>2.2000000000000002</v>
      </c>
      <c r="AG35" s="4">
        <v>9.9939999999999998</v>
      </c>
      <c r="AH35" s="4">
        <v>307.90822500000002</v>
      </c>
      <c r="AI35" s="4">
        <v>0.76272099999999998</v>
      </c>
      <c r="AJ35" s="4">
        <v>109.489901</v>
      </c>
      <c r="AK35" s="4">
        <v>725</v>
      </c>
      <c r="AL35" s="4">
        <v>43</v>
      </c>
      <c r="AM35" s="4">
        <v>707</v>
      </c>
      <c r="AN35" s="4">
        <v>76</v>
      </c>
      <c r="AO35" s="4">
        <v>15.737371</v>
      </c>
      <c r="AP35" s="4">
        <v>769.4</v>
      </c>
      <c r="AQ35" s="4">
        <v>0</v>
      </c>
      <c r="AR35" s="4">
        <v>1</v>
      </c>
      <c r="AS35" s="4">
        <v>24</v>
      </c>
      <c r="AT35" s="4">
        <v>0.88700000000000001</v>
      </c>
      <c r="AU35" s="4">
        <v>14.59</v>
      </c>
      <c r="AV35" s="4">
        <v>27801</v>
      </c>
      <c r="AW35" s="4">
        <v>0</v>
      </c>
      <c r="AX35" s="4">
        <v>0.53</v>
      </c>
      <c r="AY35">
        <v>1.0427272727272727</v>
      </c>
      <c r="AZ35" t="s">
        <v>71</v>
      </c>
      <c r="BA35" t="s">
        <v>224</v>
      </c>
      <c r="BB35">
        <v>1</v>
      </c>
      <c r="BC35" t="s">
        <v>524</v>
      </c>
      <c r="BD35">
        <v>2</v>
      </c>
      <c r="BE35">
        <v>40016.587999999996</v>
      </c>
      <c r="BF35">
        <v>0.12109143338257626</v>
      </c>
      <c r="BG35">
        <v>0.12626534008164997</v>
      </c>
      <c r="BH35">
        <v>289595.24599999993</v>
      </c>
      <c r="BI35">
        <v>1.6732546776682934E-2</v>
      </c>
      <c r="BJ35">
        <v>1.7447482866232114E-2</v>
      </c>
      <c r="BK35">
        <v>1</v>
      </c>
      <c r="BL35" t="s">
        <v>66</v>
      </c>
      <c r="BM35">
        <v>1</v>
      </c>
      <c r="BN35" t="s">
        <v>505</v>
      </c>
    </row>
    <row r="36" spans="1:66" x14ac:dyDescent="0.25">
      <c r="A36" s="138" t="str">
        <f t="shared" si="20"/>
        <v>도영운수</v>
      </c>
      <c r="B36" s="138" t="str">
        <f t="shared" si="1"/>
        <v>55</v>
      </c>
      <c r="C36" s="139" t="str">
        <f t="shared" si="21"/>
        <v>71바5900</v>
      </c>
      <c r="D36" s="114" t="str">
        <f t="shared" si="22"/>
        <v>대형</v>
      </c>
      <c r="E36" s="111" t="str">
        <f t="shared" si="16"/>
        <v>C</v>
      </c>
      <c r="F36" s="159">
        <f t="shared" si="17"/>
        <v>0.86636363636363622</v>
      </c>
      <c r="G36" s="160">
        <f t="shared" si="18"/>
        <v>1.9059999999999999</v>
      </c>
      <c r="H36" s="161">
        <f t="shared" si="19"/>
        <v>2.2000000000000002</v>
      </c>
      <c r="I36" s="162">
        <f t="shared" si="23"/>
        <v>6266.0209999999997</v>
      </c>
      <c r="J36" s="163">
        <f t="shared" si="24"/>
        <v>1.5996462055826426E-2</v>
      </c>
      <c r="K36" s="163">
        <f t="shared" si="25"/>
        <v>0.37375102433217033</v>
      </c>
      <c r="L36" s="163">
        <f t="shared" si="26"/>
        <v>0.21145795713100868</v>
      </c>
      <c r="M36" s="164">
        <f t="shared" si="27"/>
        <v>14.504</v>
      </c>
      <c r="N36" s="165">
        <f t="shared" si="28"/>
        <v>0.35099999999999998</v>
      </c>
      <c r="O36" s="165">
        <f t="shared" si="29"/>
        <v>45.404000000000003</v>
      </c>
      <c r="P36" s="166">
        <f t="shared" si="30"/>
        <v>0</v>
      </c>
      <c r="Q36" s="167">
        <f t="shared" si="31"/>
        <v>77</v>
      </c>
      <c r="R36" s="168">
        <f t="shared" si="32"/>
        <v>26.279196740836927</v>
      </c>
      <c r="S36" s="140">
        <f t="shared" si="33"/>
        <v>22</v>
      </c>
      <c r="T36" s="140">
        <f t="shared" si="34"/>
        <v>2845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229</v>
      </c>
      <c r="Z36" t="s">
        <v>141</v>
      </c>
      <c r="AA36" t="s">
        <v>48</v>
      </c>
      <c r="AB36">
        <v>506</v>
      </c>
      <c r="AC36" s="1">
        <v>6266.0209999999997</v>
      </c>
      <c r="AD36" s="1">
        <v>3286.6669999999999</v>
      </c>
      <c r="AE36" s="28">
        <v>1.9059999999999999</v>
      </c>
      <c r="AF36">
        <v>2.2000000000000002</v>
      </c>
      <c r="AG36">
        <v>14.504</v>
      </c>
      <c r="AH36">
        <v>390.724085</v>
      </c>
      <c r="AI36">
        <v>6.250203</v>
      </c>
      <c r="AJ36">
        <v>146.03352699999999</v>
      </c>
      <c r="AK36">
        <v>1325</v>
      </c>
      <c r="AL36">
        <v>22</v>
      </c>
      <c r="AM36">
        <v>2845</v>
      </c>
      <c r="AN36">
        <v>77</v>
      </c>
      <c r="AO36">
        <v>16.036944999999999</v>
      </c>
      <c r="AP36">
        <v>3394.6</v>
      </c>
      <c r="AQ36">
        <v>0</v>
      </c>
      <c r="AR36">
        <v>18</v>
      </c>
      <c r="AS36">
        <v>7203</v>
      </c>
      <c r="AT36">
        <v>0.35099999999999998</v>
      </c>
      <c r="AU36">
        <v>45.404000000000003</v>
      </c>
      <c r="AV36">
        <v>48877</v>
      </c>
      <c r="AW36">
        <v>0</v>
      </c>
      <c r="AX36">
        <v>0.52</v>
      </c>
      <c r="AY36">
        <v>0.86636363636363622</v>
      </c>
      <c r="AZ36" t="s">
        <v>69</v>
      </c>
      <c r="BA36" t="s">
        <v>224</v>
      </c>
      <c r="BB36">
        <v>1</v>
      </c>
      <c r="BC36" t="s">
        <v>397</v>
      </c>
      <c r="BD36">
        <v>12</v>
      </c>
      <c r="BE36">
        <v>40016.587999999996</v>
      </c>
      <c r="BF36">
        <v>0.15658558895625985</v>
      </c>
      <c r="BG36">
        <v>0.13566006025028693</v>
      </c>
      <c r="BH36">
        <v>289595.24599999993</v>
      </c>
      <c r="BI36">
        <v>2.1637168035555394E-2</v>
      </c>
      <c r="BJ36">
        <v>1.8745655579894806E-2</v>
      </c>
      <c r="BK36">
        <v>1</v>
      </c>
      <c r="BL36" t="s">
        <v>67</v>
      </c>
      <c r="BM36">
        <v>1</v>
      </c>
      <c r="BN36" t="s">
        <v>505</v>
      </c>
    </row>
    <row r="37" spans="1:66" x14ac:dyDescent="0.25">
      <c r="A37" s="141" t="str">
        <f t="shared" si="20"/>
        <v>도영운수</v>
      </c>
      <c r="B37" s="141" t="str">
        <f t="shared" si="1"/>
        <v>65</v>
      </c>
      <c r="C37" s="142" t="str">
        <f t="shared" si="21"/>
        <v>71바5877</v>
      </c>
      <c r="D37" s="130" t="str">
        <f t="shared" si="22"/>
        <v>대형</v>
      </c>
      <c r="E37" s="127" t="str">
        <f t="shared" si="16"/>
        <v>F</v>
      </c>
      <c r="F37" s="149">
        <f t="shared" si="17"/>
        <v>0.7712</v>
      </c>
      <c r="G37" s="150">
        <f t="shared" si="18"/>
        <v>1.9279999999999999</v>
      </c>
      <c r="H37" s="151">
        <f t="shared" si="19"/>
        <v>2.5</v>
      </c>
      <c r="I37" s="152">
        <f t="shared" si="23"/>
        <v>6469.33</v>
      </c>
      <c r="J37" s="153">
        <f t="shared" si="24"/>
        <v>2.4262903989735608E-2</v>
      </c>
      <c r="K37" s="153">
        <f t="shared" si="25"/>
        <v>0.35871410250621083</v>
      </c>
      <c r="L37" s="153">
        <f t="shared" si="26"/>
        <v>0.18208995367371891</v>
      </c>
      <c r="M37" s="154">
        <f t="shared" si="27"/>
        <v>15.88</v>
      </c>
      <c r="N37" s="155">
        <f t="shared" si="28"/>
        <v>1.159</v>
      </c>
      <c r="O37" s="155">
        <f t="shared" si="29"/>
        <v>21.084</v>
      </c>
      <c r="P37" s="156">
        <f t="shared" si="30"/>
        <v>0</v>
      </c>
      <c r="Q37" s="157">
        <f t="shared" si="31"/>
        <v>76</v>
      </c>
      <c r="R37" s="158">
        <f t="shared" si="32"/>
        <v>27.745242242465299</v>
      </c>
      <c r="S37" s="143">
        <f t="shared" si="33"/>
        <v>75</v>
      </c>
      <c r="T37" s="143">
        <f t="shared" si="34"/>
        <v>1364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230</v>
      </c>
      <c r="Z37" s="4" t="s">
        <v>141</v>
      </c>
      <c r="AA37" s="4" t="s">
        <v>48</v>
      </c>
      <c r="AB37" s="4">
        <v>506</v>
      </c>
      <c r="AC37" s="4">
        <v>6469.33</v>
      </c>
      <c r="AD37" s="4">
        <v>3355.4459999999999</v>
      </c>
      <c r="AE37" s="4">
        <v>1.9279999999999999</v>
      </c>
      <c r="AF37" s="4">
        <v>2.5</v>
      </c>
      <c r="AG37" s="4">
        <v>15.88</v>
      </c>
      <c r="AH37" s="4">
        <v>377.89351199999999</v>
      </c>
      <c r="AI37" s="4">
        <v>9.1687940000000001</v>
      </c>
      <c r="AJ37" s="4">
        <v>135.55573200000001</v>
      </c>
      <c r="AK37" s="4">
        <v>1178</v>
      </c>
      <c r="AL37" s="4">
        <v>75</v>
      </c>
      <c r="AM37" s="4">
        <v>1364</v>
      </c>
      <c r="AN37" s="4">
        <v>76</v>
      </c>
      <c r="AO37" s="4">
        <v>17.119451999999999</v>
      </c>
      <c r="AP37" s="4">
        <v>5434.9</v>
      </c>
      <c r="AQ37" s="4">
        <v>0</v>
      </c>
      <c r="AR37" s="4">
        <v>12</v>
      </c>
      <c r="AS37" s="4">
        <v>3381</v>
      </c>
      <c r="AT37" s="4">
        <v>1.159</v>
      </c>
      <c r="AU37" s="4">
        <v>21.084</v>
      </c>
      <c r="AV37" s="4">
        <v>2291</v>
      </c>
      <c r="AW37" s="4">
        <v>0</v>
      </c>
      <c r="AX37" s="4">
        <v>0.53</v>
      </c>
      <c r="AY37">
        <v>0.7712</v>
      </c>
      <c r="AZ37" t="s">
        <v>70</v>
      </c>
      <c r="BA37" t="s">
        <v>231</v>
      </c>
      <c r="BB37">
        <v>4</v>
      </c>
      <c r="BC37" t="s">
        <v>431</v>
      </c>
      <c r="BD37">
        <v>5</v>
      </c>
      <c r="BE37">
        <v>41153.933999999994</v>
      </c>
      <c r="BF37">
        <v>0.1571983373448575</v>
      </c>
      <c r="BG37">
        <v>0.1212313577603541</v>
      </c>
      <c r="BH37">
        <v>289595.24599999993</v>
      </c>
      <c r="BI37">
        <v>2.2339213399932681E-2</v>
      </c>
      <c r="BJ37">
        <v>1.7228001374028083E-2</v>
      </c>
      <c r="BK37">
        <v>1</v>
      </c>
      <c r="BL37" t="s">
        <v>70</v>
      </c>
      <c r="BM37">
        <v>0</v>
      </c>
      <c r="BN37" t="s">
        <v>507</v>
      </c>
    </row>
    <row r="38" spans="1:66" x14ac:dyDescent="0.25">
      <c r="A38" s="138" t="str">
        <f t="shared" si="20"/>
        <v>도영운수</v>
      </c>
      <c r="B38" s="138" t="str">
        <f t="shared" si="1"/>
        <v>65</v>
      </c>
      <c r="C38" s="139" t="str">
        <f t="shared" si="21"/>
        <v>71바5878</v>
      </c>
      <c r="D38" s="114" t="str">
        <f t="shared" si="22"/>
        <v>대형</v>
      </c>
      <c r="E38" s="111" t="str">
        <f t="shared" si="16"/>
        <v>F</v>
      </c>
      <c r="F38" s="159">
        <f t="shared" si="17"/>
        <v>0.7752</v>
      </c>
      <c r="G38" s="160">
        <f t="shared" si="18"/>
        <v>1.9379999999999999</v>
      </c>
      <c r="H38" s="161">
        <f t="shared" si="19"/>
        <v>2.5</v>
      </c>
      <c r="I38" s="162">
        <f t="shared" si="23"/>
        <v>6430.2039999999997</v>
      </c>
      <c r="J38" s="163">
        <f t="shared" si="24"/>
        <v>2.44297976434096E-2</v>
      </c>
      <c r="K38" s="163">
        <f t="shared" si="25"/>
        <v>0.3892015994692038</v>
      </c>
      <c r="L38" s="163">
        <f t="shared" si="26"/>
        <v>0.1934619803664083</v>
      </c>
      <c r="M38" s="164">
        <f t="shared" si="27"/>
        <v>15.678000000000001</v>
      </c>
      <c r="N38" s="165" t="str">
        <f t="shared" si="28"/>
        <v>속도계이상</v>
      </c>
      <c r="O38" s="165" t="str">
        <f t="shared" si="29"/>
        <v>속도계이상</v>
      </c>
      <c r="P38" s="166">
        <f t="shared" si="30"/>
        <v>0</v>
      </c>
      <c r="Q38" s="167">
        <f t="shared" si="31"/>
        <v>78</v>
      </c>
      <c r="R38" s="168">
        <f t="shared" si="32"/>
        <v>28.173976911356597</v>
      </c>
      <c r="S38" s="140" t="str">
        <f t="shared" si="33"/>
        <v>속도계이상</v>
      </c>
      <c r="T38" s="140" t="str">
        <f t="shared" si="34"/>
        <v>속도계이상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232</v>
      </c>
      <c r="Z38" s="4" t="s">
        <v>141</v>
      </c>
      <c r="AA38" s="4" t="s">
        <v>48</v>
      </c>
      <c r="AB38" s="4">
        <v>506</v>
      </c>
      <c r="AC38" s="4">
        <v>6430.2039999999997</v>
      </c>
      <c r="AD38" s="4">
        <v>3317.7750000000001</v>
      </c>
      <c r="AE38" s="4">
        <v>1.9379999999999999</v>
      </c>
      <c r="AF38" s="4">
        <v>2.5</v>
      </c>
      <c r="AG38" s="4">
        <v>15.678000000000001</v>
      </c>
      <c r="AH38" s="4">
        <v>389.229626</v>
      </c>
      <c r="AI38" s="4">
        <v>9.5088010000000001</v>
      </c>
      <c r="AJ38" s="4">
        <v>151.48879299999999</v>
      </c>
      <c r="AK38" s="4">
        <v>1244</v>
      </c>
      <c r="AL38" s="4">
        <v>152</v>
      </c>
      <c r="AM38" s="4">
        <v>6331</v>
      </c>
      <c r="AN38" s="4">
        <v>78</v>
      </c>
      <c r="AO38" s="4">
        <v>16.520334999999999</v>
      </c>
      <c r="AP38" s="4">
        <v>9353.2000000000007</v>
      </c>
      <c r="AQ38" s="4">
        <v>0</v>
      </c>
      <c r="AR38" s="4">
        <v>21</v>
      </c>
      <c r="AS38" s="4">
        <v>3573</v>
      </c>
      <c r="AT38" s="4">
        <v>2.3639999999999999</v>
      </c>
      <c r="AU38" s="4">
        <v>98.456999999999994</v>
      </c>
      <c r="AV38" s="4">
        <v>3769</v>
      </c>
      <c r="AW38" s="4">
        <v>17</v>
      </c>
      <c r="AX38" s="4">
        <v>0.52</v>
      </c>
      <c r="AY38">
        <v>0.7752</v>
      </c>
      <c r="AZ38" t="s">
        <v>70</v>
      </c>
      <c r="BA38" t="s">
        <v>231</v>
      </c>
      <c r="BB38">
        <v>3</v>
      </c>
      <c r="BC38" t="s">
        <v>432</v>
      </c>
      <c r="BD38">
        <v>5</v>
      </c>
      <c r="BE38">
        <v>41153.933999999994</v>
      </c>
      <c r="BF38">
        <v>0.15624761414060684</v>
      </c>
      <c r="BG38">
        <v>0.12112315048179842</v>
      </c>
      <c r="BH38">
        <v>289595.24599999993</v>
      </c>
      <c r="BI38">
        <v>2.2204107590909836E-2</v>
      </c>
      <c r="BJ38">
        <v>1.7212624204473306E-2</v>
      </c>
      <c r="BK38">
        <v>1</v>
      </c>
      <c r="BL38" t="s">
        <v>70</v>
      </c>
      <c r="BM38">
        <v>0</v>
      </c>
      <c r="BN38" t="s">
        <v>507</v>
      </c>
    </row>
    <row r="39" spans="1:66" x14ac:dyDescent="0.25">
      <c r="A39" s="141" t="str">
        <f t="shared" si="20"/>
        <v>도영운수</v>
      </c>
      <c r="B39" s="141" t="str">
        <f t="shared" si="1"/>
        <v>65</v>
      </c>
      <c r="C39" s="142" t="str">
        <f t="shared" si="21"/>
        <v>71바5879</v>
      </c>
      <c r="D39" s="130" t="str">
        <f t="shared" si="22"/>
        <v>대형</v>
      </c>
      <c r="E39" s="127" t="str">
        <f t="shared" si="16"/>
        <v>C</v>
      </c>
      <c r="F39" s="149">
        <f t="shared" si="17"/>
        <v>0.87719999999999998</v>
      </c>
      <c r="G39" s="150">
        <f t="shared" si="18"/>
        <v>2.1930000000000001</v>
      </c>
      <c r="H39" s="151">
        <f t="shared" si="19"/>
        <v>2.5</v>
      </c>
      <c r="I39" s="152">
        <f t="shared" si="23"/>
        <v>5540.2569999999996</v>
      </c>
      <c r="J39" s="153">
        <f t="shared" si="24"/>
        <v>1.1147673557861473E-2</v>
      </c>
      <c r="K39" s="153">
        <f t="shared" si="25"/>
        <v>0.35759995339578604</v>
      </c>
      <c r="L39" s="153">
        <f t="shared" si="26"/>
        <v>0.22110887635717982</v>
      </c>
      <c r="M39" s="154">
        <f t="shared" si="27"/>
        <v>12.781000000000001</v>
      </c>
      <c r="N39" s="155">
        <f t="shared" si="28"/>
        <v>0.379</v>
      </c>
      <c r="O39" s="155">
        <f t="shared" si="29"/>
        <v>17.274000000000001</v>
      </c>
      <c r="P39" s="156">
        <f t="shared" si="30"/>
        <v>0</v>
      </c>
      <c r="Q39" s="157">
        <f t="shared" si="31"/>
        <v>71</v>
      </c>
      <c r="R39" s="158">
        <f t="shared" si="32"/>
        <v>26.777200464809376</v>
      </c>
      <c r="S39" s="143">
        <f t="shared" si="33"/>
        <v>21</v>
      </c>
      <c r="T39" s="143">
        <f t="shared" si="34"/>
        <v>957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233</v>
      </c>
      <c r="Z39" t="s">
        <v>141</v>
      </c>
      <c r="AA39" t="s">
        <v>48</v>
      </c>
      <c r="AB39">
        <v>506</v>
      </c>
      <c r="AC39" s="1">
        <v>5540.2569999999996</v>
      </c>
      <c r="AD39" s="1">
        <v>2526.33</v>
      </c>
      <c r="AE39" s="28">
        <v>2.1930000000000001</v>
      </c>
      <c r="AF39">
        <v>2.5</v>
      </c>
      <c r="AG39">
        <v>12.781000000000001</v>
      </c>
      <c r="AH39">
        <v>327.76435199999997</v>
      </c>
      <c r="AI39">
        <v>3.65381</v>
      </c>
      <c r="AJ39">
        <v>117.208517</v>
      </c>
      <c r="AK39">
        <v>1225</v>
      </c>
      <c r="AL39">
        <v>21</v>
      </c>
      <c r="AM39">
        <v>957</v>
      </c>
      <c r="AN39">
        <v>71</v>
      </c>
      <c r="AO39">
        <v>16.903171</v>
      </c>
      <c r="AP39">
        <v>2781.2</v>
      </c>
      <c r="AQ39">
        <v>0</v>
      </c>
      <c r="AR39">
        <v>11</v>
      </c>
      <c r="AS39">
        <v>6228</v>
      </c>
      <c r="AT39">
        <v>0.379</v>
      </c>
      <c r="AU39">
        <v>17.274000000000001</v>
      </c>
      <c r="AV39">
        <v>41519</v>
      </c>
      <c r="AW39">
        <v>0</v>
      </c>
      <c r="AX39">
        <v>0.54</v>
      </c>
      <c r="AY39">
        <v>0.87719999999999998</v>
      </c>
      <c r="AZ39" t="s">
        <v>69</v>
      </c>
      <c r="BA39" t="s">
        <v>231</v>
      </c>
      <c r="BB39">
        <v>1</v>
      </c>
      <c r="BC39" t="s">
        <v>238</v>
      </c>
      <c r="BD39">
        <v>7</v>
      </c>
      <c r="BE39">
        <v>41153.933999999994</v>
      </c>
      <c r="BF39">
        <v>0.13462277992670155</v>
      </c>
      <c r="BG39">
        <v>0.11809110255170259</v>
      </c>
      <c r="BH39">
        <v>289595.24599999993</v>
      </c>
      <c r="BI39">
        <v>1.9131035735303475E-2</v>
      </c>
      <c r="BJ39">
        <v>1.6781744547008207E-2</v>
      </c>
      <c r="BK39">
        <v>1</v>
      </c>
      <c r="BL39" t="s">
        <v>67</v>
      </c>
      <c r="BM39">
        <v>1</v>
      </c>
      <c r="BN39" t="s">
        <v>505</v>
      </c>
    </row>
    <row r="40" spans="1:66" x14ac:dyDescent="0.25">
      <c r="A40" s="138" t="str">
        <f t="shared" si="20"/>
        <v>도영운수</v>
      </c>
      <c r="B40" s="138" t="str">
        <f t="shared" si="1"/>
        <v>65</v>
      </c>
      <c r="C40" s="139" t="str">
        <f t="shared" si="21"/>
        <v>71바5885</v>
      </c>
      <c r="D40" s="114" t="str">
        <f t="shared" si="22"/>
        <v>대형</v>
      </c>
      <c r="E40" s="111" t="str">
        <f t="shared" si="16"/>
        <v>F</v>
      </c>
      <c r="F40" s="159">
        <f t="shared" si="17"/>
        <v>0.73960000000000004</v>
      </c>
      <c r="G40" s="160">
        <f t="shared" si="18"/>
        <v>1.849</v>
      </c>
      <c r="H40" s="161">
        <f t="shared" si="19"/>
        <v>2.5</v>
      </c>
      <c r="I40" s="162">
        <f t="shared" si="23"/>
        <v>5641.1170000000002</v>
      </c>
      <c r="J40" s="163">
        <f t="shared" si="24"/>
        <v>4.0838114704380736E-2</v>
      </c>
      <c r="K40" s="163">
        <f t="shared" si="25"/>
        <v>0.37247263011112286</v>
      </c>
      <c r="L40" s="163">
        <f t="shared" si="26"/>
        <v>0.20403760460915807</v>
      </c>
      <c r="M40" s="164">
        <f t="shared" si="27"/>
        <v>18.611999999999998</v>
      </c>
      <c r="N40" s="165" t="str">
        <f t="shared" si="28"/>
        <v>속도계이상</v>
      </c>
      <c r="O40" s="165" t="str">
        <f t="shared" si="29"/>
        <v>속도계이상</v>
      </c>
      <c r="P40" s="166">
        <f t="shared" si="30"/>
        <v>0</v>
      </c>
      <c r="Q40" s="167">
        <f t="shared" si="31"/>
        <v>78</v>
      </c>
      <c r="R40" s="168">
        <f t="shared" si="32"/>
        <v>28.704959730488966</v>
      </c>
      <c r="S40" s="140" t="str">
        <f t="shared" si="33"/>
        <v>속도계이상</v>
      </c>
      <c r="T40" s="140" t="str">
        <f t="shared" si="34"/>
        <v>속도계이상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235</v>
      </c>
      <c r="Z40" s="4" t="s">
        <v>141</v>
      </c>
      <c r="AA40" s="4" t="s">
        <v>48</v>
      </c>
      <c r="AB40" s="4">
        <v>506</v>
      </c>
      <c r="AC40" s="4">
        <v>5641.1170000000002</v>
      </c>
      <c r="AD40" s="4">
        <v>3050.1010000000001</v>
      </c>
      <c r="AE40" s="4">
        <v>1.849</v>
      </c>
      <c r="AF40" s="4">
        <v>2.5</v>
      </c>
      <c r="AG40" s="4">
        <v>18.611999999999998</v>
      </c>
      <c r="AH40" s="4">
        <v>334.965463</v>
      </c>
      <c r="AI40" s="4">
        <v>13.679358000000001</v>
      </c>
      <c r="AJ40" s="4">
        <v>124.765467</v>
      </c>
      <c r="AK40" s="4">
        <v>1151</v>
      </c>
      <c r="AL40" s="4">
        <v>206</v>
      </c>
      <c r="AM40" s="4">
        <v>4776</v>
      </c>
      <c r="AN40" s="4">
        <v>78</v>
      </c>
      <c r="AO40" s="4">
        <v>16.840890999999999</v>
      </c>
      <c r="AP40" s="4">
        <v>6577.6</v>
      </c>
      <c r="AQ40" s="4">
        <v>0</v>
      </c>
      <c r="AR40" s="4">
        <v>23</v>
      </c>
      <c r="AS40" s="4">
        <v>7756</v>
      </c>
      <c r="AT40" s="4">
        <v>3.6520000000000001</v>
      </c>
      <c r="AU40" s="4">
        <v>84.664000000000001</v>
      </c>
      <c r="AV40" s="4">
        <v>702</v>
      </c>
      <c r="AW40" s="4">
        <v>17</v>
      </c>
      <c r="AX40" s="4">
        <v>0.55000000000000004</v>
      </c>
      <c r="AY40">
        <v>0.73960000000000004</v>
      </c>
      <c r="AZ40" t="s">
        <v>70</v>
      </c>
      <c r="BA40" t="s">
        <v>231</v>
      </c>
      <c r="BB40">
        <v>5</v>
      </c>
      <c r="BC40" t="s">
        <v>525</v>
      </c>
      <c r="BD40">
        <v>1</v>
      </c>
      <c r="BE40">
        <v>41153.933999999994</v>
      </c>
      <c r="BF40">
        <v>0.13707357843359522</v>
      </c>
      <c r="BG40">
        <v>0.10137961860948702</v>
      </c>
      <c r="BH40">
        <v>289595.24599999993</v>
      </c>
      <c r="BI40">
        <v>1.9479314933229262E-2</v>
      </c>
      <c r="BJ40">
        <v>1.4406901324616363E-2</v>
      </c>
      <c r="BK40">
        <v>1</v>
      </c>
      <c r="BL40" t="s">
        <v>70</v>
      </c>
      <c r="BM40">
        <v>0</v>
      </c>
      <c r="BN40" t="s">
        <v>507</v>
      </c>
    </row>
    <row r="41" spans="1:66" x14ac:dyDescent="0.25">
      <c r="A41" s="141" t="str">
        <f t="shared" si="20"/>
        <v>도영운수</v>
      </c>
      <c r="B41" s="141" t="str">
        <f t="shared" si="1"/>
        <v>65</v>
      </c>
      <c r="C41" s="142" t="str">
        <f t="shared" si="21"/>
        <v>71바5887</v>
      </c>
      <c r="D41" s="130" t="str">
        <f t="shared" si="22"/>
        <v>대형</v>
      </c>
      <c r="E41" s="127" t="str">
        <f t="shared" si="16"/>
        <v>F</v>
      </c>
      <c r="F41" s="149">
        <f t="shared" si="17"/>
        <v>0.78479999999999994</v>
      </c>
      <c r="G41" s="150">
        <f t="shared" si="18"/>
        <v>1.962</v>
      </c>
      <c r="H41" s="151">
        <f t="shared" si="19"/>
        <v>2.5</v>
      </c>
      <c r="I41" s="152">
        <f t="shared" si="23"/>
        <v>5404.0590000000002</v>
      </c>
      <c r="J41" s="153">
        <f t="shared" si="24"/>
        <v>2.4917676535776753E-2</v>
      </c>
      <c r="K41" s="153">
        <f t="shared" si="25"/>
        <v>0.36623011264698985</v>
      </c>
      <c r="L41" s="153">
        <f t="shared" si="26"/>
        <v>0.22816183168984647</v>
      </c>
      <c r="M41" s="154">
        <f t="shared" si="27"/>
        <v>17.867000000000001</v>
      </c>
      <c r="N41" s="155">
        <f t="shared" si="28"/>
        <v>1.0920000000000001</v>
      </c>
      <c r="O41" s="155">
        <f t="shared" si="29"/>
        <v>32.067999999999998</v>
      </c>
      <c r="P41" s="156">
        <f t="shared" si="30"/>
        <v>0</v>
      </c>
      <c r="Q41" s="157">
        <f t="shared" si="31"/>
        <v>78</v>
      </c>
      <c r="R41" s="158">
        <f t="shared" si="32"/>
        <v>27.563553763647153</v>
      </c>
      <c r="S41" s="143">
        <f t="shared" si="33"/>
        <v>59</v>
      </c>
      <c r="T41" s="143">
        <f t="shared" si="34"/>
        <v>1733</v>
      </c>
      <c r="U41" t="s">
        <v>117</v>
      </c>
      <c r="V41" t="s">
        <v>121</v>
      </c>
      <c r="W41" t="s">
        <v>117</v>
      </c>
      <c r="X41" s="4" t="s">
        <v>121</v>
      </c>
      <c r="Y41" s="4" t="s">
        <v>236</v>
      </c>
      <c r="Z41" s="4" t="s">
        <v>141</v>
      </c>
      <c r="AA41" s="4" t="s">
        <v>48</v>
      </c>
      <c r="AB41" s="4">
        <v>506</v>
      </c>
      <c r="AC41" s="4">
        <v>5404.0590000000002</v>
      </c>
      <c r="AD41" s="4">
        <v>2754.6320000000001</v>
      </c>
      <c r="AE41" s="4">
        <v>1.962</v>
      </c>
      <c r="AF41" s="4">
        <v>2.5</v>
      </c>
      <c r="AG41" s="4">
        <v>17.867000000000001</v>
      </c>
      <c r="AH41" s="4">
        <v>322.01268800000003</v>
      </c>
      <c r="AI41" s="4">
        <v>8.0238080000000007</v>
      </c>
      <c r="AJ41" s="4">
        <v>117.93074300000001</v>
      </c>
      <c r="AK41" s="4">
        <v>1233</v>
      </c>
      <c r="AL41" s="4">
        <v>59</v>
      </c>
      <c r="AM41" s="4">
        <v>1733</v>
      </c>
      <c r="AN41" s="4">
        <v>78</v>
      </c>
      <c r="AO41" s="4">
        <v>16.782129999999999</v>
      </c>
      <c r="AP41" s="4">
        <v>3149.1</v>
      </c>
      <c r="AQ41" s="4">
        <v>0</v>
      </c>
      <c r="AR41" s="4">
        <v>11</v>
      </c>
      <c r="AS41" s="4">
        <v>2122</v>
      </c>
      <c r="AT41" s="4">
        <v>1.0920000000000001</v>
      </c>
      <c r="AU41" s="4">
        <v>32.067999999999998</v>
      </c>
      <c r="AV41" s="4">
        <v>1855</v>
      </c>
      <c r="AW41" s="4">
        <v>0</v>
      </c>
      <c r="AX41" s="4">
        <v>0.59</v>
      </c>
      <c r="AY41">
        <v>0.78479999999999994</v>
      </c>
      <c r="AZ41" t="s">
        <v>70</v>
      </c>
      <c r="BA41" t="s">
        <v>231</v>
      </c>
      <c r="BB41">
        <v>2</v>
      </c>
      <c r="BC41" t="s">
        <v>430</v>
      </c>
      <c r="BD41">
        <v>4</v>
      </c>
      <c r="BE41">
        <v>41153.933999999994</v>
      </c>
      <c r="BF41">
        <v>0.1313133028788937</v>
      </c>
      <c r="BG41">
        <v>0.10305468009935577</v>
      </c>
      <c r="BH41">
        <v>289595.24599999993</v>
      </c>
      <c r="BI41">
        <v>1.866073105357538E-2</v>
      </c>
      <c r="BJ41">
        <v>1.4644941730845957E-2</v>
      </c>
      <c r="BK41">
        <v>1</v>
      </c>
      <c r="BL41" t="s">
        <v>70</v>
      </c>
      <c r="BM41">
        <v>0</v>
      </c>
      <c r="BN41" t="s">
        <v>507</v>
      </c>
    </row>
    <row r="42" spans="1:66" x14ac:dyDescent="0.25">
      <c r="A42" s="138" t="str">
        <f t="shared" si="20"/>
        <v>도영운수</v>
      </c>
      <c r="B42" s="138" t="str">
        <f t="shared" si="1"/>
        <v>65</v>
      </c>
      <c r="C42" s="139" t="str">
        <f t="shared" si="21"/>
        <v>71바5888</v>
      </c>
      <c r="D42" s="114" t="str">
        <f t="shared" si="22"/>
        <v>대형</v>
      </c>
      <c r="E42" s="111" t="str">
        <f t="shared" si="16"/>
        <v>F</v>
      </c>
      <c r="F42" s="159">
        <f t="shared" si="17"/>
        <v>0.79039999999999999</v>
      </c>
      <c r="G42" s="160">
        <f t="shared" si="18"/>
        <v>1.976</v>
      </c>
      <c r="H42" s="161">
        <f t="shared" si="19"/>
        <v>2.5</v>
      </c>
      <c r="I42" s="162">
        <f t="shared" si="23"/>
        <v>5139.7669999999998</v>
      </c>
      <c r="J42" s="163">
        <f t="shared" si="24"/>
        <v>1.4411169035126892E-2</v>
      </c>
      <c r="K42" s="163">
        <f t="shared" si="25"/>
        <v>0.38548686874967614</v>
      </c>
      <c r="L42" s="163">
        <f t="shared" si="26"/>
        <v>0.14027873247950734</v>
      </c>
      <c r="M42" s="164">
        <f t="shared" si="27"/>
        <v>15.798999999999999</v>
      </c>
      <c r="N42" s="165">
        <f t="shared" si="28"/>
        <v>0.50600000000000001</v>
      </c>
      <c r="O42" s="165">
        <f t="shared" si="29"/>
        <v>39.768000000000001</v>
      </c>
      <c r="P42" s="166">
        <f t="shared" si="30"/>
        <v>0</v>
      </c>
      <c r="Q42" s="167">
        <f t="shared" si="31"/>
        <v>72</v>
      </c>
      <c r="R42" s="168">
        <f t="shared" si="32"/>
        <v>27.806770475417078</v>
      </c>
      <c r="S42" s="140">
        <f t="shared" si="33"/>
        <v>26</v>
      </c>
      <c r="T42" s="140">
        <f t="shared" si="34"/>
        <v>2044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237</v>
      </c>
      <c r="Z42" s="4" t="s">
        <v>141</v>
      </c>
      <c r="AA42" s="4" t="s">
        <v>48</v>
      </c>
      <c r="AB42" s="4">
        <v>506</v>
      </c>
      <c r="AC42" s="4">
        <v>5139.7669999999998</v>
      </c>
      <c r="AD42" s="4">
        <v>2601.4859999999999</v>
      </c>
      <c r="AE42" s="4">
        <v>1.976</v>
      </c>
      <c r="AF42" s="4">
        <v>2.5</v>
      </c>
      <c r="AG42" s="4">
        <v>15.798999999999999</v>
      </c>
      <c r="AH42" s="4">
        <v>308.01213899999999</v>
      </c>
      <c r="AI42" s="4">
        <v>4.438815</v>
      </c>
      <c r="AJ42" s="4">
        <v>118.734635</v>
      </c>
      <c r="AK42" s="4">
        <v>721</v>
      </c>
      <c r="AL42" s="4">
        <v>26</v>
      </c>
      <c r="AM42" s="4">
        <v>2044</v>
      </c>
      <c r="AN42" s="4">
        <v>72</v>
      </c>
      <c r="AO42" s="4">
        <v>16.686896999999998</v>
      </c>
      <c r="AP42" s="4">
        <v>4276.5</v>
      </c>
      <c r="AQ42" s="4">
        <v>0</v>
      </c>
      <c r="AR42" s="4">
        <v>26</v>
      </c>
      <c r="AS42" s="4">
        <v>6112</v>
      </c>
      <c r="AT42" s="4">
        <v>0.50600000000000001</v>
      </c>
      <c r="AU42" s="4">
        <v>39.768000000000001</v>
      </c>
      <c r="AV42" s="4">
        <v>41571</v>
      </c>
      <c r="AW42" s="4">
        <v>0</v>
      </c>
      <c r="AX42" s="4">
        <v>0.54</v>
      </c>
      <c r="AY42">
        <v>0.79039999999999999</v>
      </c>
      <c r="AZ42" t="s">
        <v>70</v>
      </c>
      <c r="BA42" t="s">
        <v>231</v>
      </c>
      <c r="BB42">
        <v>1</v>
      </c>
      <c r="BC42" t="s">
        <v>398</v>
      </c>
      <c r="BD42">
        <v>6</v>
      </c>
      <c r="BE42">
        <v>41153.933999999994</v>
      </c>
      <c r="BF42">
        <v>0.12489126798910648</v>
      </c>
      <c r="BG42">
        <v>9.8714058218589765E-2</v>
      </c>
      <c r="BH42">
        <v>289595.24599999993</v>
      </c>
      <c r="BI42">
        <v>1.7748105574909891E-2</v>
      </c>
      <c r="BJ42">
        <v>1.4028102646408778E-2</v>
      </c>
      <c r="BK42">
        <v>1</v>
      </c>
      <c r="BL42" t="s">
        <v>70</v>
      </c>
      <c r="BM42">
        <v>0</v>
      </c>
      <c r="BN42" t="s">
        <v>507</v>
      </c>
    </row>
    <row r="43" spans="1:66" x14ac:dyDescent="0.25">
      <c r="A43" s="141" t="str">
        <f t="shared" si="20"/>
        <v>도영운수</v>
      </c>
      <c r="B43" s="141" t="str">
        <f t="shared" si="1"/>
        <v>65</v>
      </c>
      <c r="C43" s="142" t="str">
        <f t="shared" si="21"/>
        <v>75아1109</v>
      </c>
      <c r="D43" s="130" t="str">
        <f t="shared" si="22"/>
        <v>대형</v>
      </c>
      <c r="E43" s="127" t="str">
        <f t="shared" si="16"/>
        <v>S</v>
      </c>
      <c r="F43" s="149">
        <f t="shared" si="17"/>
        <v>1.0829166666666667</v>
      </c>
      <c r="G43" s="150">
        <f t="shared" si="18"/>
        <v>2.5990000000000002</v>
      </c>
      <c r="H43" s="151">
        <f t="shared" si="19"/>
        <v>2.4</v>
      </c>
      <c r="I43" s="152">
        <f t="shared" si="23"/>
        <v>6529.2</v>
      </c>
      <c r="J43" s="153">
        <f t="shared" si="24"/>
        <v>8.1800306144358386E-3</v>
      </c>
      <c r="K43" s="153">
        <f t="shared" si="25"/>
        <v>0.34962060132888445</v>
      </c>
      <c r="L43" s="153">
        <f t="shared" si="26"/>
        <v>0.17996079152116645</v>
      </c>
      <c r="M43" s="154">
        <f t="shared" si="27"/>
        <v>13.211</v>
      </c>
      <c r="N43" s="155">
        <f t="shared" si="28"/>
        <v>0.65900000000000003</v>
      </c>
      <c r="O43" s="155">
        <f t="shared" si="29"/>
        <v>17.260999999999999</v>
      </c>
      <c r="P43" s="156">
        <f t="shared" si="30"/>
        <v>0</v>
      </c>
      <c r="Q43" s="157">
        <f t="shared" si="31"/>
        <v>77</v>
      </c>
      <c r="R43" s="158">
        <f t="shared" si="32"/>
        <v>27.357835230460847</v>
      </c>
      <c r="S43" s="143">
        <f t="shared" si="33"/>
        <v>43</v>
      </c>
      <c r="T43" s="143">
        <f t="shared" si="34"/>
        <v>1127</v>
      </c>
      <c r="U43" t="s">
        <v>117</v>
      </c>
      <c r="V43" s="251" t="s">
        <v>121</v>
      </c>
      <c r="W43" s="4" t="s">
        <v>117</v>
      </c>
      <c r="X43" s="251" t="s">
        <v>121</v>
      </c>
      <c r="Y43" s="4" t="s">
        <v>239</v>
      </c>
      <c r="Z43" s="4" t="s">
        <v>141</v>
      </c>
      <c r="AA43" s="4" t="s">
        <v>48</v>
      </c>
      <c r="AB43" s="4">
        <v>506</v>
      </c>
      <c r="AC43" s="4">
        <v>6529.2</v>
      </c>
      <c r="AD43" s="4">
        <v>2511.9740000000002</v>
      </c>
      <c r="AE43" s="4">
        <v>2.5990000000000002</v>
      </c>
      <c r="AF43" s="4">
        <v>2.4</v>
      </c>
      <c r="AG43" s="4">
        <v>13.211</v>
      </c>
      <c r="AH43" s="4">
        <v>371.627949</v>
      </c>
      <c r="AI43" s="4">
        <v>3.0399280000000002</v>
      </c>
      <c r="AJ43" s="4">
        <v>129.928787</v>
      </c>
      <c r="AK43" s="4">
        <v>1175</v>
      </c>
      <c r="AL43" s="4">
        <v>43</v>
      </c>
      <c r="AM43" s="4">
        <v>1127</v>
      </c>
      <c r="AN43" s="4">
        <v>77</v>
      </c>
      <c r="AO43" s="4">
        <v>17.569184</v>
      </c>
      <c r="AP43" s="4">
        <v>2178.8000000000002</v>
      </c>
      <c r="AQ43" s="4">
        <v>0</v>
      </c>
      <c r="AR43" s="4">
        <v>7</v>
      </c>
      <c r="AS43" s="4">
        <v>1359</v>
      </c>
      <c r="AT43" s="4">
        <v>0.65900000000000003</v>
      </c>
      <c r="AU43" s="4">
        <v>17.260999999999999</v>
      </c>
      <c r="AV43" s="4">
        <v>47245</v>
      </c>
      <c r="AW43" s="4">
        <v>0</v>
      </c>
      <c r="AX43" s="4">
        <v>0.64</v>
      </c>
      <c r="AY43">
        <v>1.0829166666666667</v>
      </c>
      <c r="AZ43" t="s">
        <v>71</v>
      </c>
      <c r="BA43" t="s">
        <v>231</v>
      </c>
      <c r="BB43">
        <v>1</v>
      </c>
      <c r="BC43" t="s">
        <v>234</v>
      </c>
      <c r="BD43">
        <v>8</v>
      </c>
      <c r="BE43">
        <v>41153.933999999994</v>
      </c>
      <c r="BF43">
        <v>0.15865311928623885</v>
      </c>
      <c r="BG43">
        <v>0.17180810709372282</v>
      </c>
      <c r="BH43">
        <v>289595.24599999993</v>
      </c>
      <c r="BI43">
        <v>2.254595021908613E-2</v>
      </c>
      <c r="BJ43">
        <v>2.4415385258085356E-2</v>
      </c>
      <c r="BK43">
        <v>1</v>
      </c>
      <c r="BL43" t="s">
        <v>71</v>
      </c>
      <c r="BM43">
        <v>0</v>
      </c>
      <c r="BN43" t="s">
        <v>507</v>
      </c>
    </row>
    <row r="44" spans="1:66" x14ac:dyDescent="0.25">
      <c r="A44" s="138" t="str">
        <f t="shared" si="20"/>
        <v>도영운수</v>
      </c>
      <c r="B44" s="138" t="str">
        <f t="shared" si="1"/>
        <v>65-1</v>
      </c>
      <c r="C44" s="139" t="str">
        <f t="shared" si="21"/>
        <v>71바5860</v>
      </c>
      <c r="D44" s="114" t="str">
        <f t="shared" si="22"/>
        <v>대형</v>
      </c>
      <c r="E44" s="111" t="str">
        <f t="shared" si="16"/>
        <v>D</v>
      </c>
      <c r="F44" s="159">
        <f t="shared" si="17"/>
        <v>0.8175</v>
      </c>
      <c r="G44" s="160">
        <f t="shared" si="18"/>
        <v>1.962</v>
      </c>
      <c r="H44" s="161">
        <f t="shared" si="19"/>
        <v>2.4</v>
      </c>
      <c r="I44" s="162">
        <f t="shared" si="23"/>
        <v>5117.3689999999997</v>
      </c>
      <c r="J44" s="163">
        <f t="shared" si="24"/>
        <v>1.5106408271310361E-2</v>
      </c>
      <c r="K44" s="163">
        <f t="shared" si="25"/>
        <v>0.35335219397203427</v>
      </c>
      <c r="L44" s="163">
        <f t="shared" si="26"/>
        <v>0.12682298266941469</v>
      </c>
      <c r="M44" s="164">
        <f t="shared" si="27"/>
        <v>12.663</v>
      </c>
      <c r="N44" s="165">
        <f t="shared" si="28"/>
        <v>0.156</v>
      </c>
      <c r="O44" s="165">
        <f t="shared" si="29"/>
        <v>20.206</v>
      </c>
      <c r="P44" s="166">
        <f t="shared" si="30"/>
        <v>0</v>
      </c>
      <c r="Q44" s="167">
        <f t="shared" si="31"/>
        <v>74</v>
      </c>
      <c r="R44" s="168">
        <f t="shared" si="32"/>
        <v>24.267335565375202</v>
      </c>
      <c r="S44" s="140">
        <f t="shared" si="33"/>
        <v>8</v>
      </c>
      <c r="T44" s="140">
        <f t="shared" si="34"/>
        <v>1034</v>
      </c>
      <c r="U44" t="s">
        <v>117</v>
      </c>
      <c r="V44" s="251" t="s">
        <v>122</v>
      </c>
      <c r="W44" t="s">
        <v>117</v>
      </c>
      <c r="X44" s="251" t="s">
        <v>122</v>
      </c>
      <c r="Y44" s="4" t="s">
        <v>240</v>
      </c>
      <c r="Z44" s="4" t="s">
        <v>141</v>
      </c>
      <c r="AA44" s="4" t="s">
        <v>48</v>
      </c>
      <c r="AB44" s="4">
        <v>506</v>
      </c>
      <c r="AC44" s="4">
        <v>5117.3689999999997</v>
      </c>
      <c r="AD44" s="4">
        <v>2607.64</v>
      </c>
      <c r="AE44" s="4">
        <v>1.962</v>
      </c>
      <c r="AF44" s="4">
        <v>2.4</v>
      </c>
      <c r="AG44" s="4">
        <v>12.663</v>
      </c>
      <c r="AH44" s="4">
        <v>333.90491700000001</v>
      </c>
      <c r="AI44" s="4">
        <v>5.0441039999999999</v>
      </c>
      <c r="AJ44" s="4">
        <v>117.986035</v>
      </c>
      <c r="AK44" s="4">
        <v>649</v>
      </c>
      <c r="AL44" s="4">
        <v>8</v>
      </c>
      <c r="AM44" s="4">
        <v>1034</v>
      </c>
      <c r="AN44" s="4">
        <v>74</v>
      </c>
      <c r="AO44" s="4">
        <v>15.325827</v>
      </c>
      <c r="AP44" s="4">
        <v>2163.8000000000002</v>
      </c>
      <c r="AQ44" s="4">
        <v>0</v>
      </c>
      <c r="AR44" s="4">
        <v>23</v>
      </c>
      <c r="AS44" s="4">
        <v>6333</v>
      </c>
      <c r="AT44" s="4">
        <v>0.156</v>
      </c>
      <c r="AU44" s="4">
        <v>20.206</v>
      </c>
      <c r="AV44" s="4">
        <v>37632</v>
      </c>
      <c r="AW44" s="4">
        <v>0</v>
      </c>
      <c r="AX44" s="4">
        <v>0.53</v>
      </c>
      <c r="AY44">
        <v>0.8175</v>
      </c>
      <c r="AZ44" t="s">
        <v>67</v>
      </c>
      <c r="BA44" t="s">
        <v>433</v>
      </c>
      <c r="BB44">
        <v>2</v>
      </c>
      <c r="BC44" t="s">
        <v>434</v>
      </c>
      <c r="BD44">
        <v>6</v>
      </c>
      <c r="BE44">
        <v>44311.29</v>
      </c>
      <c r="BF44">
        <v>0.11548679805981725</v>
      </c>
      <c r="BG44">
        <v>9.4410457413900598E-2</v>
      </c>
      <c r="BH44">
        <v>289595.24599999993</v>
      </c>
      <c r="BI44">
        <v>1.7670763145055224E-2</v>
      </c>
      <c r="BJ44">
        <v>1.4445848871082646E-2</v>
      </c>
      <c r="BK44">
        <v>1</v>
      </c>
      <c r="BL44" t="s">
        <v>70</v>
      </c>
      <c r="BM44">
        <v>1</v>
      </c>
      <c r="BN44" t="s">
        <v>505</v>
      </c>
    </row>
    <row r="45" spans="1:66" x14ac:dyDescent="0.25">
      <c r="A45" s="141" t="str">
        <f t="shared" si="20"/>
        <v>도영운수</v>
      </c>
      <c r="B45" s="141" t="str">
        <f t="shared" si="1"/>
        <v>65-1</v>
      </c>
      <c r="C45" s="142" t="str">
        <f t="shared" si="21"/>
        <v>71바5881</v>
      </c>
      <c r="D45" s="130" t="str">
        <f t="shared" si="22"/>
        <v>대형</v>
      </c>
      <c r="E45" s="127" t="str">
        <f t="shared" si="16"/>
        <v>D</v>
      </c>
      <c r="F45" s="149">
        <f t="shared" si="17"/>
        <v>0.82791666666666675</v>
      </c>
      <c r="G45" s="150">
        <f t="shared" si="18"/>
        <v>1.9870000000000001</v>
      </c>
      <c r="H45" s="151">
        <f t="shared" si="19"/>
        <v>2.4</v>
      </c>
      <c r="I45" s="152">
        <f t="shared" si="23"/>
        <v>2684.74</v>
      </c>
      <c r="J45" s="153">
        <f t="shared" si="24"/>
        <v>1.8494241590891428E-2</v>
      </c>
      <c r="K45" s="153">
        <f t="shared" si="25"/>
        <v>0.35320128234811338</v>
      </c>
      <c r="L45" s="153">
        <f t="shared" si="26"/>
        <v>0.20933125740295153</v>
      </c>
      <c r="M45" s="154">
        <f t="shared" si="27"/>
        <v>15.657</v>
      </c>
      <c r="N45" s="155">
        <f t="shared" si="28"/>
        <v>0.223</v>
      </c>
      <c r="O45" s="155">
        <f t="shared" si="29"/>
        <v>25.85</v>
      </c>
      <c r="P45" s="156">
        <f t="shared" si="30"/>
        <v>0</v>
      </c>
      <c r="Q45" s="157">
        <f t="shared" si="31"/>
        <v>75</v>
      </c>
      <c r="R45" s="158">
        <f t="shared" si="32"/>
        <v>23.813192540953871</v>
      </c>
      <c r="S45" s="143">
        <f t="shared" si="33"/>
        <v>6</v>
      </c>
      <c r="T45" s="143">
        <f t="shared" si="34"/>
        <v>694</v>
      </c>
      <c r="U45" t="s">
        <v>117</v>
      </c>
      <c r="V45" s="251" t="s">
        <v>122</v>
      </c>
      <c r="W45" t="s">
        <v>117</v>
      </c>
      <c r="X45" s="251" t="s">
        <v>122</v>
      </c>
      <c r="Y45" s="4" t="s">
        <v>241</v>
      </c>
      <c r="Z45" s="4" t="s">
        <v>141</v>
      </c>
      <c r="AA45" s="4" t="s">
        <v>48</v>
      </c>
      <c r="AB45" s="4">
        <v>506</v>
      </c>
      <c r="AC45" s="4">
        <v>2684.74</v>
      </c>
      <c r="AD45" s="4">
        <v>1351.413</v>
      </c>
      <c r="AE45" s="4">
        <v>1.9870000000000001</v>
      </c>
      <c r="AF45" s="4">
        <v>2.4</v>
      </c>
      <c r="AG45" s="4">
        <v>15.657</v>
      </c>
      <c r="AH45" s="4">
        <v>179.43801500000001</v>
      </c>
      <c r="AI45" s="4">
        <v>3.3185699999999998</v>
      </c>
      <c r="AJ45" s="4">
        <v>63.377737000000003</v>
      </c>
      <c r="AK45" s="4">
        <v>562</v>
      </c>
      <c r="AL45" s="4">
        <v>6</v>
      </c>
      <c r="AM45" s="4">
        <v>694</v>
      </c>
      <c r="AN45" s="4">
        <v>75</v>
      </c>
      <c r="AO45" s="4">
        <v>14.961935</v>
      </c>
      <c r="AP45" s="4">
        <v>1686.9</v>
      </c>
      <c r="AQ45" s="4">
        <v>0</v>
      </c>
      <c r="AR45" s="4">
        <v>8</v>
      </c>
      <c r="AS45" s="4">
        <v>2077</v>
      </c>
      <c r="AT45" s="4">
        <v>0.223</v>
      </c>
      <c r="AU45" s="4">
        <v>25.85</v>
      </c>
      <c r="AV45" s="4">
        <v>21345</v>
      </c>
      <c r="AW45" s="4">
        <v>0</v>
      </c>
      <c r="AX45" s="4">
        <v>0.63</v>
      </c>
      <c r="AY45">
        <v>0.82791666666666675</v>
      </c>
      <c r="AZ45" t="s">
        <v>67</v>
      </c>
      <c r="BA45" t="s">
        <v>433</v>
      </c>
      <c r="BB45">
        <v>1</v>
      </c>
      <c r="BC45" t="s">
        <v>440</v>
      </c>
      <c r="BD45">
        <v>8</v>
      </c>
      <c r="BE45">
        <v>44311.29</v>
      </c>
      <c r="BF45">
        <v>6.0588170644546788E-2</v>
      </c>
      <c r="BG45">
        <v>5.0161956279464369E-2</v>
      </c>
      <c r="BH45">
        <v>289595.24599999993</v>
      </c>
      <c r="BI45">
        <v>9.2706632345753368E-3</v>
      </c>
      <c r="BJ45">
        <v>7.6753366029588318E-3</v>
      </c>
      <c r="BK45">
        <v>1</v>
      </c>
      <c r="BL45" t="s">
        <v>70</v>
      </c>
      <c r="BM45">
        <v>1</v>
      </c>
      <c r="BN45" t="s">
        <v>505</v>
      </c>
    </row>
    <row r="46" spans="1:66" x14ac:dyDescent="0.25">
      <c r="A46" s="138" t="str">
        <f t="shared" ref="A46:A52" si="35">W46</f>
        <v>도영운수</v>
      </c>
      <c r="B46" s="138" t="str">
        <f t="shared" si="1"/>
        <v>65-1</v>
      </c>
      <c r="C46" s="139" t="str">
        <f t="shared" ref="C46:C52" si="36">Y46</f>
        <v>71바5882</v>
      </c>
      <c r="D46" s="114" t="str">
        <f t="shared" ref="D46:D52" si="37">Z46</f>
        <v>대형</v>
      </c>
      <c r="E46" s="111" t="str">
        <f t="shared" ref="E46:E52" si="38">AZ46</f>
        <v>F</v>
      </c>
      <c r="F46" s="159">
        <f t="shared" ref="F46:F52" si="39">G46/H46</f>
        <v>0.73521739130434793</v>
      </c>
      <c r="G46" s="160">
        <f t="shared" ref="G46:G52" si="40">AE46</f>
        <v>1.6910000000000001</v>
      </c>
      <c r="H46" s="161">
        <f t="shared" ref="H46:H52" si="41">AF46</f>
        <v>2.2999999999999998</v>
      </c>
      <c r="I46" s="162">
        <f t="shared" ref="I46:I52" si="42">AC46</f>
        <v>4331.7340000000004</v>
      </c>
      <c r="J46" s="163">
        <f t="shared" ref="J46:J52" si="43">AI46/AH46</f>
        <v>3.1166565599371795E-2</v>
      </c>
      <c r="K46" s="163">
        <f t="shared" ref="K46:K52" si="44">AJ46/AH46</f>
        <v>0.36213067014136924</v>
      </c>
      <c r="L46" s="163">
        <f t="shared" ref="L46:L52" si="45">AK46/AC46</f>
        <v>0.14682341990528502</v>
      </c>
      <c r="M46" s="164">
        <f t="shared" ref="M46:M52" si="46">AG46</f>
        <v>17.917999999999999</v>
      </c>
      <c r="N46" s="165">
        <f t="shared" ref="N46:N52" si="47">IF(AW46=0,AT46,"속도계이상")</f>
        <v>2.9550000000000001</v>
      </c>
      <c r="O46" s="165">
        <f t="shared" ref="O46:O52" si="48">IF(AW46=0,AU46,"속도계이상")</f>
        <v>36.128999999999998</v>
      </c>
      <c r="P46" s="166">
        <f t="shared" ref="P46:P52" si="49">AQ46/60</f>
        <v>0</v>
      </c>
      <c r="Q46" s="167">
        <f t="shared" ref="Q46:Q52" si="50">AN46</f>
        <v>78</v>
      </c>
      <c r="R46" s="168">
        <f t="shared" ref="R46:R52" si="51">AC46/(AH46-AI46-AJ46)</f>
        <v>25.530254304432695</v>
      </c>
      <c r="S46" s="140">
        <f t="shared" ref="S46:S52" si="52">IF(AW46=0,AL46,"속도계이상")</f>
        <v>128</v>
      </c>
      <c r="T46" s="140">
        <f t="shared" ref="T46:T52" si="53">IF(AW46=0,AM46,"속도계이상")</f>
        <v>1565</v>
      </c>
      <c r="U46" t="s">
        <v>117</v>
      </c>
      <c r="V46" s="251" t="s">
        <v>122</v>
      </c>
      <c r="W46" t="s">
        <v>117</v>
      </c>
      <c r="X46" s="251" t="s">
        <v>122</v>
      </c>
      <c r="Y46" s="4" t="s">
        <v>242</v>
      </c>
      <c r="Z46" s="4" t="s">
        <v>141</v>
      </c>
      <c r="AA46" s="4" t="s">
        <v>48</v>
      </c>
      <c r="AB46" s="4">
        <v>506</v>
      </c>
      <c r="AC46" s="4">
        <v>4331.7340000000004</v>
      </c>
      <c r="AD46" s="4">
        <v>2561.761</v>
      </c>
      <c r="AE46" s="4">
        <v>1.6910000000000001</v>
      </c>
      <c r="AF46" s="4">
        <v>2.2999999999999998</v>
      </c>
      <c r="AG46" s="4">
        <v>17.917999999999999</v>
      </c>
      <c r="AH46" s="4">
        <v>279.66020099999997</v>
      </c>
      <c r="AI46" s="4">
        <v>8.7160480000000007</v>
      </c>
      <c r="AJ46" s="4">
        <v>101.27353600000001</v>
      </c>
      <c r="AK46" s="4">
        <v>636</v>
      </c>
      <c r="AL46" s="4">
        <v>128</v>
      </c>
      <c r="AM46" s="4">
        <v>1565</v>
      </c>
      <c r="AN46" s="4">
        <v>78</v>
      </c>
      <c r="AO46" s="4">
        <v>15.489274999999999</v>
      </c>
      <c r="AP46" s="4">
        <v>4273.8</v>
      </c>
      <c r="AQ46" s="4">
        <v>0</v>
      </c>
      <c r="AR46" s="4">
        <v>15</v>
      </c>
      <c r="AS46" s="4">
        <v>4323</v>
      </c>
      <c r="AT46" s="4">
        <v>2.9550000000000001</v>
      </c>
      <c r="AU46" s="4">
        <v>36.128999999999998</v>
      </c>
      <c r="AV46" s="4">
        <v>1683</v>
      </c>
      <c r="AW46" s="4">
        <v>0</v>
      </c>
      <c r="AX46" s="4">
        <v>0.55000000000000004</v>
      </c>
      <c r="AY46">
        <v>0.73521739130434793</v>
      </c>
      <c r="AZ46" t="s">
        <v>70</v>
      </c>
      <c r="BA46" t="s">
        <v>433</v>
      </c>
      <c r="BB46">
        <v>4</v>
      </c>
      <c r="BC46" t="s">
        <v>437</v>
      </c>
      <c r="BD46">
        <v>3</v>
      </c>
      <c r="BE46">
        <v>44311.29</v>
      </c>
      <c r="BF46">
        <v>9.7756892205124249E-2</v>
      </c>
      <c r="BG46">
        <v>7.1872567269071791E-2</v>
      </c>
      <c r="BH46">
        <v>289595.24599999993</v>
      </c>
      <c r="BI46">
        <v>1.49578905725545E-2</v>
      </c>
      <c r="BJ46">
        <v>1.0997301286169419E-2</v>
      </c>
      <c r="BK46">
        <v>1</v>
      </c>
      <c r="BL46" t="s">
        <v>70</v>
      </c>
      <c r="BM46">
        <v>0</v>
      </c>
      <c r="BN46" t="s">
        <v>507</v>
      </c>
    </row>
    <row r="47" spans="1:66" x14ac:dyDescent="0.25">
      <c r="A47" s="141" t="str">
        <f t="shared" si="35"/>
        <v>도영운수</v>
      </c>
      <c r="B47" s="141" t="str">
        <f t="shared" si="1"/>
        <v>65-1</v>
      </c>
      <c r="C47" s="142" t="str">
        <f t="shared" si="36"/>
        <v>71바5883</v>
      </c>
      <c r="D47" s="130" t="str">
        <f t="shared" si="37"/>
        <v>대형</v>
      </c>
      <c r="E47" s="127" t="str">
        <f t="shared" si="38"/>
        <v>F</v>
      </c>
      <c r="F47" s="149">
        <f t="shared" si="39"/>
        <v>0.76916666666666678</v>
      </c>
      <c r="G47" s="150">
        <f t="shared" si="40"/>
        <v>1.8460000000000001</v>
      </c>
      <c r="H47" s="151">
        <f t="shared" si="41"/>
        <v>2.4</v>
      </c>
      <c r="I47" s="152">
        <f t="shared" si="42"/>
        <v>5550.4080000000004</v>
      </c>
      <c r="J47" s="153">
        <f t="shared" si="43"/>
        <v>2.8738758789884484E-2</v>
      </c>
      <c r="K47" s="153">
        <f t="shared" si="44"/>
        <v>0.36388948224042422</v>
      </c>
      <c r="L47" s="153">
        <f t="shared" si="45"/>
        <v>0.2646652282138538</v>
      </c>
      <c r="M47" s="154">
        <f t="shared" si="46"/>
        <v>14.068</v>
      </c>
      <c r="N47" s="155">
        <f t="shared" si="47"/>
        <v>0.81100000000000005</v>
      </c>
      <c r="O47" s="155">
        <f t="shared" si="48"/>
        <v>18.088999999999999</v>
      </c>
      <c r="P47" s="156">
        <f t="shared" si="49"/>
        <v>0</v>
      </c>
      <c r="Q47" s="157">
        <f t="shared" si="50"/>
        <v>72</v>
      </c>
      <c r="R47" s="158">
        <f t="shared" si="51"/>
        <v>24.459599477544341</v>
      </c>
      <c r="S47" s="143">
        <f t="shared" si="52"/>
        <v>45</v>
      </c>
      <c r="T47" s="143">
        <f t="shared" si="53"/>
        <v>1004</v>
      </c>
      <c r="U47" t="s">
        <v>117</v>
      </c>
      <c r="V47" s="251" t="s">
        <v>122</v>
      </c>
      <c r="W47" t="s">
        <v>117</v>
      </c>
      <c r="X47" s="251" t="s">
        <v>122</v>
      </c>
      <c r="Y47" s="4" t="s">
        <v>243</v>
      </c>
      <c r="Z47" s="4" t="s">
        <v>141</v>
      </c>
      <c r="AA47" s="4" t="s">
        <v>48</v>
      </c>
      <c r="AB47" s="4">
        <v>506</v>
      </c>
      <c r="AC47" s="4">
        <v>5550.4080000000004</v>
      </c>
      <c r="AD47" s="4">
        <v>3006.748</v>
      </c>
      <c r="AE47" s="4">
        <v>1.8460000000000001</v>
      </c>
      <c r="AF47" s="4">
        <v>2.4</v>
      </c>
      <c r="AG47" s="4">
        <v>14.068</v>
      </c>
      <c r="AH47" s="4">
        <v>373.61213400000003</v>
      </c>
      <c r="AI47" s="4">
        <v>10.737149</v>
      </c>
      <c r="AJ47" s="4">
        <v>135.95352600000001</v>
      </c>
      <c r="AK47" s="4">
        <v>1469</v>
      </c>
      <c r="AL47" s="4">
        <v>45</v>
      </c>
      <c r="AM47" s="4">
        <v>1004</v>
      </c>
      <c r="AN47" s="4">
        <v>72</v>
      </c>
      <c r="AO47" s="4">
        <v>14.856069</v>
      </c>
      <c r="AP47" s="4">
        <v>2592.1999999999998</v>
      </c>
      <c r="AQ47" s="4">
        <v>0</v>
      </c>
      <c r="AR47" s="4">
        <v>25</v>
      </c>
      <c r="AS47" s="4">
        <v>9650</v>
      </c>
      <c r="AT47" s="4">
        <v>0.81100000000000005</v>
      </c>
      <c r="AU47" s="4">
        <v>18.088999999999999</v>
      </c>
      <c r="AV47" s="4">
        <v>24328</v>
      </c>
      <c r="AW47" s="4">
        <v>0</v>
      </c>
      <c r="AX47" s="4">
        <v>0.53</v>
      </c>
      <c r="AY47">
        <v>0.76916666666666678</v>
      </c>
      <c r="AZ47" t="s">
        <v>70</v>
      </c>
      <c r="BA47" t="s">
        <v>433</v>
      </c>
      <c r="BB47">
        <v>1</v>
      </c>
      <c r="BC47" t="s">
        <v>438</v>
      </c>
      <c r="BD47">
        <v>7</v>
      </c>
      <c r="BE47">
        <v>44311.29</v>
      </c>
      <c r="BF47">
        <v>0.12525945419327672</v>
      </c>
      <c r="BG47">
        <v>9.6345396850328696E-2</v>
      </c>
      <c r="BH47">
        <v>289595.24599999993</v>
      </c>
      <c r="BI47">
        <v>1.9166088106294402E-2</v>
      </c>
      <c r="BJ47">
        <v>1.4741916101758113E-2</v>
      </c>
      <c r="BK47">
        <v>1</v>
      </c>
      <c r="BL47" t="s">
        <v>70</v>
      </c>
      <c r="BM47">
        <v>0</v>
      </c>
      <c r="BN47" t="s">
        <v>507</v>
      </c>
    </row>
    <row r="48" spans="1:66" x14ac:dyDescent="0.25">
      <c r="A48" s="138" t="str">
        <f t="shared" si="35"/>
        <v>도영운수</v>
      </c>
      <c r="B48" s="138" t="str">
        <f t="shared" si="1"/>
        <v>65-1</v>
      </c>
      <c r="C48" s="139" t="str">
        <f t="shared" si="36"/>
        <v>71바5889</v>
      </c>
      <c r="D48" s="114" t="str">
        <f t="shared" si="37"/>
        <v>대형</v>
      </c>
      <c r="E48" s="111" t="str">
        <f t="shared" si="38"/>
        <v>D</v>
      </c>
      <c r="F48" s="159">
        <f t="shared" si="39"/>
        <v>0.81333333333333335</v>
      </c>
      <c r="G48" s="160">
        <f t="shared" si="40"/>
        <v>1.952</v>
      </c>
      <c r="H48" s="161">
        <f t="shared" si="41"/>
        <v>2.4</v>
      </c>
      <c r="I48" s="162">
        <f t="shared" si="42"/>
        <v>5236.7430000000004</v>
      </c>
      <c r="J48" s="163">
        <f t="shared" si="43"/>
        <v>2.8578606414711508E-2</v>
      </c>
      <c r="K48" s="163">
        <f t="shared" si="44"/>
        <v>0.37749100158962623</v>
      </c>
      <c r="L48" s="163">
        <f t="shared" si="45"/>
        <v>0.17950088442377254</v>
      </c>
      <c r="M48" s="164">
        <f t="shared" si="46"/>
        <v>14.667999999999999</v>
      </c>
      <c r="N48" s="165">
        <f t="shared" si="47"/>
        <v>1.8520000000000001</v>
      </c>
      <c r="O48" s="165">
        <f t="shared" si="48"/>
        <v>20.853000000000002</v>
      </c>
      <c r="P48" s="166">
        <f t="shared" si="49"/>
        <v>0</v>
      </c>
      <c r="Q48" s="167">
        <f t="shared" si="50"/>
        <v>77</v>
      </c>
      <c r="R48" s="168">
        <f t="shared" si="51"/>
        <v>25.634730080066234</v>
      </c>
      <c r="S48" s="140">
        <f t="shared" si="52"/>
        <v>97</v>
      </c>
      <c r="T48" s="140">
        <f t="shared" si="53"/>
        <v>1092</v>
      </c>
      <c r="U48" t="s">
        <v>117</v>
      </c>
      <c r="V48" s="251" t="s">
        <v>122</v>
      </c>
      <c r="W48" t="s">
        <v>117</v>
      </c>
      <c r="X48" s="251" t="s">
        <v>122</v>
      </c>
      <c r="Y48" s="4" t="s">
        <v>244</v>
      </c>
      <c r="Z48" s="4" t="s">
        <v>141</v>
      </c>
      <c r="AA48" s="4" t="s">
        <v>48</v>
      </c>
      <c r="AB48" s="4">
        <v>506</v>
      </c>
      <c r="AC48" s="4">
        <v>5236.7430000000004</v>
      </c>
      <c r="AD48" s="4">
        <v>2682.27</v>
      </c>
      <c r="AE48" s="4">
        <v>1.952</v>
      </c>
      <c r="AF48" s="4">
        <v>2.4</v>
      </c>
      <c r="AG48" s="4">
        <v>14.667999999999999</v>
      </c>
      <c r="AH48" s="4">
        <v>343.95130599999999</v>
      </c>
      <c r="AI48" s="4">
        <v>9.8296489999999999</v>
      </c>
      <c r="AJ48" s="4">
        <v>129.83852300000001</v>
      </c>
      <c r="AK48" s="4">
        <v>940</v>
      </c>
      <c r="AL48" s="4">
        <v>97</v>
      </c>
      <c r="AM48" s="4">
        <v>1092</v>
      </c>
      <c r="AN48" s="4">
        <v>77</v>
      </c>
      <c r="AO48" s="4">
        <v>15.225244999999999</v>
      </c>
      <c r="AP48" s="4">
        <v>5192.2</v>
      </c>
      <c r="AQ48" s="4">
        <v>0</v>
      </c>
      <c r="AR48" s="4">
        <v>25</v>
      </c>
      <c r="AS48" s="4">
        <v>7551</v>
      </c>
      <c r="AT48" s="4">
        <v>1.8520000000000001</v>
      </c>
      <c r="AU48" s="4">
        <v>20.853000000000002</v>
      </c>
      <c r="AV48" s="4">
        <v>17977</v>
      </c>
      <c r="AW48" s="4">
        <v>0</v>
      </c>
      <c r="AX48" s="4">
        <v>0.55000000000000004</v>
      </c>
      <c r="AY48">
        <v>0.81333333333333335</v>
      </c>
      <c r="AZ48" t="s">
        <v>67</v>
      </c>
      <c r="BA48" t="s">
        <v>433</v>
      </c>
      <c r="BB48">
        <v>3</v>
      </c>
      <c r="BC48" t="s">
        <v>439</v>
      </c>
      <c r="BD48">
        <v>5</v>
      </c>
      <c r="BE48">
        <v>44311.29</v>
      </c>
      <c r="BF48">
        <v>0.11818078417486831</v>
      </c>
      <c r="BG48">
        <v>9.6120371128892892E-2</v>
      </c>
      <c r="BH48">
        <v>289595.24599999993</v>
      </c>
      <c r="BI48">
        <v>1.8082972950460664E-2</v>
      </c>
      <c r="BJ48">
        <v>1.4707484666374674E-2</v>
      </c>
      <c r="BK48">
        <v>1</v>
      </c>
      <c r="BL48" t="s">
        <v>70</v>
      </c>
      <c r="BM48">
        <v>1</v>
      </c>
      <c r="BN48" t="s">
        <v>505</v>
      </c>
    </row>
    <row r="49" spans="1:66" x14ac:dyDescent="0.25">
      <c r="A49" s="141" t="str">
        <f t="shared" si="35"/>
        <v>도영운수</v>
      </c>
      <c r="B49" s="141" t="str">
        <f t="shared" si="1"/>
        <v>65-1</v>
      </c>
      <c r="C49" s="142" t="str">
        <f t="shared" si="36"/>
        <v>71바5891</v>
      </c>
      <c r="D49" s="130" t="str">
        <f t="shared" si="37"/>
        <v>대형</v>
      </c>
      <c r="E49" s="127" t="str">
        <f t="shared" si="38"/>
        <v>F</v>
      </c>
      <c r="F49" s="149">
        <f t="shared" si="39"/>
        <v>0.72083333333333333</v>
      </c>
      <c r="G49" s="150">
        <f t="shared" si="40"/>
        <v>1.73</v>
      </c>
      <c r="H49" s="151">
        <f t="shared" si="41"/>
        <v>2.4</v>
      </c>
      <c r="I49" s="152">
        <f t="shared" si="42"/>
        <v>5408.2579999999998</v>
      </c>
      <c r="J49" s="153">
        <f t="shared" si="43"/>
        <v>1.7185712007872354E-2</v>
      </c>
      <c r="K49" s="153">
        <f t="shared" si="44"/>
        <v>0.35728421341985706</v>
      </c>
      <c r="L49" s="153">
        <f t="shared" si="45"/>
        <v>0.17769122700877066</v>
      </c>
      <c r="M49" s="154">
        <f t="shared" si="46"/>
        <v>16.856000000000002</v>
      </c>
      <c r="N49" s="155">
        <f t="shared" si="47"/>
        <v>0.499</v>
      </c>
      <c r="O49" s="155">
        <f t="shared" si="48"/>
        <v>32.691000000000003</v>
      </c>
      <c r="P49" s="156">
        <f t="shared" si="49"/>
        <v>0</v>
      </c>
      <c r="Q49" s="157">
        <f t="shared" si="50"/>
        <v>75</v>
      </c>
      <c r="R49" s="158">
        <f t="shared" si="51"/>
        <v>25.007734433563193</v>
      </c>
      <c r="S49" s="143">
        <f t="shared" si="52"/>
        <v>27</v>
      </c>
      <c r="T49" s="143">
        <f t="shared" si="53"/>
        <v>1768</v>
      </c>
      <c r="U49" t="s">
        <v>117</v>
      </c>
      <c r="V49" s="251" t="s">
        <v>122</v>
      </c>
      <c r="W49" t="s">
        <v>117</v>
      </c>
      <c r="X49" s="251" t="s">
        <v>122</v>
      </c>
      <c r="Y49" s="4" t="s">
        <v>526</v>
      </c>
      <c r="Z49" s="4" t="s">
        <v>141</v>
      </c>
      <c r="AA49" s="4" t="s">
        <v>48</v>
      </c>
      <c r="AB49" s="4">
        <v>506</v>
      </c>
      <c r="AC49" s="4">
        <v>5408.2579999999998</v>
      </c>
      <c r="AD49" s="4">
        <v>3126.0949999999998</v>
      </c>
      <c r="AE49" s="4">
        <v>1.73</v>
      </c>
      <c r="AF49" s="4">
        <v>2.4</v>
      </c>
      <c r="AG49" s="4">
        <v>16.856000000000002</v>
      </c>
      <c r="AH49" s="4">
        <v>345.72824200000002</v>
      </c>
      <c r="AI49" s="4">
        <v>5.941586</v>
      </c>
      <c r="AJ49" s="4">
        <v>123.52324299999999</v>
      </c>
      <c r="AK49" s="4">
        <v>961</v>
      </c>
      <c r="AL49" s="4">
        <v>27</v>
      </c>
      <c r="AM49" s="4">
        <v>1768</v>
      </c>
      <c r="AN49" s="4">
        <v>75</v>
      </c>
      <c r="AO49" s="4">
        <v>15.643089</v>
      </c>
      <c r="AP49" s="4">
        <v>3062.3</v>
      </c>
      <c r="AQ49" s="4">
        <v>0</v>
      </c>
      <c r="AR49" s="4">
        <v>11</v>
      </c>
      <c r="AS49" s="4">
        <v>2462</v>
      </c>
      <c r="AT49" s="4">
        <v>0.499</v>
      </c>
      <c r="AU49" s="4">
        <v>32.691000000000003</v>
      </c>
      <c r="AV49" s="4">
        <v>41676</v>
      </c>
      <c r="AW49" s="4">
        <v>0</v>
      </c>
      <c r="AX49" s="4">
        <v>0.55000000000000004</v>
      </c>
      <c r="AY49">
        <v>0.72083333333333333</v>
      </c>
      <c r="AZ49" t="s">
        <v>70</v>
      </c>
      <c r="BA49" t="s">
        <v>433</v>
      </c>
      <c r="BB49">
        <v>5</v>
      </c>
      <c r="BC49" t="s">
        <v>527</v>
      </c>
      <c r="BD49">
        <v>14</v>
      </c>
      <c r="BE49">
        <v>44311.29</v>
      </c>
      <c r="BF49">
        <v>0.12205146814728254</v>
      </c>
      <c r="BG49">
        <v>8.7978766622832827E-2</v>
      </c>
      <c r="BH49">
        <v>289595.24599999993</v>
      </c>
      <c r="BI49">
        <v>1.8675230600988531E-2</v>
      </c>
      <c r="BJ49">
        <v>1.3461728724879232E-2</v>
      </c>
      <c r="BK49">
        <v>1</v>
      </c>
      <c r="BL49" t="s">
        <v>70</v>
      </c>
      <c r="BM49">
        <v>0</v>
      </c>
      <c r="BN49" t="s">
        <v>507</v>
      </c>
    </row>
    <row r="50" spans="1:66" x14ac:dyDescent="0.25">
      <c r="A50" s="138" t="str">
        <f t="shared" si="35"/>
        <v>도영운수</v>
      </c>
      <c r="B50" s="138" t="str">
        <f t="shared" si="1"/>
        <v>65-1</v>
      </c>
      <c r="C50" s="139" t="str">
        <f t="shared" si="36"/>
        <v>71바5893</v>
      </c>
      <c r="D50" s="114" t="str">
        <f t="shared" si="37"/>
        <v>대형</v>
      </c>
      <c r="E50" s="111" t="str">
        <f t="shared" si="38"/>
        <v>D</v>
      </c>
      <c r="F50" s="159">
        <f t="shared" si="39"/>
        <v>0.80478260869565221</v>
      </c>
      <c r="G50" s="160">
        <f t="shared" si="40"/>
        <v>1.851</v>
      </c>
      <c r="H50" s="161">
        <f t="shared" si="41"/>
        <v>2.2999999999999998</v>
      </c>
      <c r="I50" s="162">
        <f t="shared" si="42"/>
        <v>5461.4210000000003</v>
      </c>
      <c r="J50" s="163">
        <f t="shared" si="43"/>
        <v>6.8557114137718696E-3</v>
      </c>
      <c r="K50" s="163">
        <f t="shared" si="44"/>
        <v>0.37364352184135285</v>
      </c>
      <c r="L50" s="163">
        <f t="shared" si="45"/>
        <v>0.26128730965805419</v>
      </c>
      <c r="M50" s="164">
        <f t="shared" si="46"/>
        <v>15.930999999999999</v>
      </c>
      <c r="N50" s="165">
        <f t="shared" si="47"/>
        <v>1.1719999999999999</v>
      </c>
      <c r="O50" s="165">
        <f t="shared" si="48"/>
        <v>35.850999999999999</v>
      </c>
      <c r="P50" s="166">
        <f t="shared" si="49"/>
        <v>0</v>
      </c>
      <c r="Q50" s="167">
        <f t="shared" si="50"/>
        <v>76</v>
      </c>
      <c r="R50" s="168">
        <f t="shared" si="51"/>
        <v>25.719521739858539</v>
      </c>
      <c r="S50" s="140">
        <f t="shared" si="52"/>
        <v>64</v>
      </c>
      <c r="T50" s="140">
        <f t="shared" si="53"/>
        <v>1958</v>
      </c>
      <c r="U50" t="s">
        <v>117</v>
      </c>
      <c r="V50" s="251" t="s">
        <v>122</v>
      </c>
      <c r="W50" t="s">
        <v>117</v>
      </c>
      <c r="X50" s="251" t="s">
        <v>122</v>
      </c>
      <c r="Y50" s="4" t="s">
        <v>245</v>
      </c>
      <c r="Z50" s="4" t="s">
        <v>141</v>
      </c>
      <c r="AA50" s="4" t="s">
        <v>48</v>
      </c>
      <c r="AB50" s="4">
        <v>506</v>
      </c>
      <c r="AC50" s="4">
        <v>5461.4210000000003</v>
      </c>
      <c r="AD50" s="4">
        <v>2951.0210000000002</v>
      </c>
      <c r="AE50" s="4">
        <v>1.851</v>
      </c>
      <c r="AF50" s="4">
        <v>2.2999999999999998</v>
      </c>
      <c r="AG50" s="4">
        <v>15.930999999999999</v>
      </c>
      <c r="AH50" s="4">
        <v>342.76851199999999</v>
      </c>
      <c r="AI50" s="4">
        <v>2.3499219999999998</v>
      </c>
      <c r="AJ50" s="4">
        <v>128.07323400000001</v>
      </c>
      <c r="AK50" s="4">
        <v>1427</v>
      </c>
      <c r="AL50" s="4">
        <v>64</v>
      </c>
      <c r="AM50" s="4">
        <v>1958</v>
      </c>
      <c r="AN50" s="4">
        <v>76</v>
      </c>
      <c r="AO50" s="4">
        <v>15.933263</v>
      </c>
      <c r="AP50" s="4">
        <v>4448.2</v>
      </c>
      <c r="AQ50" s="4">
        <v>0</v>
      </c>
      <c r="AR50" s="4">
        <v>7</v>
      </c>
      <c r="AS50" s="4">
        <v>1901</v>
      </c>
      <c r="AT50" s="4">
        <v>1.1719999999999999</v>
      </c>
      <c r="AU50" s="4">
        <v>35.850999999999999</v>
      </c>
      <c r="AV50" s="4">
        <v>46666</v>
      </c>
      <c r="AW50" s="4">
        <v>0</v>
      </c>
      <c r="AX50" s="4">
        <v>0.55000000000000004</v>
      </c>
      <c r="AY50">
        <v>0.80478260869565221</v>
      </c>
      <c r="AZ50" t="s">
        <v>67</v>
      </c>
      <c r="BA50" t="s">
        <v>433</v>
      </c>
      <c r="BB50">
        <v>4</v>
      </c>
      <c r="BC50" t="s">
        <v>528</v>
      </c>
      <c r="BD50">
        <v>6</v>
      </c>
      <c r="BE50">
        <v>44311.29</v>
      </c>
      <c r="BF50">
        <v>0.12325123010411117</v>
      </c>
      <c r="BG50">
        <v>9.9190446488134687E-2</v>
      </c>
      <c r="BH50">
        <v>289595.24599999993</v>
      </c>
      <c r="BI50">
        <v>1.8858807509568032E-2</v>
      </c>
      <c r="BJ50">
        <v>1.5177240304439317E-2</v>
      </c>
      <c r="BK50">
        <v>1</v>
      </c>
      <c r="BL50" t="s">
        <v>70</v>
      </c>
      <c r="BM50">
        <v>1</v>
      </c>
      <c r="BN50" t="s">
        <v>505</v>
      </c>
    </row>
    <row r="51" spans="1:66" x14ac:dyDescent="0.25">
      <c r="A51" s="141" t="str">
        <f t="shared" si="35"/>
        <v>도영운수</v>
      </c>
      <c r="B51" s="141" t="str">
        <f t="shared" si="1"/>
        <v>65-1</v>
      </c>
      <c r="C51" s="142" t="str">
        <f t="shared" si="36"/>
        <v>71바5895</v>
      </c>
      <c r="D51" s="130" t="str">
        <f t="shared" si="37"/>
        <v>대형</v>
      </c>
      <c r="E51" s="127" t="str">
        <f t="shared" si="38"/>
        <v>F</v>
      </c>
      <c r="F51" s="149">
        <f t="shared" si="39"/>
        <v>0.74208333333333332</v>
      </c>
      <c r="G51" s="150">
        <f t="shared" si="40"/>
        <v>1.7809999999999999</v>
      </c>
      <c r="H51" s="151">
        <f t="shared" si="41"/>
        <v>2.4</v>
      </c>
      <c r="I51" s="152">
        <f t="shared" si="42"/>
        <v>5510.8029999999999</v>
      </c>
      <c r="J51" s="153">
        <f t="shared" si="43"/>
        <v>3.1315429656451454E-2</v>
      </c>
      <c r="K51" s="153">
        <f t="shared" si="44"/>
        <v>0.37098973216838999</v>
      </c>
      <c r="L51" s="153">
        <f t="shared" si="45"/>
        <v>0.18581684012293673</v>
      </c>
      <c r="M51" s="154">
        <f t="shared" si="46"/>
        <v>16.04</v>
      </c>
      <c r="N51" s="155">
        <f t="shared" si="47"/>
        <v>5.2619999999999996</v>
      </c>
      <c r="O51" s="155">
        <f t="shared" si="48"/>
        <v>38.325000000000003</v>
      </c>
      <c r="P51" s="156">
        <f t="shared" si="49"/>
        <v>0</v>
      </c>
      <c r="Q51" s="157">
        <f t="shared" si="50"/>
        <v>76</v>
      </c>
      <c r="R51" s="158">
        <f t="shared" si="51"/>
        <v>25.323173336898467</v>
      </c>
      <c r="S51" s="143">
        <f t="shared" si="52"/>
        <v>290</v>
      </c>
      <c r="T51" s="143">
        <f t="shared" si="53"/>
        <v>2112</v>
      </c>
      <c r="U51" t="s">
        <v>117</v>
      </c>
      <c r="V51" s="251" t="s">
        <v>122</v>
      </c>
      <c r="W51" t="s">
        <v>117</v>
      </c>
      <c r="X51" s="251" t="s">
        <v>122</v>
      </c>
      <c r="Y51" s="4" t="s">
        <v>529</v>
      </c>
      <c r="Z51" s="4" t="s">
        <v>141</v>
      </c>
      <c r="AA51" s="4" t="s">
        <v>48</v>
      </c>
      <c r="AB51" s="4">
        <v>506</v>
      </c>
      <c r="AC51" s="4">
        <v>5510.8029999999999</v>
      </c>
      <c r="AD51" s="4">
        <v>3094.8069999999998</v>
      </c>
      <c r="AE51" s="4">
        <v>1.7809999999999999</v>
      </c>
      <c r="AF51" s="4">
        <v>2.4</v>
      </c>
      <c r="AG51" s="4">
        <v>16.04</v>
      </c>
      <c r="AH51" s="4">
        <v>364.097128</v>
      </c>
      <c r="AI51" s="4">
        <v>11.401858000000001</v>
      </c>
      <c r="AJ51" s="4">
        <v>135.07629600000001</v>
      </c>
      <c r="AK51" s="4">
        <v>1024</v>
      </c>
      <c r="AL51" s="4">
        <v>290</v>
      </c>
      <c r="AM51" s="4">
        <v>2112</v>
      </c>
      <c r="AN51" s="4">
        <v>76</v>
      </c>
      <c r="AO51" s="4">
        <v>15.135529</v>
      </c>
      <c r="AP51" s="4">
        <v>3712.1</v>
      </c>
      <c r="AQ51" s="4">
        <v>0</v>
      </c>
      <c r="AR51" s="4">
        <v>22</v>
      </c>
      <c r="AS51" s="4">
        <v>5005</v>
      </c>
      <c r="AT51" s="4">
        <v>5.2619999999999996</v>
      </c>
      <c r="AU51" s="4">
        <v>38.325000000000003</v>
      </c>
      <c r="AV51" s="4">
        <v>31756</v>
      </c>
      <c r="AW51" s="4">
        <v>0</v>
      </c>
      <c r="AX51" s="4">
        <v>0.54</v>
      </c>
      <c r="AY51">
        <v>0.74208333333333332</v>
      </c>
      <c r="AZ51" t="s">
        <v>70</v>
      </c>
      <c r="BA51" t="s">
        <v>433</v>
      </c>
      <c r="BB51">
        <v>3</v>
      </c>
      <c r="BC51" t="s">
        <v>436</v>
      </c>
      <c r="BD51">
        <v>3</v>
      </c>
      <c r="BE51">
        <v>44311.29</v>
      </c>
      <c r="BF51">
        <v>0.12436566391996261</v>
      </c>
      <c r="BG51">
        <v>9.2289686433938922E-2</v>
      </c>
      <c r="BH51">
        <v>289595.24599999993</v>
      </c>
      <c r="BI51">
        <v>1.9029328264594515E-2</v>
      </c>
      <c r="BJ51">
        <v>1.4121347349684512E-2</v>
      </c>
      <c r="BK51">
        <v>1</v>
      </c>
      <c r="BL51" t="s">
        <v>70</v>
      </c>
      <c r="BM51">
        <v>0</v>
      </c>
      <c r="BN51" t="s">
        <v>507</v>
      </c>
    </row>
    <row r="52" spans="1:66" x14ac:dyDescent="0.25">
      <c r="A52" s="138" t="str">
        <f t="shared" si="35"/>
        <v>도영운수</v>
      </c>
      <c r="B52" s="138" t="str">
        <f t="shared" si="1"/>
        <v>65-1</v>
      </c>
      <c r="C52" s="139" t="str">
        <f t="shared" si="36"/>
        <v>71바5896</v>
      </c>
      <c r="D52" s="114" t="str">
        <f t="shared" si="37"/>
        <v>대형</v>
      </c>
      <c r="E52" s="111" t="str">
        <f t="shared" si="38"/>
        <v>F</v>
      </c>
      <c r="F52" s="159">
        <f t="shared" si="39"/>
        <v>0.7586956521739131</v>
      </c>
      <c r="G52" s="160">
        <f t="shared" si="40"/>
        <v>1.7450000000000001</v>
      </c>
      <c r="H52" s="161">
        <f t="shared" si="41"/>
        <v>2.2999999999999998</v>
      </c>
      <c r="I52" s="162">
        <f t="shared" si="42"/>
        <v>5009.8140000000003</v>
      </c>
      <c r="J52" s="163">
        <f t="shared" si="43"/>
        <v>3.8089214239768659E-2</v>
      </c>
      <c r="K52" s="163">
        <f t="shared" si="44"/>
        <v>0.38124426218433638</v>
      </c>
      <c r="L52" s="163">
        <f t="shared" si="45"/>
        <v>0.15649283586177051</v>
      </c>
      <c r="M52" s="164">
        <f t="shared" si="46"/>
        <v>18.277000000000001</v>
      </c>
      <c r="N52" s="165">
        <f t="shared" si="47"/>
        <v>2.6749999999999998</v>
      </c>
      <c r="O52" s="165">
        <f t="shared" si="48"/>
        <v>31.917000000000002</v>
      </c>
      <c r="P52" s="166">
        <f t="shared" si="49"/>
        <v>0</v>
      </c>
      <c r="Q52" s="167">
        <f t="shared" si="50"/>
        <v>75</v>
      </c>
      <c r="R52" s="168">
        <f t="shared" si="51"/>
        <v>25.796331155915137</v>
      </c>
      <c r="S52" s="140">
        <f t="shared" si="52"/>
        <v>134</v>
      </c>
      <c r="T52" s="140">
        <f t="shared" si="53"/>
        <v>1599</v>
      </c>
      <c r="U52" t="s">
        <v>117</v>
      </c>
      <c r="V52" t="s">
        <v>122</v>
      </c>
      <c r="W52" t="s">
        <v>117</v>
      </c>
      <c r="X52" s="4" t="s">
        <v>122</v>
      </c>
      <c r="Y52" s="4" t="s">
        <v>246</v>
      </c>
      <c r="Z52" s="4" t="s">
        <v>141</v>
      </c>
      <c r="AA52" s="4" t="s">
        <v>48</v>
      </c>
      <c r="AB52" s="4">
        <v>506</v>
      </c>
      <c r="AC52" s="4">
        <v>5009.8140000000003</v>
      </c>
      <c r="AD52" s="4">
        <v>2870.616</v>
      </c>
      <c r="AE52" s="4">
        <v>1.7450000000000001</v>
      </c>
      <c r="AF52" s="4">
        <v>2.2999999999999998</v>
      </c>
      <c r="AG52" s="4">
        <v>18.277000000000001</v>
      </c>
      <c r="AH52" s="4">
        <v>334.45436599999999</v>
      </c>
      <c r="AI52" s="4">
        <v>12.739103999999999</v>
      </c>
      <c r="AJ52" s="4">
        <v>127.508808</v>
      </c>
      <c r="AK52" s="4">
        <v>784</v>
      </c>
      <c r="AL52" s="4">
        <v>134</v>
      </c>
      <c r="AM52" s="4">
        <v>1599</v>
      </c>
      <c r="AN52" s="4">
        <v>75</v>
      </c>
      <c r="AO52" s="4">
        <v>14.979065</v>
      </c>
      <c r="AP52" s="4">
        <v>4741.7</v>
      </c>
      <c r="AQ52" s="4">
        <v>0</v>
      </c>
      <c r="AR52" s="4">
        <v>25</v>
      </c>
      <c r="AS52" s="4">
        <v>9338</v>
      </c>
      <c r="AT52" s="4">
        <v>2.6749999999999998</v>
      </c>
      <c r="AU52" s="4">
        <v>31.917000000000002</v>
      </c>
      <c r="AV52" s="4">
        <v>335</v>
      </c>
      <c r="AW52" s="4">
        <v>0</v>
      </c>
      <c r="AX52" s="4">
        <v>0.56999999999999995</v>
      </c>
      <c r="AY52">
        <v>0.7586956521739131</v>
      </c>
      <c r="AZ52" t="s">
        <v>70</v>
      </c>
      <c r="BA52" t="s">
        <v>433</v>
      </c>
      <c r="BB52">
        <v>2</v>
      </c>
      <c r="BC52" t="s">
        <v>435</v>
      </c>
      <c r="BD52">
        <v>1</v>
      </c>
      <c r="BE52">
        <v>44311.29</v>
      </c>
      <c r="BF52">
        <v>0.11305953855101036</v>
      </c>
      <c r="BG52">
        <v>8.5777780335440479E-2</v>
      </c>
      <c r="BH52">
        <v>289595.24599999993</v>
      </c>
      <c r="BI52">
        <v>1.7299365473699806E-2</v>
      </c>
      <c r="BJ52">
        <v>1.3124953370263549E-2</v>
      </c>
      <c r="BK52">
        <v>1</v>
      </c>
      <c r="BL52" t="s">
        <v>70</v>
      </c>
      <c r="BM52">
        <v>0</v>
      </c>
      <c r="BN52" t="s">
        <v>507</v>
      </c>
    </row>
    <row r="53" spans="1:66" x14ac:dyDescent="0.25">
      <c r="A53" s="141" t="str">
        <f t="shared" ref="A53:A54" si="54">W53</f>
        <v>도영운수</v>
      </c>
      <c r="B53" s="141" t="str">
        <f t="shared" si="1"/>
        <v>순환46</v>
      </c>
      <c r="C53" s="142" t="str">
        <f t="shared" ref="C53:C54" si="55">Y53</f>
        <v>70바3903</v>
      </c>
      <c r="D53" s="130" t="str">
        <f t="shared" ref="D53:D54" si="56">Z53</f>
        <v>중형</v>
      </c>
      <c r="E53" s="127" t="str">
        <f t="shared" ref="E53:E54" si="57">AZ53</f>
        <v>F</v>
      </c>
      <c r="F53" s="149">
        <f t="shared" ref="F53:F54" si="58">G53/H53</f>
        <v>0.67678571428571432</v>
      </c>
      <c r="G53" s="150">
        <f t="shared" ref="G53:G54" si="59">AE53</f>
        <v>1.895</v>
      </c>
      <c r="H53" s="151">
        <f t="shared" ref="H53:H54" si="60">AF53</f>
        <v>2.8</v>
      </c>
      <c r="I53" s="152">
        <f t="shared" ref="I53:I54" si="61">AC53</f>
        <v>4544.2510000000002</v>
      </c>
      <c r="J53" s="153">
        <f t="shared" ref="J53:J54" si="62">AI53/AH53</f>
        <v>3.0751333461168363E-2</v>
      </c>
      <c r="K53" s="153">
        <f t="shared" ref="K53:K54" si="63">AJ53/AH53</f>
        <v>0.4039975603097728</v>
      </c>
      <c r="L53" s="153">
        <f t="shared" ref="L53:L54" si="64">AK53/AC53</f>
        <v>0.24888590000860428</v>
      </c>
      <c r="M53" s="154">
        <f t="shared" ref="M53:M54" si="65">AG53</f>
        <v>14.802</v>
      </c>
      <c r="N53" s="155">
        <f t="shared" ref="N53:N54" si="66">IF(AW53=0,AT53,"속도계이상")</f>
        <v>4.3999999999999997E-2</v>
      </c>
      <c r="O53" s="155">
        <f t="shared" ref="O53:O54" si="67">IF(AW53=0,AU53,"속도계이상")</f>
        <v>8.4719999999999995</v>
      </c>
      <c r="P53" s="156">
        <f t="shared" ref="P53:P54" si="68">AQ53/60</f>
        <v>0</v>
      </c>
      <c r="Q53" s="157">
        <f t="shared" ref="Q53:Q54" si="69">AN53</f>
        <v>78</v>
      </c>
      <c r="R53" s="158">
        <f t="shared" ref="R53:R54" si="70">AC53/(AH53-AI53-AJ53)</f>
        <v>22.583734285951156</v>
      </c>
      <c r="S53" s="143">
        <f t="shared" ref="S53:S54" si="71">IF(AW53=0,AL53,"속도계이상")</f>
        <v>2</v>
      </c>
      <c r="T53" s="143">
        <f t="shared" ref="T53:T54" si="72">IF(AW53=0,AM53,"속도계이상")</f>
        <v>385</v>
      </c>
      <c r="U53" t="s">
        <v>117</v>
      </c>
      <c r="V53" t="s">
        <v>123</v>
      </c>
      <c r="W53" t="s">
        <v>117</v>
      </c>
      <c r="X53" s="4" t="s">
        <v>123</v>
      </c>
      <c r="Y53" s="4" t="s">
        <v>247</v>
      </c>
      <c r="Z53" s="4" t="s">
        <v>211</v>
      </c>
      <c r="AA53" s="4" t="s">
        <v>48</v>
      </c>
      <c r="AB53" s="4">
        <v>506</v>
      </c>
      <c r="AC53" s="4">
        <v>4544.2510000000002</v>
      </c>
      <c r="AD53" s="4">
        <v>2397.4569999999999</v>
      </c>
      <c r="AE53" s="4">
        <v>1.895</v>
      </c>
      <c r="AF53" s="4">
        <v>2.8</v>
      </c>
      <c r="AG53" s="4">
        <v>14.802</v>
      </c>
      <c r="AH53" s="4">
        <v>355.97962000000001</v>
      </c>
      <c r="AI53" s="4">
        <v>10.946847999999999</v>
      </c>
      <c r="AJ53" s="4">
        <v>143.814898</v>
      </c>
      <c r="AK53" s="4">
        <v>1131</v>
      </c>
      <c r="AL53" s="4">
        <v>2</v>
      </c>
      <c r="AM53" s="4">
        <v>385</v>
      </c>
      <c r="AN53" s="4">
        <v>78</v>
      </c>
      <c r="AO53" s="4">
        <v>12.76548</v>
      </c>
      <c r="AP53" s="4">
        <v>1439.8</v>
      </c>
      <c r="AQ53" s="4">
        <v>0</v>
      </c>
      <c r="AR53" s="4">
        <v>9</v>
      </c>
      <c r="AS53" s="4">
        <v>870</v>
      </c>
      <c r="AT53" s="4">
        <v>4.3999999999999997E-2</v>
      </c>
      <c r="AU53" s="4">
        <v>8.4719999999999995</v>
      </c>
      <c r="AV53" s="4">
        <v>40644</v>
      </c>
      <c r="AW53" s="4">
        <v>0</v>
      </c>
      <c r="AX53" s="4">
        <v>0.61</v>
      </c>
      <c r="AY53">
        <v>0.67678571428571432</v>
      </c>
      <c r="AZ53" t="s">
        <v>70</v>
      </c>
      <c r="BA53" t="s">
        <v>248</v>
      </c>
      <c r="BB53">
        <v>6</v>
      </c>
      <c r="BC53" t="s">
        <v>530</v>
      </c>
      <c r="BD53">
        <v>10</v>
      </c>
      <c r="BE53">
        <v>27648.114000000001</v>
      </c>
      <c r="BF53">
        <v>0.16436025256550954</v>
      </c>
      <c r="BG53">
        <v>0.11123667093272878</v>
      </c>
      <c r="BH53">
        <v>289595.24599999993</v>
      </c>
      <c r="BI53">
        <v>1.5691732038999016E-2</v>
      </c>
      <c r="BJ53">
        <v>1.0619940076393978E-2</v>
      </c>
      <c r="BK53">
        <v>1</v>
      </c>
      <c r="BL53" t="s">
        <v>441</v>
      </c>
      <c r="BM53">
        <v>1</v>
      </c>
      <c r="BN53" t="s">
        <v>505</v>
      </c>
    </row>
    <row r="54" spans="1:66" x14ac:dyDescent="0.25">
      <c r="A54" s="138" t="str">
        <f t="shared" si="54"/>
        <v>도영운수</v>
      </c>
      <c r="B54" s="138" t="str">
        <f t="shared" ref="B54:B59" si="73">X54</f>
        <v>순환46</v>
      </c>
      <c r="C54" s="139" t="str">
        <f t="shared" si="55"/>
        <v>70바3904</v>
      </c>
      <c r="D54" s="114" t="str">
        <f t="shared" si="56"/>
        <v>중형</v>
      </c>
      <c r="E54" s="111" t="str">
        <f t="shared" si="57"/>
        <v>F</v>
      </c>
      <c r="F54" s="159">
        <f t="shared" si="58"/>
        <v>0.76035714285714295</v>
      </c>
      <c r="G54" s="160">
        <f t="shared" si="59"/>
        <v>2.129</v>
      </c>
      <c r="H54" s="161">
        <f t="shared" si="60"/>
        <v>2.8</v>
      </c>
      <c r="I54" s="162">
        <f t="shared" si="61"/>
        <v>4181.4669999999996</v>
      </c>
      <c r="J54" s="163">
        <f t="shared" si="62"/>
        <v>1.8347440035216663E-2</v>
      </c>
      <c r="K54" s="163">
        <f t="shared" si="63"/>
        <v>0.39247231770030822</v>
      </c>
      <c r="L54" s="163">
        <f t="shared" si="64"/>
        <v>0.1561652884023717</v>
      </c>
      <c r="M54" s="164">
        <f t="shared" si="65"/>
        <v>11.98</v>
      </c>
      <c r="N54" s="165">
        <f t="shared" si="66"/>
        <v>0</v>
      </c>
      <c r="O54" s="165">
        <f t="shared" si="67"/>
        <v>2.8220000000000001</v>
      </c>
      <c r="P54" s="166">
        <f t="shared" si="68"/>
        <v>0</v>
      </c>
      <c r="Q54" s="167">
        <f t="shared" si="69"/>
        <v>76</v>
      </c>
      <c r="R54" s="168">
        <f t="shared" si="70"/>
        <v>22.080861349119218</v>
      </c>
      <c r="S54" s="140">
        <f t="shared" si="71"/>
        <v>0</v>
      </c>
      <c r="T54" s="140">
        <f t="shared" si="72"/>
        <v>118</v>
      </c>
      <c r="U54" t="s">
        <v>117</v>
      </c>
      <c r="V54" t="s">
        <v>123</v>
      </c>
      <c r="W54" t="s">
        <v>117</v>
      </c>
      <c r="X54" s="4" t="s">
        <v>123</v>
      </c>
      <c r="Y54" s="4" t="s">
        <v>458</v>
      </c>
      <c r="Z54" s="4" t="s">
        <v>211</v>
      </c>
      <c r="AA54" s="4" t="s">
        <v>48</v>
      </c>
      <c r="AB54" s="4">
        <v>506</v>
      </c>
      <c r="AC54" s="4">
        <v>4181.4669999999996</v>
      </c>
      <c r="AD54" s="4">
        <v>1963.998</v>
      </c>
      <c r="AE54" s="4">
        <v>2.129</v>
      </c>
      <c r="AF54" s="4">
        <v>2.8</v>
      </c>
      <c r="AG54" s="4">
        <v>11.98</v>
      </c>
      <c r="AH54" s="4">
        <v>321.41377699999998</v>
      </c>
      <c r="AI54" s="4">
        <v>5.8971200000000001</v>
      </c>
      <c r="AJ54" s="4">
        <v>126.14601</v>
      </c>
      <c r="AK54" s="4">
        <v>653</v>
      </c>
      <c r="AL54" s="4">
        <v>0</v>
      </c>
      <c r="AM54" s="4">
        <v>118</v>
      </c>
      <c r="AN54" s="4">
        <v>76</v>
      </c>
      <c r="AO54" s="4">
        <v>13.009607000000001</v>
      </c>
      <c r="AP54" s="4">
        <v>281</v>
      </c>
      <c r="AQ54" s="4">
        <v>0</v>
      </c>
      <c r="AR54" s="4">
        <v>6</v>
      </c>
      <c r="AS54" s="4">
        <v>2306</v>
      </c>
      <c r="AT54" s="4">
        <v>0</v>
      </c>
      <c r="AU54" s="4">
        <v>2.8220000000000001</v>
      </c>
      <c r="AV54" s="4">
        <v>32130</v>
      </c>
      <c r="AW54" s="4">
        <v>0</v>
      </c>
      <c r="AX54" s="4">
        <v>0.61</v>
      </c>
      <c r="AY54">
        <v>0.76035714285714295</v>
      </c>
      <c r="AZ54" t="s">
        <v>70</v>
      </c>
      <c r="BA54" t="s">
        <v>248</v>
      </c>
      <c r="BB54">
        <v>2</v>
      </c>
      <c r="BC54" t="s">
        <v>399</v>
      </c>
      <c r="BD54">
        <v>12</v>
      </c>
      <c r="BE54">
        <v>27648.114000000001</v>
      </c>
      <c r="BF54">
        <v>0.1512387788910303</v>
      </c>
      <c r="BG54">
        <v>0.11499548580678698</v>
      </c>
      <c r="BH54">
        <v>289595.24599999993</v>
      </c>
      <c r="BI54">
        <v>1.4439004292218253E-2</v>
      </c>
      <c r="BJ54">
        <v>1.0978800049333095E-2</v>
      </c>
      <c r="BK54">
        <v>1</v>
      </c>
      <c r="BL54" t="s">
        <v>70</v>
      </c>
      <c r="BM54">
        <v>0</v>
      </c>
      <c r="BN54" t="s">
        <v>507</v>
      </c>
    </row>
    <row r="55" spans="1:66" x14ac:dyDescent="0.25">
      <c r="A55" s="141" t="str">
        <f t="shared" ref="A55:A59" si="74">W55</f>
        <v>도영운수</v>
      </c>
      <c r="B55" s="141" t="str">
        <f t="shared" si="73"/>
        <v>순환46</v>
      </c>
      <c r="C55" s="142" t="str">
        <f t="shared" ref="C55:C59" si="75">Y55</f>
        <v>70바3905</v>
      </c>
      <c r="D55" s="130" t="str">
        <f t="shared" ref="D55:D59" si="76">Z55</f>
        <v>중형</v>
      </c>
      <c r="E55" s="127" t="str">
        <f t="shared" ref="E55:E59" si="77">AZ55</f>
        <v>F</v>
      </c>
      <c r="F55" s="149">
        <f t="shared" ref="F55:F59" si="78">G55/H55</f>
        <v>0.77821428571428575</v>
      </c>
      <c r="G55" s="150">
        <f t="shared" ref="G55:G59" si="79">AE55</f>
        <v>2.1789999999999998</v>
      </c>
      <c r="H55" s="151">
        <f t="shared" ref="H55:H59" si="80">AF55</f>
        <v>2.8</v>
      </c>
      <c r="I55" s="152">
        <f t="shared" ref="I55:I59" si="81">AC55</f>
        <v>4394.0559999999996</v>
      </c>
      <c r="J55" s="153">
        <f t="shared" ref="J55:J59" si="82">AI55/AH55</f>
        <v>1.0874763160591078E-2</v>
      </c>
      <c r="K55" s="153">
        <f t="shared" ref="K55:K59" si="83">AJ55/AH55</f>
        <v>0.3813719882751383</v>
      </c>
      <c r="L55" s="153">
        <f t="shared" ref="L55:L59" si="84">AK55/AC55</f>
        <v>0.17045754537493379</v>
      </c>
      <c r="M55" s="154">
        <f t="shared" ref="M55:M59" si="85">AG55</f>
        <v>10.644</v>
      </c>
      <c r="N55" s="155">
        <f t="shared" ref="N55:N59" si="86">IF(AW55=0,AT55,"속도계이상")</f>
        <v>4.5999999999999999E-2</v>
      </c>
      <c r="O55" s="155">
        <f t="shared" ref="O55:O59" si="87">IF(AW55=0,AU55,"속도계이상")</f>
        <v>3.641</v>
      </c>
      <c r="P55" s="156">
        <f t="shared" ref="P55:P59" si="88">AQ55/60</f>
        <v>0</v>
      </c>
      <c r="Q55" s="157">
        <f t="shared" ref="Q55:Q59" si="89">AN55</f>
        <v>75</v>
      </c>
      <c r="R55" s="158">
        <f t="shared" ref="R55:R59" si="90">AC55/(AH55-AI55-AJ55)</f>
        <v>21.010609687129424</v>
      </c>
      <c r="S55" s="143">
        <f t="shared" ref="S55:S59" si="91">IF(AW55=0,AL55,"속도계이상")</f>
        <v>2</v>
      </c>
      <c r="T55" s="143">
        <f t="shared" ref="T55:T59" si="92">IF(AW55=0,AM55,"속도계이상")</f>
        <v>160</v>
      </c>
      <c r="U55" t="s">
        <v>117</v>
      </c>
      <c r="V55" t="s">
        <v>123</v>
      </c>
      <c r="W55" t="s">
        <v>117</v>
      </c>
      <c r="X55" s="4" t="s">
        <v>123</v>
      </c>
      <c r="Y55" s="4" t="s">
        <v>249</v>
      </c>
      <c r="Z55" s="4" t="s">
        <v>211</v>
      </c>
      <c r="AA55" s="4" t="s">
        <v>48</v>
      </c>
      <c r="AB55" s="4">
        <v>506</v>
      </c>
      <c r="AC55" s="4">
        <v>4394.0559999999996</v>
      </c>
      <c r="AD55" s="4">
        <v>2016.4829999999999</v>
      </c>
      <c r="AE55" s="4">
        <v>2.1789999999999998</v>
      </c>
      <c r="AF55" s="4">
        <v>2.8</v>
      </c>
      <c r="AG55" s="4">
        <v>10.644</v>
      </c>
      <c r="AH55" s="4">
        <v>344.11186199999997</v>
      </c>
      <c r="AI55" s="4">
        <v>3.7421350000000002</v>
      </c>
      <c r="AJ55" s="4">
        <v>131.23462499999999</v>
      </c>
      <c r="AK55" s="4">
        <v>749</v>
      </c>
      <c r="AL55" s="4">
        <v>2</v>
      </c>
      <c r="AM55" s="4">
        <v>160</v>
      </c>
      <c r="AN55" s="4">
        <v>75</v>
      </c>
      <c r="AO55" s="4">
        <v>12.769266</v>
      </c>
      <c r="AP55" s="4">
        <v>261.10000000000002</v>
      </c>
      <c r="AQ55" s="4">
        <v>0</v>
      </c>
      <c r="AR55" s="4">
        <v>1</v>
      </c>
      <c r="AS55" s="4">
        <v>96</v>
      </c>
      <c r="AT55" s="4">
        <v>4.5999999999999999E-2</v>
      </c>
      <c r="AU55" s="4">
        <v>3.641</v>
      </c>
      <c r="AV55" s="4">
        <v>33780</v>
      </c>
      <c r="AW55" s="4">
        <v>0</v>
      </c>
      <c r="AX55" s="4">
        <v>0.61</v>
      </c>
      <c r="AY55">
        <v>0.77821428571428575</v>
      </c>
      <c r="AZ55" t="s">
        <v>70</v>
      </c>
      <c r="BA55" t="s">
        <v>248</v>
      </c>
      <c r="BB55">
        <v>1</v>
      </c>
      <c r="BC55" t="s">
        <v>400</v>
      </c>
      <c r="BD55">
        <v>8</v>
      </c>
      <c r="BE55">
        <v>27648.114000000001</v>
      </c>
      <c r="BF55">
        <v>0.15892787479102552</v>
      </c>
      <c r="BG55">
        <v>0.12367994256058737</v>
      </c>
      <c r="BH55">
        <v>289595.24599999993</v>
      </c>
      <c r="BI55">
        <v>1.5173094381528628E-2</v>
      </c>
      <c r="BJ55">
        <v>1.1807918806196744E-2</v>
      </c>
      <c r="BK55">
        <v>1</v>
      </c>
      <c r="BL55" t="s">
        <v>70</v>
      </c>
      <c r="BM55">
        <v>0</v>
      </c>
      <c r="BN55" t="s">
        <v>507</v>
      </c>
    </row>
    <row r="56" spans="1:66" x14ac:dyDescent="0.25">
      <c r="A56" s="138" t="str">
        <f t="shared" si="74"/>
        <v>도영운수</v>
      </c>
      <c r="B56" s="138" t="str">
        <f t="shared" si="73"/>
        <v>순환46</v>
      </c>
      <c r="C56" s="139" t="str">
        <f t="shared" si="75"/>
        <v>71바5856</v>
      </c>
      <c r="D56" s="114" t="str">
        <f t="shared" si="76"/>
        <v>중형</v>
      </c>
      <c r="E56" s="111" t="str">
        <f t="shared" si="77"/>
        <v>F</v>
      </c>
      <c r="F56" s="159">
        <f t="shared" si="78"/>
        <v>0.75857142857142867</v>
      </c>
      <c r="G56" s="160">
        <f t="shared" si="79"/>
        <v>2.1240000000000001</v>
      </c>
      <c r="H56" s="161">
        <f t="shared" si="80"/>
        <v>2.8</v>
      </c>
      <c r="I56" s="162">
        <f t="shared" si="81"/>
        <v>4472.8140000000003</v>
      </c>
      <c r="J56" s="163">
        <f t="shared" si="82"/>
        <v>2.7544682341273382E-2</v>
      </c>
      <c r="K56" s="163">
        <f t="shared" si="83"/>
        <v>0.41793871191074489</v>
      </c>
      <c r="L56" s="163">
        <f t="shared" si="84"/>
        <v>0.22178431743417007</v>
      </c>
      <c r="M56" s="164">
        <f t="shared" si="85"/>
        <v>11.323</v>
      </c>
      <c r="N56" s="165">
        <f t="shared" si="86"/>
        <v>0.33500000000000002</v>
      </c>
      <c r="O56" s="165">
        <f t="shared" si="87"/>
        <v>16.812999999999999</v>
      </c>
      <c r="P56" s="166">
        <f t="shared" si="88"/>
        <v>0</v>
      </c>
      <c r="Q56" s="167">
        <f t="shared" si="89"/>
        <v>75</v>
      </c>
      <c r="R56" s="168">
        <f t="shared" si="90"/>
        <v>22.362288508285985</v>
      </c>
      <c r="S56" s="140">
        <f t="shared" si="91"/>
        <v>15</v>
      </c>
      <c r="T56" s="140">
        <f t="shared" si="92"/>
        <v>752</v>
      </c>
      <c r="U56" t="s">
        <v>117</v>
      </c>
      <c r="V56" t="s">
        <v>123</v>
      </c>
      <c r="W56" t="s">
        <v>117</v>
      </c>
      <c r="X56" s="4" t="s">
        <v>123</v>
      </c>
      <c r="Y56" s="4" t="s">
        <v>250</v>
      </c>
      <c r="Z56" s="4" t="s">
        <v>211</v>
      </c>
      <c r="AA56" s="4" t="s">
        <v>48</v>
      </c>
      <c r="AB56" s="4">
        <v>506</v>
      </c>
      <c r="AC56" s="4">
        <v>4472.8140000000003</v>
      </c>
      <c r="AD56" s="4">
        <v>2106.2310000000002</v>
      </c>
      <c r="AE56" s="4">
        <v>2.1240000000000001</v>
      </c>
      <c r="AF56" s="4">
        <v>2.8</v>
      </c>
      <c r="AG56" s="4">
        <v>11.323</v>
      </c>
      <c r="AH56" s="4">
        <v>360.70323400000001</v>
      </c>
      <c r="AI56" s="4">
        <v>9.9354560000000003</v>
      </c>
      <c r="AJ56" s="4">
        <v>150.751845</v>
      </c>
      <c r="AK56" s="4">
        <v>992</v>
      </c>
      <c r="AL56" s="4">
        <v>15</v>
      </c>
      <c r="AM56" s="4">
        <v>752</v>
      </c>
      <c r="AN56" s="4">
        <v>75</v>
      </c>
      <c r="AO56" s="4">
        <v>12.400259999999999</v>
      </c>
      <c r="AP56" s="4">
        <v>1620.1</v>
      </c>
      <c r="AQ56" s="4">
        <v>0</v>
      </c>
      <c r="AR56" s="4">
        <v>27</v>
      </c>
      <c r="AS56" s="4">
        <v>4526</v>
      </c>
      <c r="AT56" s="4">
        <v>0.33500000000000002</v>
      </c>
      <c r="AU56" s="4">
        <v>16.812999999999999</v>
      </c>
      <c r="AV56" s="4">
        <v>1979</v>
      </c>
      <c r="AW56" s="4">
        <v>0</v>
      </c>
      <c r="AX56" s="4">
        <v>0.57999999999999996</v>
      </c>
      <c r="AY56">
        <v>0.75857142857142867</v>
      </c>
      <c r="AZ56" t="s">
        <v>70</v>
      </c>
      <c r="BA56" t="s">
        <v>248</v>
      </c>
      <c r="BB56">
        <v>3</v>
      </c>
      <c r="BC56" t="s">
        <v>442</v>
      </c>
      <c r="BD56">
        <v>10</v>
      </c>
      <c r="BE56">
        <v>27648.114000000001</v>
      </c>
      <c r="BF56">
        <v>0.16177645968907681</v>
      </c>
      <c r="BG56">
        <v>0.12271900013557113</v>
      </c>
      <c r="BH56">
        <v>289595.24599999993</v>
      </c>
      <c r="BI56">
        <v>1.5445053265826061E-2</v>
      </c>
      <c r="BJ56">
        <v>1.1716176120219485E-2</v>
      </c>
      <c r="BK56">
        <v>1</v>
      </c>
      <c r="BL56" t="s">
        <v>70</v>
      </c>
      <c r="BM56">
        <v>0</v>
      </c>
      <c r="BN56" t="s">
        <v>507</v>
      </c>
    </row>
    <row r="57" spans="1:66" x14ac:dyDescent="0.25">
      <c r="A57" s="141" t="str">
        <f t="shared" si="74"/>
        <v>도영운수</v>
      </c>
      <c r="B57" s="141" t="str">
        <f t="shared" si="73"/>
        <v>순환46</v>
      </c>
      <c r="C57" s="142" t="str">
        <f t="shared" si="75"/>
        <v>71바5868</v>
      </c>
      <c r="D57" s="130" t="str">
        <f t="shared" si="76"/>
        <v>중형</v>
      </c>
      <c r="E57" s="127" t="str">
        <f t="shared" si="77"/>
        <v>F</v>
      </c>
      <c r="F57" s="149">
        <f t="shared" si="78"/>
        <v>0.71250000000000013</v>
      </c>
      <c r="G57" s="150">
        <f t="shared" si="79"/>
        <v>1.9950000000000001</v>
      </c>
      <c r="H57" s="151">
        <f t="shared" si="80"/>
        <v>2.8</v>
      </c>
      <c r="I57" s="152">
        <f t="shared" si="81"/>
        <v>4863.2299999999996</v>
      </c>
      <c r="J57" s="153">
        <f t="shared" si="82"/>
        <v>2.2525212964677094E-2</v>
      </c>
      <c r="K57" s="153">
        <f t="shared" si="83"/>
        <v>0.40093831455880119</v>
      </c>
      <c r="L57" s="153">
        <f t="shared" si="84"/>
        <v>0.15236787073611571</v>
      </c>
      <c r="M57" s="154">
        <f t="shared" si="85"/>
        <v>13.265000000000001</v>
      </c>
      <c r="N57" s="155">
        <f t="shared" si="86"/>
        <v>0.123</v>
      </c>
      <c r="O57" s="155">
        <f t="shared" si="87"/>
        <v>16.367999999999999</v>
      </c>
      <c r="P57" s="156">
        <f t="shared" si="88"/>
        <v>0</v>
      </c>
      <c r="Q57" s="157">
        <f t="shared" si="89"/>
        <v>75</v>
      </c>
      <c r="R57" s="158">
        <f t="shared" si="90"/>
        <v>22.084641418241564</v>
      </c>
      <c r="S57" s="143">
        <f t="shared" si="91"/>
        <v>6</v>
      </c>
      <c r="T57" s="143">
        <f t="shared" si="92"/>
        <v>796</v>
      </c>
      <c r="U57" t="s">
        <v>117</v>
      </c>
      <c r="V57" t="s">
        <v>123</v>
      </c>
      <c r="W57" t="s">
        <v>117</v>
      </c>
      <c r="X57" s="4" t="s">
        <v>123</v>
      </c>
      <c r="Y57" s="4" t="s">
        <v>251</v>
      </c>
      <c r="Z57" s="4" t="s">
        <v>211</v>
      </c>
      <c r="AA57" s="4" t="s">
        <v>48</v>
      </c>
      <c r="AB57" s="4">
        <v>506</v>
      </c>
      <c r="AC57" s="4">
        <v>4863.2299999999996</v>
      </c>
      <c r="AD57" s="4">
        <v>2438.2689999999998</v>
      </c>
      <c r="AE57" s="4">
        <v>1.9950000000000001</v>
      </c>
      <c r="AF57" s="4">
        <v>2.8</v>
      </c>
      <c r="AG57" s="4">
        <v>13.265000000000001</v>
      </c>
      <c r="AH57" s="4">
        <v>381.95101699999998</v>
      </c>
      <c r="AI57" s="4">
        <v>8.6035280000000007</v>
      </c>
      <c r="AJ57" s="4">
        <v>153.13879700000001</v>
      </c>
      <c r="AK57" s="4">
        <v>741</v>
      </c>
      <c r="AL57" s="4">
        <v>6</v>
      </c>
      <c r="AM57" s="4">
        <v>796</v>
      </c>
      <c r="AN57" s="4">
        <v>75</v>
      </c>
      <c r="AO57" s="4">
        <v>12.732601000000001</v>
      </c>
      <c r="AP57" s="4">
        <v>1543.5</v>
      </c>
      <c r="AQ57" s="4">
        <v>0</v>
      </c>
      <c r="AR57" s="4">
        <v>25</v>
      </c>
      <c r="AS57" s="4">
        <v>3506</v>
      </c>
      <c r="AT57" s="4">
        <v>0.123</v>
      </c>
      <c r="AU57" s="4">
        <v>16.367999999999999</v>
      </c>
      <c r="AV57" s="4">
        <v>7039</v>
      </c>
      <c r="AW57" s="4">
        <v>0</v>
      </c>
      <c r="AX57" s="4">
        <v>0.61</v>
      </c>
      <c r="AY57">
        <v>0.71250000000000013</v>
      </c>
      <c r="AZ57" t="s">
        <v>70</v>
      </c>
      <c r="BA57" t="s">
        <v>248</v>
      </c>
      <c r="BB57">
        <v>4</v>
      </c>
      <c r="BC57" t="s">
        <v>531</v>
      </c>
      <c r="BD57">
        <v>3</v>
      </c>
      <c r="BE57">
        <v>27648.114000000001</v>
      </c>
      <c r="BF57">
        <v>0.17589735053899153</v>
      </c>
      <c r="BG57">
        <v>0.12532686225903147</v>
      </c>
      <c r="BH57">
        <v>289595.24599999993</v>
      </c>
      <c r="BI57">
        <v>1.6793196943571377E-2</v>
      </c>
      <c r="BJ57">
        <v>1.1965152822294609E-2</v>
      </c>
      <c r="BK57">
        <v>1</v>
      </c>
      <c r="BL57" t="s">
        <v>70</v>
      </c>
      <c r="BM57">
        <v>0</v>
      </c>
      <c r="BN57" t="s">
        <v>507</v>
      </c>
    </row>
    <row r="58" spans="1:66" x14ac:dyDescent="0.25">
      <c r="A58" s="138" t="str">
        <f t="shared" si="74"/>
        <v>도영운수</v>
      </c>
      <c r="B58" s="138" t="str">
        <f t="shared" si="73"/>
        <v>순환46</v>
      </c>
      <c r="C58" s="139" t="str">
        <f t="shared" si="75"/>
        <v>71바5870</v>
      </c>
      <c r="D58" s="114" t="str">
        <f t="shared" si="76"/>
        <v>중형</v>
      </c>
      <c r="E58" s="111" t="str">
        <f t="shared" si="77"/>
        <v>F</v>
      </c>
      <c r="F58" s="159">
        <f t="shared" si="78"/>
        <v>0.68321428571428577</v>
      </c>
      <c r="G58" s="160">
        <f t="shared" si="79"/>
        <v>1.913</v>
      </c>
      <c r="H58" s="161">
        <f t="shared" si="80"/>
        <v>2.8</v>
      </c>
      <c r="I58" s="162">
        <f t="shared" si="81"/>
        <v>5192.2960000000003</v>
      </c>
      <c r="J58" s="163">
        <f t="shared" si="82"/>
        <v>3.2190896236856011E-2</v>
      </c>
      <c r="K58" s="163">
        <f t="shared" si="83"/>
        <v>0.3761946722185035</v>
      </c>
      <c r="L58" s="163">
        <f t="shared" si="84"/>
        <v>0.19124487509957058</v>
      </c>
      <c r="M58" s="164">
        <f t="shared" si="85"/>
        <v>13.465999999999999</v>
      </c>
      <c r="N58" s="165">
        <f t="shared" si="86"/>
        <v>0.13500000000000001</v>
      </c>
      <c r="O58" s="165">
        <f t="shared" si="87"/>
        <v>5.2</v>
      </c>
      <c r="P58" s="166">
        <f t="shared" si="88"/>
        <v>0</v>
      </c>
      <c r="Q58" s="167">
        <f t="shared" si="89"/>
        <v>75</v>
      </c>
      <c r="R58" s="168">
        <f t="shared" si="90"/>
        <v>21.390375124636016</v>
      </c>
      <c r="S58" s="140">
        <f t="shared" si="91"/>
        <v>7</v>
      </c>
      <c r="T58" s="140">
        <f t="shared" si="92"/>
        <v>270</v>
      </c>
      <c r="U58" t="s">
        <v>117</v>
      </c>
      <c r="V58" t="s">
        <v>123</v>
      </c>
      <c r="W58" t="s">
        <v>117</v>
      </c>
      <c r="X58" s="4" t="s">
        <v>123</v>
      </c>
      <c r="Y58" s="4" t="s">
        <v>252</v>
      </c>
      <c r="Z58" s="4" t="s">
        <v>211</v>
      </c>
      <c r="AA58" s="4" t="s">
        <v>48</v>
      </c>
      <c r="AB58" s="4">
        <v>506</v>
      </c>
      <c r="AC58" s="4">
        <v>5192.2960000000003</v>
      </c>
      <c r="AD58" s="4">
        <v>2714.616</v>
      </c>
      <c r="AE58" s="4">
        <v>1.913</v>
      </c>
      <c r="AF58" s="4">
        <v>2.8</v>
      </c>
      <c r="AG58" s="4">
        <v>13.465999999999999</v>
      </c>
      <c r="AH58" s="4">
        <v>410.300723</v>
      </c>
      <c r="AI58" s="4">
        <v>13.207948</v>
      </c>
      <c r="AJ58" s="4">
        <v>154.352946</v>
      </c>
      <c r="AK58" s="4">
        <v>993</v>
      </c>
      <c r="AL58" s="4">
        <v>7</v>
      </c>
      <c r="AM58" s="4">
        <v>270</v>
      </c>
      <c r="AN58" s="4">
        <v>75</v>
      </c>
      <c r="AO58" s="4">
        <v>12.654854</v>
      </c>
      <c r="AP58" s="4">
        <v>968.1</v>
      </c>
      <c r="AQ58" s="4">
        <v>0</v>
      </c>
      <c r="AR58" s="4">
        <v>16</v>
      </c>
      <c r="AS58" s="4">
        <v>3063</v>
      </c>
      <c r="AT58" s="4">
        <v>0.13500000000000001</v>
      </c>
      <c r="AU58" s="4">
        <v>5.2</v>
      </c>
      <c r="AV58" s="4">
        <v>45983</v>
      </c>
      <c r="AW58" s="4">
        <v>0</v>
      </c>
      <c r="AX58" s="4">
        <v>0.61</v>
      </c>
      <c r="AY58">
        <v>0.68321428571428577</v>
      </c>
      <c r="AZ58" t="s">
        <v>70</v>
      </c>
      <c r="BA58" t="s">
        <v>248</v>
      </c>
      <c r="BB58">
        <v>5</v>
      </c>
      <c r="BC58" t="s">
        <v>532</v>
      </c>
      <c r="BD58">
        <v>8</v>
      </c>
      <c r="BE58">
        <v>27648.114000000001</v>
      </c>
      <c r="BF58">
        <v>0.18779928352436626</v>
      </c>
      <c r="BG58">
        <v>0.12830715335075452</v>
      </c>
      <c r="BH58">
        <v>289595.24599999993</v>
      </c>
      <c r="BI58">
        <v>1.792949322103168E-2</v>
      </c>
      <c r="BJ58">
        <v>1.2249685904226289E-2</v>
      </c>
      <c r="BK58">
        <v>1</v>
      </c>
      <c r="BL58" t="s">
        <v>441</v>
      </c>
      <c r="BM58">
        <v>1</v>
      </c>
      <c r="BN58" t="s">
        <v>505</v>
      </c>
    </row>
    <row r="59" spans="1:66" x14ac:dyDescent="0.25">
      <c r="A59" s="141" t="str">
        <f t="shared" si="74"/>
        <v>도영운수</v>
      </c>
      <c r="B59" s="141" t="str">
        <f t="shared" si="73"/>
        <v>예비</v>
      </c>
      <c r="C59" s="142" t="str">
        <f t="shared" si="75"/>
        <v>75아1054</v>
      </c>
      <c r="D59" s="130" t="str">
        <f t="shared" si="76"/>
        <v>대형</v>
      </c>
      <c r="E59" s="127" t="str">
        <f t="shared" si="77"/>
        <v>B</v>
      </c>
      <c r="F59" s="149">
        <f t="shared" si="78"/>
        <v>0.93</v>
      </c>
      <c r="G59" s="150">
        <f t="shared" si="79"/>
        <v>2.4180000000000001</v>
      </c>
      <c r="H59" s="151">
        <f t="shared" si="80"/>
        <v>2.6</v>
      </c>
      <c r="I59" s="152">
        <f t="shared" si="81"/>
        <v>1607.3</v>
      </c>
      <c r="J59" s="153">
        <f t="shared" si="82"/>
        <v>2.2019001290807867E-2</v>
      </c>
      <c r="K59" s="153">
        <f t="shared" si="83"/>
        <v>0.36134331996054231</v>
      </c>
      <c r="L59" s="153">
        <f t="shared" si="84"/>
        <v>0.21029054936850619</v>
      </c>
      <c r="M59" s="154">
        <f t="shared" si="85"/>
        <v>12.263999999999999</v>
      </c>
      <c r="N59" s="155">
        <f t="shared" si="86"/>
        <v>0.747</v>
      </c>
      <c r="O59" s="155">
        <f t="shared" si="87"/>
        <v>32.787999999999997</v>
      </c>
      <c r="P59" s="156">
        <f t="shared" si="88"/>
        <v>0</v>
      </c>
      <c r="Q59" s="157">
        <f t="shared" si="89"/>
        <v>75</v>
      </c>
      <c r="R59" s="158">
        <f t="shared" si="90"/>
        <v>25.882438078968178</v>
      </c>
      <c r="S59" s="143">
        <f t="shared" si="91"/>
        <v>12</v>
      </c>
      <c r="T59" s="143">
        <f t="shared" si="92"/>
        <v>527</v>
      </c>
      <c r="U59" t="s">
        <v>117</v>
      </c>
      <c r="V59" t="s">
        <v>533</v>
      </c>
      <c r="W59" t="s">
        <v>117</v>
      </c>
      <c r="X59" s="4" t="s">
        <v>533</v>
      </c>
      <c r="Y59" s="4" t="s">
        <v>377</v>
      </c>
      <c r="Z59" s="4" t="s">
        <v>141</v>
      </c>
      <c r="AA59" s="4" t="s">
        <v>48</v>
      </c>
      <c r="AB59" s="4">
        <v>506</v>
      </c>
      <c r="AC59" s="4">
        <v>1607.3</v>
      </c>
      <c r="AD59" s="4">
        <v>664.75099999999998</v>
      </c>
      <c r="AE59" s="4">
        <v>2.4180000000000001</v>
      </c>
      <c r="AF59" s="4">
        <v>2.6</v>
      </c>
      <c r="AG59" s="4">
        <v>12.263999999999999</v>
      </c>
      <c r="AH59" s="4">
        <v>100.707474</v>
      </c>
      <c r="AI59" s="4">
        <v>2.2174779999999998</v>
      </c>
      <c r="AJ59" s="4">
        <v>36.389972999999998</v>
      </c>
      <c r="AK59" s="4">
        <v>338</v>
      </c>
      <c r="AL59" s="4">
        <v>12</v>
      </c>
      <c r="AM59" s="4">
        <v>527</v>
      </c>
      <c r="AN59" s="4">
        <v>75</v>
      </c>
      <c r="AO59" s="4">
        <v>15.960086</v>
      </c>
      <c r="AP59" s="4">
        <v>1071.3</v>
      </c>
      <c r="AQ59" s="4">
        <v>0</v>
      </c>
      <c r="AR59" s="4">
        <v>4</v>
      </c>
      <c r="AS59" s="4">
        <v>767</v>
      </c>
      <c r="AT59" s="4">
        <v>0.747</v>
      </c>
      <c r="AU59" s="4">
        <v>32.787999999999997</v>
      </c>
      <c r="AV59" s="4">
        <v>7163</v>
      </c>
      <c r="AW59" s="4">
        <v>0</v>
      </c>
      <c r="AX59" s="4">
        <v>0.6</v>
      </c>
      <c r="AY59">
        <v>0.93</v>
      </c>
      <c r="AZ59" t="s">
        <v>68</v>
      </c>
      <c r="BA59" t="s">
        <v>253</v>
      </c>
      <c r="BB59">
        <v>4</v>
      </c>
      <c r="BC59" t="s">
        <v>534</v>
      </c>
      <c r="BD59">
        <v>11</v>
      </c>
      <c r="BE59">
        <v>1607.3</v>
      </c>
      <c r="BF59">
        <v>1</v>
      </c>
      <c r="BG59">
        <v>0.93</v>
      </c>
      <c r="BH59">
        <v>289595.24599999993</v>
      </c>
      <c r="BI59">
        <v>5.5501601707923075E-3</v>
      </c>
      <c r="BJ59">
        <v>5.1616489588368463E-3</v>
      </c>
      <c r="BK59">
        <v>1</v>
      </c>
      <c r="BL59" t="s">
        <v>69</v>
      </c>
      <c r="BM59">
        <v>1</v>
      </c>
      <c r="BN59" t="s">
        <v>505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68" ht="45" customHeight="1" x14ac:dyDescent="0.25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0" t="s">
        <v>38</v>
      </c>
      <c r="B4" s="121" t="s">
        <v>49</v>
      </c>
      <c r="C4" s="122" t="s">
        <v>142</v>
      </c>
      <c r="D4" s="122" t="s">
        <v>159</v>
      </c>
      <c r="E4" s="123" t="s">
        <v>148</v>
      </c>
      <c r="F4" s="121" t="s">
        <v>152</v>
      </c>
      <c r="G4" s="123" t="s">
        <v>150</v>
      </c>
      <c r="H4" s="123" t="s">
        <v>154</v>
      </c>
      <c r="I4" s="124" t="s">
        <v>156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183</v>
      </c>
      <c r="Q4" s="225" t="s">
        <v>43</v>
      </c>
      <c r="R4" s="225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 x14ac:dyDescent="0.25">
      <c r="A5" s="125" t="str">
        <f>BF5</f>
        <v>도영운수</v>
      </c>
      <c r="B5" s="126">
        <f>IF(BH5="NULL", E5, BH5)</f>
        <v>139</v>
      </c>
      <c r="C5" s="127" t="str">
        <f>BN5</f>
        <v>D</v>
      </c>
      <c r="D5" s="128">
        <f>BM5</f>
        <v>0.82954545454545447</v>
      </c>
      <c r="E5" s="129">
        <f>U5</f>
        <v>139</v>
      </c>
      <c r="F5" s="252" t="str">
        <f>BG5</f>
        <v>523</v>
      </c>
      <c r="G5" s="130" t="str">
        <f>BK5</f>
        <v>70바3907</v>
      </c>
      <c r="H5" s="131">
        <f>BJ5</f>
        <v>1</v>
      </c>
      <c r="I5" s="132">
        <f>BP5</f>
        <v>2860.5790000000002</v>
      </c>
      <c r="J5" s="133">
        <f>AB5/AA5</f>
        <v>1.2696002764935281E-2</v>
      </c>
      <c r="K5" s="133">
        <f>AC5/AA5</f>
        <v>0.33050733683211242</v>
      </c>
      <c r="L5" s="133">
        <f>AD5/I5</f>
        <v>0.29644348224607675</v>
      </c>
      <c r="M5" s="134">
        <f>Z5</f>
        <v>14.093</v>
      </c>
      <c r="N5" s="135">
        <f>AE5*100/W5</f>
        <v>3.880333317136146</v>
      </c>
      <c r="O5" s="135">
        <f>AF5*100/W5</f>
        <v>41.355264091640187</v>
      </c>
      <c r="P5" s="226">
        <f>AK5</f>
        <v>9</v>
      </c>
      <c r="Q5" s="227">
        <f>AE5</f>
        <v>111</v>
      </c>
      <c r="R5" s="227">
        <f>AF5</f>
        <v>1183</v>
      </c>
      <c r="T5">
        <v>506</v>
      </c>
      <c r="U5">
        <v>139</v>
      </c>
      <c r="V5" t="s">
        <v>443</v>
      </c>
      <c r="W5">
        <v>2860.5790000000002</v>
      </c>
      <c r="X5">
        <v>1567.4860000000001</v>
      </c>
      <c r="Y5">
        <v>1.825</v>
      </c>
      <c r="Z5">
        <v>14.093</v>
      </c>
      <c r="AA5">
        <v>173.10495599999999</v>
      </c>
      <c r="AB5">
        <v>2.1977410000000002</v>
      </c>
      <c r="AC5">
        <v>57.212457999999998</v>
      </c>
      <c r="AD5" s="1">
        <v>848</v>
      </c>
      <c r="AE5">
        <v>111</v>
      </c>
      <c r="AF5">
        <v>1183</v>
      </c>
      <c r="AG5">
        <v>70</v>
      </c>
      <c r="AH5">
        <v>16.525113000000001</v>
      </c>
      <c r="AI5">
        <v>520.20000000000005</v>
      </c>
      <c r="AJ5">
        <v>0</v>
      </c>
      <c r="AK5">
        <v>9</v>
      </c>
      <c r="AL5">
        <v>2470</v>
      </c>
      <c r="AM5" t="s">
        <v>444</v>
      </c>
      <c r="AN5" t="s">
        <v>535</v>
      </c>
      <c r="AO5">
        <v>2860.5790000000002</v>
      </c>
      <c r="AR5" t="s">
        <v>117</v>
      </c>
      <c r="AS5" t="s">
        <v>119</v>
      </c>
      <c r="AT5" t="s">
        <v>214</v>
      </c>
      <c r="AU5" t="s">
        <v>443</v>
      </c>
      <c r="AV5" t="s">
        <v>48</v>
      </c>
      <c r="AW5">
        <v>1</v>
      </c>
      <c r="BB5">
        <v>0.82954545454545447</v>
      </c>
      <c r="BC5" t="s">
        <v>67</v>
      </c>
      <c r="BF5" t="s">
        <v>117</v>
      </c>
      <c r="BG5" t="s">
        <v>119</v>
      </c>
      <c r="BH5" t="s">
        <v>443</v>
      </c>
      <c r="BI5">
        <v>139</v>
      </c>
      <c r="BJ5">
        <v>1</v>
      </c>
      <c r="BK5" t="s">
        <v>214</v>
      </c>
      <c r="BL5" t="s">
        <v>176</v>
      </c>
      <c r="BM5">
        <v>0.82954545454545447</v>
      </c>
      <c r="BN5" t="s">
        <v>67</v>
      </c>
      <c r="BO5" t="s">
        <v>181</v>
      </c>
      <c r="BP5">
        <v>2860.5790000000002</v>
      </c>
    </row>
    <row r="6" spans="1:68" ht="16.5" x14ac:dyDescent="0.25">
      <c r="A6" s="109" t="str">
        <f t="shared" ref="A6:A7" si="0">BF6</f>
        <v>도영운수</v>
      </c>
      <c r="B6" s="110">
        <f t="shared" ref="B6:B68" si="1">IF(BH6="NULL", E6, BH6)</f>
        <v>546</v>
      </c>
      <c r="C6" s="111" t="str">
        <f t="shared" ref="C6:C7" si="2">BN6</f>
        <v>F</v>
      </c>
      <c r="D6" s="112">
        <f t="shared" ref="D6:D7" si="3">BM6</f>
        <v>0.77196603762590088</v>
      </c>
      <c r="E6" s="113">
        <f t="shared" ref="E6:E7" si="4">U6</f>
        <v>546</v>
      </c>
      <c r="F6" s="253" t="str">
        <f t="shared" ref="F6:F7" si="5">BG6</f>
        <v>523</v>
      </c>
      <c r="G6" s="114" t="str">
        <f t="shared" ref="G6:G7" si="6">BK6</f>
        <v>71바5884</v>
      </c>
      <c r="H6" s="115">
        <f t="shared" ref="H6:H7" si="7">BJ6</f>
        <v>11</v>
      </c>
      <c r="I6" s="116">
        <f t="shared" ref="I6:I7" si="8">BP6</f>
        <v>3780.1660000000002</v>
      </c>
      <c r="J6" s="117">
        <f t="shared" ref="J6:J7" si="9">AB6/AA6</f>
        <v>2.0234852530724191E-2</v>
      </c>
      <c r="K6" s="117">
        <f t="shared" ref="K6:K7" si="10">AC6/AA6</f>
        <v>0.37930567408755006</v>
      </c>
      <c r="L6" s="117">
        <f t="shared" ref="L6:L7" si="11">AD6/I6</f>
        <v>0.22988408445555036</v>
      </c>
      <c r="M6" s="118">
        <f t="shared" ref="M6:M7" si="12">Z6</f>
        <v>14.411</v>
      </c>
      <c r="N6" s="119">
        <f t="shared" ref="N6:N7" si="13">AE6*100/W6</f>
        <v>0.92588526535607163</v>
      </c>
      <c r="O6" s="119">
        <f t="shared" ref="O6:O7" si="14">AF6*100/W6</f>
        <v>39.389804574719733</v>
      </c>
      <c r="P6" s="228">
        <f t="shared" ref="P6:P7" si="15">AK6</f>
        <v>12</v>
      </c>
      <c r="Q6" s="229">
        <f t="shared" ref="Q6:Q7" si="16">AE6</f>
        <v>35</v>
      </c>
      <c r="R6" s="229">
        <f t="shared" ref="R6:R7" si="17">AF6</f>
        <v>1489</v>
      </c>
      <c r="T6">
        <v>506</v>
      </c>
      <c r="U6">
        <v>546</v>
      </c>
      <c r="V6" t="s">
        <v>443</v>
      </c>
      <c r="W6">
        <v>3780.1660000000002</v>
      </c>
      <c r="X6">
        <v>1847.912</v>
      </c>
      <c r="Y6">
        <v>2.0459999999999998</v>
      </c>
      <c r="Z6">
        <v>14.411</v>
      </c>
      <c r="AA6">
        <v>266.95909899999998</v>
      </c>
      <c r="AB6">
        <v>5.401878</v>
      </c>
      <c r="AC6">
        <v>101.259101</v>
      </c>
      <c r="AD6" s="1">
        <v>869</v>
      </c>
      <c r="AE6">
        <v>35</v>
      </c>
      <c r="AF6">
        <v>1489</v>
      </c>
      <c r="AG6">
        <v>78</v>
      </c>
      <c r="AH6">
        <v>14.160094000000001</v>
      </c>
      <c r="AI6">
        <v>817.3</v>
      </c>
      <c r="AJ6">
        <v>0</v>
      </c>
      <c r="AK6">
        <v>12</v>
      </c>
      <c r="AL6">
        <v>2200</v>
      </c>
      <c r="AM6" t="s">
        <v>536</v>
      </c>
      <c r="AN6" t="s">
        <v>537</v>
      </c>
      <c r="AO6">
        <v>1000.259</v>
      </c>
      <c r="AR6" t="s">
        <v>117</v>
      </c>
      <c r="AS6" t="s">
        <v>119</v>
      </c>
      <c r="AT6" t="s">
        <v>221</v>
      </c>
      <c r="AU6" t="s">
        <v>443</v>
      </c>
      <c r="AV6" t="s">
        <v>48</v>
      </c>
      <c r="AW6">
        <v>11</v>
      </c>
      <c r="BB6">
        <v>0.77196603762590088</v>
      </c>
      <c r="BC6" t="s">
        <v>70</v>
      </c>
      <c r="BF6" t="s">
        <v>117</v>
      </c>
      <c r="BG6" t="s">
        <v>119</v>
      </c>
      <c r="BH6" t="s">
        <v>443</v>
      </c>
      <c r="BI6">
        <v>546</v>
      </c>
      <c r="BJ6">
        <v>11</v>
      </c>
      <c r="BK6" t="s">
        <v>221</v>
      </c>
      <c r="BL6" t="s">
        <v>250</v>
      </c>
      <c r="BM6">
        <v>0.77196603762590088</v>
      </c>
      <c r="BN6" t="s">
        <v>70</v>
      </c>
      <c r="BO6" t="s">
        <v>191</v>
      </c>
      <c r="BP6">
        <v>3780.1660000000002</v>
      </c>
    </row>
    <row r="7" spans="1:68" ht="16.5" x14ac:dyDescent="0.25">
      <c r="A7" s="125" t="str">
        <f t="shared" si="0"/>
        <v>도영운수</v>
      </c>
      <c r="B7" s="126">
        <f t="shared" si="1"/>
        <v>828</v>
      </c>
      <c r="C7" s="127" t="str">
        <f t="shared" si="2"/>
        <v>F</v>
      </c>
      <c r="D7" s="128">
        <f t="shared" si="3"/>
        <v>0.78720000000000001</v>
      </c>
      <c r="E7" s="129">
        <f t="shared" si="4"/>
        <v>828</v>
      </c>
      <c r="F7" s="252" t="str">
        <f t="shared" si="5"/>
        <v>65</v>
      </c>
      <c r="G7" s="130" t="str">
        <f t="shared" si="6"/>
        <v>71바5887</v>
      </c>
      <c r="H7" s="131">
        <f t="shared" si="7"/>
        <v>1</v>
      </c>
      <c r="I7" s="132">
        <f t="shared" si="8"/>
        <v>2213.5659999999998</v>
      </c>
      <c r="J7" s="133">
        <f t="shared" si="9"/>
        <v>2.4130034571987546E-2</v>
      </c>
      <c r="K7" s="133">
        <f t="shared" si="10"/>
        <v>0.36923038371936084</v>
      </c>
      <c r="L7" s="133">
        <f t="shared" si="11"/>
        <v>0.23265626595276584</v>
      </c>
      <c r="M7" s="134">
        <f t="shared" si="12"/>
        <v>18.010999999999999</v>
      </c>
      <c r="N7" s="135">
        <f t="shared" si="13"/>
        <v>1.2197512972280926</v>
      </c>
      <c r="O7" s="135">
        <f t="shared" si="14"/>
        <v>35.417963593586101</v>
      </c>
      <c r="P7" s="226">
        <f t="shared" si="15"/>
        <v>4</v>
      </c>
      <c r="Q7" s="227">
        <f t="shared" si="16"/>
        <v>27</v>
      </c>
      <c r="R7" s="227">
        <f t="shared" si="17"/>
        <v>784</v>
      </c>
      <c r="T7">
        <v>506</v>
      </c>
      <c r="U7">
        <v>828</v>
      </c>
      <c r="V7" t="s">
        <v>443</v>
      </c>
      <c r="W7">
        <v>2213.5659999999998</v>
      </c>
      <c r="X7">
        <v>1124.6189999999999</v>
      </c>
      <c r="Y7">
        <v>1.968</v>
      </c>
      <c r="Z7">
        <v>18.010999999999999</v>
      </c>
      <c r="AA7">
        <v>131.174408</v>
      </c>
      <c r="AB7">
        <v>3.1652429999999998</v>
      </c>
      <c r="AC7">
        <v>48.433577</v>
      </c>
      <c r="AD7" s="1">
        <v>515</v>
      </c>
      <c r="AE7">
        <v>27</v>
      </c>
      <c r="AF7">
        <v>784</v>
      </c>
      <c r="AG7">
        <v>78</v>
      </c>
      <c r="AH7">
        <v>16.874983</v>
      </c>
      <c r="AI7">
        <v>1359.1</v>
      </c>
      <c r="AJ7">
        <v>0</v>
      </c>
      <c r="AK7">
        <v>4</v>
      </c>
      <c r="AL7">
        <v>724</v>
      </c>
      <c r="AM7" t="s">
        <v>445</v>
      </c>
      <c r="AN7" t="s">
        <v>538</v>
      </c>
      <c r="AO7">
        <v>2213.5659999999998</v>
      </c>
      <c r="AR7" t="s">
        <v>117</v>
      </c>
      <c r="AS7" t="s">
        <v>121</v>
      </c>
      <c r="AT7" t="s">
        <v>236</v>
      </c>
      <c r="AU7" t="s">
        <v>443</v>
      </c>
      <c r="AV7" t="s">
        <v>48</v>
      </c>
      <c r="AW7">
        <v>1</v>
      </c>
      <c r="BB7">
        <v>0.78720000000000001</v>
      </c>
      <c r="BC7" t="s">
        <v>70</v>
      </c>
      <c r="BF7" t="s">
        <v>117</v>
      </c>
      <c r="BG7" t="s">
        <v>121</v>
      </c>
      <c r="BH7" t="s">
        <v>443</v>
      </c>
      <c r="BI7">
        <v>828</v>
      </c>
      <c r="BJ7">
        <v>1</v>
      </c>
      <c r="BK7" t="s">
        <v>236</v>
      </c>
      <c r="BL7" t="s">
        <v>176</v>
      </c>
      <c r="BM7">
        <v>0.78720000000000001</v>
      </c>
      <c r="BN7" t="s">
        <v>70</v>
      </c>
      <c r="BO7" t="s">
        <v>191</v>
      </c>
      <c r="BP7">
        <v>2213.5659999999998</v>
      </c>
    </row>
    <row r="8" spans="1:68" ht="16.5" x14ac:dyDescent="0.25">
      <c r="A8" s="109" t="str">
        <f t="shared" ref="A8:A70" si="18">BF8</f>
        <v>도영운수</v>
      </c>
      <c r="B8" s="110">
        <f t="shared" si="1"/>
        <v>1800</v>
      </c>
      <c r="C8" s="111" t="str">
        <f t="shared" ref="C8:C70" si="19">BN8</f>
        <v>S</v>
      </c>
      <c r="D8" s="112">
        <f t="shared" ref="D8:D70" si="20">BM8</f>
        <v>1.0296153846153846</v>
      </c>
      <c r="E8" s="113">
        <f t="shared" ref="E8:E70" si="21">U8</f>
        <v>1800</v>
      </c>
      <c r="F8" s="253" t="str">
        <f t="shared" ref="F8:F70" si="22">BG8</f>
        <v>523</v>
      </c>
      <c r="G8" s="114" t="str">
        <f t="shared" ref="G8:G70" si="23">BK8</f>
        <v>71바5862</v>
      </c>
      <c r="H8" s="115">
        <f t="shared" ref="H8:H70" si="24">BJ8</f>
        <v>1</v>
      </c>
      <c r="I8" s="116">
        <f t="shared" ref="I8:I70" si="25">BP8</f>
        <v>475.59100000000001</v>
      </c>
      <c r="J8" s="117">
        <f t="shared" ref="J8:J70" si="26">AB8/AA8</f>
        <v>9.418118616335085E-3</v>
      </c>
      <c r="K8" s="117">
        <f t="shared" ref="K8:K70" si="27">AC8/AA8</f>
        <v>0.32059444991431446</v>
      </c>
      <c r="L8" s="117">
        <f t="shared" ref="L8:L70" si="28">AD8/I8</f>
        <v>0.1408773504965401</v>
      </c>
      <c r="M8" s="118">
        <f t="shared" ref="M8:M70" si="29">Z8</f>
        <v>13.183</v>
      </c>
      <c r="N8" s="119">
        <f t="shared" ref="N8:N70" si="30">AE8*100/W8</f>
        <v>0.42052940446728387</v>
      </c>
      <c r="O8" s="119">
        <f t="shared" ref="O8:O70" si="31">AF8*100/W8</f>
        <v>30.067852419410794</v>
      </c>
      <c r="P8" s="228">
        <f t="shared" ref="P8:P70" si="32">AK8</f>
        <v>2</v>
      </c>
      <c r="Q8" s="229">
        <f t="shared" ref="Q8:Q70" si="33">AE8</f>
        <v>2</v>
      </c>
      <c r="R8" s="229">
        <f t="shared" ref="R8:R70" si="34">AF8</f>
        <v>143</v>
      </c>
      <c r="T8">
        <v>506</v>
      </c>
      <c r="U8">
        <v>1800</v>
      </c>
      <c r="V8" t="s">
        <v>443</v>
      </c>
      <c r="W8">
        <v>475.59100000000001</v>
      </c>
      <c r="X8">
        <v>177.68100000000001</v>
      </c>
      <c r="Y8">
        <v>2.677</v>
      </c>
      <c r="Z8">
        <v>13.183</v>
      </c>
      <c r="AA8">
        <v>29.168883000000001</v>
      </c>
      <c r="AB8">
        <v>0.27471600000000002</v>
      </c>
      <c r="AC8">
        <v>9.3513819999999992</v>
      </c>
      <c r="AD8" s="1">
        <v>67</v>
      </c>
      <c r="AE8">
        <v>2</v>
      </c>
      <c r="AF8">
        <v>143</v>
      </c>
      <c r="AG8">
        <v>70</v>
      </c>
      <c r="AH8">
        <v>16.304738</v>
      </c>
      <c r="AI8">
        <v>65.400000000000006</v>
      </c>
      <c r="AJ8">
        <v>0</v>
      </c>
      <c r="AK8">
        <v>2</v>
      </c>
      <c r="AL8">
        <v>480</v>
      </c>
      <c r="AM8" t="s">
        <v>539</v>
      </c>
      <c r="AN8" t="s">
        <v>540</v>
      </c>
      <c r="AO8">
        <v>475.59100000000001</v>
      </c>
      <c r="AR8" t="s">
        <v>117</v>
      </c>
      <c r="AS8" t="s">
        <v>119</v>
      </c>
      <c r="AT8" t="s">
        <v>219</v>
      </c>
      <c r="AU8" t="s">
        <v>443</v>
      </c>
      <c r="AV8" t="s">
        <v>48</v>
      </c>
      <c r="AW8">
        <v>1</v>
      </c>
      <c r="BB8">
        <v>1.0296153846153846</v>
      </c>
      <c r="BC8" t="s">
        <v>71</v>
      </c>
      <c r="BF8" t="s">
        <v>117</v>
      </c>
      <c r="BG8" t="s">
        <v>119</v>
      </c>
      <c r="BH8" t="s">
        <v>443</v>
      </c>
      <c r="BI8">
        <v>1800</v>
      </c>
      <c r="BJ8">
        <v>1</v>
      </c>
      <c r="BK8" t="s">
        <v>219</v>
      </c>
      <c r="BL8" t="s">
        <v>176</v>
      </c>
      <c r="BM8">
        <v>1.0296153846153846</v>
      </c>
      <c r="BN8" t="s">
        <v>71</v>
      </c>
      <c r="BO8" t="s">
        <v>178</v>
      </c>
      <c r="BP8">
        <v>475.59100000000001</v>
      </c>
    </row>
    <row r="9" spans="1:68" ht="16.5" x14ac:dyDescent="0.25">
      <c r="A9" s="125" t="str">
        <f t="shared" si="18"/>
        <v>도영운수</v>
      </c>
      <c r="B9" s="126">
        <f t="shared" si="1"/>
        <v>9715</v>
      </c>
      <c r="C9" s="127" t="str">
        <f t="shared" si="19"/>
        <v>D</v>
      </c>
      <c r="D9" s="128">
        <f t="shared" si="20"/>
        <v>0.80793500931246631</v>
      </c>
      <c r="E9" s="129">
        <f t="shared" si="21"/>
        <v>9715</v>
      </c>
      <c r="F9" s="252" t="str">
        <f t="shared" si="22"/>
        <v>523</v>
      </c>
      <c r="G9" s="130" t="str">
        <f t="shared" si="23"/>
        <v>70바3901</v>
      </c>
      <c r="H9" s="131">
        <f t="shared" si="24"/>
        <v>4</v>
      </c>
      <c r="I9" s="132">
        <f t="shared" si="25"/>
        <v>1190.2069999999999</v>
      </c>
      <c r="J9" s="133">
        <f t="shared" si="26"/>
        <v>1.3936312950065687E-2</v>
      </c>
      <c r="K9" s="133">
        <f t="shared" si="27"/>
        <v>0.35460298637453308</v>
      </c>
      <c r="L9" s="133">
        <f t="shared" si="28"/>
        <v>0.2276914855987236</v>
      </c>
      <c r="M9" s="134">
        <f t="shared" si="29"/>
        <v>14.564</v>
      </c>
      <c r="N9" s="135">
        <f t="shared" si="30"/>
        <v>1.2602849756386914</v>
      </c>
      <c r="O9" s="135">
        <f t="shared" si="31"/>
        <v>33.271523356861451</v>
      </c>
      <c r="P9" s="226">
        <f t="shared" si="32"/>
        <v>2</v>
      </c>
      <c r="Q9" s="227">
        <f t="shared" si="33"/>
        <v>15</v>
      </c>
      <c r="R9" s="227">
        <f t="shared" si="34"/>
        <v>396</v>
      </c>
      <c r="T9">
        <v>506</v>
      </c>
      <c r="U9">
        <v>9715</v>
      </c>
      <c r="V9" t="s">
        <v>443</v>
      </c>
      <c r="W9">
        <v>1190.2070000000001</v>
      </c>
      <c r="X9">
        <v>575.72699999999998</v>
      </c>
      <c r="Y9">
        <v>2.0670000000000002</v>
      </c>
      <c r="Z9">
        <v>14.564</v>
      </c>
      <c r="AA9">
        <v>78.131928000000002</v>
      </c>
      <c r="AB9">
        <v>1.0888709999999999</v>
      </c>
      <c r="AC9">
        <v>27.705815000000001</v>
      </c>
      <c r="AD9" s="1">
        <v>271</v>
      </c>
      <c r="AE9">
        <v>15</v>
      </c>
      <c r="AF9">
        <v>396</v>
      </c>
      <c r="AG9">
        <v>70</v>
      </c>
      <c r="AH9">
        <v>15.233298</v>
      </c>
      <c r="AI9">
        <v>114.8</v>
      </c>
      <c r="AJ9">
        <v>0</v>
      </c>
      <c r="AK9">
        <v>2</v>
      </c>
      <c r="AL9">
        <v>550</v>
      </c>
      <c r="AM9" t="s">
        <v>541</v>
      </c>
      <c r="AN9" t="s">
        <v>542</v>
      </c>
      <c r="AO9">
        <v>689.41099999999994</v>
      </c>
      <c r="AR9" t="s">
        <v>117</v>
      </c>
      <c r="AS9" t="s">
        <v>119</v>
      </c>
      <c r="AT9" t="s">
        <v>210</v>
      </c>
      <c r="AU9" t="s">
        <v>443</v>
      </c>
      <c r="AV9" t="s">
        <v>48</v>
      </c>
      <c r="AW9">
        <v>4</v>
      </c>
      <c r="BB9">
        <v>0.80793500931246631</v>
      </c>
      <c r="BC9" t="s">
        <v>67</v>
      </c>
      <c r="BF9" t="s">
        <v>117</v>
      </c>
      <c r="BG9" t="s">
        <v>119</v>
      </c>
      <c r="BH9" t="s">
        <v>443</v>
      </c>
      <c r="BI9">
        <v>9715</v>
      </c>
      <c r="BJ9">
        <v>4</v>
      </c>
      <c r="BK9" t="s">
        <v>210</v>
      </c>
      <c r="BL9" t="s">
        <v>219</v>
      </c>
      <c r="BM9">
        <v>0.80793500931246631</v>
      </c>
      <c r="BN9" t="s">
        <v>67</v>
      </c>
      <c r="BO9" t="s">
        <v>181</v>
      </c>
      <c r="BP9">
        <v>1190.2069999999999</v>
      </c>
    </row>
    <row r="10" spans="1:68" ht="16.5" x14ac:dyDescent="0.25">
      <c r="A10" s="109" t="str">
        <f t="shared" si="18"/>
        <v>도영운수</v>
      </c>
      <c r="B10" s="110" t="str">
        <f t="shared" si="1"/>
        <v>고병연</v>
      </c>
      <c r="C10" s="111" t="str">
        <f t="shared" si="19"/>
        <v>D</v>
      </c>
      <c r="D10" s="112">
        <f t="shared" si="20"/>
        <v>0.83318181818181813</v>
      </c>
      <c r="E10" s="113">
        <f t="shared" si="21"/>
        <v>551</v>
      </c>
      <c r="F10" s="253" t="str">
        <f t="shared" si="22"/>
        <v>55</v>
      </c>
      <c r="G10" s="114" t="str">
        <f t="shared" si="23"/>
        <v>71바5897</v>
      </c>
      <c r="H10" s="115">
        <f t="shared" si="24"/>
        <v>1</v>
      </c>
      <c r="I10" s="116">
        <f t="shared" si="25"/>
        <v>2271.232</v>
      </c>
      <c r="J10" s="117">
        <f t="shared" si="26"/>
        <v>1.282274759938737E-2</v>
      </c>
      <c r="K10" s="117">
        <f t="shared" si="27"/>
        <v>0.37228730074899069</v>
      </c>
      <c r="L10" s="117">
        <f t="shared" si="28"/>
        <v>0.26197235685302073</v>
      </c>
      <c r="M10" s="118">
        <f t="shared" si="29"/>
        <v>15.936</v>
      </c>
      <c r="N10" s="119">
        <f t="shared" si="30"/>
        <v>0.92460831830477908</v>
      </c>
      <c r="O10" s="119">
        <v>75</v>
      </c>
      <c r="P10" s="228">
        <f t="shared" si="32"/>
        <v>0</v>
      </c>
      <c r="Q10" s="229">
        <f t="shared" si="33"/>
        <v>21</v>
      </c>
      <c r="R10" s="229">
        <f t="shared" si="34"/>
        <v>843</v>
      </c>
      <c r="T10">
        <v>506</v>
      </c>
      <c r="U10">
        <v>551</v>
      </c>
      <c r="V10" t="s">
        <v>254</v>
      </c>
      <c r="W10">
        <v>2271.232</v>
      </c>
      <c r="X10">
        <v>1239.1010000000001</v>
      </c>
      <c r="Y10">
        <v>1.833</v>
      </c>
      <c r="Z10">
        <v>15.936</v>
      </c>
      <c r="AA10">
        <v>139.67997</v>
      </c>
      <c r="AB10">
        <v>1.7910809999999999</v>
      </c>
      <c r="AC10">
        <v>52.001078999999997</v>
      </c>
      <c r="AD10" s="1">
        <v>595</v>
      </c>
      <c r="AE10">
        <v>21</v>
      </c>
      <c r="AF10">
        <v>843</v>
      </c>
      <c r="AG10">
        <v>73</v>
      </c>
      <c r="AH10">
        <v>16.260255000000001</v>
      </c>
      <c r="AI10">
        <v>1297.9000000000001</v>
      </c>
      <c r="AJ10">
        <v>0</v>
      </c>
      <c r="AK10">
        <v>0</v>
      </c>
      <c r="AL10">
        <v>0</v>
      </c>
      <c r="AM10" t="s">
        <v>255</v>
      </c>
      <c r="AN10" t="s">
        <v>543</v>
      </c>
      <c r="AO10">
        <v>2271.232</v>
      </c>
      <c r="AR10" t="s">
        <v>117</v>
      </c>
      <c r="AS10" t="s">
        <v>120</v>
      </c>
      <c r="AT10" t="s">
        <v>226</v>
      </c>
      <c r="AU10" t="s">
        <v>254</v>
      </c>
      <c r="AV10" t="s">
        <v>48</v>
      </c>
      <c r="AW10">
        <v>1</v>
      </c>
      <c r="BB10">
        <v>0.83318181818181813</v>
      </c>
      <c r="BC10" t="s">
        <v>67</v>
      </c>
      <c r="BF10" t="s">
        <v>117</v>
      </c>
      <c r="BG10" t="s">
        <v>120</v>
      </c>
      <c r="BH10" t="s">
        <v>254</v>
      </c>
      <c r="BI10">
        <v>551</v>
      </c>
      <c r="BJ10">
        <v>1</v>
      </c>
      <c r="BK10" t="s">
        <v>226</v>
      </c>
      <c r="BL10" t="s">
        <v>176</v>
      </c>
      <c r="BM10">
        <v>0.83318181818181813</v>
      </c>
      <c r="BN10" t="s">
        <v>67</v>
      </c>
      <c r="BO10" t="s">
        <v>181</v>
      </c>
      <c r="BP10">
        <v>2271.232</v>
      </c>
    </row>
    <row r="11" spans="1:68" ht="16.5" x14ac:dyDescent="0.25">
      <c r="A11" s="125" t="str">
        <f t="shared" si="18"/>
        <v>도영운수</v>
      </c>
      <c r="B11" s="126" t="str">
        <f t="shared" si="1"/>
        <v>곽인근</v>
      </c>
      <c r="C11" s="127" t="str">
        <f t="shared" si="19"/>
        <v>S</v>
      </c>
      <c r="D11" s="128">
        <f t="shared" si="20"/>
        <v>1.1033333333333335</v>
      </c>
      <c r="E11" s="129">
        <f t="shared" si="21"/>
        <v>7759</v>
      </c>
      <c r="F11" s="252" t="str">
        <f t="shared" si="22"/>
        <v>65</v>
      </c>
      <c r="G11" s="130" t="str">
        <f t="shared" si="23"/>
        <v>75아1109</v>
      </c>
      <c r="H11" s="131">
        <f t="shared" si="24"/>
        <v>1</v>
      </c>
      <c r="I11" s="132">
        <f t="shared" si="25"/>
        <v>2862.6819999999998</v>
      </c>
      <c r="J11" s="133">
        <f t="shared" si="26"/>
        <v>5.3243693419477798E-3</v>
      </c>
      <c r="K11" s="133">
        <f t="shared" si="27"/>
        <v>0.34340189491530321</v>
      </c>
      <c r="L11" s="133">
        <f t="shared" si="28"/>
        <v>0.1659283147761435</v>
      </c>
      <c r="M11" s="134">
        <f t="shared" si="29"/>
        <v>13</v>
      </c>
      <c r="N11" s="135">
        <f t="shared" si="30"/>
        <v>0.38425504474475336</v>
      </c>
      <c r="O11" s="135">
        <f t="shared" si="31"/>
        <v>12.750281030166816</v>
      </c>
      <c r="P11" s="226">
        <f t="shared" si="32"/>
        <v>3</v>
      </c>
      <c r="Q11" s="227">
        <f t="shared" si="33"/>
        <v>11</v>
      </c>
      <c r="R11" s="227">
        <f t="shared" si="34"/>
        <v>365</v>
      </c>
      <c r="T11">
        <v>506</v>
      </c>
      <c r="U11">
        <v>7759</v>
      </c>
      <c r="V11" t="s">
        <v>256</v>
      </c>
      <c r="W11">
        <v>2862.6819999999998</v>
      </c>
      <c r="X11">
        <v>1081.096</v>
      </c>
      <c r="Y11">
        <v>2.6480000000000001</v>
      </c>
      <c r="Z11">
        <v>13</v>
      </c>
      <c r="AA11">
        <v>159.376622</v>
      </c>
      <c r="AB11">
        <v>0.84858</v>
      </c>
      <c r="AC11">
        <v>54.730234000000003</v>
      </c>
      <c r="AD11" s="1">
        <v>475</v>
      </c>
      <c r="AE11">
        <v>11</v>
      </c>
      <c r="AF11">
        <v>365</v>
      </c>
      <c r="AG11">
        <v>73</v>
      </c>
      <c r="AH11">
        <v>17.961742999999998</v>
      </c>
      <c r="AI11">
        <v>334.4</v>
      </c>
      <c r="AJ11">
        <v>0</v>
      </c>
      <c r="AK11">
        <v>3</v>
      </c>
      <c r="AL11">
        <v>420</v>
      </c>
      <c r="AM11" t="s">
        <v>257</v>
      </c>
      <c r="AN11" t="s">
        <v>544</v>
      </c>
      <c r="AO11">
        <v>2862.6819999999998</v>
      </c>
      <c r="AR11" t="s">
        <v>117</v>
      </c>
      <c r="AS11" t="s">
        <v>121</v>
      </c>
      <c r="AT11" t="s">
        <v>239</v>
      </c>
      <c r="AU11" t="s">
        <v>256</v>
      </c>
      <c r="AV11" t="s">
        <v>48</v>
      </c>
      <c r="AW11">
        <v>1</v>
      </c>
      <c r="BB11">
        <v>1.1033333333333335</v>
      </c>
      <c r="BC11" t="s">
        <v>71</v>
      </c>
      <c r="BF11" t="s">
        <v>117</v>
      </c>
      <c r="BG11" s="5" t="s">
        <v>121</v>
      </c>
      <c r="BH11" t="s">
        <v>256</v>
      </c>
      <c r="BI11">
        <v>7759</v>
      </c>
      <c r="BJ11">
        <v>1</v>
      </c>
      <c r="BK11" t="s">
        <v>239</v>
      </c>
      <c r="BL11" t="s">
        <v>176</v>
      </c>
      <c r="BM11">
        <v>1.1033333333333335</v>
      </c>
      <c r="BN11" t="s">
        <v>71</v>
      </c>
      <c r="BO11" t="s">
        <v>178</v>
      </c>
      <c r="BP11">
        <v>2862.6819999999998</v>
      </c>
    </row>
    <row r="12" spans="1:68" ht="16.5" x14ac:dyDescent="0.25">
      <c r="A12" s="109" t="str">
        <f t="shared" si="18"/>
        <v>도영운수</v>
      </c>
      <c r="B12" s="110" t="str">
        <f t="shared" si="1"/>
        <v>김명석</v>
      </c>
      <c r="C12" s="111" t="str">
        <f t="shared" si="19"/>
        <v>C</v>
      </c>
      <c r="D12" s="112">
        <f t="shared" si="20"/>
        <v>0.88759999999999994</v>
      </c>
      <c r="E12" s="113">
        <f t="shared" si="21"/>
        <v>3405</v>
      </c>
      <c r="F12" s="253" t="str">
        <f t="shared" si="22"/>
        <v>35</v>
      </c>
      <c r="G12" s="114" t="str">
        <f t="shared" si="23"/>
        <v>75아1051</v>
      </c>
      <c r="H12" s="115">
        <f t="shared" si="24"/>
        <v>1</v>
      </c>
      <c r="I12" s="116">
        <f t="shared" si="25"/>
        <v>2241.672</v>
      </c>
      <c r="J12" s="117">
        <f t="shared" si="26"/>
        <v>1.1176557974230329E-2</v>
      </c>
      <c r="K12" s="117">
        <f t="shared" si="27"/>
        <v>0.37074440807185133</v>
      </c>
      <c r="L12" s="117">
        <f t="shared" si="28"/>
        <v>9.50183612946051E-2</v>
      </c>
      <c r="M12" s="118">
        <f t="shared" si="29"/>
        <v>11.036</v>
      </c>
      <c r="N12" s="119">
        <f t="shared" si="30"/>
        <v>4.4609559293241827E-2</v>
      </c>
      <c r="O12" s="119">
        <f t="shared" si="31"/>
        <v>29.085432659193675</v>
      </c>
      <c r="P12" s="228">
        <f t="shared" si="32"/>
        <v>4</v>
      </c>
      <c r="Q12" s="229">
        <f t="shared" si="33"/>
        <v>1</v>
      </c>
      <c r="R12" s="229">
        <f t="shared" si="34"/>
        <v>652</v>
      </c>
      <c r="T12">
        <v>506</v>
      </c>
      <c r="U12">
        <v>3405</v>
      </c>
      <c r="V12" t="s">
        <v>258</v>
      </c>
      <c r="W12">
        <v>2241.672</v>
      </c>
      <c r="X12">
        <v>1010.081</v>
      </c>
      <c r="Y12">
        <v>2.2189999999999999</v>
      </c>
      <c r="Z12">
        <v>11.036</v>
      </c>
      <c r="AA12">
        <v>135.92163199999999</v>
      </c>
      <c r="AB12">
        <v>1.519136</v>
      </c>
      <c r="AC12">
        <v>50.392184999999998</v>
      </c>
      <c r="AD12" s="1">
        <v>213</v>
      </c>
      <c r="AE12">
        <v>1</v>
      </c>
      <c r="AF12">
        <v>652</v>
      </c>
      <c r="AG12">
        <v>78</v>
      </c>
      <c r="AH12">
        <v>16.492384999999999</v>
      </c>
      <c r="AI12">
        <v>1856.3</v>
      </c>
      <c r="AJ12">
        <v>0</v>
      </c>
      <c r="AK12">
        <v>4</v>
      </c>
      <c r="AL12">
        <v>1360</v>
      </c>
      <c r="AM12" t="s">
        <v>259</v>
      </c>
      <c r="AN12" t="s">
        <v>545</v>
      </c>
      <c r="AO12">
        <v>2241.672</v>
      </c>
      <c r="AR12" t="s">
        <v>117</v>
      </c>
      <c r="AS12" t="s">
        <v>118</v>
      </c>
      <c r="AT12" t="s">
        <v>209</v>
      </c>
      <c r="AU12" t="s">
        <v>258</v>
      </c>
      <c r="AV12" t="s">
        <v>48</v>
      </c>
      <c r="AW12">
        <v>1</v>
      </c>
      <c r="BB12">
        <v>0.88759999999999994</v>
      </c>
      <c r="BC12" t="s">
        <v>69</v>
      </c>
      <c r="BF12" t="s">
        <v>117</v>
      </c>
      <c r="BG12" t="s">
        <v>118</v>
      </c>
      <c r="BH12" t="s">
        <v>258</v>
      </c>
      <c r="BI12">
        <v>3405</v>
      </c>
      <c r="BJ12">
        <v>1</v>
      </c>
      <c r="BK12" t="s">
        <v>209</v>
      </c>
      <c r="BL12" t="s">
        <v>176</v>
      </c>
      <c r="BM12">
        <v>0.88759999999999994</v>
      </c>
      <c r="BN12" t="s">
        <v>69</v>
      </c>
      <c r="BO12" t="s">
        <v>179</v>
      </c>
      <c r="BP12">
        <v>2241.672</v>
      </c>
    </row>
    <row r="13" spans="1:68" ht="16.5" x14ac:dyDescent="0.25">
      <c r="A13" s="125" t="str">
        <f t="shared" si="18"/>
        <v>도영운수</v>
      </c>
      <c r="B13" s="126" t="str">
        <f t="shared" si="1"/>
        <v>김범영</v>
      </c>
      <c r="C13" s="127" t="str">
        <f t="shared" si="19"/>
        <v>F</v>
      </c>
      <c r="D13" s="128">
        <f t="shared" si="20"/>
        <v>0.78439618633768682</v>
      </c>
      <c r="E13" s="129">
        <f t="shared" si="21"/>
        <v>6128</v>
      </c>
      <c r="F13" s="252" t="str">
        <f t="shared" si="22"/>
        <v>65-1</v>
      </c>
      <c r="G13" s="130" t="str">
        <f t="shared" si="23"/>
        <v>71바5881</v>
      </c>
      <c r="H13" s="131">
        <f t="shared" si="24"/>
        <v>2</v>
      </c>
      <c r="I13" s="132">
        <f t="shared" si="25"/>
        <v>1062.8409999999999</v>
      </c>
      <c r="J13" s="133">
        <f t="shared" si="26"/>
        <v>1.0011758995896149E-2</v>
      </c>
      <c r="K13" s="133">
        <f t="shared" si="27"/>
        <v>0.34973393191853397</v>
      </c>
      <c r="L13" s="133">
        <f t="shared" si="28"/>
        <v>0.19005665005395916</v>
      </c>
      <c r="M13" s="134">
        <f t="shared" si="29"/>
        <v>15.242000000000001</v>
      </c>
      <c r="N13" s="135">
        <f t="shared" si="30"/>
        <v>0.18817490104352394</v>
      </c>
      <c r="O13" s="135">
        <f t="shared" si="31"/>
        <v>24.274562234614589</v>
      </c>
      <c r="P13" s="226">
        <f t="shared" si="32"/>
        <v>6</v>
      </c>
      <c r="Q13" s="227">
        <f t="shared" si="33"/>
        <v>2</v>
      </c>
      <c r="R13" s="227">
        <f t="shared" si="34"/>
        <v>258</v>
      </c>
      <c r="T13">
        <v>506</v>
      </c>
      <c r="U13">
        <v>6128</v>
      </c>
      <c r="V13" t="s">
        <v>260</v>
      </c>
      <c r="W13">
        <v>1062.8409999999999</v>
      </c>
      <c r="X13">
        <v>566.27099999999996</v>
      </c>
      <c r="Y13">
        <v>1.877</v>
      </c>
      <c r="Z13">
        <v>15.242000000000001</v>
      </c>
      <c r="AA13">
        <v>74.161094000000006</v>
      </c>
      <c r="AB13">
        <v>0.742483</v>
      </c>
      <c r="AC13">
        <v>25.936651000000001</v>
      </c>
      <c r="AD13" s="1">
        <v>202</v>
      </c>
      <c r="AE13">
        <v>2</v>
      </c>
      <c r="AF13">
        <v>258</v>
      </c>
      <c r="AG13">
        <v>72</v>
      </c>
      <c r="AH13">
        <v>14.331517</v>
      </c>
      <c r="AI13">
        <v>114.7</v>
      </c>
      <c r="AJ13">
        <v>0</v>
      </c>
      <c r="AK13">
        <v>6</v>
      </c>
      <c r="AL13">
        <v>618</v>
      </c>
      <c r="AM13" t="s">
        <v>261</v>
      </c>
      <c r="AN13" t="s">
        <v>546</v>
      </c>
      <c r="AO13">
        <v>969.577</v>
      </c>
      <c r="AR13" t="s">
        <v>117</v>
      </c>
      <c r="AS13" t="s">
        <v>122</v>
      </c>
      <c r="AT13" t="s">
        <v>241</v>
      </c>
      <c r="AU13" t="s">
        <v>260</v>
      </c>
      <c r="AV13" t="s">
        <v>48</v>
      </c>
      <c r="AW13">
        <v>2</v>
      </c>
      <c r="BB13">
        <v>0.78439618633768682</v>
      </c>
      <c r="BC13" t="s">
        <v>70</v>
      </c>
      <c r="BF13" t="s">
        <v>117</v>
      </c>
      <c r="BG13" s="5" t="s">
        <v>122</v>
      </c>
      <c r="BH13" t="s">
        <v>260</v>
      </c>
      <c r="BI13">
        <v>6128</v>
      </c>
      <c r="BJ13">
        <v>2</v>
      </c>
      <c r="BK13" t="s">
        <v>241</v>
      </c>
      <c r="BL13" t="s">
        <v>526</v>
      </c>
      <c r="BM13">
        <v>0.78439618633768682</v>
      </c>
      <c r="BN13" t="s">
        <v>70</v>
      </c>
      <c r="BO13" t="s">
        <v>191</v>
      </c>
      <c r="BP13">
        <v>1062.8409999999999</v>
      </c>
    </row>
    <row r="14" spans="1:68" ht="16.5" x14ac:dyDescent="0.25">
      <c r="A14" s="109" t="str">
        <f t="shared" si="18"/>
        <v>도영운수</v>
      </c>
      <c r="B14" s="110" t="str">
        <f t="shared" si="1"/>
        <v>김봉환</v>
      </c>
      <c r="C14" s="111" t="str">
        <f t="shared" si="19"/>
        <v>C</v>
      </c>
      <c r="D14" s="112">
        <f t="shared" si="20"/>
        <v>0.85707406649730955</v>
      </c>
      <c r="E14" s="113">
        <f t="shared" si="21"/>
        <v>5115</v>
      </c>
      <c r="F14" s="253" t="str">
        <f t="shared" si="22"/>
        <v>65</v>
      </c>
      <c r="G14" s="114" t="str">
        <f t="shared" si="23"/>
        <v>71바5879</v>
      </c>
      <c r="H14" s="115">
        <f t="shared" si="24"/>
        <v>2</v>
      </c>
      <c r="I14" s="116">
        <f t="shared" si="25"/>
        <v>3392.4380000000001</v>
      </c>
      <c r="J14" s="117">
        <f t="shared" si="26"/>
        <v>2.0158402039623873E-2</v>
      </c>
      <c r="K14" s="117">
        <f t="shared" si="27"/>
        <v>0.3700338077195483</v>
      </c>
      <c r="L14" s="117">
        <f t="shared" si="28"/>
        <v>0.19189739060817029</v>
      </c>
      <c r="M14" s="118">
        <f t="shared" si="29"/>
        <v>13.173</v>
      </c>
      <c r="N14" s="119">
        <f t="shared" si="30"/>
        <v>1.2970023328355595</v>
      </c>
      <c r="O14" s="119">
        <f t="shared" si="31"/>
        <v>44.68762583133428</v>
      </c>
      <c r="P14" s="228">
        <f t="shared" si="32"/>
        <v>6</v>
      </c>
      <c r="Q14" s="229">
        <f t="shared" si="33"/>
        <v>44</v>
      </c>
      <c r="R14" s="229">
        <f t="shared" si="34"/>
        <v>1516</v>
      </c>
      <c r="T14">
        <v>506</v>
      </c>
      <c r="U14">
        <v>5115</v>
      </c>
      <c r="V14" t="s">
        <v>262</v>
      </c>
      <c r="W14">
        <v>3392.4380000000001</v>
      </c>
      <c r="X14">
        <v>1587.5170000000001</v>
      </c>
      <c r="Y14">
        <v>2.137</v>
      </c>
      <c r="Z14">
        <v>13.173</v>
      </c>
      <c r="AA14">
        <v>206.52827500000001</v>
      </c>
      <c r="AB14">
        <v>4.1632800000000003</v>
      </c>
      <c r="AC14">
        <v>76.422443999999999</v>
      </c>
      <c r="AD14" s="1">
        <v>651</v>
      </c>
      <c r="AE14">
        <v>44</v>
      </c>
      <c r="AF14">
        <v>1516</v>
      </c>
      <c r="AG14">
        <v>76</v>
      </c>
      <c r="AH14">
        <v>16.426022</v>
      </c>
      <c r="AI14">
        <v>2272.9</v>
      </c>
      <c r="AJ14">
        <v>0</v>
      </c>
      <c r="AK14">
        <v>6</v>
      </c>
      <c r="AL14">
        <v>1436</v>
      </c>
      <c r="AM14" t="s">
        <v>263</v>
      </c>
      <c r="AN14" t="s">
        <v>547</v>
      </c>
      <c r="AO14">
        <v>2367.306</v>
      </c>
      <c r="AR14" t="s">
        <v>117</v>
      </c>
      <c r="AS14" t="s">
        <v>121</v>
      </c>
      <c r="AT14" t="s">
        <v>233</v>
      </c>
      <c r="AU14" t="s">
        <v>262</v>
      </c>
      <c r="AV14" t="s">
        <v>48</v>
      </c>
      <c r="AW14">
        <v>2</v>
      </c>
      <c r="BB14">
        <v>0.85707406649730955</v>
      </c>
      <c r="BC14" t="s">
        <v>69</v>
      </c>
      <c r="BF14" t="s">
        <v>117</v>
      </c>
      <c r="BG14" t="s">
        <v>121</v>
      </c>
      <c r="BH14" t="s">
        <v>262</v>
      </c>
      <c r="BI14">
        <v>5115</v>
      </c>
      <c r="BJ14">
        <v>2</v>
      </c>
      <c r="BK14" t="s">
        <v>233</v>
      </c>
      <c r="BL14" t="s">
        <v>232</v>
      </c>
      <c r="BM14">
        <v>0.85707406649730955</v>
      </c>
      <c r="BN14" t="s">
        <v>69</v>
      </c>
      <c r="BO14" t="s">
        <v>179</v>
      </c>
      <c r="BP14">
        <v>3392.4380000000001</v>
      </c>
    </row>
    <row r="15" spans="1:68" ht="16.5" x14ac:dyDescent="0.25">
      <c r="A15" s="125" t="str">
        <f t="shared" si="18"/>
        <v>도영운수</v>
      </c>
      <c r="B15" s="126" t="str">
        <f t="shared" si="1"/>
        <v>김상영</v>
      </c>
      <c r="C15" s="127" t="str">
        <f t="shared" si="19"/>
        <v>S</v>
      </c>
      <c r="D15" s="128">
        <f t="shared" si="20"/>
        <v>1.0315384615384615</v>
      </c>
      <c r="E15" s="129">
        <f t="shared" si="21"/>
        <v>4312</v>
      </c>
      <c r="F15" s="252" t="str">
        <f t="shared" si="22"/>
        <v>523</v>
      </c>
      <c r="G15" s="130" t="str">
        <f t="shared" si="23"/>
        <v>71바5862</v>
      </c>
      <c r="H15" s="131">
        <f t="shared" si="24"/>
        <v>1</v>
      </c>
      <c r="I15" s="132">
        <f t="shared" si="25"/>
        <v>410.78899999999999</v>
      </c>
      <c r="J15" s="133">
        <f t="shared" si="26"/>
        <v>2.5564677482557028E-3</v>
      </c>
      <c r="K15" s="133">
        <f t="shared" si="27"/>
        <v>0.33015633607291411</v>
      </c>
      <c r="L15" s="133">
        <f t="shared" si="28"/>
        <v>0.14606038623234799</v>
      </c>
      <c r="M15" s="134">
        <f t="shared" si="29"/>
        <v>12.965</v>
      </c>
      <c r="N15" s="135">
        <f t="shared" si="30"/>
        <v>0.73030193116174003</v>
      </c>
      <c r="O15" s="135">
        <f t="shared" si="31"/>
        <v>33.837322810493951</v>
      </c>
      <c r="P15" s="226">
        <f t="shared" si="32"/>
        <v>4</v>
      </c>
      <c r="Q15" s="227">
        <f t="shared" si="33"/>
        <v>3</v>
      </c>
      <c r="R15" s="227">
        <f t="shared" si="34"/>
        <v>139</v>
      </c>
      <c r="T15">
        <v>506</v>
      </c>
      <c r="U15">
        <v>4312</v>
      </c>
      <c r="V15" t="s">
        <v>548</v>
      </c>
      <c r="W15">
        <v>410.78899999999999</v>
      </c>
      <c r="X15">
        <v>153.166</v>
      </c>
      <c r="Y15">
        <v>2.6819999999999999</v>
      </c>
      <c r="Z15">
        <v>12.965</v>
      </c>
      <c r="AA15">
        <v>25.532495000000001</v>
      </c>
      <c r="AB15">
        <v>6.5272999999999998E-2</v>
      </c>
      <c r="AC15">
        <v>8.4297149999999998</v>
      </c>
      <c r="AD15" s="1">
        <v>60</v>
      </c>
      <c r="AE15">
        <v>3</v>
      </c>
      <c r="AF15">
        <v>139</v>
      </c>
      <c r="AG15">
        <v>71</v>
      </c>
      <c r="AH15">
        <v>16.08887</v>
      </c>
      <c r="AI15">
        <v>61.7</v>
      </c>
      <c r="AJ15">
        <v>0</v>
      </c>
      <c r="AK15">
        <v>4</v>
      </c>
      <c r="AL15">
        <v>316</v>
      </c>
      <c r="AM15" t="s">
        <v>549</v>
      </c>
      <c r="AN15" t="s">
        <v>550</v>
      </c>
      <c r="AO15">
        <v>410.78899999999999</v>
      </c>
      <c r="AR15" t="s">
        <v>117</v>
      </c>
      <c r="AS15" t="s">
        <v>119</v>
      </c>
      <c r="AT15" t="s">
        <v>219</v>
      </c>
      <c r="AU15" t="s">
        <v>548</v>
      </c>
      <c r="AV15" t="s">
        <v>48</v>
      </c>
      <c r="AW15">
        <v>1</v>
      </c>
      <c r="BB15">
        <v>1.0315384615384615</v>
      </c>
      <c r="BC15" t="s">
        <v>71</v>
      </c>
      <c r="BF15" t="s">
        <v>117</v>
      </c>
      <c r="BG15" t="s">
        <v>119</v>
      </c>
      <c r="BH15" t="s">
        <v>548</v>
      </c>
      <c r="BI15">
        <v>4312</v>
      </c>
      <c r="BJ15">
        <v>1</v>
      </c>
      <c r="BK15" t="s">
        <v>219</v>
      </c>
      <c r="BL15" t="s">
        <v>176</v>
      </c>
      <c r="BM15">
        <v>1.0315384615384615</v>
      </c>
      <c r="BN15" t="s">
        <v>71</v>
      </c>
      <c r="BO15" t="s">
        <v>178</v>
      </c>
      <c r="BP15">
        <v>410.78899999999999</v>
      </c>
    </row>
    <row r="16" spans="1:68" ht="16.5" x14ac:dyDescent="0.25">
      <c r="A16" s="109" t="str">
        <f t="shared" si="18"/>
        <v>도영운수</v>
      </c>
      <c r="B16" s="110" t="str">
        <f t="shared" si="1"/>
        <v>김상용</v>
      </c>
      <c r="C16" s="111" t="str">
        <f t="shared" si="19"/>
        <v>C</v>
      </c>
      <c r="D16" s="112">
        <f t="shared" si="20"/>
        <v>0.85619433536633882</v>
      </c>
      <c r="E16" s="113">
        <f t="shared" si="21"/>
        <v>305</v>
      </c>
      <c r="F16" s="253" t="str">
        <f t="shared" si="22"/>
        <v>35</v>
      </c>
      <c r="G16" s="114" t="str">
        <f t="shared" si="23"/>
        <v>71바5864</v>
      </c>
      <c r="H16" s="115">
        <f t="shared" si="24"/>
        <v>2</v>
      </c>
      <c r="I16" s="116">
        <f t="shared" si="25"/>
        <v>2633.1990000000001</v>
      </c>
      <c r="J16" s="117">
        <f t="shared" si="26"/>
        <v>7.8635001910336375E-3</v>
      </c>
      <c r="K16" s="117">
        <f t="shared" si="27"/>
        <v>0.36427235504553745</v>
      </c>
      <c r="L16" s="117">
        <f t="shared" si="28"/>
        <v>0.16747689787213196</v>
      </c>
      <c r="M16" s="118">
        <f t="shared" si="29"/>
        <v>11.097</v>
      </c>
      <c r="N16" s="119">
        <f t="shared" si="30"/>
        <v>3.7976620832682981E-2</v>
      </c>
      <c r="O16" s="119">
        <f t="shared" si="31"/>
        <v>14.12730294975807</v>
      </c>
      <c r="P16" s="228">
        <f t="shared" si="32"/>
        <v>6</v>
      </c>
      <c r="Q16" s="229">
        <f t="shared" si="33"/>
        <v>1</v>
      </c>
      <c r="R16" s="229">
        <f t="shared" si="34"/>
        <v>372</v>
      </c>
      <c r="T16">
        <v>506</v>
      </c>
      <c r="U16">
        <v>305</v>
      </c>
      <c r="V16" t="s">
        <v>264</v>
      </c>
      <c r="W16">
        <v>2633.1990000000001</v>
      </c>
      <c r="X16">
        <v>1183.885</v>
      </c>
      <c r="Y16">
        <v>2.2240000000000002</v>
      </c>
      <c r="Z16">
        <v>11.097</v>
      </c>
      <c r="AA16">
        <v>162.526352</v>
      </c>
      <c r="AB16">
        <v>1.2780260000000001</v>
      </c>
      <c r="AC16">
        <v>59.203856999999999</v>
      </c>
      <c r="AD16" s="1">
        <v>441</v>
      </c>
      <c r="AE16">
        <v>1</v>
      </c>
      <c r="AF16">
        <v>372</v>
      </c>
      <c r="AG16">
        <v>76</v>
      </c>
      <c r="AH16">
        <v>16.201674000000001</v>
      </c>
      <c r="AI16">
        <v>1155.5</v>
      </c>
      <c r="AJ16">
        <v>0</v>
      </c>
      <c r="AK16">
        <v>6</v>
      </c>
      <c r="AL16">
        <v>823</v>
      </c>
      <c r="AM16" t="s">
        <v>265</v>
      </c>
      <c r="AN16" t="s">
        <v>551</v>
      </c>
      <c r="AO16">
        <v>2470.5940000000001</v>
      </c>
      <c r="AR16" t="s">
        <v>117</v>
      </c>
      <c r="AS16" t="s">
        <v>118</v>
      </c>
      <c r="AT16" t="s">
        <v>204</v>
      </c>
      <c r="AU16" t="s">
        <v>264</v>
      </c>
      <c r="AV16" t="s">
        <v>48</v>
      </c>
      <c r="AW16">
        <v>2</v>
      </c>
      <c r="BB16">
        <v>0.85619433536633882</v>
      </c>
      <c r="BC16" t="s">
        <v>69</v>
      </c>
      <c r="BF16" t="s">
        <v>117</v>
      </c>
      <c r="BG16" t="s">
        <v>118</v>
      </c>
      <c r="BH16" t="s">
        <v>264</v>
      </c>
      <c r="BI16">
        <v>305</v>
      </c>
      <c r="BJ16">
        <v>2</v>
      </c>
      <c r="BK16" t="s">
        <v>204</v>
      </c>
      <c r="BL16" t="s">
        <v>511</v>
      </c>
      <c r="BM16">
        <v>0.85619433536633882</v>
      </c>
      <c r="BN16" t="s">
        <v>69</v>
      </c>
      <c r="BO16" t="s">
        <v>179</v>
      </c>
      <c r="BP16">
        <v>2633.1990000000001</v>
      </c>
    </row>
    <row r="17" spans="1:68" ht="16.5" x14ac:dyDescent="0.25">
      <c r="A17" s="125" t="str">
        <f t="shared" si="18"/>
        <v>도영운수</v>
      </c>
      <c r="B17" s="126" t="str">
        <f t="shared" si="1"/>
        <v>김연수</v>
      </c>
      <c r="C17" s="127" t="str">
        <f t="shared" si="19"/>
        <v>F</v>
      </c>
      <c r="D17" s="128">
        <f t="shared" si="20"/>
        <v>0.69609803424994476</v>
      </c>
      <c r="E17" s="129">
        <f t="shared" si="21"/>
        <v>7751</v>
      </c>
      <c r="F17" s="252" t="str">
        <f t="shared" si="22"/>
        <v>523</v>
      </c>
      <c r="G17" s="130" t="str">
        <f t="shared" si="23"/>
        <v>70바3911</v>
      </c>
      <c r="H17" s="131">
        <f t="shared" si="24"/>
        <v>2</v>
      </c>
      <c r="I17" s="132">
        <f t="shared" si="25"/>
        <v>417.524</v>
      </c>
      <c r="J17" s="133">
        <f t="shared" si="26"/>
        <v>2.1116332324963332E-2</v>
      </c>
      <c r="K17" s="133">
        <f t="shared" si="27"/>
        <v>0.37094148410054378</v>
      </c>
      <c r="L17" s="133">
        <f t="shared" si="28"/>
        <v>0.25148254950613619</v>
      </c>
      <c r="M17" s="134">
        <f t="shared" si="29"/>
        <v>16</v>
      </c>
      <c r="N17" s="135">
        <f t="shared" si="30"/>
        <v>4.2137479069870594</v>
      </c>
      <c r="O17" s="135">
        <f t="shared" si="31"/>
        <v>90.706468103037224</v>
      </c>
      <c r="P17" s="226">
        <f t="shared" si="32"/>
        <v>1</v>
      </c>
      <c r="Q17" s="227">
        <f t="shared" si="33"/>
        <v>19</v>
      </c>
      <c r="R17" s="227">
        <f t="shared" si="34"/>
        <v>409</v>
      </c>
      <c r="T17">
        <v>506</v>
      </c>
      <c r="U17">
        <v>7751</v>
      </c>
      <c r="V17" t="s">
        <v>552</v>
      </c>
      <c r="W17">
        <v>450.90499999999997</v>
      </c>
      <c r="X17">
        <v>281.68799999999999</v>
      </c>
      <c r="Y17">
        <v>1.601</v>
      </c>
      <c r="Z17">
        <v>16</v>
      </c>
      <c r="AA17">
        <v>29.610824000000001</v>
      </c>
      <c r="AB17">
        <v>0.62527200000000005</v>
      </c>
      <c r="AC17">
        <v>10.983883000000001</v>
      </c>
      <c r="AD17" s="1">
        <v>105</v>
      </c>
      <c r="AE17">
        <v>19</v>
      </c>
      <c r="AF17">
        <v>409</v>
      </c>
      <c r="AG17">
        <v>73</v>
      </c>
      <c r="AH17">
        <v>15.227708</v>
      </c>
      <c r="AI17">
        <v>451.3</v>
      </c>
      <c r="AJ17">
        <v>0</v>
      </c>
      <c r="AK17">
        <v>1</v>
      </c>
      <c r="AL17">
        <v>313</v>
      </c>
      <c r="AM17" t="s">
        <v>553</v>
      </c>
      <c r="AN17" t="s">
        <v>554</v>
      </c>
      <c r="AO17">
        <v>317.53100000000001</v>
      </c>
      <c r="AR17" t="s">
        <v>117</v>
      </c>
      <c r="AS17" t="s">
        <v>119</v>
      </c>
      <c r="AT17" t="s">
        <v>216</v>
      </c>
      <c r="AU17" t="s">
        <v>552</v>
      </c>
      <c r="AV17" t="s">
        <v>48</v>
      </c>
      <c r="AW17">
        <v>2</v>
      </c>
      <c r="BB17">
        <v>0.69609803424994476</v>
      </c>
      <c r="BC17" t="s">
        <v>70</v>
      </c>
      <c r="BF17" t="s">
        <v>117</v>
      </c>
      <c r="BG17" t="s">
        <v>119</v>
      </c>
      <c r="BH17" t="s">
        <v>552</v>
      </c>
      <c r="BI17">
        <v>7751</v>
      </c>
      <c r="BJ17">
        <v>2</v>
      </c>
      <c r="BK17" t="s">
        <v>216</v>
      </c>
      <c r="BL17" t="s">
        <v>215</v>
      </c>
      <c r="BM17">
        <v>0.69609803424994476</v>
      </c>
      <c r="BN17" t="s">
        <v>70</v>
      </c>
      <c r="BO17" t="s">
        <v>191</v>
      </c>
      <c r="BP17">
        <v>417.524</v>
      </c>
    </row>
    <row r="18" spans="1:68" ht="16.5" x14ac:dyDescent="0.25">
      <c r="A18" s="109" t="str">
        <f t="shared" si="18"/>
        <v>도영운수</v>
      </c>
      <c r="B18" s="110" t="str">
        <f t="shared" si="1"/>
        <v>김영복</v>
      </c>
      <c r="C18" s="111" t="str">
        <f t="shared" si="19"/>
        <v>F</v>
      </c>
      <c r="D18" s="112">
        <f t="shared" si="20"/>
        <v>0.79746834842445569</v>
      </c>
      <c r="E18" s="113">
        <f t="shared" si="21"/>
        <v>6269</v>
      </c>
      <c r="F18" s="253" t="str">
        <f t="shared" si="22"/>
        <v>35</v>
      </c>
      <c r="G18" s="114" t="str">
        <f t="shared" si="23"/>
        <v>71바5864</v>
      </c>
      <c r="H18" s="115">
        <f t="shared" si="24"/>
        <v>3</v>
      </c>
      <c r="I18" s="116">
        <f t="shared" si="25"/>
        <v>2336.4899999999998</v>
      </c>
      <c r="J18" s="117">
        <f t="shared" si="26"/>
        <v>2.5144092856686361E-2</v>
      </c>
      <c r="K18" s="117">
        <f t="shared" si="27"/>
        <v>0.36807494064212265</v>
      </c>
      <c r="L18" s="117">
        <f t="shared" si="28"/>
        <v>0.2371077984498115</v>
      </c>
      <c r="M18" s="118">
        <f t="shared" si="29"/>
        <v>13.946999999999999</v>
      </c>
      <c r="N18" s="119">
        <v>15</v>
      </c>
      <c r="O18" s="119">
        <f t="shared" si="31"/>
        <v>28.675491870284063</v>
      </c>
      <c r="P18" s="228">
        <f t="shared" si="32"/>
        <v>13</v>
      </c>
      <c r="Q18" s="229">
        <f t="shared" si="33"/>
        <v>1</v>
      </c>
      <c r="R18" s="229">
        <f t="shared" si="34"/>
        <v>670</v>
      </c>
      <c r="T18">
        <v>506</v>
      </c>
      <c r="U18">
        <v>6269</v>
      </c>
      <c r="V18" t="s">
        <v>266</v>
      </c>
      <c r="W18">
        <v>2336.4899999999998</v>
      </c>
      <c r="X18">
        <v>1131.0650000000001</v>
      </c>
      <c r="Y18">
        <v>2.0659999999999998</v>
      </c>
      <c r="Z18">
        <v>13.946999999999999</v>
      </c>
      <c r="AA18">
        <v>139.19635199999999</v>
      </c>
      <c r="AB18">
        <v>3.4999660000000001</v>
      </c>
      <c r="AC18">
        <v>51.234689000000003</v>
      </c>
      <c r="AD18" s="1">
        <v>554</v>
      </c>
      <c r="AE18">
        <v>1</v>
      </c>
      <c r="AF18">
        <v>670</v>
      </c>
      <c r="AG18">
        <v>75</v>
      </c>
      <c r="AH18">
        <v>16.785568999999999</v>
      </c>
      <c r="AI18">
        <v>1427.2</v>
      </c>
      <c r="AJ18">
        <v>0</v>
      </c>
      <c r="AK18">
        <v>13</v>
      </c>
      <c r="AL18">
        <v>2496</v>
      </c>
      <c r="AM18" t="s">
        <v>267</v>
      </c>
      <c r="AN18" t="s">
        <v>555</v>
      </c>
      <c r="AO18">
        <v>2145.0839999999998</v>
      </c>
      <c r="AR18" t="s">
        <v>117</v>
      </c>
      <c r="AS18" t="s">
        <v>118</v>
      </c>
      <c r="AT18" t="s">
        <v>204</v>
      </c>
      <c r="AU18" t="s">
        <v>266</v>
      </c>
      <c r="AV18" t="s">
        <v>48</v>
      </c>
      <c r="AW18">
        <v>3</v>
      </c>
      <c r="BB18">
        <v>0.79746834842445569</v>
      </c>
      <c r="BC18" t="s">
        <v>70</v>
      </c>
      <c r="BF18" t="s">
        <v>117</v>
      </c>
      <c r="BG18" t="s">
        <v>118</v>
      </c>
      <c r="BH18" t="s">
        <v>266</v>
      </c>
      <c r="BI18">
        <v>6269</v>
      </c>
      <c r="BJ18">
        <v>3</v>
      </c>
      <c r="BK18" t="s">
        <v>204</v>
      </c>
      <c r="BL18" t="s">
        <v>207</v>
      </c>
      <c r="BM18">
        <v>0.79746834842445569</v>
      </c>
      <c r="BN18" t="s">
        <v>70</v>
      </c>
      <c r="BO18" t="s">
        <v>191</v>
      </c>
      <c r="BP18">
        <v>2336.4899999999998</v>
      </c>
    </row>
    <row r="19" spans="1:68" ht="16.5" x14ac:dyDescent="0.25">
      <c r="A19" s="125" t="str">
        <f t="shared" si="18"/>
        <v>도영운수</v>
      </c>
      <c r="B19" s="126" t="str">
        <f t="shared" si="1"/>
        <v>김유선</v>
      </c>
      <c r="C19" s="127" t="str">
        <f t="shared" si="19"/>
        <v>F</v>
      </c>
      <c r="D19" s="128">
        <f t="shared" si="20"/>
        <v>0.73269230769230764</v>
      </c>
      <c r="E19" s="129">
        <f t="shared" si="21"/>
        <v>1422</v>
      </c>
      <c r="F19" s="252" t="str">
        <f t="shared" si="22"/>
        <v>35</v>
      </c>
      <c r="G19" s="130" t="str">
        <f t="shared" si="23"/>
        <v>71바5865</v>
      </c>
      <c r="H19" s="131">
        <f t="shared" si="24"/>
        <v>1</v>
      </c>
      <c r="I19" s="132">
        <f t="shared" si="25"/>
        <v>950.76</v>
      </c>
      <c r="J19" s="133">
        <f t="shared" si="26"/>
        <v>2.4423164760911286E-2</v>
      </c>
      <c r="K19" s="133">
        <f t="shared" si="27"/>
        <v>0.40668258879510988</v>
      </c>
      <c r="L19" s="133">
        <f t="shared" si="28"/>
        <v>0.21561698010013042</v>
      </c>
      <c r="M19" s="134">
        <f t="shared" si="29"/>
        <v>16.498000000000001</v>
      </c>
      <c r="N19" s="135">
        <f t="shared" si="30"/>
        <v>1.9984012789768186</v>
      </c>
      <c r="O19" s="135">
        <f t="shared" si="31"/>
        <v>64.159198956624181</v>
      </c>
      <c r="P19" s="226">
        <f t="shared" si="32"/>
        <v>20</v>
      </c>
      <c r="Q19" s="227">
        <f t="shared" si="33"/>
        <v>19</v>
      </c>
      <c r="R19" s="227">
        <f t="shared" si="34"/>
        <v>610</v>
      </c>
      <c r="T19">
        <v>506</v>
      </c>
      <c r="U19">
        <v>1422</v>
      </c>
      <c r="V19" t="s">
        <v>447</v>
      </c>
      <c r="W19">
        <v>950.76</v>
      </c>
      <c r="X19">
        <v>499.09500000000003</v>
      </c>
      <c r="Y19">
        <v>1.905</v>
      </c>
      <c r="Z19">
        <v>16.498000000000001</v>
      </c>
      <c r="AA19">
        <v>57.128878</v>
      </c>
      <c r="AB19">
        <v>1.395268</v>
      </c>
      <c r="AC19">
        <v>23.233319999999999</v>
      </c>
      <c r="AD19" s="1">
        <v>205</v>
      </c>
      <c r="AE19">
        <v>19</v>
      </c>
      <c r="AF19">
        <v>610</v>
      </c>
      <c r="AG19">
        <v>78</v>
      </c>
      <c r="AH19">
        <v>16.642371000000001</v>
      </c>
      <c r="AI19">
        <v>1858</v>
      </c>
      <c r="AJ19">
        <v>0</v>
      </c>
      <c r="AK19">
        <v>20</v>
      </c>
      <c r="AL19">
        <v>7255</v>
      </c>
      <c r="AM19" t="s">
        <v>448</v>
      </c>
      <c r="AN19" t="s">
        <v>556</v>
      </c>
      <c r="AO19">
        <v>950.76</v>
      </c>
      <c r="AR19" t="s">
        <v>117</v>
      </c>
      <c r="AS19" t="s">
        <v>118</v>
      </c>
      <c r="AT19" t="s">
        <v>205</v>
      </c>
      <c r="AU19" t="s">
        <v>447</v>
      </c>
      <c r="AV19" t="s">
        <v>48</v>
      </c>
      <c r="AW19">
        <v>1</v>
      </c>
      <c r="BB19">
        <v>0.73269230769230764</v>
      </c>
      <c r="BC19" t="s">
        <v>70</v>
      </c>
      <c r="BF19" t="s">
        <v>117</v>
      </c>
      <c r="BG19" t="s">
        <v>118</v>
      </c>
      <c r="BH19" t="s">
        <v>447</v>
      </c>
      <c r="BI19">
        <v>1422</v>
      </c>
      <c r="BJ19">
        <v>1</v>
      </c>
      <c r="BK19" t="s">
        <v>205</v>
      </c>
      <c r="BL19" t="s">
        <v>176</v>
      </c>
      <c r="BM19">
        <v>0.73269230769230764</v>
      </c>
      <c r="BN19" t="s">
        <v>70</v>
      </c>
      <c r="BO19" t="s">
        <v>191</v>
      </c>
      <c r="BP19">
        <v>950.76</v>
      </c>
    </row>
    <row r="20" spans="1:68" ht="16.5" x14ac:dyDescent="0.25">
      <c r="A20" s="109" t="str">
        <f t="shared" si="18"/>
        <v>도영운수</v>
      </c>
      <c r="B20" s="110" t="str">
        <f t="shared" si="1"/>
        <v>김인기</v>
      </c>
      <c r="C20" s="111" t="str">
        <f t="shared" si="19"/>
        <v>C</v>
      </c>
      <c r="D20" s="112">
        <f t="shared" si="20"/>
        <v>0.86119999999999997</v>
      </c>
      <c r="E20" s="113">
        <f t="shared" si="21"/>
        <v>5022</v>
      </c>
      <c r="F20" s="253" t="str">
        <f t="shared" si="22"/>
        <v>35</v>
      </c>
      <c r="G20" s="114" t="str">
        <f t="shared" si="23"/>
        <v>75아1051</v>
      </c>
      <c r="H20" s="115">
        <f t="shared" si="24"/>
        <v>1</v>
      </c>
      <c r="I20" s="116">
        <f t="shared" si="25"/>
        <v>2131.0309999999999</v>
      </c>
      <c r="J20" s="117">
        <f t="shared" si="26"/>
        <v>3.1191178496900372E-2</v>
      </c>
      <c r="K20" s="117">
        <f t="shared" si="27"/>
        <v>0.36995549595080496</v>
      </c>
      <c r="L20" s="117">
        <f t="shared" si="28"/>
        <v>0.11731410758454476</v>
      </c>
      <c r="M20" s="118">
        <f t="shared" si="29"/>
        <v>12.318</v>
      </c>
      <c r="N20" s="119">
        <f t="shared" si="30"/>
        <v>0</v>
      </c>
      <c r="O20" s="119">
        <f t="shared" si="31"/>
        <v>19.755695717237337</v>
      </c>
      <c r="P20" s="228">
        <f t="shared" si="32"/>
        <v>28</v>
      </c>
      <c r="Q20" s="229">
        <f t="shared" si="33"/>
        <v>0</v>
      </c>
      <c r="R20" s="229">
        <f t="shared" si="34"/>
        <v>421</v>
      </c>
      <c r="T20">
        <v>506</v>
      </c>
      <c r="U20">
        <v>5022</v>
      </c>
      <c r="V20" t="s">
        <v>268</v>
      </c>
      <c r="W20">
        <v>2131.0309999999999</v>
      </c>
      <c r="X20">
        <v>989.72900000000004</v>
      </c>
      <c r="Y20">
        <v>2.153</v>
      </c>
      <c r="Z20">
        <v>12.318</v>
      </c>
      <c r="AA20">
        <v>128.31191999999999</v>
      </c>
      <c r="AB20">
        <v>4.0022000000000002</v>
      </c>
      <c r="AC20">
        <v>47.469700000000003</v>
      </c>
      <c r="AD20" s="1">
        <v>250</v>
      </c>
      <c r="AE20">
        <v>0</v>
      </c>
      <c r="AF20">
        <v>421</v>
      </c>
      <c r="AG20">
        <v>81</v>
      </c>
      <c r="AH20">
        <v>16.608207</v>
      </c>
      <c r="AI20">
        <v>2760.5</v>
      </c>
      <c r="AJ20">
        <v>0</v>
      </c>
      <c r="AK20">
        <v>28</v>
      </c>
      <c r="AL20">
        <v>6058</v>
      </c>
      <c r="AM20" t="s">
        <v>269</v>
      </c>
      <c r="AN20" t="s">
        <v>557</v>
      </c>
      <c r="AO20">
        <v>2131.0309999999999</v>
      </c>
      <c r="AR20" t="s">
        <v>117</v>
      </c>
      <c r="AS20" t="s">
        <v>118</v>
      </c>
      <c r="AT20" t="s">
        <v>209</v>
      </c>
      <c r="AU20" t="s">
        <v>268</v>
      </c>
      <c r="AV20" t="s">
        <v>48</v>
      </c>
      <c r="AW20">
        <v>1</v>
      </c>
      <c r="BB20">
        <v>0.86119999999999997</v>
      </c>
      <c r="BC20" t="s">
        <v>69</v>
      </c>
      <c r="BF20" t="s">
        <v>117</v>
      </c>
      <c r="BG20" t="s">
        <v>118</v>
      </c>
      <c r="BH20" t="s">
        <v>268</v>
      </c>
      <c r="BI20">
        <v>5022</v>
      </c>
      <c r="BJ20">
        <v>1</v>
      </c>
      <c r="BK20" t="s">
        <v>209</v>
      </c>
      <c r="BL20" t="s">
        <v>176</v>
      </c>
      <c r="BM20">
        <v>0.86119999999999997</v>
      </c>
      <c r="BN20" t="s">
        <v>69</v>
      </c>
      <c r="BO20" t="s">
        <v>179</v>
      </c>
      <c r="BP20">
        <v>2131.0309999999999</v>
      </c>
    </row>
    <row r="21" spans="1:68" ht="16.5" x14ac:dyDescent="0.25">
      <c r="A21" s="125" t="str">
        <f t="shared" si="18"/>
        <v>도영운수</v>
      </c>
      <c r="B21" s="126" t="str">
        <f t="shared" si="1"/>
        <v>김재형</v>
      </c>
      <c r="C21" s="127" t="str">
        <f t="shared" si="19"/>
        <v>S</v>
      </c>
      <c r="D21" s="128">
        <f t="shared" si="20"/>
        <v>1.1436363636363636</v>
      </c>
      <c r="E21" s="129">
        <f t="shared" si="21"/>
        <v>329</v>
      </c>
      <c r="F21" s="252" t="str">
        <f t="shared" si="22"/>
        <v>55</v>
      </c>
      <c r="G21" s="130" t="str">
        <f t="shared" si="23"/>
        <v>71바5898</v>
      </c>
      <c r="H21" s="131">
        <f t="shared" si="24"/>
        <v>1</v>
      </c>
      <c r="I21" s="132">
        <f t="shared" si="25"/>
        <v>2492.4409999999998</v>
      </c>
      <c r="J21" s="133">
        <f t="shared" si="26"/>
        <v>2.2764333463681781E-3</v>
      </c>
      <c r="K21" s="133">
        <f t="shared" si="27"/>
        <v>0.35209318022470076</v>
      </c>
      <c r="L21" s="133">
        <f t="shared" si="28"/>
        <v>0.15968281696537653</v>
      </c>
      <c r="M21" s="134">
        <f t="shared" si="29"/>
        <v>8.6440000000000001</v>
      </c>
      <c r="N21" s="135">
        <f t="shared" si="30"/>
        <v>0.40121310795320736</v>
      </c>
      <c r="O21" s="135">
        <f t="shared" si="31"/>
        <v>10.471662117578711</v>
      </c>
      <c r="P21" s="226">
        <f t="shared" si="32"/>
        <v>0</v>
      </c>
      <c r="Q21" s="227">
        <f t="shared" si="33"/>
        <v>10</v>
      </c>
      <c r="R21" s="227">
        <f t="shared" si="34"/>
        <v>261</v>
      </c>
      <c r="T21">
        <v>506</v>
      </c>
      <c r="U21">
        <v>329</v>
      </c>
      <c r="V21" t="s">
        <v>270</v>
      </c>
      <c r="W21">
        <v>2492.4409999999998</v>
      </c>
      <c r="X21">
        <v>990.58600000000001</v>
      </c>
      <c r="Y21">
        <v>2.516</v>
      </c>
      <c r="Z21">
        <v>8.6440000000000001</v>
      </c>
      <c r="AA21">
        <v>155.930768</v>
      </c>
      <c r="AB21">
        <v>0.354966</v>
      </c>
      <c r="AC21">
        <v>54.902160000000002</v>
      </c>
      <c r="AD21" s="1">
        <v>398</v>
      </c>
      <c r="AE21">
        <v>10</v>
      </c>
      <c r="AF21">
        <v>261</v>
      </c>
      <c r="AG21">
        <v>73</v>
      </c>
      <c r="AH21">
        <v>15.984279000000001</v>
      </c>
      <c r="AI21">
        <v>112.7</v>
      </c>
      <c r="AJ21">
        <v>0</v>
      </c>
      <c r="AK21">
        <v>0</v>
      </c>
      <c r="AL21">
        <v>0</v>
      </c>
      <c r="AM21" t="s">
        <v>271</v>
      </c>
      <c r="AN21" t="s">
        <v>558</v>
      </c>
      <c r="AO21">
        <v>2492.4409999999998</v>
      </c>
      <c r="AR21" t="s">
        <v>117</v>
      </c>
      <c r="AS21" t="s">
        <v>120</v>
      </c>
      <c r="AT21" t="s">
        <v>228</v>
      </c>
      <c r="AU21" t="s">
        <v>270</v>
      </c>
      <c r="AV21" t="s">
        <v>48</v>
      </c>
      <c r="AW21">
        <v>1</v>
      </c>
      <c r="BB21">
        <v>1.1436363636363636</v>
      </c>
      <c r="BC21" t="s">
        <v>71</v>
      </c>
      <c r="BF21" t="s">
        <v>117</v>
      </c>
      <c r="BG21" t="s">
        <v>120</v>
      </c>
      <c r="BH21" t="s">
        <v>270</v>
      </c>
      <c r="BI21">
        <v>329</v>
      </c>
      <c r="BJ21">
        <v>1</v>
      </c>
      <c r="BK21" t="s">
        <v>228</v>
      </c>
      <c r="BL21" t="s">
        <v>176</v>
      </c>
      <c r="BM21">
        <v>1.1436363636363636</v>
      </c>
      <c r="BN21" t="s">
        <v>71</v>
      </c>
      <c r="BO21" t="s">
        <v>178</v>
      </c>
      <c r="BP21">
        <v>2492.4409999999998</v>
      </c>
    </row>
    <row r="22" spans="1:68" ht="16.5" x14ac:dyDescent="0.25">
      <c r="A22" s="109" t="str">
        <f t="shared" si="18"/>
        <v>도영운수</v>
      </c>
      <c r="B22" s="110" t="str">
        <f t="shared" si="1"/>
        <v>김정광</v>
      </c>
      <c r="C22" s="111" t="str">
        <f t="shared" si="19"/>
        <v>D</v>
      </c>
      <c r="D22" s="112">
        <f t="shared" si="20"/>
        <v>0.80434782608695665</v>
      </c>
      <c r="E22" s="113">
        <f t="shared" si="21"/>
        <v>9926</v>
      </c>
      <c r="F22" s="253" t="str">
        <f t="shared" si="22"/>
        <v>523</v>
      </c>
      <c r="G22" s="114" t="str">
        <f t="shared" si="23"/>
        <v>70바3911</v>
      </c>
      <c r="H22" s="115">
        <f t="shared" si="24"/>
        <v>1</v>
      </c>
      <c r="I22" s="116">
        <f t="shared" si="25"/>
        <v>2424.857</v>
      </c>
      <c r="J22" s="117">
        <f t="shared" si="26"/>
        <v>2.3421963344956467E-2</v>
      </c>
      <c r="K22" s="117">
        <f t="shared" si="27"/>
        <v>0.35611804741736086</v>
      </c>
      <c r="L22" s="117">
        <f t="shared" si="28"/>
        <v>0.20578533084631381</v>
      </c>
      <c r="M22" s="118">
        <f t="shared" si="29"/>
        <v>12.872</v>
      </c>
      <c r="N22" s="119">
        <f t="shared" si="30"/>
        <v>0.41239545259782329</v>
      </c>
      <c r="O22" s="119">
        <f t="shared" si="31"/>
        <v>28.372807138730241</v>
      </c>
      <c r="P22" s="228">
        <f t="shared" si="32"/>
        <v>13</v>
      </c>
      <c r="Q22" s="229">
        <f t="shared" si="33"/>
        <v>10</v>
      </c>
      <c r="R22" s="229">
        <f t="shared" si="34"/>
        <v>688</v>
      </c>
      <c r="T22">
        <v>506</v>
      </c>
      <c r="U22">
        <v>9926</v>
      </c>
      <c r="V22" t="s">
        <v>449</v>
      </c>
      <c r="W22">
        <v>2424.857</v>
      </c>
      <c r="X22">
        <v>1310.95</v>
      </c>
      <c r="Y22">
        <v>1.85</v>
      </c>
      <c r="Z22">
        <v>12.872</v>
      </c>
      <c r="AA22">
        <v>156.32135299999999</v>
      </c>
      <c r="AB22">
        <v>3.6613530000000001</v>
      </c>
      <c r="AC22">
        <v>55.668855000000001</v>
      </c>
      <c r="AD22" s="1">
        <v>499</v>
      </c>
      <c r="AE22">
        <v>10</v>
      </c>
      <c r="AF22">
        <v>688</v>
      </c>
      <c r="AG22">
        <v>76</v>
      </c>
      <c r="AH22">
        <v>15.512001</v>
      </c>
      <c r="AI22">
        <v>394.1</v>
      </c>
      <c r="AJ22">
        <v>0</v>
      </c>
      <c r="AK22">
        <v>13</v>
      </c>
      <c r="AL22">
        <v>4475</v>
      </c>
      <c r="AM22" t="s">
        <v>450</v>
      </c>
      <c r="AN22" t="s">
        <v>559</v>
      </c>
      <c r="AO22">
        <v>2424.857</v>
      </c>
      <c r="AR22" t="s">
        <v>117</v>
      </c>
      <c r="AS22" t="s">
        <v>119</v>
      </c>
      <c r="AT22" t="s">
        <v>216</v>
      </c>
      <c r="AU22" t="s">
        <v>449</v>
      </c>
      <c r="AV22" t="s">
        <v>48</v>
      </c>
      <c r="AW22">
        <v>1</v>
      </c>
      <c r="BB22">
        <v>0.80434782608695665</v>
      </c>
      <c r="BC22" t="s">
        <v>67</v>
      </c>
      <c r="BF22" t="s">
        <v>117</v>
      </c>
      <c r="BG22" t="s">
        <v>119</v>
      </c>
      <c r="BH22" t="s">
        <v>449</v>
      </c>
      <c r="BI22">
        <v>9926</v>
      </c>
      <c r="BJ22">
        <v>1</v>
      </c>
      <c r="BK22" t="s">
        <v>216</v>
      </c>
      <c r="BL22" t="s">
        <v>176</v>
      </c>
      <c r="BM22">
        <v>0.80434782608695665</v>
      </c>
      <c r="BN22" t="s">
        <v>67</v>
      </c>
      <c r="BO22" t="s">
        <v>181</v>
      </c>
      <c r="BP22">
        <v>2424.857</v>
      </c>
    </row>
    <row r="23" spans="1:68" ht="16.5" x14ac:dyDescent="0.25">
      <c r="A23" s="125" t="str">
        <f t="shared" si="18"/>
        <v>도영운수</v>
      </c>
      <c r="B23" s="126" t="str">
        <f t="shared" si="1"/>
        <v>김정식</v>
      </c>
      <c r="C23" s="127" t="str">
        <f t="shared" si="19"/>
        <v>F</v>
      </c>
      <c r="D23" s="128">
        <f t="shared" si="20"/>
        <v>0.7379318893172675</v>
      </c>
      <c r="E23" s="129">
        <f t="shared" si="21"/>
        <v>1711</v>
      </c>
      <c r="F23" s="252" t="str">
        <f t="shared" si="22"/>
        <v>65-1</v>
      </c>
      <c r="G23" s="130" t="str">
        <f t="shared" si="23"/>
        <v>71바5896</v>
      </c>
      <c r="H23" s="131">
        <f t="shared" si="24"/>
        <v>10</v>
      </c>
      <c r="I23" s="132">
        <f t="shared" si="25"/>
        <v>12715.603999999999</v>
      </c>
      <c r="J23" s="133">
        <f t="shared" si="26"/>
        <v>2.6126931785141121E-2</v>
      </c>
      <c r="K23" s="133">
        <f t="shared" si="27"/>
        <v>0.3873405773460375</v>
      </c>
      <c r="L23" s="133">
        <f t="shared" si="28"/>
        <v>0.19888949042452095</v>
      </c>
      <c r="M23" s="134">
        <f t="shared" si="29"/>
        <v>17.652000000000001</v>
      </c>
      <c r="N23" s="135">
        <f t="shared" si="30"/>
        <v>1.966088280194948</v>
      </c>
      <c r="O23" s="135">
        <f t="shared" si="31"/>
        <v>47.650115558804757</v>
      </c>
      <c r="P23" s="226">
        <f t="shared" si="32"/>
        <v>95</v>
      </c>
      <c r="Q23" s="227">
        <f t="shared" si="33"/>
        <v>250</v>
      </c>
      <c r="R23" s="227">
        <f t="shared" si="34"/>
        <v>6059</v>
      </c>
      <c r="T23">
        <v>506</v>
      </c>
      <c r="U23">
        <v>1711</v>
      </c>
      <c r="V23" t="s">
        <v>272</v>
      </c>
      <c r="W23">
        <v>12715.603999999999</v>
      </c>
      <c r="X23">
        <v>7164.6239999999998</v>
      </c>
      <c r="Y23">
        <v>1.7749999999999999</v>
      </c>
      <c r="Z23">
        <v>17.652000000000001</v>
      </c>
      <c r="AA23">
        <v>807.91897700000004</v>
      </c>
      <c r="AB23">
        <v>21.108443999999999</v>
      </c>
      <c r="AC23">
        <v>312.93980299999998</v>
      </c>
      <c r="AD23" s="1">
        <v>2529</v>
      </c>
      <c r="AE23">
        <v>250</v>
      </c>
      <c r="AF23">
        <v>6059</v>
      </c>
      <c r="AG23">
        <v>76</v>
      </c>
      <c r="AH23">
        <v>15.738711</v>
      </c>
      <c r="AI23">
        <v>14749.1</v>
      </c>
      <c r="AJ23">
        <v>0</v>
      </c>
      <c r="AK23">
        <v>95</v>
      </c>
      <c r="AL23">
        <v>37956</v>
      </c>
      <c r="AM23" t="s">
        <v>273</v>
      </c>
      <c r="AN23" t="s">
        <v>560</v>
      </c>
      <c r="AO23">
        <v>5009.8140000000003</v>
      </c>
      <c r="AR23" t="s">
        <v>117</v>
      </c>
      <c r="AS23" t="s">
        <v>122</v>
      </c>
      <c r="AT23" t="s">
        <v>246</v>
      </c>
      <c r="AU23" t="s">
        <v>272</v>
      </c>
      <c r="AV23" t="s">
        <v>48</v>
      </c>
      <c r="AW23">
        <v>10</v>
      </c>
      <c r="BB23">
        <v>0.7379318893172675</v>
      </c>
      <c r="BC23" t="s">
        <v>70</v>
      </c>
      <c r="BF23" t="s">
        <v>117</v>
      </c>
      <c r="BG23" s="5" t="s">
        <v>122</v>
      </c>
      <c r="BH23" t="s">
        <v>272</v>
      </c>
      <c r="BI23">
        <v>1711</v>
      </c>
      <c r="BJ23">
        <v>10</v>
      </c>
      <c r="BK23" t="s">
        <v>246</v>
      </c>
      <c r="BL23" t="s">
        <v>205</v>
      </c>
      <c r="BM23">
        <v>0.7379318893172675</v>
      </c>
      <c r="BN23" t="s">
        <v>70</v>
      </c>
      <c r="BO23" t="s">
        <v>191</v>
      </c>
      <c r="BP23">
        <v>12715.603999999999</v>
      </c>
    </row>
    <row r="24" spans="1:68" ht="16.5" x14ac:dyDescent="0.25">
      <c r="A24" s="109" t="str">
        <f t="shared" si="18"/>
        <v>도영운수</v>
      </c>
      <c r="B24" s="110" t="str">
        <f t="shared" si="1"/>
        <v>김종광</v>
      </c>
      <c r="C24" s="111" t="str">
        <f t="shared" si="19"/>
        <v>B</v>
      </c>
      <c r="D24" s="112">
        <f t="shared" si="20"/>
        <v>0.94</v>
      </c>
      <c r="E24" s="113">
        <f t="shared" si="21"/>
        <v>5689</v>
      </c>
      <c r="F24" s="253" t="str">
        <f t="shared" si="22"/>
        <v>65-1</v>
      </c>
      <c r="G24" s="114" t="str">
        <f t="shared" si="23"/>
        <v>71바5860</v>
      </c>
      <c r="H24" s="115">
        <f t="shared" si="24"/>
        <v>1</v>
      </c>
      <c r="I24" s="116">
        <f t="shared" si="25"/>
        <v>2606.3339999999998</v>
      </c>
      <c r="J24" s="117">
        <f t="shared" si="26"/>
        <v>4.4260557846414967E-3</v>
      </c>
      <c r="K24" s="117">
        <f t="shared" si="27"/>
        <v>0.31923292597720371</v>
      </c>
      <c r="L24" s="117">
        <f t="shared" si="28"/>
        <v>7.7503497249393219E-2</v>
      </c>
      <c r="M24" s="118">
        <f t="shared" si="29"/>
        <v>9.2420000000000009</v>
      </c>
      <c r="N24" s="119">
        <f t="shared" si="30"/>
        <v>0.15347227178097667</v>
      </c>
      <c r="O24" s="119">
        <f t="shared" si="31"/>
        <v>4.7960084931555205</v>
      </c>
      <c r="P24" s="228">
        <f t="shared" si="32"/>
        <v>1</v>
      </c>
      <c r="Q24" s="229">
        <f t="shared" si="33"/>
        <v>4</v>
      </c>
      <c r="R24" s="229">
        <f t="shared" si="34"/>
        <v>125</v>
      </c>
      <c r="T24">
        <v>506</v>
      </c>
      <c r="U24">
        <v>5689</v>
      </c>
      <c r="V24" t="s">
        <v>274</v>
      </c>
      <c r="W24">
        <v>2606.3339999999998</v>
      </c>
      <c r="X24">
        <v>1155.4280000000001</v>
      </c>
      <c r="Y24">
        <v>2.2559999999999998</v>
      </c>
      <c r="Z24">
        <v>9.2420000000000009</v>
      </c>
      <c r="AA24">
        <v>167.24800500000001</v>
      </c>
      <c r="AB24">
        <v>0.74024900000000005</v>
      </c>
      <c r="AC24">
        <v>53.391069999999999</v>
      </c>
      <c r="AD24" s="1">
        <v>202</v>
      </c>
      <c r="AE24">
        <v>4</v>
      </c>
      <c r="AF24">
        <v>125</v>
      </c>
      <c r="AG24">
        <v>71</v>
      </c>
      <c r="AH24">
        <v>15.583646999999999</v>
      </c>
      <c r="AI24">
        <v>206</v>
      </c>
      <c r="AJ24">
        <v>0</v>
      </c>
      <c r="AK24">
        <v>1</v>
      </c>
      <c r="AL24">
        <v>250</v>
      </c>
      <c r="AM24" t="s">
        <v>275</v>
      </c>
      <c r="AN24" t="s">
        <v>561</v>
      </c>
      <c r="AO24">
        <v>2606.3339999999998</v>
      </c>
      <c r="AR24" t="s">
        <v>117</v>
      </c>
      <c r="AS24" t="s">
        <v>122</v>
      </c>
      <c r="AT24" t="s">
        <v>240</v>
      </c>
      <c r="AU24" t="s">
        <v>274</v>
      </c>
      <c r="AV24" t="s">
        <v>48</v>
      </c>
      <c r="AW24">
        <v>1</v>
      </c>
      <c r="BB24">
        <v>0.94</v>
      </c>
      <c r="BC24" t="s">
        <v>68</v>
      </c>
      <c r="BF24" t="s">
        <v>117</v>
      </c>
      <c r="BG24" s="5" t="s">
        <v>122</v>
      </c>
      <c r="BH24" t="s">
        <v>274</v>
      </c>
      <c r="BI24">
        <v>5689</v>
      </c>
      <c r="BJ24">
        <v>1</v>
      </c>
      <c r="BK24" t="s">
        <v>240</v>
      </c>
      <c r="BL24" t="s">
        <v>176</v>
      </c>
      <c r="BM24">
        <v>0.94</v>
      </c>
      <c r="BN24" t="s">
        <v>68</v>
      </c>
      <c r="BO24" t="s">
        <v>177</v>
      </c>
      <c r="BP24">
        <v>2606.3339999999998</v>
      </c>
    </row>
    <row r="25" spans="1:68" ht="16.5" x14ac:dyDescent="0.25">
      <c r="A25" s="125" t="str">
        <f t="shared" si="18"/>
        <v>도영운수</v>
      </c>
      <c r="B25" s="126" t="str">
        <f t="shared" si="1"/>
        <v>김진용</v>
      </c>
      <c r="C25" s="127" t="str">
        <f t="shared" si="19"/>
        <v>F</v>
      </c>
      <c r="D25" s="128">
        <f t="shared" si="20"/>
        <v>0.79632525823211397</v>
      </c>
      <c r="E25" s="129">
        <f t="shared" si="21"/>
        <v>825</v>
      </c>
      <c r="F25" s="252" t="str">
        <f t="shared" si="22"/>
        <v>순환46</v>
      </c>
      <c r="G25" s="130" t="str">
        <f t="shared" si="23"/>
        <v>70바3905</v>
      </c>
      <c r="H25" s="131">
        <f t="shared" si="24"/>
        <v>3</v>
      </c>
      <c r="I25" s="132">
        <f t="shared" si="25"/>
        <v>1877.768</v>
      </c>
      <c r="J25" s="133">
        <f t="shared" si="26"/>
        <v>1.4346998112851929E-2</v>
      </c>
      <c r="K25" s="133">
        <f t="shared" si="27"/>
        <v>0.36846722224500073</v>
      </c>
      <c r="L25" s="133">
        <f t="shared" si="28"/>
        <v>0.20290046480715401</v>
      </c>
      <c r="M25" s="134">
        <f t="shared" si="29"/>
        <v>9.782</v>
      </c>
      <c r="N25" s="135">
        <f t="shared" si="30"/>
        <v>5.2594513655902501E-2</v>
      </c>
      <c r="O25" s="135">
        <f t="shared" si="31"/>
        <v>2.2615640872038076</v>
      </c>
      <c r="P25" s="226">
        <f t="shared" si="32"/>
        <v>2</v>
      </c>
      <c r="Q25" s="227">
        <f t="shared" si="33"/>
        <v>1</v>
      </c>
      <c r="R25" s="227">
        <f t="shared" si="34"/>
        <v>43</v>
      </c>
      <c r="T25">
        <v>506</v>
      </c>
      <c r="U25">
        <v>825</v>
      </c>
      <c r="V25" t="s">
        <v>276</v>
      </c>
      <c r="W25">
        <v>1901.3389999999999</v>
      </c>
      <c r="X25">
        <v>854.827</v>
      </c>
      <c r="Y25">
        <v>2.2240000000000002</v>
      </c>
      <c r="Z25">
        <v>9.782</v>
      </c>
      <c r="AA25">
        <v>150.53190799999999</v>
      </c>
      <c r="AB25">
        <v>2.159681</v>
      </c>
      <c r="AC25">
        <v>55.466073999999999</v>
      </c>
      <c r="AD25" s="1">
        <v>381</v>
      </c>
      <c r="AE25">
        <v>1</v>
      </c>
      <c r="AF25">
        <v>43</v>
      </c>
      <c r="AG25">
        <v>73</v>
      </c>
      <c r="AH25">
        <v>12.630803</v>
      </c>
      <c r="AI25">
        <v>68.400000000000006</v>
      </c>
      <c r="AJ25">
        <v>0</v>
      </c>
      <c r="AK25">
        <v>2</v>
      </c>
      <c r="AL25">
        <v>66</v>
      </c>
      <c r="AM25" t="s">
        <v>277</v>
      </c>
      <c r="AN25" t="s">
        <v>562</v>
      </c>
      <c r="AO25">
        <v>1637.89</v>
      </c>
      <c r="AR25" t="s">
        <v>117</v>
      </c>
      <c r="AS25" t="s">
        <v>123</v>
      </c>
      <c r="AT25" t="s">
        <v>249</v>
      </c>
      <c r="AU25" t="s">
        <v>276</v>
      </c>
      <c r="AV25" t="s">
        <v>48</v>
      </c>
      <c r="AW25">
        <v>3</v>
      </c>
      <c r="BB25">
        <v>0.79632525823211397</v>
      </c>
      <c r="BC25" t="s">
        <v>70</v>
      </c>
      <c r="BF25" t="s">
        <v>117</v>
      </c>
      <c r="BG25" t="s">
        <v>123</v>
      </c>
      <c r="BH25" t="s">
        <v>276</v>
      </c>
      <c r="BI25">
        <v>825</v>
      </c>
      <c r="BJ25">
        <v>3</v>
      </c>
      <c r="BK25" t="s">
        <v>249</v>
      </c>
      <c r="BL25" t="s">
        <v>250</v>
      </c>
      <c r="BM25">
        <v>0.79632525823211397</v>
      </c>
      <c r="BN25" t="s">
        <v>70</v>
      </c>
      <c r="BO25" t="s">
        <v>191</v>
      </c>
      <c r="BP25">
        <v>1877.768</v>
      </c>
    </row>
    <row r="26" spans="1:68" ht="16.5" x14ac:dyDescent="0.25">
      <c r="A26" s="109" t="str">
        <f t="shared" si="18"/>
        <v>도영운수</v>
      </c>
      <c r="B26" s="110" t="str">
        <f t="shared" si="1"/>
        <v>김진욱</v>
      </c>
      <c r="C26" s="111" t="str">
        <f t="shared" si="19"/>
        <v>B</v>
      </c>
      <c r="D26" s="112">
        <f t="shared" si="20"/>
        <v>0.90702021323135806</v>
      </c>
      <c r="E26" s="113">
        <f t="shared" si="21"/>
        <v>1929</v>
      </c>
      <c r="F26" s="253" t="str">
        <f t="shared" si="22"/>
        <v>523</v>
      </c>
      <c r="G26" s="114" t="str">
        <f t="shared" si="23"/>
        <v>71바5862</v>
      </c>
      <c r="H26" s="115">
        <f t="shared" si="24"/>
        <v>8</v>
      </c>
      <c r="I26" s="116">
        <f t="shared" si="25"/>
        <v>1922.5010000000002</v>
      </c>
      <c r="J26" s="117">
        <f t="shared" si="26"/>
        <v>4.1500577817910281E-3</v>
      </c>
      <c r="K26" s="117">
        <f t="shared" si="27"/>
        <v>0.35241326129581457</v>
      </c>
      <c r="L26" s="117">
        <f t="shared" si="28"/>
        <v>4.3172929428905361E-2</v>
      </c>
      <c r="M26" s="118">
        <f t="shared" si="29"/>
        <v>13.561</v>
      </c>
      <c r="N26" s="119">
        <f t="shared" si="30"/>
        <v>0.25535374665231236</v>
      </c>
      <c r="O26" s="119">
        <f t="shared" si="31"/>
        <v>19.917592238880367</v>
      </c>
      <c r="P26" s="228">
        <f t="shared" si="32"/>
        <v>0</v>
      </c>
      <c r="Q26" s="229">
        <f t="shared" si="33"/>
        <v>5</v>
      </c>
      <c r="R26" s="229">
        <f t="shared" si="34"/>
        <v>390</v>
      </c>
      <c r="T26">
        <v>506</v>
      </c>
      <c r="U26">
        <v>1929</v>
      </c>
      <c r="V26" t="s">
        <v>278</v>
      </c>
      <c r="W26">
        <v>1958.068</v>
      </c>
      <c r="X26">
        <v>888.26199999999994</v>
      </c>
      <c r="Y26">
        <v>2.2040000000000002</v>
      </c>
      <c r="Z26">
        <v>13.561</v>
      </c>
      <c r="AA26">
        <v>120.005799</v>
      </c>
      <c r="AB26">
        <v>0.498031</v>
      </c>
      <c r="AC26">
        <v>42.291634999999999</v>
      </c>
      <c r="AD26" s="1">
        <v>83</v>
      </c>
      <c r="AE26">
        <v>5</v>
      </c>
      <c r="AF26">
        <v>390</v>
      </c>
      <c r="AG26">
        <v>76</v>
      </c>
      <c r="AH26">
        <v>16.316444000000001</v>
      </c>
      <c r="AI26">
        <v>704.9</v>
      </c>
      <c r="AJ26">
        <v>0</v>
      </c>
      <c r="AK26">
        <v>0</v>
      </c>
      <c r="AL26">
        <v>0</v>
      </c>
      <c r="AM26" t="s">
        <v>279</v>
      </c>
      <c r="AN26" t="s">
        <v>563</v>
      </c>
      <c r="AO26">
        <v>571.41200000000003</v>
      </c>
      <c r="AR26" t="s">
        <v>117</v>
      </c>
      <c r="AS26" t="s">
        <v>119</v>
      </c>
      <c r="AT26" t="s">
        <v>219</v>
      </c>
      <c r="AU26" t="s">
        <v>278</v>
      </c>
      <c r="AV26" t="s">
        <v>48</v>
      </c>
      <c r="AW26">
        <v>8</v>
      </c>
      <c r="BB26">
        <v>0.90702021323135806</v>
      </c>
      <c r="BC26" t="s">
        <v>68</v>
      </c>
      <c r="BF26" t="s">
        <v>117</v>
      </c>
      <c r="BG26" t="s">
        <v>119</v>
      </c>
      <c r="BH26" t="s">
        <v>278</v>
      </c>
      <c r="BI26">
        <v>1929</v>
      </c>
      <c r="BJ26">
        <v>8</v>
      </c>
      <c r="BK26" t="s">
        <v>219</v>
      </c>
      <c r="BL26" t="s">
        <v>215</v>
      </c>
      <c r="BM26">
        <v>0.90702021323135806</v>
      </c>
      <c r="BN26" t="s">
        <v>68</v>
      </c>
      <c r="BO26" t="s">
        <v>177</v>
      </c>
      <c r="BP26">
        <v>1922.5010000000002</v>
      </c>
    </row>
    <row r="27" spans="1:68" ht="16.5" x14ac:dyDescent="0.25">
      <c r="A27" s="125" t="str">
        <f t="shared" si="18"/>
        <v>도영운수</v>
      </c>
      <c r="B27" s="126" t="str">
        <f t="shared" si="1"/>
        <v>김충호</v>
      </c>
      <c r="C27" s="127" t="str">
        <f t="shared" si="19"/>
        <v>F</v>
      </c>
      <c r="D27" s="128">
        <f t="shared" si="20"/>
        <v>0.69291666666666674</v>
      </c>
      <c r="E27" s="129">
        <f t="shared" si="21"/>
        <v>7475</v>
      </c>
      <c r="F27" s="252" t="str">
        <f t="shared" si="22"/>
        <v>35</v>
      </c>
      <c r="G27" s="130" t="str">
        <f t="shared" si="23"/>
        <v>70바3902</v>
      </c>
      <c r="H27" s="131">
        <f t="shared" si="24"/>
        <v>1</v>
      </c>
      <c r="I27" s="132">
        <f t="shared" si="25"/>
        <v>1819.68</v>
      </c>
      <c r="J27" s="133">
        <f t="shared" si="26"/>
        <v>3.7269050679012594E-2</v>
      </c>
      <c r="K27" s="133">
        <f t="shared" si="27"/>
        <v>0.40072959963639898</v>
      </c>
      <c r="L27" s="133">
        <f t="shared" si="28"/>
        <v>0.20168381253846829</v>
      </c>
      <c r="M27" s="134">
        <f t="shared" si="29"/>
        <v>19.483000000000001</v>
      </c>
      <c r="N27" s="135">
        <f t="shared" si="30"/>
        <v>0</v>
      </c>
      <c r="O27" s="135">
        <f t="shared" si="31"/>
        <v>4.2864679504088627</v>
      </c>
      <c r="P27" s="226">
        <f t="shared" si="32"/>
        <v>778</v>
      </c>
      <c r="Q27" s="227">
        <f t="shared" si="33"/>
        <v>0</v>
      </c>
      <c r="R27" s="227">
        <f t="shared" si="34"/>
        <v>78</v>
      </c>
      <c r="T27">
        <v>506</v>
      </c>
      <c r="U27">
        <v>7475</v>
      </c>
      <c r="V27" t="s">
        <v>459</v>
      </c>
      <c r="W27">
        <v>1819.68</v>
      </c>
      <c r="X27">
        <v>1094.425</v>
      </c>
      <c r="Y27">
        <v>1.663</v>
      </c>
      <c r="Z27">
        <v>19.483000000000001</v>
      </c>
      <c r="AA27">
        <v>108.109703</v>
      </c>
      <c r="AB27">
        <v>4.0291459999999999</v>
      </c>
      <c r="AC27">
        <v>43.322758</v>
      </c>
      <c r="AD27" s="1">
        <v>367</v>
      </c>
      <c r="AE27">
        <v>0</v>
      </c>
      <c r="AF27">
        <v>78</v>
      </c>
      <c r="AG27">
        <v>77</v>
      </c>
      <c r="AH27">
        <v>16.831790999999999</v>
      </c>
      <c r="AI27">
        <v>3850.3</v>
      </c>
      <c r="AJ27">
        <v>0</v>
      </c>
      <c r="AK27">
        <v>778</v>
      </c>
      <c r="AL27">
        <v>0</v>
      </c>
      <c r="AM27" t="s">
        <v>460</v>
      </c>
      <c r="AN27" t="s">
        <v>564</v>
      </c>
      <c r="AO27">
        <v>1819.68</v>
      </c>
      <c r="AR27" t="s">
        <v>117</v>
      </c>
      <c r="AS27" t="s">
        <v>118</v>
      </c>
      <c r="AT27" t="s">
        <v>197</v>
      </c>
      <c r="AU27" t="s">
        <v>459</v>
      </c>
      <c r="AV27" t="s">
        <v>48</v>
      </c>
      <c r="AW27">
        <v>1</v>
      </c>
      <c r="BB27">
        <v>0.69291666666666674</v>
      </c>
      <c r="BC27" t="s">
        <v>70</v>
      </c>
      <c r="BF27" t="s">
        <v>117</v>
      </c>
      <c r="BG27" t="s">
        <v>118</v>
      </c>
      <c r="BH27" t="s">
        <v>459</v>
      </c>
      <c r="BI27">
        <v>7475</v>
      </c>
      <c r="BJ27">
        <v>1</v>
      </c>
      <c r="BK27" t="s">
        <v>197</v>
      </c>
      <c r="BL27" t="s">
        <v>176</v>
      </c>
      <c r="BM27">
        <v>0.69291666666666674</v>
      </c>
      <c r="BN27" t="s">
        <v>70</v>
      </c>
      <c r="BO27" t="s">
        <v>191</v>
      </c>
      <c r="BP27">
        <v>1819.68</v>
      </c>
    </row>
    <row r="28" spans="1:68" ht="16.5" x14ac:dyDescent="0.25">
      <c r="A28" s="109" t="str">
        <f t="shared" si="18"/>
        <v>도영운수</v>
      </c>
      <c r="B28" s="110" t="str">
        <f t="shared" si="1"/>
        <v>김태호</v>
      </c>
      <c r="C28" s="111" t="str">
        <f t="shared" si="19"/>
        <v>D</v>
      </c>
      <c r="D28" s="112">
        <f t="shared" si="20"/>
        <v>0.83961538461538454</v>
      </c>
      <c r="E28" s="113">
        <f t="shared" si="21"/>
        <v>8592</v>
      </c>
      <c r="F28" s="253" t="str">
        <f t="shared" si="22"/>
        <v>523</v>
      </c>
      <c r="G28" s="114" t="str">
        <f t="shared" si="23"/>
        <v>70바3901</v>
      </c>
      <c r="H28" s="115">
        <f t="shared" si="24"/>
        <v>1</v>
      </c>
      <c r="I28" s="116">
        <f t="shared" si="25"/>
        <v>614.61300000000006</v>
      </c>
      <c r="J28" s="117">
        <f t="shared" si="26"/>
        <v>3.1958244267345781E-3</v>
      </c>
      <c r="K28" s="117">
        <f t="shared" si="27"/>
        <v>0.32990640038666952</v>
      </c>
      <c r="L28" s="117">
        <f t="shared" si="28"/>
        <v>0.3237809808773976</v>
      </c>
      <c r="M28" s="118">
        <f t="shared" si="29"/>
        <v>13.477</v>
      </c>
      <c r="N28" s="119">
        <f t="shared" si="30"/>
        <v>0.97622406294692754</v>
      </c>
      <c r="O28" s="119">
        <f t="shared" si="31"/>
        <v>19.687185269429705</v>
      </c>
      <c r="P28" s="228">
        <f t="shared" si="32"/>
        <v>0</v>
      </c>
      <c r="Q28" s="229">
        <f t="shared" si="33"/>
        <v>6</v>
      </c>
      <c r="R28" s="229">
        <f t="shared" si="34"/>
        <v>121</v>
      </c>
      <c r="T28">
        <v>506</v>
      </c>
      <c r="U28">
        <v>8592</v>
      </c>
      <c r="V28" t="s">
        <v>190</v>
      </c>
      <c r="W28">
        <v>614.61300000000006</v>
      </c>
      <c r="X28">
        <v>281.50299999999999</v>
      </c>
      <c r="Y28">
        <v>2.1829999999999998</v>
      </c>
      <c r="Z28">
        <v>13.477</v>
      </c>
      <c r="AA28">
        <v>37.721096000000003</v>
      </c>
      <c r="AB28">
        <v>0.12055</v>
      </c>
      <c r="AC28">
        <v>12.444431</v>
      </c>
      <c r="AD28" s="1">
        <v>199</v>
      </c>
      <c r="AE28">
        <v>6</v>
      </c>
      <c r="AF28">
        <v>121</v>
      </c>
      <c r="AG28">
        <v>70</v>
      </c>
      <c r="AH28">
        <v>16.293614000000002</v>
      </c>
      <c r="AI28">
        <v>49.9</v>
      </c>
      <c r="AJ28">
        <v>0</v>
      </c>
      <c r="AK28">
        <v>0</v>
      </c>
      <c r="AL28">
        <v>0</v>
      </c>
      <c r="AM28" t="s">
        <v>280</v>
      </c>
      <c r="AN28" t="s">
        <v>565</v>
      </c>
      <c r="AO28">
        <v>614.61300000000006</v>
      </c>
      <c r="AR28" t="s">
        <v>117</v>
      </c>
      <c r="AS28" t="s">
        <v>119</v>
      </c>
      <c r="AT28" t="s">
        <v>210</v>
      </c>
      <c r="AU28" t="s">
        <v>190</v>
      </c>
      <c r="AV28" t="s">
        <v>48</v>
      </c>
      <c r="AW28">
        <v>1</v>
      </c>
      <c r="BB28">
        <v>0.83961538461538454</v>
      </c>
      <c r="BC28" t="s">
        <v>67</v>
      </c>
      <c r="BF28" t="s">
        <v>117</v>
      </c>
      <c r="BG28" t="s">
        <v>119</v>
      </c>
      <c r="BH28" t="s">
        <v>190</v>
      </c>
      <c r="BI28">
        <v>8592</v>
      </c>
      <c r="BJ28">
        <v>1</v>
      </c>
      <c r="BK28" t="s">
        <v>210</v>
      </c>
      <c r="BL28" t="s">
        <v>176</v>
      </c>
      <c r="BM28">
        <v>0.83961538461538454</v>
      </c>
      <c r="BN28" t="s">
        <v>67</v>
      </c>
      <c r="BO28" t="s">
        <v>181</v>
      </c>
      <c r="BP28">
        <v>614.61300000000006</v>
      </c>
    </row>
    <row r="29" spans="1:68" ht="16.5" x14ac:dyDescent="0.25">
      <c r="A29" s="125" t="str">
        <f t="shared" si="18"/>
        <v>도영운수</v>
      </c>
      <c r="B29" s="126" t="str">
        <f t="shared" si="1"/>
        <v>나인웅</v>
      </c>
      <c r="C29" s="127" t="str">
        <f t="shared" si="19"/>
        <v>C</v>
      </c>
      <c r="D29" s="128">
        <f t="shared" si="20"/>
        <v>0.87618053414337016</v>
      </c>
      <c r="E29" s="129">
        <f t="shared" si="21"/>
        <v>3341</v>
      </c>
      <c r="F29" s="252" t="str">
        <f t="shared" si="22"/>
        <v>523</v>
      </c>
      <c r="G29" s="130" t="str">
        <f t="shared" si="23"/>
        <v>70바3911</v>
      </c>
      <c r="H29" s="131">
        <f t="shared" si="24"/>
        <v>2</v>
      </c>
      <c r="I29" s="132">
        <f t="shared" si="25"/>
        <v>1843.0980000000002</v>
      </c>
      <c r="J29" s="133">
        <f t="shared" si="26"/>
        <v>1.3097055611404103E-2</v>
      </c>
      <c r="K29" s="133">
        <f t="shared" si="27"/>
        <v>0.31711332237592033</v>
      </c>
      <c r="L29" s="133">
        <f t="shared" si="28"/>
        <v>0.28918701013185405</v>
      </c>
      <c r="M29" s="134">
        <f t="shared" si="29"/>
        <v>10.563000000000001</v>
      </c>
      <c r="N29" s="135">
        <f t="shared" si="30"/>
        <v>0</v>
      </c>
      <c r="O29" s="135">
        <f t="shared" si="31"/>
        <v>11.773655009120514</v>
      </c>
      <c r="P29" s="226">
        <f t="shared" si="32"/>
        <v>0</v>
      </c>
      <c r="Q29" s="227">
        <f t="shared" si="33"/>
        <v>0</v>
      </c>
      <c r="R29" s="227">
        <f t="shared" si="34"/>
        <v>217</v>
      </c>
      <c r="T29">
        <v>506</v>
      </c>
      <c r="U29">
        <v>3341</v>
      </c>
      <c r="V29" t="s">
        <v>281</v>
      </c>
      <c r="W29">
        <v>1843.098</v>
      </c>
      <c r="X29">
        <v>917.94200000000001</v>
      </c>
      <c r="Y29">
        <v>2.008</v>
      </c>
      <c r="Z29">
        <v>10.563000000000001</v>
      </c>
      <c r="AA29">
        <v>115.14275000000001</v>
      </c>
      <c r="AB29">
        <v>1.5080309999999999</v>
      </c>
      <c r="AC29">
        <v>36.513300000000001</v>
      </c>
      <c r="AD29" s="1">
        <v>533</v>
      </c>
      <c r="AE29">
        <v>0</v>
      </c>
      <c r="AF29">
        <v>217</v>
      </c>
      <c r="AG29">
        <v>73</v>
      </c>
      <c r="AH29">
        <v>16.007069000000001</v>
      </c>
      <c r="AI29">
        <v>161.4</v>
      </c>
      <c r="AJ29">
        <v>0</v>
      </c>
      <c r="AK29">
        <v>0</v>
      </c>
      <c r="AL29">
        <v>0</v>
      </c>
      <c r="AM29" t="s">
        <v>282</v>
      </c>
      <c r="AN29" t="s">
        <v>566</v>
      </c>
      <c r="AO29">
        <v>1722.2460000000001</v>
      </c>
      <c r="AR29" t="s">
        <v>117</v>
      </c>
      <c r="AS29" t="s">
        <v>119</v>
      </c>
      <c r="AT29" t="s">
        <v>216</v>
      </c>
      <c r="AU29" t="s">
        <v>281</v>
      </c>
      <c r="AV29" t="s">
        <v>48</v>
      </c>
      <c r="AW29">
        <v>2</v>
      </c>
      <c r="BB29">
        <v>0.87618053414337016</v>
      </c>
      <c r="BC29" t="s">
        <v>69</v>
      </c>
      <c r="BF29" t="s">
        <v>117</v>
      </c>
      <c r="BG29" s="5" t="s">
        <v>119</v>
      </c>
      <c r="BH29" t="s">
        <v>281</v>
      </c>
      <c r="BI29">
        <v>3341</v>
      </c>
      <c r="BJ29">
        <v>2</v>
      </c>
      <c r="BK29" t="s">
        <v>216</v>
      </c>
      <c r="BL29" t="s">
        <v>229</v>
      </c>
      <c r="BM29">
        <v>0.87618053414337016</v>
      </c>
      <c r="BN29" t="s">
        <v>69</v>
      </c>
      <c r="BO29" t="s">
        <v>179</v>
      </c>
      <c r="BP29">
        <v>1843.0980000000002</v>
      </c>
    </row>
    <row r="30" spans="1:68" ht="16.5" x14ac:dyDescent="0.25">
      <c r="A30" s="109" t="str">
        <f t="shared" si="18"/>
        <v>도영운수</v>
      </c>
      <c r="B30" s="110" t="str">
        <f t="shared" si="1"/>
        <v>박갑수</v>
      </c>
      <c r="C30" s="111" t="str">
        <f t="shared" si="19"/>
        <v>F</v>
      </c>
      <c r="D30" s="112">
        <f t="shared" si="20"/>
        <v>0.75578373332880855</v>
      </c>
      <c r="E30" s="113">
        <f t="shared" si="21"/>
        <v>651</v>
      </c>
      <c r="F30" s="253" t="str">
        <f t="shared" si="22"/>
        <v>순환46</v>
      </c>
      <c r="G30" s="114" t="str">
        <f t="shared" si="23"/>
        <v>71바5868</v>
      </c>
      <c r="H30" s="115">
        <f t="shared" si="24"/>
        <v>11</v>
      </c>
      <c r="I30" s="116">
        <f t="shared" si="25"/>
        <v>4612.2490000000007</v>
      </c>
      <c r="J30" s="117">
        <f t="shared" si="26"/>
        <v>1.7066752291031766E-2</v>
      </c>
      <c r="K30" s="117">
        <f t="shared" si="27"/>
        <v>0.39521340710126518</v>
      </c>
      <c r="L30" s="117">
        <f t="shared" si="28"/>
        <v>0.16261047484643606</v>
      </c>
      <c r="M30" s="118">
        <f t="shared" si="29"/>
        <v>12.952</v>
      </c>
      <c r="N30" s="119">
        <f t="shared" si="30"/>
        <v>0.10840698323095739</v>
      </c>
      <c r="O30" s="119">
        <f t="shared" si="31"/>
        <v>26.299534131830264</v>
      </c>
      <c r="P30" s="228">
        <f t="shared" si="32"/>
        <v>17</v>
      </c>
      <c r="Q30" s="229">
        <f t="shared" si="33"/>
        <v>5</v>
      </c>
      <c r="R30" s="229">
        <f t="shared" si="34"/>
        <v>1213</v>
      </c>
      <c r="T30">
        <v>506</v>
      </c>
      <c r="U30">
        <v>651</v>
      </c>
      <c r="V30" t="s">
        <v>283</v>
      </c>
      <c r="W30">
        <v>4612.2489999999998</v>
      </c>
      <c r="X30">
        <v>2235.4479999999999</v>
      </c>
      <c r="Y30">
        <v>2.0630000000000002</v>
      </c>
      <c r="Z30">
        <v>12.952</v>
      </c>
      <c r="AA30">
        <v>347.84491500000001</v>
      </c>
      <c r="AB30">
        <v>5.9365829999999997</v>
      </c>
      <c r="AC30">
        <v>137.47297399999999</v>
      </c>
      <c r="AD30" s="1">
        <v>750</v>
      </c>
      <c r="AE30">
        <v>5</v>
      </c>
      <c r="AF30">
        <v>1213</v>
      </c>
      <c r="AG30">
        <v>76</v>
      </c>
      <c r="AH30">
        <v>13.259498000000001</v>
      </c>
      <c r="AI30">
        <v>1318.8</v>
      </c>
      <c r="AJ30">
        <v>0</v>
      </c>
      <c r="AK30">
        <v>17</v>
      </c>
      <c r="AL30">
        <v>1715</v>
      </c>
      <c r="AM30" t="s">
        <v>284</v>
      </c>
      <c r="AN30" t="s">
        <v>567</v>
      </c>
      <c r="AO30">
        <v>2958.877</v>
      </c>
      <c r="AR30" t="s">
        <v>117</v>
      </c>
      <c r="AS30" t="s">
        <v>123</v>
      </c>
      <c r="AT30" t="s">
        <v>251</v>
      </c>
      <c r="AU30" t="s">
        <v>283</v>
      </c>
      <c r="AV30" t="s">
        <v>48</v>
      </c>
      <c r="AW30">
        <v>11</v>
      </c>
      <c r="BB30">
        <v>0.75578373332880855</v>
      </c>
      <c r="BC30" t="s">
        <v>70</v>
      </c>
      <c r="BF30" t="s">
        <v>117</v>
      </c>
      <c r="BG30" t="s">
        <v>123</v>
      </c>
      <c r="BH30" t="s">
        <v>283</v>
      </c>
      <c r="BI30">
        <v>651</v>
      </c>
      <c r="BJ30">
        <v>11</v>
      </c>
      <c r="BK30" t="s">
        <v>251</v>
      </c>
      <c r="BL30" t="s">
        <v>458</v>
      </c>
      <c r="BM30">
        <v>0.75578373332880855</v>
      </c>
      <c r="BN30" t="s">
        <v>70</v>
      </c>
      <c r="BO30" t="s">
        <v>191</v>
      </c>
      <c r="BP30">
        <v>4612.2490000000007</v>
      </c>
    </row>
    <row r="31" spans="1:68" ht="16.5" x14ac:dyDescent="0.25">
      <c r="A31" s="125" t="str">
        <f t="shared" si="18"/>
        <v>도영운수</v>
      </c>
      <c r="B31" s="126" t="str">
        <f t="shared" si="1"/>
        <v>박기철</v>
      </c>
      <c r="C31" s="127" t="str">
        <f t="shared" si="19"/>
        <v>C</v>
      </c>
      <c r="D31" s="128">
        <f t="shared" si="20"/>
        <v>0.87598521383971129</v>
      </c>
      <c r="E31" s="129">
        <f t="shared" si="21"/>
        <v>9247</v>
      </c>
      <c r="F31" s="252" t="str">
        <f t="shared" si="22"/>
        <v>35</v>
      </c>
      <c r="G31" s="130" t="str">
        <f t="shared" si="23"/>
        <v>71바5852</v>
      </c>
      <c r="H31" s="131">
        <f t="shared" si="24"/>
        <v>8</v>
      </c>
      <c r="I31" s="132">
        <f t="shared" si="25"/>
        <v>1274.3949999999998</v>
      </c>
      <c r="J31" s="133">
        <f t="shared" si="26"/>
        <v>1.5702601315615215E-2</v>
      </c>
      <c r="K31" s="133">
        <f t="shared" si="27"/>
        <v>0.37347482072892296</v>
      </c>
      <c r="L31" s="133">
        <f t="shared" si="28"/>
        <v>0.19146340028013295</v>
      </c>
      <c r="M31" s="134">
        <f t="shared" si="29"/>
        <v>14.010999999999999</v>
      </c>
      <c r="N31" s="135">
        <f t="shared" si="30"/>
        <v>7.8468606672185623E-2</v>
      </c>
      <c r="O31" s="135">
        <f t="shared" si="31"/>
        <v>38.763491696059702</v>
      </c>
      <c r="P31" s="226">
        <f t="shared" si="32"/>
        <v>51</v>
      </c>
      <c r="Q31" s="227">
        <f t="shared" si="33"/>
        <v>1</v>
      </c>
      <c r="R31" s="227">
        <f t="shared" si="34"/>
        <v>494</v>
      </c>
      <c r="T31">
        <v>506</v>
      </c>
      <c r="U31">
        <v>9247</v>
      </c>
      <c r="V31" t="s">
        <v>285</v>
      </c>
      <c r="W31">
        <v>1274.395</v>
      </c>
      <c r="X31">
        <v>604.92700000000002</v>
      </c>
      <c r="Y31">
        <v>2.1070000000000002</v>
      </c>
      <c r="Z31">
        <v>14.010999999999999</v>
      </c>
      <c r="AA31">
        <v>76.684427999999997</v>
      </c>
      <c r="AB31">
        <v>1.204145</v>
      </c>
      <c r="AC31">
        <v>28.639703000000001</v>
      </c>
      <c r="AD31" s="1">
        <v>244</v>
      </c>
      <c r="AE31">
        <v>1</v>
      </c>
      <c r="AF31">
        <v>494</v>
      </c>
      <c r="AG31">
        <v>76</v>
      </c>
      <c r="AH31">
        <v>16.618693</v>
      </c>
      <c r="AI31">
        <v>1049.0999999999999</v>
      </c>
      <c r="AJ31">
        <v>0</v>
      </c>
      <c r="AK31">
        <v>51</v>
      </c>
      <c r="AL31">
        <v>306</v>
      </c>
      <c r="AM31" t="s">
        <v>286</v>
      </c>
      <c r="AN31" t="s">
        <v>568</v>
      </c>
      <c r="AO31">
        <v>279.48899999999998</v>
      </c>
      <c r="AR31" t="s">
        <v>117</v>
      </c>
      <c r="AS31" t="s">
        <v>118</v>
      </c>
      <c r="AT31" t="s">
        <v>199</v>
      </c>
      <c r="AU31" t="s">
        <v>285</v>
      </c>
      <c r="AV31" t="s">
        <v>48</v>
      </c>
      <c r="AW31">
        <v>8</v>
      </c>
      <c r="BB31">
        <v>0.87598521383971129</v>
      </c>
      <c r="BC31" t="s">
        <v>69</v>
      </c>
      <c r="BF31" t="s">
        <v>117</v>
      </c>
      <c r="BG31" t="s">
        <v>118</v>
      </c>
      <c r="BH31" t="s">
        <v>285</v>
      </c>
      <c r="BI31">
        <v>9247</v>
      </c>
      <c r="BJ31">
        <v>8</v>
      </c>
      <c r="BK31" t="s">
        <v>199</v>
      </c>
      <c r="BL31" t="s">
        <v>226</v>
      </c>
      <c r="BM31">
        <v>0.87598521383971129</v>
      </c>
      <c r="BN31" t="s">
        <v>69</v>
      </c>
      <c r="BO31" t="s">
        <v>179</v>
      </c>
      <c r="BP31">
        <v>1274.3949999999998</v>
      </c>
    </row>
    <row r="32" spans="1:68" ht="16.5" x14ac:dyDescent="0.25">
      <c r="A32" s="109" t="str">
        <f t="shared" si="18"/>
        <v>도영운수</v>
      </c>
      <c r="B32" s="110" t="str">
        <f t="shared" si="1"/>
        <v>박동춘</v>
      </c>
      <c r="C32" s="111" t="str">
        <f t="shared" si="19"/>
        <v>F</v>
      </c>
      <c r="D32" s="112">
        <f t="shared" si="20"/>
        <v>0.7300818979486059</v>
      </c>
      <c r="E32" s="113">
        <f t="shared" si="21"/>
        <v>8057</v>
      </c>
      <c r="F32" s="253" t="str">
        <f t="shared" si="22"/>
        <v>65-1</v>
      </c>
      <c r="G32" s="114" t="str">
        <f t="shared" si="23"/>
        <v>71바5860</v>
      </c>
      <c r="H32" s="115">
        <f t="shared" si="24"/>
        <v>5</v>
      </c>
      <c r="I32" s="116">
        <f t="shared" si="25"/>
        <v>947.30700000000002</v>
      </c>
      <c r="J32" s="117">
        <f t="shared" si="26"/>
        <v>3.0095532456284973E-2</v>
      </c>
      <c r="K32" s="117">
        <f t="shared" si="27"/>
        <v>0.35290262220641955</v>
      </c>
      <c r="L32" s="117">
        <f t="shared" si="28"/>
        <v>0.21323604702593774</v>
      </c>
      <c r="M32" s="118">
        <f t="shared" si="29"/>
        <v>16.553000000000001</v>
      </c>
      <c r="N32" s="119">
        <f t="shared" si="30"/>
        <v>0</v>
      </c>
      <c r="O32" s="119">
        <f t="shared" si="31"/>
        <v>21.534729501629354</v>
      </c>
      <c r="P32" s="228">
        <f t="shared" si="32"/>
        <v>6</v>
      </c>
      <c r="Q32" s="229">
        <f t="shared" si="33"/>
        <v>0</v>
      </c>
      <c r="R32" s="229">
        <f t="shared" si="34"/>
        <v>204</v>
      </c>
      <c r="T32">
        <v>506</v>
      </c>
      <c r="U32">
        <v>8057</v>
      </c>
      <c r="V32" t="s">
        <v>287</v>
      </c>
      <c r="W32">
        <v>947.30700000000002</v>
      </c>
      <c r="X32">
        <v>544.16499999999996</v>
      </c>
      <c r="Y32">
        <v>1.7410000000000001</v>
      </c>
      <c r="Z32">
        <v>16.553000000000001</v>
      </c>
      <c r="AA32">
        <v>62.928874999999998</v>
      </c>
      <c r="AB32">
        <v>1.893878</v>
      </c>
      <c r="AC32">
        <v>22.207764999999998</v>
      </c>
      <c r="AD32" s="1">
        <v>202</v>
      </c>
      <c r="AE32">
        <v>0</v>
      </c>
      <c r="AF32">
        <v>204</v>
      </c>
      <c r="AG32">
        <v>71</v>
      </c>
      <c r="AH32">
        <v>15.053614</v>
      </c>
      <c r="AI32">
        <v>249.5</v>
      </c>
      <c r="AJ32">
        <v>0</v>
      </c>
      <c r="AK32">
        <v>6</v>
      </c>
      <c r="AL32">
        <v>2491</v>
      </c>
      <c r="AM32" t="s">
        <v>288</v>
      </c>
      <c r="AN32" t="s">
        <v>569</v>
      </c>
      <c r="AO32">
        <v>269.5</v>
      </c>
      <c r="AR32" t="s">
        <v>117</v>
      </c>
      <c r="AS32" t="s">
        <v>122</v>
      </c>
      <c r="AT32" t="s">
        <v>240</v>
      </c>
      <c r="AU32" t="s">
        <v>287</v>
      </c>
      <c r="AV32" t="s">
        <v>48</v>
      </c>
      <c r="AW32">
        <v>5</v>
      </c>
      <c r="BB32">
        <v>0.7300818979486059</v>
      </c>
      <c r="BC32" t="s">
        <v>70</v>
      </c>
      <c r="BF32" t="s">
        <v>117</v>
      </c>
      <c r="BG32" s="5" t="s">
        <v>122</v>
      </c>
      <c r="BH32" t="s">
        <v>287</v>
      </c>
      <c r="BI32">
        <v>8057</v>
      </c>
      <c r="BJ32">
        <v>5</v>
      </c>
      <c r="BK32" t="s">
        <v>240</v>
      </c>
      <c r="BL32" t="s">
        <v>526</v>
      </c>
      <c r="BM32">
        <v>0.7300818979486059</v>
      </c>
      <c r="BN32" t="s">
        <v>70</v>
      </c>
      <c r="BO32" t="s">
        <v>191</v>
      </c>
      <c r="BP32">
        <v>947.30700000000002</v>
      </c>
    </row>
    <row r="33" spans="1:68" ht="16.5" x14ac:dyDescent="0.25">
      <c r="A33" s="125" t="str">
        <f t="shared" si="18"/>
        <v>도영운수</v>
      </c>
      <c r="B33" s="126" t="str">
        <f t="shared" si="1"/>
        <v>박봉수</v>
      </c>
      <c r="C33" s="127" t="str">
        <f t="shared" si="19"/>
        <v>C</v>
      </c>
      <c r="D33" s="128">
        <f t="shared" si="20"/>
        <v>0.86147452447837514</v>
      </c>
      <c r="E33" s="129">
        <f t="shared" si="21"/>
        <v>8096</v>
      </c>
      <c r="F33" s="252" t="str">
        <f t="shared" si="22"/>
        <v>523</v>
      </c>
      <c r="G33" s="130" t="str">
        <f t="shared" si="23"/>
        <v>71바5859</v>
      </c>
      <c r="H33" s="131">
        <f t="shared" si="24"/>
        <v>6</v>
      </c>
      <c r="I33" s="132">
        <f t="shared" si="25"/>
        <v>3031.3019999999997</v>
      </c>
      <c r="J33" s="133">
        <f t="shared" si="26"/>
        <v>2.0886455661868156E-2</v>
      </c>
      <c r="K33" s="133">
        <f t="shared" si="27"/>
        <v>0.35013117366195201</v>
      </c>
      <c r="L33" s="133">
        <f t="shared" si="28"/>
        <v>0.23290322112412423</v>
      </c>
      <c r="M33" s="134">
        <f t="shared" si="29"/>
        <v>15.476000000000001</v>
      </c>
      <c r="N33" s="135">
        <f t="shared" si="30"/>
        <v>3.2329342309014408</v>
      </c>
      <c r="O33" s="135">
        <f t="shared" si="31"/>
        <v>62.250478507255295</v>
      </c>
      <c r="P33" s="226">
        <f t="shared" si="32"/>
        <v>9</v>
      </c>
      <c r="Q33" s="227">
        <f t="shared" si="33"/>
        <v>98</v>
      </c>
      <c r="R33" s="227">
        <f t="shared" si="34"/>
        <v>1887</v>
      </c>
      <c r="T33">
        <v>506</v>
      </c>
      <c r="U33">
        <v>8096</v>
      </c>
      <c r="V33" t="s">
        <v>451</v>
      </c>
      <c r="W33">
        <v>3031.3020000000001</v>
      </c>
      <c r="X33">
        <v>1423.356</v>
      </c>
      <c r="Y33">
        <v>2.13</v>
      </c>
      <c r="Z33">
        <v>15.476000000000001</v>
      </c>
      <c r="AA33">
        <v>193.012451</v>
      </c>
      <c r="AB33">
        <v>4.0313460000000001</v>
      </c>
      <c r="AC33">
        <v>67.579676000000006</v>
      </c>
      <c r="AD33" s="1">
        <v>706</v>
      </c>
      <c r="AE33">
        <v>98</v>
      </c>
      <c r="AF33">
        <v>1887</v>
      </c>
      <c r="AG33">
        <v>74</v>
      </c>
      <c r="AH33">
        <v>15.705214</v>
      </c>
      <c r="AI33">
        <v>1360.7</v>
      </c>
      <c r="AJ33">
        <v>0</v>
      </c>
      <c r="AK33">
        <v>9</v>
      </c>
      <c r="AL33">
        <v>1262</v>
      </c>
      <c r="AM33" t="s">
        <v>452</v>
      </c>
      <c r="AN33" t="s">
        <v>570</v>
      </c>
      <c r="AO33">
        <v>1792.1669999999999</v>
      </c>
      <c r="AR33" t="s">
        <v>117</v>
      </c>
      <c r="AS33" t="s">
        <v>119</v>
      </c>
      <c r="AT33" t="s">
        <v>217</v>
      </c>
      <c r="AU33" t="s">
        <v>451</v>
      </c>
      <c r="AV33" t="s">
        <v>48</v>
      </c>
      <c r="AW33">
        <v>6</v>
      </c>
      <c r="BB33">
        <v>0.86147452447837514</v>
      </c>
      <c r="BC33" t="s">
        <v>69</v>
      </c>
      <c r="BF33" t="s">
        <v>117</v>
      </c>
      <c r="BG33" t="s">
        <v>119</v>
      </c>
      <c r="BH33" t="s">
        <v>451</v>
      </c>
      <c r="BI33">
        <v>8096</v>
      </c>
      <c r="BJ33">
        <v>6</v>
      </c>
      <c r="BK33" t="s">
        <v>217</v>
      </c>
      <c r="BL33" t="s">
        <v>519</v>
      </c>
      <c r="BM33">
        <v>0.86147452447837514</v>
      </c>
      <c r="BN33" t="s">
        <v>69</v>
      </c>
      <c r="BO33" t="s">
        <v>179</v>
      </c>
      <c r="BP33">
        <v>3031.3019999999997</v>
      </c>
    </row>
    <row r="34" spans="1:68" ht="16.5" x14ac:dyDescent="0.25">
      <c r="A34" s="109" t="str">
        <f t="shared" si="18"/>
        <v>도영운수</v>
      </c>
      <c r="B34" s="110" t="str">
        <f t="shared" si="1"/>
        <v>박상선</v>
      </c>
      <c r="C34" s="111" t="str">
        <f t="shared" si="19"/>
        <v>A</v>
      </c>
      <c r="D34" s="112">
        <f t="shared" si="20"/>
        <v>0.97076923076923072</v>
      </c>
      <c r="E34" s="113">
        <f t="shared" si="21"/>
        <v>8908</v>
      </c>
      <c r="F34" s="253" t="str">
        <f t="shared" si="22"/>
        <v>35</v>
      </c>
      <c r="G34" s="114" t="str">
        <f t="shared" si="23"/>
        <v>71바5853</v>
      </c>
      <c r="H34" s="115">
        <f t="shared" si="24"/>
        <v>1</v>
      </c>
      <c r="I34" s="116">
        <f t="shared" si="25"/>
        <v>2113.2629999999999</v>
      </c>
      <c r="J34" s="117">
        <f t="shared" si="26"/>
        <v>4.4362081765903496E-3</v>
      </c>
      <c r="K34" s="117">
        <f t="shared" si="27"/>
        <v>0.36431304197613773</v>
      </c>
      <c r="L34" s="117">
        <f t="shared" si="28"/>
        <v>0.20536961088137162</v>
      </c>
      <c r="M34" s="118">
        <f t="shared" si="29"/>
        <v>9.6929999999999996</v>
      </c>
      <c r="N34" s="119">
        <f t="shared" si="30"/>
        <v>0</v>
      </c>
      <c r="O34" s="119">
        <f t="shared" si="31"/>
        <v>13.15501194124915</v>
      </c>
      <c r="P34" s="228">
        <f t="shared" si="32"/>
        <v>10</v>
      </c>
      <c r="Q34" s="229">
        <f t="shared" si="33"/>
        <v>0</v>
      </c>
      <c r="R34" s="229">
        <f t="shared" si="34"/>
        <v>278</v>
      </c>
      <c r="T34">
        <v>506</v>
      </c>
      <c r="U34">
        <v>8908</v>
      </c>
      <c r="V34" t="s">
        <v>289</v>
      </c>
      <c r="W34">
        <v>2113.2629999999999</v>
      </c>
      <c r="X34">
        <v>837.32600000000002</v>
      </c>
      <c r="Y34">
        <v>2.524</v>
      </c>
      <c r="Z34">
        <v>9.6929999999999996</v>
      </c>
      <c r="AA34">
        <v>123.975246</v>
      </c>
      <c r="AB34">
        <v>0.54998000000000002</v>
      </c>
      <c r="AC34">
        <v>45.165799</v>
      </c>
      <c r="AD34" s="1">
        <v>434</v>
      </c>
      <c r="AE34">
        <v>0</v>
      </c>
      <c r="AF34">
        <v>278</v>
      </c>
      <c r="AG34">
        <v>69</v>
      </c>
      <c r="AH34">
        <v>17.045846000000001</v>
      </c>
      <c r="AI34">
        <v>241.9</v>
      </c>
      <c r="AJ34">
        <v>0</v>
      </c>
      <c r="AK34">
        <v>10</v>
      </c>
      <c r="AL34">
        <v>2090</v>
      </c>
      <c r="AM34" t="s">
        <v>290</v>
      </c>
      <c r="AN34" t="s">
        <v>571</v>
      </c>
      <c r="AO34">
        <v>2113.2629999999999</v>
      </c>
      <c r="AR34" t="s">
        <v>117</v>
      </c>
      <c r="AS34" t="s">
        <v>118</v>
      </c>
      <c r="AT34" t="s">
        <v>200</v>
      </c>
      <c r="AU34" t="s">
        <v>289</v>
      </c>
      <c r="AV34" t="s">
        <v>48</v>
      </c>
      <c r="AW34">
        <v>1</v>
      </c>
      <c r="BB34">
        <v>0.97076923076923072</v>
      </c>
      <c r="BC34" t="s">
        <v>66</v>
      </c>
      <c r="BF34" t="s">
        <v>117</v>
      </c>
      <c r="BG34" t="s">
        <v>118</v>
      </c>
      <c r="BH34" t="s">
        <v>289</v>
      </c>
      <c r="BI34">
        <v>8908</v>
      </c>
      <c r="BJ34">
        <v>1</v>
      </c>
      <c r="BK34" t="s">
        <v>200</v>
      </c>
      <c r="BL34" t="s">
        <v>176</v>
      </c>
      <c r="BM34">
        <v>0.97076923076923072</v>
      </c>
      <c r="BN34" t="s">
        <v>66</v>
      </c>
      <c r="BO34" t="s">
        <v>180</v>
      </c>
      <c r="BP34">
        <v>2113.2629999999999</v>
      </c>
    </row>
    <row r="35" spans="1:68" ht="16.5" x14ac:dyDescent="0.25">
      <c r="A35" s="125" t="str">
        <f t="shared" si="18"/>
        <v>도영운수</v>
      </c>
      <c r="B35" s="126" t="str">
        <f t="shared" si="1"/>
        <v>박상하</v>
      </c>
      <c r="C35" s="127" t="str">
        <f t="shared" si="19"/>
        <v>D</v>
      </c>
      <c r="D35" s="128">
        <f t="shared" si="20"/>
        <v>0.84405249012791217</v>
      </c>
      <c r="E35" s="129">
        <f t="shared" si="21"/>
        <v>8565</v>
      </c>
      <c r="F35" s="252" t="str">
        <f t="shared" si="22"/>
        <v>55</v>
      </c>
      <c r="G35" s="130" t="str">
        <f t="shared" si="23"/>
        <v>71바5858</v>
      </c>
      <c r="H35" s="131">
        <f t="shared" si="24"/>
        <v>2</v>
      </c>
      <c r="I35" s="132">
        <f t="shared" si="25"/>
        <v>1069.5940000000001</v>
      </c>
      <c r="J35" s="133">
        <f t="shared" si="26"/>
        <v>2.2134346139506818E-2</v>
      </c>
      <c r="K35" s="133">
        <f t="shared" si="27"/>
        <v>0.32938521242680846</v>
      </c>
      <c r="L35" s="133">
        <f t="shared" si="28"/>
        <v>0.18605190380649106</v>
      </c>
      <c r="M35" s="134">
        <f t="shared" si="29"/>
        <v>16.215</v>
      </c>
      <c r="N35" s="135">
        <f t="shared" si="30"/>
        <v>2.243842055957681</v>
      </c>
      <c r="O35" s="135">
        <f t="shared" si="31"/>
        <v>48.897058136077796</v>
      </c>
      <c r="P35" s="226">
        <f t="shared" si="32"/>
        <v>4</v>
      </c>
      <c r="Q35" s="227">
        <f t="shared" si="33"/>
        <v>24</v>
      </c>
      <c r="R35" s="227">
        <f t="shared" si="34"/>
        <v>523</v>
      </c>
      <c r="T35">
        <v>506</v>
      </c>
      <c r="U35">
        <v>8565</v>
      </c>
      <c r="V35" t="s">
        <v>291</v>
      </c>
      <c r="W35">
        <v>1069.5940000000001</v>
      </c>
      <c r="X35">
        <v>571.54</v>
      </c>
      <c r="Y35">
        <v>1.871</v>
      </c>
      <c r="Z35">
        <v>16.215</v>
      </c>
      <c r="AA35">
        <v>60.978037999999998</v>
      </c>
      <c r="AB35">
        <v>1.349709</v>
      </c>
      <c r="AC35">
        <v>20.085263999999999</v>
      </c>
      <c r="AD35" s="1">
        <v>199</v>
      </c>
      <c r="AE35">
        <v>24</v>
      </c>
      <c r="AF35">
        <v>523</v>
      </c>
      <c r="AG35">
        <v>76</v>
      </c>
      <c r="AH35">
        <v>17.540642999999999</v>
      </c>
      <c r="AI35">
        <v>467.3</v>
      </c>
      <c r="AJ35">
        <v>0</v>
      </c>
      <c r="AK35">
        <v>4</v>
      </c>
      <c r="AL35">
        <v>423</v>
      </c>
      <c r="AM35" t="s">
        <v>292</v>
      </c>
      <c r="AN35" t="s">
        <v>572</v>
      </c>
      <c r="AO35">
        <v>948.76900000000001</v>
      </c>
      <c r="AR35" t="s">
        <v>117</v>
      </c>
      <c r="AS35" t="s">
        <v>120</v>
      </c>
      <c r="AT35" t="s">
        <v>405</v>
      </c>
      <c r="AU35" t="s">
        <v>291</v>
      </c>
      <c r="AV35" t="s">
        <v>48</v>
      </c>
      <c r="AW35">
        <v>2</v>
      </c>
      <c r="BB35">
        <v>0.84405249012791217</v>
      </c>
      <c r="BC35" t="s">
        <v>67</v>
      </c>
      <c r="BF35" t="s">
        <v>117</v>
      </c>
      <c r="BG35" s="5" t="s">
        <v>120</v>
      </c>
      <c r="BH35" t="s">
        <v>291</v>
      </c>
      <c r="BI35">
        <v>8565</v>
      </c>
      <c r="BJ35">
        <v>2</v>
      </c>
      <c r="BK35" t="s">
        <v>405</v>
      </c>
      <c r="BL35" t="s">
        <v>377</v>
      </c>
      <c r="BM35">
        <v>0.84405249012791217</v>
      </c>
      <c r="BN35" t="s">
        <v>67</v>
      </c>
      <c r="BO35" t="s">
        <v>181</v>
      </c>
      <c r="BP35">
        <v>1069.5940000000001</v>
      </c>
    </row>
    <row r="36" spans="1:68" ht="16.5" x14ac:dyDescent="0.25">
      <c r="A36" s="109" t="str">
        <f t="shared" si="18"/>
        <v>도영운수</v>
      </c>
      <c r="B36" s="110" t="str">
        <f t="shared" si="1"/>
        <v>박용이</v>
      </c>
      <c r="C36" s="111" t="str">
        <f t="shared" si="19"/>
        <v>A</v>
      </c>
      <c r="D36" s="112">
        <f t="shared" si="20"/>
        <v>0.99703996158955155</v>
      </c>
      <c r="E36" s="113">
        <f t="shared" si="21"/>
        <v>1170</v>
      </c>
      <c r="F36" s="253" t="str">
        <f t="shared" si="22"/>
        <v>55</v>
      </c>
      <c r="G36" s="114" t="str">
        <f t="shared" si="23"/>
        <v>70바3906</v>
      </c>
      <c r="H36" s="115">
        <f t="shared" si="24"/>
        <v>3</v>
      </c>
      <c r="I36" s="116">
        <f t="shared" si="25"/>
        <v>2779.8890000000001</v>
      </c>
      <c r="J36" s="117">
        <f t="shared" si="26"/>
        <v>6.5097630487621011E-3</v>
      </c>
      <c r="K36" s="117">
        <f t="shared" si="27"/>
        <v>0.3364586972673051</v>
      </c>
      <c r="L36" s="117">
        <f t="shared" si="28"/>
        <v>9.496782065758741E-2</v>
      </c>
      <c r="M36" s="118">
        <f t="shared" si="29"/>
        <v>10.519</v>
      </c>
      <c r="N36" s="119">
        <f t="shared" si="30"/>
        <v>0.14389063735998092</v>
      </c>
      <c r="O36" s="119">
        <f t="shared" si="31"/>
        <v>3.9929651867394704</v>
      </c>
      <c r="P36" s="228">
        <f t="shared" si="32"/>
        <v>1</v>
      </c>
      <c r="Q36" s="229">
        <f t="shared" si="33"/>
        <v>4</v>
      </c>
      <c r="R36" s="229">
        <f t="shared" si="34"/>
        <v>111</v>
      </c>
      <c r="T36">
        <v>506</v>
      </c>
      <c r="U36">
        <v>1170</v>
      </c>
      <c r="V36" t="s">
        <v>293</v>
      </c>
      <c r="W36">
        <v>2779.8890000000001</v>
      </c>
      <c r="X36">
        <v>1250.787</v>
      </c>
      <c r="Y36">
        <v>2.2229999999999999</v>
      </c>
      <c r="Z36">
        <v>10.519</v>
      </c>
      <c r="AA36">
        <v>174.519409</v>
      </c>
      <c r="AB36">
        <v>1.13608</v>
      </c>
      <c r="AC36">
        <v>58.718572999999999</v>
      </c>
      <c r="AD36" s="1">
        <v>264</v>
      </c>
      <c r="AE36">
        <v>4</v>
      </c>
      <c r="AF36">
        <v>111</v>
      </c>
      <c r="AG36">
        <v>74</v>
      </c>
      <c r="AH36">
        <v>15.928824000000001</v>
      </c>
      <c r="AI36">
        <v>180.3</v>
      </c>
      <c r="AJ36">
        <v>0</v>
      </c>
      <c r="AK36">
        <v>1</v>
      </c>
      <c r="AL36">
        <v>138</v>
      </c>
      <c r="AM36" t="s">
        <v>294</v>
      </c>
      <c r="AN36" t="s">
        <v>573</v>
      </c>
      <c r="AO36">
        <v>2426.6750000000002</v>
      </c>
      <c r="AR36" t="s">
        <v>117</v>
      </c>
      <c r="AS36" t="s">
        <v>120</v>
      </c>
      <c r="AT36" t="s">
        <v>223</v>
      </c>
      <c r="AU36" t="s">
        <v>293</v>
      </c>
      <c r="AV36" t="s">
        <v>48</v>
      </c>
      <c r="AW36">
        <v>3</v>
      </c>
      <c r="BB36">
        <v>0.99703996158955155</v>
      </c>
      <c r="BC36" t="s">
        <v>66</v>
      </c>
      <c r="BF36" t="s">
        <v>117</v>
      </c>
      <c r="BG36" t="s">
        <v>120</v>
      </c>
      <c r="BH36" t="s">
        <v>293</v>
      </c>
      <c r="BI36">
        <v>1170</v>
      </c>
      <c r="BJ36">
        <v>3</v>
      </c>
      <c r="BK36" t="s">
        <v>223</v>
      </c>
      <c r="BL36" t="s">
        <v>377</v>
      </c>
      <c r="BM36">
        <v>0.99703996158955155</v>
      </c>
      <c r="BN36" t="s">
        <v>66</v>
      </c>
      <c r="BO36" t="s">
        <v>180</v>
      </c>
      <c r="BP36">
        <v>2779.8890000000001</v>
      </c>
    </row>
    <row r="37" spans="1:68" ht="16.5" x14ac:dyDescent="0.25">
      <c r="A37" s="125" t="str">
        <f t="shared" si="18"/>
        <v>도영운수</v>
      </c>
      <c r="B37" s="126" t="str">
        <f t="shared" si="1"/>
        <v>박이락</v>
      </c>
      <c r="C37" s="127" t="str">
        <f t="shared" si="19"/>
        <v>F</v>
      </c>
      <c r="D37" s="128">
        <f t="shared" si="20"/>
        <v>0.72227788421485828</v>
      </c>
      <c r="E37" s="129">
        <f t="shared" si="21"/>
        <v>7278</v>
      </c>
      <c r="F37" s="252" t="str">
        <f t="shared" si="22"/>
        <v>65-1</v>
      </c>
      <c r="G37" s="130" t="str">
        <f t="shared" si="23"/>
        <v>71바5860</v>
      </c>
      <c r="H37" s="131">
        <f t="shared" si="24"/>
        <v>2</v>
      </c>
      <c r="I37" s="132">
        <f t="shared" si="25"/>
        <v>1992.57</v>
      </c>
      <c r="J37" s="133">
        <f t="shared" si="26"/>
        <v>2.374551482684913E-2</v>
      </c>
      <c r="K37" s="133">
        <f t="shared" si="27"/>
        <v>0.39412062240312373</v>
      </c>
      <c r="L37" s="133">
        <f t="shared" si="28"/>
        <v>0.15909102315100598</v>
      </c>
      <c r="M37" s="134">
        <f t="shared" si="29"/>
        <v>16.853999999999999</v>
      </c>
      <c r="N37" s="135">
        <f t="shared" si="30"/>
        <v>5.0186442634386749E-2</v>
      </c>
      <c r="O37" s="135">
        <f t="shared" si="31"/>
        <v>34.277340319286147</v>
      </c>
      <c r="P37" s="226">
        <f t="shared" si="32"/>
        <v>20</v>
      </c>
      <c r="Q37" s="227">
        <f t="shared" si="33"/>
        <v>1</v>
      </c>
      <c r="R37" s="227">
        <f t="shared" si="34"/>
        <v>683</v>
      </c>
      <c r="T37">
        <v>506</v>
      </c>
      <c r="U37">
        <v>7278</v>
      </c>
      <c r="V37" t="s">
        <v>295</v>
      </c>
      <c r="W37">
        <v>1992.57</v>
      </c>
      <c r="X37">
        <v>1149.452</v>
      </c>
      <c r="Y37">
        <v>1.7330000000000001</v>
      </c>
      <c r="Z37">
        <v>16.853999999999999</v>
      </c>
      <c r="AA37">
        <v>131.84831</v>
      </c>
      <c r="AB37">
        <v>3.1308060000000002</v>
      </c>
      <c r="AC37">
        <v>51.964137999999998</v>
      </c>
      <c r="AD37" s="1">
        <v>317</v>
      </c>
      <c r="AE37">
        <v>1</v>
      </c>
      <c r="AF37">
        <v>683</v>
      </c>
      <c r="AG37">
        <v>71</v>
      </c>
      <c r="AH37">
        <v>15.112594</v>
      </c>
      <c r="AI37">
        <v>1310.0999999999999</v>
      </c>
      <c r="AJ37">
        <v>0</v>
      </c>
      <c r="AK37">
        <v>20</v>
      </c>
      <c r="AL37">
        <v>5873</v>
      </c>
      <c r="AM37" t="s">
        <v>296</v>
      </c>
      <c r="AN37" t="s">
        <v>574</v>
      </c>
      <c r="AO37">
        <v>1903.1969999999999</v>
      </c>
      <c r="AR37" t="s">
        <v>117</v>
      </c>
      <c r="AS37" t="s">
        <v>122</v>
      </c>
      <c r="AT37" t="s">
        <v>240</v>
      </c>
      <c r="AU37" t="s">
        <v>295</v>
      </c>
      <c r="AV37" t="s">
        <v>48</v>
      </c>
      <c r="AW37">
        <v>2</v>
      </c>
      <c r="BB37">
        <v>0.72227788421485828</v>
      </c>
      <c r="BC37" t="s">
        <v>70</v>
      </c>
      <c r="BF37" t="s">
        <v>117</v>
      </c>
      <c r="BG37" t="s">
        <v>122</v>
      </c>
      <c r="BH37" t="s">
        <v>295</v>
      </c>
      <c r="BI37">
        <v>7278</v>
      </c>
      <c r="BJ37">
        <v>2</v>
      </c>
      <c r="BK37" t="s">
        <v>240</v>
      </c>
      <c r="BL37" t="s">
        <v>526</v>
      </c>
      <c r="BM37">
        <v>0.72227788421485828</v>
      </c>
      <c r="BN37" t="s">
        <v>70</v>
      </c>
      <c r="BO37" t="s">
        <v>191</v>
      </c>
      <c r="BP37">
        <v>1992.57</v>
      </c>
    </row>
    <row r="38" spans="1:68" ht="16.5" x14ac:dyDescent="0.25">
      <c r="A38" s="109" t="str">
        <f t="shared" si="18"/>
        <v>도영운수</v>
      </c>
      <c r="B38" s="110" t="str">
        <f t="shared" si="1"/>
        <v>박재현</v>
      </c>
      <c r="C38" s="111" t="str">
        <f t="shared" si="19"/>
        <v>B</v>
      </c>
      <c r="D38" s="112">
        <f t="shared" si="20"/>
        <v>0.93590909090909091</v>
      </c>
      <c r="E38" s="113">
        <f t="shared" si="21"/>
        <v>3234</v>
      </c>
      <c r="F38" s="253" t="str">
        <f t="shared" si="22"/>
        <v>523</v>
      </c>
      <c r="G38" s="114" t="str">
        <f t="shared" si="23"/>
        <v>70바3909</v>
      </c>
      <c r="H38" s="115">
        <f t="shared" si="24"/>
        <v>1</v>
      </c>
      <c r="I38" s="116">
        <f t="shared" si="25"/>
        <v>2454.5340000000001</v>
      </c>
      <c r="J38" s="117">
        <f t="shared" si="26"/>
        <v>7.0988890198110926E-3</v>
      </c>
      <c r="K38" s="117">
        <f t="shared" si="27"/>
        <v>0.36049359392162078</v>
      </c>
      <c r="L38" s="117">
        <f t="shared" si="28"/>
        <v>9.8593052693505157E-2</v>
      </c>
      <c r="M38" s="118">
        <f t="shared" si="29"/>
        <v>12.012</v>
      </c>
      <c r="N38" s="119">
        <f t="shared" si="30"/>
        <v>8.8815229285884811</v>
      </c>
      <c r="O38" s="119">
        <f t="shared" si="31"/>
        <v>37.237210810687486</v>
      </c>
      <c r="P38" s="228">
        <f t="shared" si="32"/>
        <v>1</v>
      </c>
      <c r="Q38" s="229">
        <f t="shared" si="33"/>
        <v>218</v>
      </c>
      <c r="R38" s="229">
        <f t="shared" si="34"/>
        <v>914</v>
      </c>
      <c r="T38">
        <v>506</v>
      </c>
      <c r="U38">
        <v>3234</v>
      </c>
      <c r="V38" t="s">
        <v>575</v>
      </c>
      <c r="W38">
        <v>2454.5340000000001</v>
      </c>
      <c r="X38">
        <v>1192.125</v>
      </c>
      <c r="Y38">
        <v>2.0590000000000002</v>
      </c>
      <c r="Z38">
        <v>12.012</v>
      </c>
      <c r="AA38">
        <v>151.70162500000001</v>
      </c>
      <c r="AB38">
        <v>1.076913</v>
      </c>
      <c r="AC38">
        <v>54.687463999999999</v>
      </c>
      <c r="AD38" s="1">
        <v>242</v>
      </c>
      <c r="AE38">
        <v>218</v>
      </c>
      <c r="AF38">
        <v>914</v>
      </c>
      <c r="AG38">
        <v>71</v>
      </c>
      <c r="AH38">
        <v>16.180011</v>
      </c>
      <c r="AI38">
        <v>203.6</v>
      </c>
      <c r="AJ38">
        <v>0</v>
      </c>
      <c r="AK38">
        <v>1</v>
      </c>
      <c r="AL38">
        <v>134</v>
      </c>
      <c r="AM38" t="s">
        <v>576</v>
      </c>
      <c r="AN38" t="s">
        <v>577</v>
      </c>
      <c r="AO38">
        <v>2454.5340000000001</v>
      </c>
      <c r="AR38" t="s">
        <v>117</v>
      </c>
      <c r="AS38" t="s">
        <v>119</v>
      </c>
      <c r="AT38" t="s">
        <v>519</v>
      </c>
      <c r="AU38" t="s">
        <v>575</v>
      </c>
      <c r="AV38" t="s">
        <v>48</v>
      </c>
      <c r="AW38">
        <v>1</v>
      </c>
      <c r="BB38">
        <v>0.93590909090909091</v>
      </c>
      <c r="BC38" t="s">
        <v>68</v>
      </c>
      <c r="BF38" t="s">
        <v>117</v>
      </c>
      <c r="BG38" t="s">
        <v>119</v>
      </c>
      <c r="BH38" t="s">
        <v>575</v>
      </c>
      <c r="BI38">
        <v>3234</v>
      </c>
      <c r="BJ38">
        <v>1</v>
      </c>
      <c r="BK38" t="s">
        <v>519</v>
      </c>
      <c r="BL38" t="s">
        <v>176</v>
      </c>
      <c r="BM38">
        <v>0.93590909090909091</v>
      </c>
      <c r="BN38" t="s">
        <v>68</v>
      </c>
      <c r="BO38" t="s">
        <v>177</v>
      </c>
      <c r="BP38">
        <v>2454.5340000000001</v>
      </c>
    </row>
    <row r="39" spans="1:68" ht="16.5" x14ac:dyDescent="0.25">
      <c r="A39" s="125" t="str">
        <f t="shared" si="18"/>
        <v>도영운수</v>
      </c>
      <c r="B39" s="126" t="str">
        <f t="shared" si="1"/>
        <v>박재형</v>
      </c>
      <c r="C39" s="127" t="str">
        <f t="shared" si="19"/>
        <v>C</v>
      </c>
      <c r="D39" s="128">
        <f t="shared" si="20"/>
        <v>0.89</v>
      </c>
      <c r="E39" s="129">
        <f t="shared" si="21"/>
        <v>7134</v>
      </c>
      <c r="F39" s="252" t="str">
        <f t="shared" si="22"/>
        <v>35</v>
      </c>
      <c r="G39" s="130" t="str">
        <f t="shared" si="23"/>
        <v>71바5866</v>
      </c>
      <c r="H39" s="131">
        <f t="shared" si="24"/>
        <v>1</v>
      </c>
      <c r="I39" s="132">
        <f t="shared" si="25"/>
        <v>2108.123</v>
      </c>
      <c r="J39" s="133">
        <f t="shared" si="26"/>
        <v>3.8988664918284608E-4</v>
      </c>
      <c r="K39" s="133">
        <f t="shared" si="27"/>
        <v>0.35588396175505826</v>
      </c>
      <c r="L39" s="133">
        <f t="shared" si="28"/>
        <v>0.13851184205096193</v>
      </c>
      <c r="M39" s="134">
        <f t="shared" si="29"/>
        <v>10.808999999999999</v>
      </c>
      <c r="N39" s="135">
        <f t="shared" si="30"/>
        <v>4.7435562346219838E-2</v>
      </c>
      <c r="O39" s="135">
        <f t="shared" si="31"/>
        <v>11.574277212477639</v>
      </c>
      <c r="P39" s="226">
        <f t="shared" si="32"/>
        <v>15</v>
      </c>
      <c r="Q39" s="227">
        <f t="shared" si="33"/>
        <v>1</v>
      </c>
      <c r="R39" s="227">
        <f t="shared" si="34"/>
        <v>244</v>
      </c>
      <c r="T39">
        <v>506</v>
      </c>
      <c r="U39">
        <v>7134</v>
      </c>
      <c r="V39" t="s">
        <v>578</v>
      </c>
      <c r="W39">
        <v>2108.123</v>
      </c>
      <c r="X39">
        <v>910.86099999999999</v>
      </c>
      <c r="Y39">
        <v>2.3140000000000001</v>
      </c>
      <c r="Z39">
        <v>10.808999999999999</v>
      </c>
      <c r="AA39">
        <v>123.938586</v>
      </c>
      <c r="AB39">
        <v>4.8321999999999997E-2</v>
      </c>
      <c r="AC39">
        <v>44.107754999999997</v>
      </c>
      <c r="AD39" s="1">
        <v>292</v>
      </c>
      <c r="AE39">
        <v>1</v>
      </c>
      <c r="AF39">
        <v>244</v>
      </c>
      <c r="AG39">
        <v>71</v>
      </c>
      <c r="AH39">
        <v>17.009416000000002</v>
      </c>
      <c r="AI39">
        <v>1058</v>
      </c>
      <c r="AJ39">
        <v>0</v>
      </c>
      <c r="AK39">
        <v>15</v>
      </c>
      <c r="AL39">
        <v>3652</v>
      </c>
      <c r="AM39" t="s">
        <v>579</v>
      </c>
      <c r="AN39" t="s">
        <v>580</v>
      </c>
      <c r="AO39">
        <v>2108.123</v>
      </c>
      <c r="AR39" t="s">
        <v>117</v>
      </c>
      <c r="AS39" t="s">
        <v>118</v>
      </c>
      <c r="AT39" t="s">
        <v>511</v>
      </c>
      <c r="AU39" t="s">
        <v>578</v>
      </c>
      <c r="AV39" t="s">
        <v>48</v>
      </c>
      <c r="AW39">
        <v>1</v>
      </c>
      <c r="BB39">
        <v>0.89</v>
      </c>
      <c r="BC39" t="s">
        <v>69</v>
      </c>
      <c r="BF39" t="s">
        <v>117</v>
      </c>
      <c r="BG39" s="5" t="s">
        <v>118</v>
      </c>
      <c r="BH39" t="s">
        <v>578</v>
      </c>
      <c r="BI39">
        <v>7134</v>
      </c>
      <c r="BJ39">
        <v>1</v>
      </c>
      <c r="BK39" t="s">
        <v>511</v>
      </c>
      <c r="BL39" t="s">
        <v>176</v>
      </c>
      <c r="BM39">
        <v>0.89</v>
      </c>
      <c r="BN39" t="s">
        <v>69</v>
      </c>
      <c r="BO39" t="s">
        <v>179</v>
      </c>
      <c r="BP39">
        <v>2108.123</v>
      </c>
    </row>
    <row r="40" spans="1:68" ht="16.5" x14ac:dyDescent="0.25">
      <c r="A40" s="109" t="str">
        <f t="shared" si="18"/>
        <v>도영운수</v>
      </c>
      <c r="B40" s="110" t="str">
        <f t="shared" si="1"/>
        <v>박주원</v>
      </c>
      <c r="C40" s="111" t="str">
        <f t="shared" si="19"/>
        <v>B</v>
      </c>
      <c r="D40" s="112">
        <f t="shared" si="20"/>
        <v>0.90159086764315721</v>
      </c>
      <c r="E40" s="113">
        <f t="shared" si="21"/>
        <v>1679</v>
      </c>
      <c r="F40" s="253" t="str">
        <f t="shared" si="22"/>
        <v>35</v>
      </c>
      <c r="G40" s="114" t="str">
        <f t="shared" si="23"/>
        <v>71바5854</v>
      </c>
      <c r="H40" s="115">
        <f t="shared" si="24"/>
        <v>5</v>
      </c>
      <c r="I40" s="116">
        <f t="shared" si="25"/>
        <v>2338.5579999999995</v>
      </c>
      <c r="J40" s="117">
        <f t="shared" si="26"/>
        <v>2.269669659304303E-2</v>
      </c>
      <c r="K40" s="117">
        <f t="shared" si="27"/>
        <v>0.36251783531190412</v>
      </c>
      <c r="L40" s="117">
        <f t="shared" si="28"/>
        <v>7.568766735740573E-2</v>
      </c>
      <c r="M40" s="118">
        <f t="shared" si="29"/>
        <v>13.023999999999999</v>
      </c>
      <c r="N40" s="119">
        <f t="shared" si="30"/>
        <v>0.76970509177022761</v>
      </c>
      <c r="O40" s="119">
        <f t="shared" si="31"/>
        <v>29.334316275243118</v>
      </c>
      <c r="P40" s="228">
        <f t="shared" si="32"/>
        <v>77</v>
      </c>
      <c r="Q40" s="229">
        <f t="shared" si="33"/>
        <v>18</v>
      </c>
      <c r="R40" s="229">
        <f t="shared" si="34"/>
        <v>686</v>
      </c>
      <c r="T40">
        <v>506</v>
      </c>
      <c r="U40">
        <v>1679</v>
      </c>
      <c r="V40" t="s">
        <v>297</v>
      </c>
      <c r="W40">
        <v>2338.558</v>
      </c>
      <c r="X40">
        <v>1037.029</v>
      </c>
      <c r="Y40">
        <v>2.2549999999999999</v>
      </c>
      <c r="Z40">
        <v>13.023999999999999</v>
      </c>
      <c r="AA40">
        <v>132.45773399999999</v>
      </c>
      <c r="AB40">
        <v>3.0063529999999998</v>
      </c>
      <c r="AC40">
        <v>48.018290999999998</v>
      </c>
      <c r="AD40" s="1">
        <v>177</v>
      </c>
      <c r="AE40">
        <v>18</v>
      </c>
      <c r="AF40">
        <v>686</v>
      </c>
      <c r="AG40">
        <v>83</v>
      </c>
      <c r="AH40">
        <v>17.655125999999999</v>
      </c>
      <c r="AI40">
        <v>1177.3</v>
      </c>
      <c r="AJ40">
        <v>0</v>
      </c>
      <c r="AK40">
        <v>77</v>
      </c>
      <c r="AL40">
        <v>780</v>
      </c>
      <c r="AM40" t="s">
        <v>298</v>
      </c>
      <c r="AN40" t="s">
        <v>581</v>
      </c>
      <c r="AO40">
        <v>1633.739</v>
      </c>
      <c r="AR40" t="s">
        <v>117</v>
      </c>
      <c r="AS40" t="s">
        <v>118</v>
      </c>
      <c r="AT40" t="s">
        <v>201</v>
      </c>
      <c r="AU40" t="s">
        <v>297</v>
      </c>
      <c r="AV40" t="s">
        <v>48</v>
      </c>
      <c r="AW40">
        <v>5</v>
      </c>
      <c r="BB40">
        <v>0.90159086764315721</v>
      </c>
      <c r="BC40" t="s">
        <v>68</v>
      </c>
      <c r="BF40" t="s">
        <v>117</v>
      </c>
      <c r="BG40" t="s">
        <v>118</v>
      </c>
      <c r="BH40" t="s">
        <v>297</v>
      </c>
      <c r="BI40">
        <v>1679</v>
      </c>
      <c r="BJ40">
        <v>5</v>
      </c>
      <c r="BK40" t="s">
        <v>201</v>
      </c>
      <c r="BL40" t="s">
        <v>202</v>
      </c>
      <c r="BM40">
        <v>0.90159086764315721</v>
      </c>
      <c r="BN40" t="s">
        <v>68</v>
      </c>
      <c r="BO40" t="s">
        <v>177</v>
      </c>
      <c r="BP40">
        <v>2338.5579999999995</v>
      </c>
    </row>
    <row r="41" spans="1:68" ht="16.5" x14ac:dyDescent="0.25">
      <c r="A41" s="125" t="str">
        <f t="shared" si="18"/>
        <v>도영운수</v>
      </c>
      <c r="B41" s="126" t="str">
        <f t="shared" si="1"/>
        <v>백운상</v>
      </c>
      <c r="C41" s="127" t="str">
        <f t="shared" si="19"/>
        <v>B</v>
      </c>
      <c r="D41" s="128">
        <f t="shared" si="20"/>
        <v>0.91448807349773709</v>
      </c>
      <c r="E41" s="129">
        <f t="shared" si="21"/>
        <v>4138</v>
      </c>
      <c r="F41" s="252" t="str">
        <f t="shared" si="22"/>
        <v>35</v>
      </c>
      <c r="G41" s="130" t="str">
        <f t="shared" si="23"/>
        <v>70바3902</v>
      </c>
      <c r="H41" s="131">
        <f t="shared" si="24"/>
        <v>9</v>
      </c>
      <c r="I41" s="132">
        <f t="shared" si="25"/>
        <v>1346.039</v>
      </c>
      <c r="J41" s="133">
        <f t="shared" si="26"/>
        <v>9.7495925159686355E-3</v>
      </c>
      <c r="K41" s="133">
        <f t="shared" si="27"/>
        <v>0.34208729344535521</v>
      </c>
      <c r="L41" s="133">
        <f t="shared" si="28"/>
        <v>0.19613101849203479</v>
      </c>
      <c r="M41" s="134">
        <f t="shared" si="29"/>
        <v>12.893000000000001</v>
      </c>
      <c r="N41" s="135">
        <f t="shared" si="30"/>
        <v>7.4292052459104085E-2</v>
      </c>
      <c r="O41" s="135">
        <f t="shared" si="31"/>
        <v>21.024650845926455</v>
      </c>
      <c r="P41" s="226">
        <f t="shared" si="32"/>
        <v>167</v>
      </c>
      <c r="Q41" s="227">
        <f t="shared" si="33"/>
        <v>1</v>
      </c>
      <c r="R41" s="227">
        <f t="shared" si="34"/>
        <v>283</v>
      </c>
      <c r="T41">
        <v>506</v>
      </c>
      <c r="U41">
        <v>4138</v>
      </c>
      <c r="V41" t="s">
        <v>299</v>
      </c>
      <c r="W41">
        <v>1346.039</v>
      </c>
      <c r="X41">
        <v>595.15099999999995</v>
      </c>
      <c r="Y41">
        <v>2.262</v>
      </c>
      <c r="Z41">
        <v>12.893000000000001</v>
      </c>
      <c r="AA41">
        <v>72.907764999999998</v>
      </c>
      <c r="AB41">
        <v>0.71082100000000004</v>
      </c>
      <c r="AC41">
        <v>24.940819999999999</v>
      </c>
      <c r="AD41" s="1">
        <v>264</v>
      </c>
      <c r="AE41">
        <v>1</v>
      </c>
      <c r="AF41">
        <v>283</v>
      </c>
      <c r="AG41">
        <v>76</v>
      </c>
      <c r="AH41">
        <v>18.462216999999999</v>
      </c>
      <c r="AI41">
        <v>1399</v>
      </c>
      <c r="AJ41">
        <v>0</v>
      </c>
      <c r="AK41">
        <v>167</v>
      </c>
      <c r="AL41">
        <v>0</v>
      </c>
      <c r="AM41" t="s">
        <v>300</v>
      </c>
      <c r="AN41" t="s">
        <v>582</v>
      </c>
      <c r="AO41">
        <v>383.54300000000001</v>
      </c>
      <c r="AR41" t="s">
        <v>117</v>
      </c>
      <c r="AS41" t="s">
        <v>118</v>
      </c>
      <c r="AT41" t="s">
        <v>197</v>
      </c>
      <c r="AU41" t="s">
        <v>299</v>
      </c>
      <c r="AV41" t="s">
        <v>48</v>
      </c>
      <c r="AW41">
        <v>9</v>
      </c>
      <c r="BB41">
        <v>0.91448807349773709</v>
      </c>
      <c r="BC41" t="s">
        <v>68</v>
      </c>
      <c r="BF41" t="s">
        <v>117</v>
      </c>
      <c r="BG41" s="5" t="s">
        <v>118</v>
      </c>
      <c r="BH41" t="s">
        <v>299</v>
      </c>
      <c r="BI41">
        <v>4138</v>
      </c>
      <c r="BJ41">
        <v>9</v>
      </c>
      <c r="BK41" t="s">
        <v>197</v>
      </c>
      <c r="BL41" t="s">
        <v>230</v>
      </c>
      <c r="BM41">
        <v>0.91448807349773709</v>
      </c>
      <c r="BN41" t="s">
        <v>68</v>
      </c>
      <c r="BO41" t="s">
        <v>177</v>
      </c>
      <c r="BP41">
        <v>1346.039</v>
      </c>
    </row>
    <row r="42" spans="1:68" ht="16.5" x14ac:dyDescent="0.25">
      <c r="A42" s="109" t="str">
        <f t="shared" si="18"/>
        <v>도영운수</v>
      </c>
      <c r="B42" s="110" t="str">
        <f t="shared" si="1"/>
        <v>백진경</v>
      </c>
      <c r="C42" s="111" t="str">
        <f t="shared" si="19"/>
        <v>S</v>
      </c>
      <c r="D42" s="112">
        <f t="shared" si="20"/>
        <v>1.0084615384615383</v>
      </c>
      <c r="E42" s="113">
        <f t="shared" si="21"/>
        <v>1407</v>
      </c>
      <c r="F42" s="253" t="str">
        <f t="shared" si="22"/>
        <v>35</v>
      </c>
      <c r="G42" s="114" t="str">
        <f t="shared" si="23"/>
        <v>71바5861</v>
      </c>
      <c r="H42" s="115">
        <f t="shared" si="24"/>
        <v>1</v>
      </c>
      <c r="I42" s="116">
        <f t="shared" si="25"/>
        <v>2519.1390000000001</v>
      </c>
      <c r="J42" s="117">
        <f t="shared" si="26"/>
        <v>1.8102723881667605E-2</v>
      </c>
      <c r="K42" s="117">
        <f t="shared" si="27"/>
        <v>0.3452763799957041</v>
      </c>
      <c r="L42" s="117">
        <f t="shared" si="28"/>
        <v>8.4949659387592344E-2</v>
      </c>
      <c r="M42" s="118">
        <f t="shared" si="29"/>
        <v>9.0289999999999999</v>
      </c>
      <c r="N42" s="119">
        <f t="shared" si="30"/>
        <v>0.31756882014053212</v>
      </c>
      <c r="O42" s="119">
        <f t="shared" si="31"/>
        <v>7.4628672733025052</v>
      </c>
      <c r="P42" s="228">
        <f t="shared" si="32"/>
        <v>9</v>
      </c>
      <c r="Q42" s="229">
        <f t="shared" si="33"/>
        <v>8</v>
      </c>
      <c r="R42" s="229">
        <f t="shared" si="34"/>
        <v>188</v>
      </c>
      <c r="T42">
        <v>506</v>
      </c>
      <c r="U42">
        <v>1407</v>
      </c>
      <c r="V42" t="s">
        <v>301</v>
      </c>
      <c r="W42">
        <v>2519.1390000000001</v>
      </c>
      <c r="X42">
        <v>960.9</v>
      </c>
      <c r="Y42">
        <v>2.6219999999999999</v>
      </c>
      <c r="Z42">
        <v>9.0289999999999999</v>
      </c>
      <c r="AA42">
        <v>146.90634499999999</v>
      </c>
      <c r="AB42">
        <v>2.659405</v>
      </c>
      <c r="AC42">
        <v>50.723291000000003</v>
      </c>
      <c r="AD42" s="1">
        <v>214</v>
      </c>
      <c r="AE42">
        <v>8</v>
      </c>
      <c r="AF42">
        <v>188</v>
      </c>
      <c r="AG42">
        <v>78</v>
      </c>
      <c r="AH42">
        <v>17.147925000000001</v>
      </c>
      <c r="AI42">
        <v>436.8</v>
      </c>
      <c r="AJ42">
        <v>0</v>
      </c>
      <c r="AK42">
        <v>9</v>
      </c>
      <c r="AL42">
        <v>2051</v>
      </c>
      <c r="AM42" t="s">
        <v>302</v>
      </c>
      <c r="AN42" t="s">
        <v>583</v>
      </c>
      <c r="AO42">
        <v>2519.1390000000001</v>
      </c>
      <c r="AR42" t="s">
        <v>117</v>
      </c>
      <c r="AS42" t="s">
        <v>118</v>
      </c>
      <c r="AT42" t="s">
        <v>203</v>
      </c>
      <c r="AU42" t="s">
        <v>301</v>
      </c>
      <c r="AV42" t="s">
        <v>48</v>
      </c>
      <c r="AW42">
        <v>1</v>
      </c>
      <c r="BB42">
        <v>1.0084615384615383</v>
      </c>
      <c r="BC42" t="s">
        <v>71</v>
      </c>
      <c r="BF42" t="s">
        <v>117</v>
      </c>
      <c r="BG42" t="s">
        <v>118</v>
      </c>
      <c r="BH42" t="s">
        <v>301</v>
      </c>
      <c r="BI42">
        <v>1407</v>
      </c>
      <c r="BJ42">
        <v>1</v>
      </c>
      <c r="BK42" t="s">
        <v>203</v>
      </c>
      <c r="BL42" t="s">
        <v>176</v>
      </c>
      <c r="BM42">
        <v>1.0084615384615383</v>
      </c>
      <c r="BN42" t="s">
        <v>71</v>
      </c>
      <c r="BO42" t="s">
        <v>178</v>
      </c>
      <c r="BP42">
        <v>2519.1390000000001</v>
      </c>
    </row>
    <row r="43" spans="1:68" ht="16.5" x14ac:dyDescent="0.25">
      <c r="A43" s="125" t="str">
        <f t="shared" si="18"/>
        <v>도영운수</v>
      </c>
      <c r="B43" s="126" t="str">
        <f t="shared" si="1"/>
        <v>서호남</v>
      </c>
      <c r="C43" s="127" t="str">
        <f t="shared" si="19"/>
        <v>F</v>
      </c>
      <c r="D43" s="128">
        <f t="shared" si="20"/>
        <v>0.74678571428571439</v>
      </c>
      <c r="E43" s="129">
        <f t="shared" si="21"/>
        <v>1570</v>
      </c>
      <c r="F43" s="252" t="str">
        <f t="shared" si="22"/>
        <v>순환46</v>
      </c>
      <c r="G43" s="130" t="str">
        <f t="shared" si="23"/>
        <v>70바3904</v>
      </c>
      <c r="H43" s="131">
        <f t="shared" si="24"/>
        <v>1</v>
      </c>
      <c r="I43" s="132">
        <f t="shared" si="25"/>
        <v>1413.9159999999999</v>
      </c>
      <c r="J43" s="133">
        <f t="shared" si="26"/>
        <v>1.8754390057500379E-2</v>
      </c>
      <c r="K43" s="133">
        <f t="shared" si="27"/>
        <v>0.39166103257741292</v>
      </c>
      <c r="L43" s="133">
        <f t="shared" si="28"/>
        <v>0.16549780892217078</v>
      </c>
      <c r="M43" s="134">
        <f t="shared" si="29"/>
        <v>12.317</v>
      </c>
      <c r="N43" s="135">
        <f t="shared" si="30"/>
        <v>0</v>
      </c>
      <c r="O43" s="135">
        <f t="shared" si="31"/>
        <v>1.2023345092636337</v>
      </c>
      <c r="P43" s="226">
        <f t="shared" si="32"/>
        <v>0</v>
      </c>
      <c r="Q43" s="227">
        <f t="shared" si="33"/>
        <v>0</v>
      </c>
      <c r="R43" s="227">
        <f t="shared" si="34"/>
        <v>17</v>
      </c>
      <c r="T43">
        <v>506</v>
      </c>
      <c r="U43">
        <v>1570</v>
      </c>
      <c r="V43" t="s">
        <v>461</v>
      </c>
      <c r="W43">
        <v>1413.9159999999999</v>
      </c>
      <c r="X43">
        <v>676.24300000000005</v>
      </c>
      <c r="Y43">
        <v>2.0910000000000002</v>
      </c>
      <c r="Z43">
        <v>12.317</v>
      </c>
      <c r="AA43">
        <v>108.66885000000001</v>
      </c>
      <c r="AB43">
        <v>2.0380180000000001</v>
      </c>
      <c r="AC43">
        <v>42.561354000000001</v>
      </c>
      <c r="AD43" s="1">
        <v>234</v>
      </c>
      <c r="AE43">
        <v>0</v>
      </c>
      <c r="AF43">
        <v>17</v>
      </c>
      <c r="AG43">
        <v>68</v>
      </c>
      <c r="AH43">
        <v>13.011234999999999</v>
      </c>
      <c r="AI43">
        <v>74.099999999999994</v>
      </c>
      <c r="AJ43">
        <v>0</v>
      </c>
      <c r="AK43">
        <v>0</v>
      </c>
      <c r="AL43">
        <v>0</v>
      </c>
      <c r="AM43" t="s">
        <v>462</v>
      </c>
      <c r="AN43" t="s">
        <v>584</v>
      </c>
      <c r="AO43">
        <v>1413.9159999999999</v>
      </c>
      <c r="AR43" t="s">
        <v>117</v>
      </c>
      <c r="AS43" t="s">
        <v>123</v>
      </c>
      <c r="AT43" t="s">
        <v>458</v>
      </c>
      <c r="AU43" t="s">
        <v>461</v>
      </c>
      <c r="AV43" t="s">
        <v>48</v>
      </c>
      <c r="AW43">
        <v>1</v>
      </c>
      <c r="BB43">
        <v>0.74678571428571439</v>
      </c>
      <c r="BC43" t="s">
        <v>70</v>
      </c>
      <c r="BF43" t="s">
        <v>117</v>
      </c>
      <c r="BG43" t="s">
        <v>123</v>
      </c>
      <c r="BH43" t="s">
        <v>461</v>
      </c>
      <c r="BI43">
        <v>1570</v>
      </c>
      <c r="BJ43">
        <v>1</v>
      </c>
      <c r="BK43" t="s">
        <v>458</v>
      </c>
      <c r="BL43" t="s">
        <v>176</v>
      </c>
      <c r="BM43">
        <v>0.74678571428571439</v>
      </c>
      <c r="BN43" t="s">
        <v>70</v>
      </c>
      <c r="BO43" t="s">
        <v>191</v>
      </c>
      <c r="BP43">
        <v>1413.9159999999999</v>
      </c>
    </row>
    <row r="44" spans="1:68" ht="16.5" x14ac:dyDescent="0.25">
      <c r="A44" s="109" t="str">
        <f t="shared" si="18"/>
        <v>도영운수</v>
      </c>
      <c r="B44" s="110" t="str">
        <f t="shared" si="1"/>
        <v>손이성</v>
      </c>
      <c r="C44" s="111" t="str">
        <f t="shared" si="19"/>
        <v>C</v>
      </c>
      <c r="D44" s="112">
        <f t="shared" si="20"/>
        <v>0.88157948951826204</v>
      </c>
      <c r="E44" s="113">
        <f t="shared" si="21"/>
        <v>3117</v>
      </c>
      <c r="F44" s="253" t="str">
        <f t="shared" si="22"/>
        <v>523</v>
      </c>
      <c r="G44" s="114" t="str">
        <f t="shared" si="23"/>
        <v>70바3901</v>
      </c>
      <c r="H44" s="115">
        <f t="shared" si="24"/>
        <v>4</v>
      </c>
      <c r="I44" s="116">
        <f t="shared" si="25"/>
        <v>2672.09</v>
      </c>
      <c r="J44" s="117">
        <f t="shared" si="26"/>
        <v>6.0734128521265215E-3</v>
      </c>
      <c r="K44" s="117">
        <f t="shared" si="27"/>
        <v>0.3465286798918365</v>
      </c>
      <c r="L44" s="117">
        <f t="shared" si="28"/>
        <v>0.26196722415786894</v>
      </c>
      <c r="M44" s="118">
        <f t="shared" si="29"/>
        <v>13.388999999999999</v>
      </c>
      <c r="N44" s="119">
        <f t="shared" si="30"/>
        <v>0.37423889165409846</v>
      </c>
      <c r="O44" s="119">
        <f t="shared" si="31"/>
        <v>35.852085820462634</v>
      </c>
      <c r="P44" s="228">
        <f t="shared" si="32"/>
        <v>3</v>
      </c>
      <c r="Q44" s="229">
        <f t="shared" si="33"/>
        <v>10</v>
      </c>
      <c r="R44" s="229">
        <f t="shared" si="34"/>
        <v>958</v>
      </c>
      <c r="T44">
        <v>506</v>
      </c>
      <c r="U44">
        <v>3117</v>
      </c>
      <c r="V44" t="s">
        <v>303</v>
      </c>
      <c r="W44">
        <v>2672.09</v>
      </c>
      <c r="X44">
        <v>1180.0440000000001</v>
      </c>
      <c r="Y44">
        <v>2.2639999999999998</v>
      </c>
      <c r="Z44">
        <v>13.388999999999999</v>
      </c>
      <c r="AA44">
        <v>163.775792</v>
      </c>
      <c r="AB44">
        <v>0.99467799999999995</v>
      </c>
      <c r="AC44">
        <v>56.753008999999999</v>
      </c>
      <c r="AD44" s="1">
        <v>700</v>
      </c>
      <c r="AE44">
        <v>10</v>
      </c>
      <c r="AF44">
        <v>958</v>
      </c>
      <c r="AG44">
        <v>71</v>
      </c>
      <c r="AH44">
        <v>16.315536999999999</v>
      </c>
      <c r="AI44">
        <v>276.2</v>
      </c>
      <c r="AJ44">
        <v>0</v>
      </c>
      <c r="AK44">
        <v>3</v>
      </c>
      <c r="AL44">
        <v>575</v>
      </c>
      <c r="AM44" t="s">
        <v>304</v>
      </c>
      <c r="AN44" t="s">
        <v>585</v>
      </c>
      <c r="AO44">
        <v>2291.5410000000002</v>
      </c>
      <c r="AR44" t="s">
        <v>117</v>
      </c>
      <c r="AS44" t="s">
        <v>119</v>
      </c>
      <c r="AT44" t="s">
        <v>210</v>
      </c>
      <c r="AU44" t="s">
        <v>303</v>
      </c>
      <c r="AV44" t="s">
        <v>48</v>
      </c>
      <c r="AW44">
        <v>4</v>
      </c>
      <c r="BB44">
        <v>0.88157948951826204</v>
      </c>
      <c r="BC44" t="s">
        <v>69</v>
      </c>
      <c r="BF44" t="s">
        <v>117</v>
      </c>
      <c r="BG44" t="s">
        <v>119</v>
      </c>
      <c r="BH44" t="s">
        <v>303</v>
      </c>
      <c r="BI44">
        <v>3117</v>
      </c>
      <c r="BJ44">
        <v>4</v>
      </c>
      <c r="BK44" t="s">
        <v>210</v>
      </c>
      <c r="BL44" t="s">
        <v>214</v>
      </c>
      <c r="BM44">
        <v>0.88157948951826204</v>
      </c>
      <c r="BN44" t="s">
        <v>69</v>
      </c>
      <c r="BO44" t="s">
        <v>179</v>
      </c>
      <c r="BP44">
        <v>2672.09</v>
      </c>
    </row>
    <row r="45" spans="1:68" ht="16.5" x14ac:dyDescent="0.25">
      <c r="A45" s="125" t="str">
        <f t="shared" si="18"/>
        <v>도영운수</v>
      </c>
      <c r="B45" s="126" t="str">
        <f t="shared" si="1"/>
        <v>송인관</v>
      </c>
      <c r="C45" s="127" t="str">
        <f t="shared" si="19"/>
        <v>B</v>
      </c>
      <c r="D45" s="128">
        <f t="shared" si="20"/>
        <v>0.92700546392302929</v>
      </c>
      <c r="E45" s="129">
        <f t="shared" si="21"/>
        <v>4097</v>
      </c>
      <c r="F45" s="252" t="str">
        <f t="shared" si="22"/>
        <v>55</v>
      </c>
      <c r="G45" s="130" t="str">
        <f t="shared" si="23"/>
        <v>70바3906</v>
      </c>
      <c r="H45" s="131">
        <f t="shared" si="24"/>
        <v>2</v>
      </c>
      <c r="I45" s="132">
        <f t="shared" si="25"/>
        <v>2212.047</v>
      </c>
      <c r="J45" s="133">
        <f t="shared" si="26"/>
        <v>5.3970513995082233E-3</v>
      </c>
      <c r="K45" s="133">
        <f t="shared" si="27"/>
        <v>0.36382336648422736</v>
      </c>
      <c r="L45" s="133">
        <f t="shared" si="28"/>
        <v>0.2572278075465847</v>
      </c>
      <c r="M45" s="134">
        <f t="shared" si="29"/>
        <v>12.851000000000001</v>
      </c>
      <c r="N45" s="135">
        <f t="shared" si="30"/>
        <v>0.18082798421552526</v>
      </c>
      <c r="O45" s="135">
        <f t="shared" si="31"/>
        <v>3.2096967198255735</v>
      </c>
      <c r="P45" s="226">
        <f t="shared" si="32"/>
        <v>0</v>
      </c>
      <c r="Q45" s="227">
        <f t="shared" si="33"/>
        <v>4</v>
      </c>
      <c r="R45" s="227">
        <f t="shared" si="34"/>
        <v>71</v>
      </c>
      <c r="T45">
        <v>506</v>
      </c>
      <c r="U45">
        <v>4097</v>
      </c>
      <c r="V45" t="s">
        <v>305</v>
      </c>
      <c r="W45">
        <v>2212.047</v>
      </c>
      <c r="X45">
        <v>1084.8109999999999</v>
      </c>
      <c r="Y45">
        <v>2.0390000000000001</v>
      </c>
      <c r="Z45">
        <v>12.851000000000001</v>
      </c>
      <c r="AA45">
        <v>137.62162799999999</v>
      </c>
      <c r="AB45">
        <v>0.74275100000000005</v>
      </c>
      <c r="AC45">
        <v>50.069963999999999</v>
      </c>
      <c r="AD45" s="1">
        <v>569</v>
      </c>
      <c r="AE45">
        <v>4</v>
      </c>
      <c r="AF45">
        <v>71</v>
      </c>
      <c r="AG45">
        <v>70</v>
      </c>
      <c r="AH45">
        <v>16.073395999999999</v>
      </c>
      <c r="AI45">
        <v>285.89999999999998</v>
      </c>
      <c r="AJ45">
        <v>0</v>
      </c>
      <c r="AK45">
        <v>0</v>
      </c>
      <c r="AL45">
        <v>0</v>
      </c>
      <c r="AM45" t="s">
        <v>306</v>
      </c>
      <c r="AN45" t="s">
        <v>586</v>
      </c>
      <c r="AO45">
        <v>2090.6060000000002</v>
      </c>
      <c r="AR45" t="s">
        <v>117</v>
      </c>
      <c r="AS45" t="s">
        <v>120</v>
      </c>
      <c r="AT45" t="s">
        <v>223</v>
      </c>
      <c r="AU45" t="s">
        <v>305</v>
      </c>
      <c r="AV45" t="s">
        <v>48</v>
      </c>
      <c r="AW45">
        <v>2</v>
      </c>
      <c r="BB45">
        <v>0.92700546392302929</v>
      </c>
      <c r="BC45" t="s">
        <v>68</v>
      </c>
      <c r="BF45" t="s">
        <v>117</v>
      </c>
      <c r="BG45" t="s">
        <v>120</v>
      </c>
      <c r="BH45" t="s">
        <v>305</v>
      </c>
      <c r="BI45">
        <v>4097</v>
      </c>
      <c r="BJ45">
        <v>2</v>
      </c>
      <c r="BK45" t="s">
        <v>223</v>
      </c>
      <c r="BL45" t="s">
        <v>229</v>
      </c>
      <c r="BM45">
        <v>0.92700546392302929</v>
      </c>
      <c r="BN45" t="s">
        <v>68</v>
      </c>
      <c r="BO45" t="s">
        <v>177</v>
      </c>
      <c r="BP45">
        <v>2212.047</v>
      </c>
    </row>
    <row r="46" spans="1:68" ht="16.5" x14ac:dyDescent="0.25">
      <c r="A46" s="109" t="str">
        <f t="shared" si="18"/>
        <v>도영운수</v>
      </c>
      <c r="B46" s="110" t="str">
        <f t="shared" si="1"/>
        <v>송정현</v>
      </c>
      <c r="C46" s="111" t="str">
        <f t="shared" si="19"/>
        <v>C</v>
      </c>
      <c r="D46" s="112">
        <f t="shared" si="20"/>
        <v>0.88076923076923075</v>
      </c>
      <c r="E46" s="113">
        <f t="shared" si="21"/>
        <v>5281</v>
      </c>
      <c r="F46" s="253" t="str">
        <f t="shared" si="22"/>
        <v>35</v>
      </c>
      <c r="G46" s="114" t="str">
        <f t="shared" si="23"/>
        <v>71바5855</v>
      </c>
      <c r="H46" s="115">
        <f t="shared" si="24"/>
        <v>1</v>
      </c>
      <c r="I46" s="116">
        <f t="shared" si="25"/>
        <v>2819.4740000000002</v>
      </c>
      <c r="J46" s="117">
        <f t="shared" si="26"/>
        <v>2.0522167665657846E-2</v>
      </c>
      <c r="K46" s="117">
        <f t="shared" si="27"/>
        <v>0.36249997985316712</v>
      </c>
      <c r="L46" s="117">
        <f t="shared" si="28"/>
        <v>0.18017545116571387</v>
      </c>
      <c r="M46" s="118">
        <f t="shared" si="29"/>
        <v>12.023999999999999</v>
      </c>
      <c r="N46" s="119">
        <f t="shared" si="30"/>
        <v>0.31920847647468992</v>
      </c>
      <c r="O46" s="119">
        <f t="shared" si="31"/>
        <v>20.464810102877344</v>
      </c>
      <c r="P46" s="228">
        <f t="shared" si="32"/>
        <v>33</v>
      </c>
      <c r="Q46" s="229">
        <f t="shared" si="33"/>
        <v>9</v>
      </c>
      <c r="R46" s="229">
        <f t="shared" si="34"/>
        <v>577</v>
      </c>
      <c r="T46">
        <v>506</v>
      </c>
      <c r="U46">
        <v>5281</v>
      </c>
      <c r="V46" t="s">
        <v>307</v>
      </c>
      <c r="W46">
        <v>2819.4740000000002</v>
      </c>
      <c r="X46">
        <v>1231.067</v>
      </c>
      <c r="Y46">
        <v>2.29</v>
      </c>
      <c r="Z46">
        <v>12.023999999999999</v>
      </c>
      <c r="AA46">
        <v>173.104131</v>
      </c>
      <c r="AB46">
        <v>3.5524719999999999</v>
      </c>
      <c r="AC46">
        <v>62.750244000000002</v>
      </c>
      <c r="AD46" s="1">
        <v>508</v>
      </c>
      <c r="AE46">
        <v>9</v>
      </c>
      <c r="AF46">
        <v>577</v>
      </c>
      <c r="AG46">
        <v>83</v>
      </c>
      <c r="AH46">
        <v>16.287732999999999</v>
      </c>
      <c r="AI46">
        <v>3124.3</v>
      </c>
      <c r="AJ46">
        <v>6.7</v>
      </c>
      <c r="AK46">
        <v>33</v>
      </c>
      <c r="AL46">
        <v>11303</v>
      </c>
      <c r="AM46" t="s">
        <v>308</v>
      </c>
      <c r="AN46" t="s">
        <v>587</v>
      </c>
      <c r="AO46">
        <v>2819.4740000000002</v>
      </c>
      <c r="AR46" t="s">
        <v>117</v>
      </c>
      <c r="AS46" t="s">
        <v>118</v>
      </c>
      <c r="AT46" t="s">
        <v>202</v>
      </c>
      <c r="AU46" t="s">
        <v>307</v>
      </c>
      <c r="AV46" t="s">
        <v>48</v>
      </c>
      <c r="AW46">
        <v>1</v>
      </c>
      <c r="BB46">
        <v>0.88076923076923075</v>
      </c>
      <c r="BC46" t="s">
        <v>69</v>
      </c>
      <c r="BF46" t="s">
        <v>117</v>
      </c>
      <c r="BG46" t="s">
        <v>118</v>
      </c>
      <c r="BH46" t="s">
        <v>307</v>
      </c>
      <c r="BI46">
        <v>5281</v>
      </c>
      <c r="BJ46">
        <v>1</v>
      </c>
      <c r="BK46" t="s">
        <v>202</v>
      </c>
      <c r="BL46" t="s">
        <v>176</v>
      </c>
      <c r="BM46">
        <v>0.88076923076923075</v>
      </c>
      <c r="BN46" t="s">
        <v>69</v>
      </c>
      <c r="BO46" t="s">
        <v>179</v>
      </c>
      <c r="BP46">
        <v>2819.4740000000002</v>
      </c>
    </row>
    <row r="47" spans="1:68" ht="16.5" x14ac:dyDescent="0.25">
      <c r="A47" s="125" t="str">
        <f t="shared" si="18"/>
        <v>도영운수</v>
      </c>
      <c r="B47" s="126" t="str">
        <f t="shared" si="1"/>
        <v>송정환</v>
      </c>
      <c r="C47" s="127" t="str">
        <f t="shared" si="19"/>
        <v>D</v>
      </c>
      <c r="D47" s="128">
        <f t="shared" si="20"/>
        <v>0.84940482804789674</v>
      </c>
      <c r="E47" s="129">
        <f t="shared" si="21"/>
        <v>9919</v>
      </c>
      <c r="F47" s="252" t="str">
        <f t="shared" si="22"/>
        <v>55</v>
      </c>
      <c r="G47" s="130" t="str">
        <f t="shared" si="23"/>
        <v>71바5880</v>
      </c>
      <c r="H47" s="131">
        <f t="shared" si="24"/>
        <v>6</v>
      </c>
      <c r="I47" s="132">
        <f t="shared" si="25"/>
        <v>3264.9120000000003</v>
      </c>
      <c r="J47" s="133">
        <f t="shared" si="26"/>
        <v>2.2484507599565308E-2</v>
      </c>
      <c r="K47" s="133">
        <f t="shared" si="27"/>
        <v>0.36984241871970491</v>
      </c>
      <c r="L47" s="133">
        <f t="shared" si="28"/>
        <v>0.2324718093473882</v>
      </c>
      <c r="M47" s="134">
        <f t="shared" si="29"/>
        <v>16.323</v>
      </c>
      <c r="N47" s="135">
        <f t="shared" si="30"/>
        <v>2.8178401133016755</v>
      </c>
      <c r="O47" s="135">
        <f t="shared" si="31"/>
        <v>36.29500580720093</v>
      </c>
      <c r="P47" s="226">
        <f t="shared" si="32"/>
        <v>11</v>
      </c>
      <c r="Q47" s="227">
        <f t="shared" si="33"/>
        <v>92</v>
      </c>
      <c r="R47" s="227">
        <f t="shared" si="34"/>
        <v>1185</v>
      </c>
      <c r="T47">
        <v>506</v>
      </c>
      <c r="U47">
        <v>9919</v>
      </c>
      <c r="V47" t="s">
        <v>309</v>
      </c>
      <c r="W47">
        <v>3264.9119999999998</v>
      </c>
      <c r="X47">
        <v>1729.0940000000001</v>
      </c>
      <c r="Y47">
        <v>1.8879999999999999</v>
      </c>
      <c r="Z47">
        <v>16.323</v>
      </c>
      <c r="AA47">
        <v>203.360513</v>
      </c>
      <c r="AB47">
        <v>4.5724609999999997</v>
      </c>
      <c r="AC47">
        <v>75.211343999999997</v>
      </c>
      <c r="AD47" s="1">
        <v>759</v>
      </c>
      <c r="AE47">
        <v>92</v>
      </c>
      <c r="AF47">
        <v>1185</v>
      </c>
      <c r="AG47">
        <v>78</v>
      </c>
      <c r="AH47">
        <v>16.054798000000002</v>
      </c>
      <c r="AI47">
        <v>2103.3000000000002</v>
      </c>
      <c r="AJ47">
        <v>0</v>
      </c>
      <c r="AK47">
        <v>11</v>
      </c>
      <c r="AL47">
        <v>3451</v>
      </c>
      <c r="AM47" t="s">
        <v>310</v>
      </c>
      <c r="AN47" t="s">
        <v>588</v>
      </c>
      <c r="AO47">
        <v>1973.3910000000001</v>
      </c>
      <c r="AR47" t="s">
        <v>117</v>
      </c>
      <c r="AS47" t="s">
        <v>120</v>
      </c>
      <c r="AT47" t="s">
        <v>225</v>
      </c>
      <c r="AU47" t="s">
        <v>309</v>
      </c>
      <c r="AV47" t="s">
        <v>48</v>
      </c>
      <c r="AW47">
        <v>6</v>
      </c>
      <c r="BB47">
        <v>0.84940482804789674</v>
      </c>
      <c r="BC47" t="s">
        <v>67</v>
      </c>
      <c r="BF47" t="s">
        <v>117</v>
      </c>
      <c r="BG47" t="s">
        <v>120</v>
      </c>
      <c r="BH47" t="s">
        <v>309</v>
      </c>
      <c r="BI47">
        <v>9919</v>
      </c>
      <c r="BJ47">
        <v>6</v>
      </c>
      <c r="BK47" t="s">
        <v>225</v>
      </c>
      <c r="BL47" t="s">
        <v>226</v>
      </c>
      <c r="BM47">
        <v>0.84940482804789674</v>
      </c>
      <c r="BN47" t="s">
        <v>67</v>
      </c>
      <c r="BO47" t="s">
        <v>181</v>
      </c>
      <c r="BP47">
        <v>3264.9120000000003</v>
      </c>
    </row>
    <row r="48" spans="1:68" ht="16.5" x14ac:dyDescent="0.25">
      <c r="A48" s="109" t="str">
        <f t="shared" si="18"/>
        <v>도영운수</v>
      </c>
      <c r="B48" s="110" t="str">
        <f t="shared" si="1"/>
        <v>심재룡</v>
      </c>
      <c r="C48" s="111" t="str">
        <f t="shared" si="19"/>
        <v>D</v>
      </c>
      <c r="D48" s="112">
        <f t="shared" si="20"/>
        <v>0.83863636363636351</v>
      </c>
      <c r="E48" s="113">
        <f t="shared" si="21"/>
        <v>4762</v>
      </c>
      <c r="F48" s="253" t="str">
        <f t="shared" si="22"/>
        <v>523</v>
      </c>
      <c r="G48" s="114" t="str">
        <f t="shared" si="23"/>
        <v>70바3909</v>
      </c>
      <c r="H48" s="115">
        <f t="shared" si="24"/>
        <v>1</v>
      </c>
      <c r="I48" s="116">
        <f t="shared" si="25"/>
        <v>2271.806</v>
      </c>
      <c r="J48" s="117">
        <f t="shared" si="26"/>
        <v>1.8205429827472662E-2</v>
      </c>
      <c r="K48" s="117">
        <f t="shared" si="27"/>
        <v>0.36230071294674904</v>
      </c>
      <c r="L48" s="117">
        <f t="shared" si="28"/>
        <v>0.11136514297435608</v>
      </c>
      <c r="M48" s="118">
        <f t="shared" si="29"/>
        <v>14.692</v>
      </c>
      <c r="N48" s="119">
        <f t="shared" si="30"/>
        <v>9.5958897898852271</v>
      </c>
      <c r="O48" s="119">
        <f t="shared" si="31"/>
        <v>83.545866152303503</v>
      </c>
      <c r="P48" s="228">
        <f t="shared" si="32"/>
        <v>0</v>
      </c>
      <c r="Q48" s="229">
        <f t="shared" si="33"/>
        <v>218</v>
      </c>
      <c r="R48" s="229">
        <f t="shared" si="34"/>
        <v>1898</v>
      </c>
      <c r="T48">
        <v>506</v>
      </c>
      <c r="U48">
        <v>4762</v>
      </c>
      <c r="V48" t="s">
        <v>589</v>
      </c>
      <c r="W48">
        <v>2271.806</v>
      </c>
      <c r="X48">
        <v>1231.1130000000001</v>
      </c>
      <c r="Y48">
        <v>1.845</v>
      </c>
      <c r="Z48">
        <v>14.692</v>
      </c>
      <c r="AA48">
        <v>140.172741</v>
      </c>
      <c r="AB48">
        <v>2.5519050000000001</v>
      </c>
      <c r="AC48">
        <v>50.784683999999999</v>
      </c>
      <c r="AD48" s="1">
        <v>253</v>
      </c>
      <c r="AE48">
        <v>218</v>
      </c>
      <c r="AF48">
        <v>1898</v>
      </c>
      <c r="AG48">
        <v>69</v>
      </c>
      <c r="AH48">
        <v>16.207187999999999</v>
      </c>
      <c r="AI48">
        <v>381.2</v>
      </c>
      <c r="AJ48">
        <v>0</v>
      </c>
      <c r="AK48">
        <v>0</v>
      </c>
      <c r="AL48">
        <v>0</v>
      </c>
      <c r="AM48" t="s">
        <v>590</v>
      </c>
      <c r="AN48" t="s">
        <v>591</v>
      </c>
      <c r="AO48">
        <v>2271.806</v>
      </c>
      <c r="AR48" t="s">
        <v>117</v>
      </c>
      <c r="AS48" t="s">
        <v>119</v>
      </c>
      <c r="AT48" t="s">
        <v>519</v>
      </c>
      <c r="AU48" t="s">
        <v>589</v>
      </c>
      <c r="AV48" t="s">
        <v>48</v>
      </c>
      <c r="AW48">
        <v>1</v>
      </c>
      <c r="BB48">
        <v>0.83863636363636351</v>
      </c>
      <c r="BC48" t="s">
        <v>67</v>
      </c>
      <c r="BF48" t="s">
        <v>117</v>
      </c>
      <c r="BG48" s="5" t="s">
        <v>119</v>
      </c>
      <c r="BH48" t="s">
        <v>589</v>
      </c>
      <c r="BI48">
        <v>4762</v>
      </c>
      <c r="BJ48">
        <v>1</v>
      </c>
      <c r="BK48" t="s">
        <v>519</v>
      </c>
      <c r="BL48" t="s">
        <v>176</v>
      </c>
      <c r="BM48">
        <v>0.83863636363636351</v>
      </c>
      <c r="BN48" t="s">
        <v>67</v>
      </c>
      <c r="BO48" t="s">
        <v>181</v>
      </c>
      <c r="BP48">
        <v>2271.806</v>
      </c>
    </row>
    <row r="49" spans="1:68" ht="16.5" x14ac:dyDescent="0.25">
      <c r="A49" s="125" t="str">
        <f t="shared" si="18"/>
        <v>도영운수</v>
      </c>
      <c r="B49" s="126" t="str">
        <f t="shared" si="1"/>
        <v>심준섭</v>
      </c>
      <c r="C49" s="127" t="str">
        <f t="shared" si="19"/>
        <v>D</v>
      </c>
      <c r="D49" s="128">
        <f t="shared" si="20"/>
        <v>0.84320000000000006</v>
      </c>
      <c r="E49" s="129">
        <f t="shared" si="21"/>
        <v>10</v>
      </c>
      <c r="F49" s="252" t="str">
        <f t="shared" si="22"/>
        <v>65</v>
      </c>
      <c r="G49" s="130" t="str">
        <f t="shared" si="23"/>
        <v>71바5888</v>
      </c>
      <c r="H49" s="131">
        <f t="shared" si="24"/>
        <v>1</v>
      </c>
      <c r="I49" s="132">
        <f t="shared" si="25"/>
        <v>2689.6289999999999</v>
      </c>
      <c r="J49" s="133">
        <f t="shared" si="26"/>
        <v>9.0691302266406783E-3</v>
      </c>
      <c r="K49" s="133">
        <f t="shared" si="27"/>
        <v>0.38910352815408827</v>
      </c>
      <c r="L49" s="133">
        <f t="shared" si="28"/>
        <v>0.10596256955884994</v>
      </c>
      <c r="M49" s="134">
        <f t="shared" si="29"/>
        <v>13.757</v>
      </c>
      <c r="N49" s="135">
        <f t="shared" si="30"/>
        <v>7.4359697936035044E-2</v>
      </c>
      <c r="O49" s="135">
        <f t="shared" si="31"/>
        <v>35.729834858264837</v>
      </c>
      <c r="P49" s="226">
        <f t="shared" si="32"/>
        <v>4</v>
      </c>
      <c r="Q49" s="227">
        <f t="shared" si="33"/>
        <v>2</v>
      </c>
      <c r="R49" s="227">
        <f t="shared" si="34"/>
        <v>961</v>
      </c>
      <c r="T49">
        <v>506</v>
      </c>
      <c r="U49">
        <v>10</v>
      </c>
      <c r="V49" t="s">
        <v>311</v>
      </c>
      <c r="W49">
        <v>2689.6289999999999</v>
      </c>
      <c r="X49">
        <v>1275.864</v>
      </c>
      <c r="Y49">
        <v>2.1080000000000001</v>
      </c>
      <c r="Z49">
        <v>13.757</v>
      </c>
      <c r="AA49">
        <v>165.45357300000001</v>
      </c>
      <c r="AB49">
        <v>1.5005200000000001</v>
      </c>
      <c r="AC49">
        <v>64.378568999999999</v>
      </c>
      <c r="AD49" s="1">
        <v>285</v>
      </c>
      <c r="AE49">
        <v>2</v>
      </c>
      <c r="AF49">
        <v>961</v>
      </c>
      <c r="AG49">
        <v>71</v>
      </c>
      <c r="AH49">
        <v>16.256094000000001</v>
      </c>
      <c r="AI49">
        <v>504.2</v>
      </c>
      <c r="AJ49">
        <v>0</v>
      </c>
      <c r="AK49">
        <v>4</v>
      </c>
      <c r="AL49">
        <v>1068</v>
      </c>
      <c r="AM49" t="s">
        <v>312</v>
      </c>
      <c r="AN49" t="s">
        <v>592</v>
      </c>
      <c r="AO49">
        <v>2689.6289999999999</v>
      </c>
      <c r="AR49" t="s">
        <v>117</v>
      </c>
      <c r="AS49" t="s">
        <v>121</v>
      </c>
      <c r="AT49" t="s">
        <v>237</v>
      </c>
      <c r="AU49" t="s">
        <v>311</v>
      </c>
      <c r="AV49" t="s">
        <v>48</v>
      </c>
      <c r="AW49">
        <v>1</v>
      </c>
      <c r="BB49">
        <v>0.84320000000000006</v>
      </c>
      <c r="BC49" t="s">
        <v>67</v>
      </c>
      <c r="BF49" t="s">
        <v>117</v>
      </c>
      <c r="BG49" t="s">
        <v>121</v>
      </c>
      <c r="BH49" t="s">
        <v>311</v>
      </c>
      <c r="BI49">
        <v>10</v>
      </c>
      <c r="BJ49">
        <v>1</v>
      </c>
      <c r="BK49" t="s">
        <v>237</v>
      </c>
      <c r="BL49" t="s">
        <v>176</v>
      </c>
      <c r="BM49">
        <v>0.84320000000000006</v>
      </c>
      <c r="BN49" t="s">
        <v>67</v>
      </c>
      <c r="BO49" t="s">
        <v>181</v>
      </c>
      <c r="BP49">
        <v>2689.6289999999999</v>
      </c>
    </row>
    <row r="50" spans="1:68" ht="16.5" x14ac:dyDescent="0.25">
      <c r="A50" s="109" t="str">
        <f t="shared" si="18"/>
        <v>도영운수</v>
      </c>
      <c r="B50" s="110" t="str">
        <f t="shared" si="1"/>
        <v>안정원</v>
      </c>
      <c r="C50" s="111" t="str">
        <f t="shared" si="19"/>
        <v>F</v>
      </c>
      <c r="D50" s="112">
        <f t="shared" si="20"/>
        <v>0.72730769230769232</v>
      </c>
      <c r="E50" s="113">
        <f t="shared" si="21"/>
        <v>2612</v>
      </c>
      <c r="F50" s="253" t="str">
        <f t="shared" si="22"/>
        <v>523</v>
      </c>
      <c r="G50" s="114" t="str">
        <f t="shared" si="23"/>
        <v>71바5894</v>
      </c>
      <c r="H50" s="115">
        <f t="shared" si="24"/>
        <v>1</v>
      </c>
      <c r="I50" s="116">
        <f t="shared" si="25"/>
        <v>2159.52</v>
      </c>
      <c r="J50" s="117">
        <f t="shared" si="26"/>
        <v>9.6631698176845356E-3</v>
      </c>
      <c r="K50" s="117">
        <f t="shared" si="27"/>
        <v>0.35863869454509734</v>
      </c>
      <c r="L50" s="117">
        <f t="shared" si="28"/>
        <v>0.2222716159146477</v>
      </c>
      <c r="M50" s="118">
        <f t="shared" si="29"/>
        <v>19.818999999999999</v>
      </c>
      <c r="N50" s="119">
        <f t="shared" si="30"/>
        <v>1.4818107727643179</v>
      </c>
      <c r="O50" s="119">
        <f t="shared" si="31"/>
        <v>192.86693339260577</v>
      </c>
      <c r="P50" s="228">
        <f t="shared" si="32"/>
        <v>7</v>
      </c>
      <c r="Q50" s="229">
        <f t="shared" si="33"/>
        <v>32</v>
      </c>
      <c r="R50" s="229">
        <f t="shared" si="34"/>
        <v>4165</v>
      </c>
      <c r="T50">
        <v>506</v>
      </c>
      <c r="U50">
        <v>2612</v>
      </c>
      <c r="V50" t="s">
        <v>313</v>
      </c>
      <c r="W50">
        <v>2159.52</v>
      </c>
      <c r="X50">
        <v>1142.1559999999999</v>
      </c>
      <c r="Y50">
        <v>1.891</v>
      </c>
      <c r="Z50">
        <v>19.818999999999999</v>
      </c>
      <c r="AA50">
        <v>121.33523700000001</v>
      </c>
      <c r="AB50">
        <v>1.1724829999999999</v>
      </c>
      <c r="AC50">
        <v>43.515510999999996</v>
      </c>
      <c r="AD50" s="1">
        <v>480</v>
      </c>
      <c r="AE50">
        <v>32</v>
      </c>
      <c r="AF50">
        <v>4165</v>
      </c>
      <c r="AG50">
        <v>83</v>
      </c>
      <c r="AH50">
        <v>17.797961999999998</v>
      </c>
      <c r="AI50">
        <v>2272.4</v>
      </c>
      <c r="AJ50">
        <v>0</v>
      </c>
      <c r="AK50">
        <v>7</v>
      </c>
      <c r="AL50">
        <v>1410</v>
      </c>
      <c r="AM50" t="s">
        <v>314</v>
      </c>
      <c r="AN50" t="s">
        <v>593</v>
      </c>
      <c r="AO50">
        <v>2159.52</v>
      </c>
      <c r="AR50" t="s">
        <v>117</v>
      </c>
      <c r="AS50" t="s">
        <v>119</v>
      </c>
      <c r="AT50" t="s">
        <v>222</v>
      </c>
      <c r="AU50" t="s">
        <v>313</v>
      </c>
      <c r="AV50" t="s">
        <v>48</v>
      </c>
      <c r="AW50">
        <v>1</v>
      </c>
      <c r="BB50">
        <v>0.72730769230769232</v>
      </c>
      <c r="BC50" t="s">
        <v>70</v>
      </c>
      <c r="BF50" t="s">
        <v>117</v>
      </c>
      <c r="BG50" t="s">
        <v>119</v>
      </c>
      <c r="BH50" t="s">
        <v>313</v>
      </c>
      <c r="BI50">
        <v>2612</v>
      </c>
      <c r="BJ50">
        <v>1</v>
      </c>
      <c r="BK50" t="s">
        <v>222</v>
      </c>
      <c r="BL50" t="s">
        <v>176</v>
      </c>
      <c r="BM50">
        <v>0.72730769230769232</v>
      </c>
      <c r="BN50" t="s">
        <v>70</v>
      </c>
      <c r="BO50" t="s">
        <v>191</v>
      </c>
      <c r="BP50">
        <v>2159.52</v>
      </c>
    </row>
    <row r="51" spans="1:68" ht="16.5" x14ac:dyDescent="0.25">
      <c r="A51" s="125" t="str">
        <f t="shared" si="18"/>
        <v>도영운수</v>
      </c>
      <c r="B51" s="126" t="str">
        <f t="shared" si="1"/>
        <v>양금수</v>
      </c>
      <c r="C51" s="127" t="str">
        <f t="shared" si="19"/>
        <v>F</v>
      </c>
      <c r="D51" s="128">
        <f t="shared" si="20"/>
        <v>0.79302834277752599</v>
      </c>
      <c r="E51" s="129">
        <f t="shared" si="21"/>
        <v>4283</v>
      </c>
      <c r="F51" s="252" t="str">
        <f t="shared" si="22"/>
        <v>55</v>
      </c>
      <c r="G51" s="130" t="str">
        <f t="shared" si="23"/>
        <v>71바5897</v>
      </c>
      <c r="H51" s="131">
        <f t="shared" si="24"/>
        <v>5</v>
      </c>
      <c r="I51" s="132">
        <f t="shared" si="25"/>
        <v>1723.1849999999999</v>
      </c>
      <c r="J51" s="133">
        <f t="shared" si="26"/>
        <v>2.1721733301882328E-2</v>
      </c>
      <c r="K51" s="133">
        <f t="shared" si="27"/>
        <v>0.37954046095643817</v>
      </c>
      <c r="L51" s="133">
        <f t="shared" si="28"/>
        <v>0.24489535366196899</v>
      </c>
      <c r="M51" s="134">
        <f t="shared" si="29"/>
        <v>16.29</v>
      </c>
      <c r="N51" s="135">
        <f t="shared" si="30"/>
        <v>3.4819244596488481</v>
      </c>
      <c r="O51" s="135">
        <f t="shared" si="31"/>
        <v>60.237293151925073</v>
      </c>
      <c r="P51" s="226">
        <f t="shared" si="32"/>
        <v>8</v>
      </c>
      <c r="Q51" s="227">
        <f t="shared" si="33"/>
        <v>60</v>
      </c>
      <c r="R51" s="227">
        <f t="shared" si="34"/>
        <v>1038</v>
      </c>
      <c r="T51">
        <v>506</v>
      </c>
      <c r="U51">
        <v>4283</v>
      </c>
      <c r="V51" t="s">
        <v>315</v>
      </c>
      <c r="W51">
        <v>1723.1849999999999</v>
      </c>
      <c r="X51">
        <v>933.41499999999996</v>
      </c>
      <c r="Y51">
        <v>1.8460000000000001</v>
      </c>
      <c r="Z51">
        <v>16.29</v>
      </c>
      <c r="AA51">
        <v>105.74331100000001</v>
      </c>
      <c r="AB51">
        <v>2.2969279999999999</v>
      </c>
      <c r="AC51">
        <v>40.133865</v>
      </c>
      <c r="AD51" s="1">
        <v>422</v>
      </c>
      <c r="AE51">
        <v>60</v>
      </c>
      <c r="AF51">
        <v>1038</v>
      </c>
      <c r="AG51">
        <v>78</v>
      </c>
      <c r="AH51">
        <v>16.295923999999999</v>
      </c>
      <c r="AI51">
        <v>1749</v>
      </c>
      <c r="AJ51">
        <v>0</v>
      </c>
      <c r="AK51">
        <v>8</v>
      </c>
      <c r="AL51">
        <v>1219</v>
      </c>
      <c r="AM51" t="s">
        <v>316</v>
      </c>
      <c r="AN51" t="s">
        <v>594</v>
      </c>
      <c r="AO51">
        <v>917.221</v>
      </c>
      <c r="AR51" t="s">
        <v>117</v>
      </c>
      <c r="AS51" t="s">
        <v>120</v>
      </c>
      <c r="AT51" t="s">
        <v>226</v>
      </c>
      <c r="AU51" t="s">
        <v>315</v>
      </c>
      <c r="AV51" t="s">
        <v>48</v>
      </c>
      <c r="AW51">
        <v>5</v>
      </c>
      <c r="BB51">
        <v>0.79302834277752599</v>
      </c>
      <c r="BC51" t="s">
        <v>70</v>
      </c>
      <c r="BF51" t="s">
        <v>117</v>
      </c>
      <c r="BG51" t="s">
        <v>120</v>
      </c>
      <c r="BH51" t="s">
        <v>315</v>
      </c>
      <c r="BI51">
        <v>4283</v>
      </c>
      <c r="BJ51">
        <v>5</v>
      </c>
      <c r="BK51" t="s">
        <v>226</v>
      </c>
      <c r="BL51" t="s">
        <v>232</v>
      </c>
      <c r="BM51">
        <v>0.79302834277752599</v>
      </c>
      <c r="BN51" t="s">
        <v>70</v>
      </c>
      <c r="BO51" t="s">
        <v>191</v>
      </c>
      <c r="BP51">
        <v>1723.1849999999999</v>
      </c>
    </row>
    <row r="52" spans="1:68" ht="16.5" x14ac:dyDescent="0.25">
      <c r="A52" s="109" t="str">
        <f t="shared" si="18"/>
        <v>도영운수</v>
      </c>
      <c r="B52" s="110" t="str">
        <f t="shared" si="1"/>
        <v>옥현준</v>
      </c>
      <c r="C52" s="111" t="str">
        <f t="shared" si="19"/>
        <v>F</v>
      </c>
      <c r="D52" s="112">
        <f t="shared" si="20"/>
        <v>0.79888176635292629</v>
      </c>
      <c r="E52" s="113">
        <f t="shared" si="21"/>
        <v>8328</v>
      </c>
      <c r="F52" s="253" t="str">
        <f t="shared" si="22"/>
        <v>55</v>
      </c>
      <c r="G52" s="114" t="str">
        <f t="shared" si="23"/>
        <v>71바5858</v>
      </c>
      <c r="H52" s="115">
        <f t="shared" si="24"/>
        <v>14</v>
      </c>
      <c r="I52" s="116">
        <f t="shared" si="25"/>
        <v>5276.079999999999</v>
      </c>
      <c r="J52" s="117">
        <f t="shared" si="26"/>
        <v>1.9899824941183242E-2</v>
      </c>
      <c r="K52" s="117">
        <f t="shared" si="27"/>
        <v>0.38323844171127303</v>
      </c>
      <c r="L52" s="117">
        <f t="shared" si="28"/>
        <v>0.15788236721202106</v>
      </c>
      <c r="M52" s="118">
        <f t="shared" si="29"/>
        <v>16.535</v>
      </c>
      <c r="N52" s="119">
        <f t="shared" si="30"/>
        <v>1.516277236129854</v>
      </c>
      <c r="O52" s="119">
        <f t="shared" si="31"/>
        <v>52.823308213673791</v>
      </c>
      <c r="P52" s="228">
        <f t="shared" si="32"/>
        <v>23</v>
      </c>
      <c r="Q52" s="229">
        <f t="shared" si="33"/>
        <v>80</v>
      </c>
      <c r="R52" s="229">
        <f t="shared" si="34"/>
        <v>2787</v>
      </c>
      <c r="T52">
        <v>506</v>
      </c>
      <c r="U52">
        <v>8328</v>
      </c>
      <c r="V52" t="s">
        <v>317</v>
      </c>
      <c r="W52">
        <v>5276.08</v>
      </c>
      <c r="X52">
        <v>2820.07</v>
      </c>
      <c r="Y52">
        <v>1.871</v>
      </c>
      <c r="Z52">
        <v>16.535</v>
      </c>
      <c r="AA52">
        <v>326.43714299999999</v>
      </c>
      <c r="AB52">
        <v>6.4960420000000001</v>
      </c>
      <c r="AC52">
        <v>125.103262</v>
      </c>
      <c r="AD52" s="1">
        <v>833</v>
      </c>
      <c r="AE52">
        <v>80</v>
      </c>
      <c r="AF52">
        <v>2787</v>
      </c>
      <c r="AG52">
        <v>80</v>
      </c>
      <c r="AH52">
        <v>16.162621000000001</v>
      </c>
      <c r="AI52">
        <v>3604.8</v>
      </c>
      <c r="AJ52">
        <v>0</v>
      </c>
      <c r="AK52">
        <v>23</v>
      </c>
      <c r="AL52">
        <v>6635</v>
      </c>
      <c r="AM52" t="s">
        <v>318</v>
      </c>
      <c r="AN52" t="s">
        <v>595</v>
      </c>
      <c r="AO52">
        <v>1529.048</v>
      </c>
      <c r="AR52" t="s">
        <v>117</v>
      </c>
      <c r="AS52" t="s">
        <v>120</v>
      </c>
      <c r="AT52" t="s">
        <v>405</v>
      </c>
      <c r="AU52" t="s">
        <v>317</v>
      </c>
      <c r="AV52" t="s">
        <v>48</v>
      </c>
      <c r="AW52">
        <v>14</v>
      </c>
      <c r="BB52">
        <v>0.79888176635292629</v>
      </c>
      <c r="BC52" t="s">
        <v>70</v>
      </c>
      <c r="BF52" t="s">
        <v>117</v>
      </c>
      <c r="BG52" t="s">
        <v>120</v>
      </c>
      <c r="BH52" t="s">
        <v>317</v>
      </c>
      <c r="BI52">
        <v>8328</v>
      </c>
      <c r="BJ52">
        <v>14</v>
      </c>
      <c r="BK52" t="s">
        <v>405</v>
      </c>
      <c r="BL52" t="s">
        <v>225</v>
      </c>
      <c r="BM52">
        <v>0.79888176635292629</v>
      </c>
      <c r="BN52" t="s">
        <v>70</v>
      </c>
      <c r="BO52" t="s">
        <v>191</v>
      </c>
      <c r="BP52">
        <v>5276.079999999999</v>
      </c>
    </row>
    <row r="53" spans="1:68" ht="16.5" x14ac:dyDescent="0.25">
      <c r="A53" s="125" t="str">
        <f t="shared" si="18"/>
        <v>도영운수</v>
      </c>
      <c r="B53" s="126" t="str">
        <f t="shared" si="1"/>
        <v>우성아</v>
      </c>
      <c r="C53" s="127" t="str">
        <f t="shared" si="19"/>
        <v>F</v>
      </c>
      <c r="D53" s="128">
        <f t="shared" si="20"/>
        <v>0.72628289696323756</v>
      </c>
      <c r="E53" s="129">
        <f t="shared" si="21"/>
        <v>7478</v>
      </c>
      <c r="F53" s="252" t="str">
        <f t="shared" si="22"/>
        <v>35</v>
      </c>
      <c r="G53" s="130" t="str">
        <f t="shared" si="23"/>
        <v>71바5892</v>
      </c>
      <c r="H53" s="131">
        <f t="shared" si="24"/>
        <v>2</v>
      </c>
      <c r="I53" s="132">
        <f t="shared" si="25"/>
        <v>1285.415</v>
      </c>
      <c r="J53" s="133">
        <f t="shared" si="26"/>
        <v>3.915072914884022E-2</v>
      </c>
      <c r="K53" s="133">
        <f t="shared" si="27"/>
        <v>0.38433355182505169</v>
      </c>
      <c r="L53" s="133">
        <f t="shared" si="28"/>
        <v>0.24972479704997996</v>
      </c>
      <c r="M53" s="134">
        <f t="shared" si="29"/>
        <v>17.491</v>
      </c>
      <c r="N53" s="135">
        <f t="shared" si="30"/>
        <v>1.7115095124920745</v>
      </c>
      <c r="O53" s="135">
        <f t="shared" si="31"/>
        <v>59.124874067908031</v>
      </c>
      <c r="P53" s="226">
        <f t="shared" si="32"/>
        <v>18</v>
      </c>
      <c r="Q53" s="227">
        <f t="shared" si="33"/>
        <v>22</v>
      </c>
      <c r="R53" s="227">
        <f t="shared" si="34"/>
        <v>760</v>
      </c>
      <c r="T53">
        <v>506</v>
      </c>
      <c r="U53">
        <v>7478</v>
      </c>
      <c r="V53" t="s">
        <v>596</v>
      </c>
      <c r="W53">
        <v>1285.415</v>
      </c>
      <c r="X53">
        <v>703.23</v>
      </c>
      <c r="Y53">
        <v>1.8280000000000001</v>
      </c>
      <c r="Z53">
        <v>17.491</v>
      </c>
      <c r="AA53">
        <v>74.327759999999998</v>
      </c>
      <c r="AB53">
        <v>2.909986</v>
      </c>
      <c r="AC53">
        <v>28.566652000000001</v>
      </c>
      <c r="AD53" s="1">
        <v>321</v>
      </c>
      <c r="AE53">
        <v>22</v>
      </c>
      <c r="AF53">
        <v>760</v>
      </c>
      <c r="AG53">
        <v>78</v>
      </c>
      <c r="AH53">
        <v>17.293875</v>
      </c>
      <c r="AI53">
        <v>2601.5</v>
      </c>
      <c r="AJ53">
        <v>0</v>
      </c>
      <c r="AK53">
        <v>18</v>
      </c>
      <c r="AL53">
        <v>5015</v>
      </c>
      <c r="AM53" t="s">
        <v>597</v>
      </c>
      <c r="AN53" t="s">
        <v>598</v>
      </c>
      <c r="AO53">
        <v>922.02499999999998</v>
      </c>
      <c r="AR53" t="s">
        <v>117</v>
      </c>
      <c r="AS53" t="s">
        <v>118</v>
      </c>
      <c r="AT53" t="s">
        <v>514</v>
      </c>
      <c r="AU53" t="s">
        <v>596</v>
      </c>
      <c r="AV53" t="s">
        <v>48</v>
      </c>
      <c r="AW53">
        <v>2</v>
      </c>
      <c r="BB53">
        <v>0.72628289696323756</v>
      </c>
      <c r="BC53" t="s">
        <v>70</v>
      </c>
      <c r="BF53" t="s">
        <v>117</v>
      </c>
      <c r="BG53" t="s">
        <v>118</v>
      </c>
      <c r="BH53" t="s">
        <v>596</v>
      </c>
      <c r="BI53">
        <v>7478</v>
      </c>
      <c r="BJ53">
        <v>2</v>
      </c>
      <c r="BK53" t="s">
        <v>514</v>
      </c>
      <c r="BL53" t="s">
        <v>203</v>
      </c>
      <c r="BM53">
        <v>0.72628289696323756</v>
      </c>
      <c r="BN53" t="s">
        <v>70</v>
      </c>
      <c r="BO53" t="s">
        <v>191</v>
      </c>
      <c r="BP53">
        <v>1285.415</v>
      </c>
    </row>
    <row r="54" spans="1:68" ht="16.5" x14ac:dyDescent="0.25">
      <c r="A54" s="109" t="str">
        <f t="shared" si="18"/>
        <v>도영운수</v>
      </c>
      <c r="B54" s="110" t="str">
        <f t="shared" si="1"/>
        <v>우용일</v>
      </c>
      <c r="C54" s="111" t="str">
        <f t="shared" si="19"/>
        <v>D</v>
      </c>
      <c r="D54" s="112">
        <f t="shared" si="20"/>
        <v>0.82851221031189359</v>
      </c>
      <c r="E54" s="113">
        <f t="shared" si="21"/>
        <v>1245</v>
      </c>
      <c r="F54" s="253" t="str">
        <f t="shared" si="22"/>
        <v>55</v>
      </c>
      <c r="G54" s="114" t="str">
        <f t="shared" si="23"/>
        <v>71바5897</v>
      </c>
      <c r="H54" s="115">
        <f t="shared" si="24"/>
        <v>5</v>
      </c>
      <c r="I54" s="116">
        <f t="shared" si="25"/>
        <v>1504.037</v>
      </c>
      <c r="J54" s="117">
        <f t="shared" si="26"/>
        <v>2.4159782919305251E-2</v>
      </c>
      <c r="K54" s="117">
        <f t="shared" si="27"/>
        <v>0.38585413803748836</v>
      </c>
      <c r="L54" s="117">
        <f t="shared" si="28"/>
        <v>0.30118939893101032</v>
      </c>
      <c r="M54" s="118">
        <f t="shared" si="29"/>
        <v>15.544</v>
      </c>
      <c r="N54" s="119">
        <f t="shared" si="30"/>
        <v>0.66487726033335615</v>
      </c>
      <c r="O54" s="119">
        <f t="shared" si="31"/>
        <v>56.182128498168595</v>
      </c>
      <c r="P54" s="228">
        <f t="shared" si="32"/>
        <v>8</v>
      </c>
      <c r="Q54" s="229">
        <f t="shared" si="33"/>
        <v>10</v>
      </c>
      <c r="R54" s="229">
        <f t="shared" si="34"/>
        <v>845</v>
      </c>
      <c r="T54">
        <v>506</v>
      </c>
      <c r="U54">
        <v>1245</v>
      </c>
      <c r="V54" t="s">
        <v>319</v>
      </c>
      <c r="W54">
        <v>1504.037</v>
      </c>
      <c r="X54">
        <v>811.99400000000003</v>
      </c>
      <c r="Y54">
        <v>1.8520000000000001</v>
      </c>
      <c r="Z54">
        <v>15.544</v>
      </c>
      <c r="AA54">
        <v>98.015533000000005</v>
      </c>
      <c r="AB54">
        <v>2.3680340000000002</v>
      </c>
      <c r="AC54">
        <v>37.819699</v>
      </c>
      <c r="AD54" s="1">
        <v>453</v>
      </c>
      <c r="AE54">
        <v>10</v>
      </c>
      <c r="AF54">
        <v>845</v>
      </c>
      <c r="AG54">
        <v>73</v>
      </c>
      <c r="AH54">
        <v>15.344884</v>
      </c>
      <c r="AI54">
        <v>2707.5</v>
      </c>
      <c r="AJ54">
        <v>0</v>
      </c>
      <c r="AK54">
        <v>8</v>
      </c>
      <c r="AL54">
        <v>1687</v>
      </c>
      <c r="AM54" t="s">
        <v>320</v>
      </c>
      <c r="AN54" t="s">
        <v>599</v>
      </c>
      <c r="AO54">
        <v>554.46500000000003</v>
      </c>
      <c r="AR54" t="s">
        <v>117</v>
      </c>
      <c r="AS54" t="s">
        <v>120</v>
      </c>
      <c r="AT54" t="s">
        <v>226</v>
      </c>
      <c r="AU54" t="s">
        <v>319</v>
      </c>
      <c r="AV54" t="s">
        <v>48</v>
      </c>
      <c r="AW54">
        <v>5</v>
      </c>
      <c r="BB54">
        <v>0.82851221031189359</v>
      </c>
      <c r="BC54" t="s">
        <v>67</v>
      </c>
      <c r="BF54" t="s">
        <v>117</v>
      </c>
      <c r="BG54" t="s">
        <v>120</v>
      </c>
      <c r="BH54" t="s">
        <v>319</v>
      </c>
      <c r="BI54">
        <v>1245</v>
      </c>
      <c r="BJ54">
        <v>5</v>
      </c>
      <c r="BK54" t="s">
        <v>226</v>
      </c>
      <c r="BL54" t="s">
        <v>223</v>
      </c>
      <c r="BM54">
        <v>0.82851221031189359</v>
      </c>
      <c r="BN54" t="s">
        <v>67</v>
      </c>
      <c r="BO54" t="s">
        <v>181</v>
      </c>
      <c r="BP54">
        <v>1504.037</v>
      </c>
    </row>
    <row r="55" spans="1:68" ht="16.5" x14ac:dyDescent="0.25">
      <c r="A55" s="125" t="str">
        <f t="shared" si="18"/>
        <v>도영운수</v>
      </c>
      <c r="B55" s="126" t="str">
        <f t="shared" si="1"/>
        <v>유영근</v>
      </c>
      <c r="C55" s="127" t="str">
        <f t="shared" si="19"/>
        <v>F</v>
      </c>
      <c r="D55" s="128">
        <f t="shared" si="20"/>
        <v>0.72518786788570799</v>
      </c>
      <c r="E55" s="129">
        <f t="shared" si="21"/>
        <v>6334</v>
      </c>
      <c r="F55" s="252" t="str">
        <f t="shared" si="22"/>
        <v>순환46</v>
      </c>
      <c r="G55" s="130" t="str">
        <f t="shared" si="23"/>
        <v>71바5856</v>
      </c>
      <c r="H55" s="131">
        <f t="shared" si="24"/>
        <v>4</v>
      </c>
      <c r="I55" s="132">
        <f t="shared" si="25"/>
        <v>1453.144</v>
      </c>
      <c r="J55" s="133">
        <f t="shared" si="26"/>
        <v>2.8248702830690448E-2</v>
      </c>
      <c r="K55" s="133">
        <f t="shared" si="27"/>
        <v>0.42481279470818234</v>
      </c>
      <c r="L55" s="133">
        <f t="shared" si="28"/>
        <v>0.16103015255198383</v>
      </c>
      <c r="M55" s="134">
        <f t="shared" si="29"/>
        <v>13.968999999999999</v>
      </c>
      <c r="N55" s="135">
        <f t="shared" si="30"/>
        <v>0.2752652180375792</v>
      </c>
      <c r="O55" s="135">
        <f t="shared" si="31"/>
        <v>15.8965663416702</v>
      </c>
      <c r="P55" s="226">
        <f t="shared" si="32"/>
        <v>10</v>
      </c>
      <c r="Q55" s="227">
        <f t="shared" si="33"/>
        <v>4</v>
      </c>
      <c r="R55" s="227">
        <f t="shared" si="34"/>
        <v>231</v>
      </c>
      <c r="T55">
        <v>506</v>
      </c>
      <c r="U55">
        <v>6334</v>
      </c>
      <c r="V55" t="s">
        <v>321</v>
      </c>
      <c r="W55">
        <v>1453.144</v>
      </c>
      <c r="X55">
        <v>762.404</v>
      </c>
      <c r="Y55">
        <v>1.9059999999999999</v>
      </c>
      <c r="Z55">
        <v>13.968999999999999</v>
      </c>
      <c r="AA55">
        <v>113.278582</v>
      </c>
      <c r="AB55">
        <v>3.199973</v>
      </c>
      <c r="AC55">
        <v>48.122191000000001</v>
      </c>
      <c r="AD55" s="1">
        <v>234</v>
      </c>
      <c r="AE55">
        <v>4</v>
      </c>
      <c r="AF55">
        <v>231</v>
      </c>
      <c r="AG55">
        <v>76</v>
      </c>
      <c r="AH55">
        <v>12.828056</v>
      </c>
      <c r="AI55">
        <v>569.20000000000005</v>
      </c>
      <c r="AJ55">
        <v>0</v>
      </c>
      <c r="AK55">
        <v>10</v>
      </c>
      <c r="AL55">
        <v>2722</v>
      </c>
      <c r="AM55" t="s">
        <v>322</v>
      </c>
      <c r="AN55" t="s">
        <v>600</v>
      </c>
      <c r="AO55">
        <v>994.25699999999995</v>
      </c>
      <c r="AR55" t="s">
        <v>117</v>
      </c>
      <c r="AS55" t="s">
        <v>123</v>
      </c>
      <c r="AT55" t="s">
        <v>250</v>
      </c>
      <c r="AU55" t="s">
        <v>321</v>
      </c>
      <c r="AV55" t="s">
        <v>48</v>
      </c>
      <c r="AW55">
        <v>4</v>
      </c>
      <c r="BB55">
        <v>0.72518786788570799</v>
      </c>
      <c r="BC55" t="s">
        <v>70</v>
      </c>
      <c r="BF55" t="s">
        <v>117</v>
      </c>
      <c r="BG55" t="s">
        <v>123</v>
      </c>
      <c r="BH55" t="s">
        <v>321</v>
      </c>
      <c r="BI55">
        <v>6334</v>
      </c>
      <c r="BJ55">
        <v>4</v>
      </c>
      <c r="BK55" t="s">
        <v>250</v>
      </c>
      <c r="BL55" t="s">
        <v>405</v>
      </c>
      <c r="BM55">
        <v>0.72518786788570799</v>
      </c>
      <c r="BN55" t="s">
        <v>70</v>
      </c>
      <c r="BO55" t="s">
        <v>191</v>
      </c>
      <c r="BP55">
        <v>1453.144</v>
      </c>
    </row>
    <row r="56" spans="1:68" ht="16.5" x14ac:dyDescent="0.25">
      <c r="A56" s="109" t="str">
        <f t="shared" si="18"/>
        <v>도영운수</v>
      </c>
      <c r="B56" s="110" t="str">
        <f t="shared" si="1"/>
        <v>유영민</v>
      </c>
      <c r="C56" s="111" t="str">
        <f t="shared" si="19"/>
        <v>B</v>
      </c>
      <c r="D56" s="112">
        <f t="shared" si="20"/>
        <v>0.90132030642172767</v>
      </c>
      <c r="E56" s="113">
        <f t="shared" si="21"/>
        <v>6189</v>
      </c>
      <c r="F56" s="253" t="str">
        <f t="shared" si="22"/>
        <v>65</v>
      </c>
      <c r="G56" s="114" t="str">
        <f t="shared" si="23"/>
        <v>71바5879</v>
      </c>
      <c r="H56" s="115">
        <f t="shared" si="24"/>
        <v>2</v>
      </c>
      <c r="I56" s="116">
        <f t="shared" si="25"/>
        <v>2473.9760000000001</v>
      </c>
      <c r="J56" s="117">
        <f t="shared" si="26"/>
        <v>2.2810317313811824E-3</v>
      </c>
      <c r="K56" s="117">
        <f t="shared" si="27"/>
        <v>0.35442615922011067</v>
      </c>
      <c r="L56" s="117">
        <f t="shared" si="28"/>
        <v>0.24535403738758985</v>
      </c>
      <c r="M56" s="118">
        <f t="shared" si="29"/>
        <v>12.282999999999999</v>
      </c>
      <c r="N56" s="119">
        <f t="shared" si="30"/>
        <v>0.28292910847421182</v>
      </c>
      <c r="O56" s="119">
        <f t="shared" si="31"/>
        <v>10.872561454223282</v>
      </c>
      <c r="P56" s="228">
        <f t="shared" si="32"/>
        <v>5</v>
      </c>
      <c r="Q56" s="229">
        <f t="shared" si="33"/>
        <v>7</v>
      </c>
      <c r="R56" s="229">
        <f t="shared" si="34"/>
        <v>269</v>
      </c>
      <c r="T56">
        <v>506</v>
      </c>
      <c r="U56">
        <v>6189</v>
      </c>
      <c r="V56" t="s">
        <v>323</v>
      </c>
      <c r="W56">
        <v>2474.1179999999999</v>
      </c>
      <c r="X56">
        <v>1098.3130000000001</v>
      </c>
      <c r="Y56">
        <v>2.2530000000000001</v>
      </c>
      <c r="Z56">
        <v>12.282999999999999</v>
      </c>
      <c r="AA56">
        <v>144.04885100000001</v>
      </c>
      <c r="AB56">
        <v>0.32857999999999998</v>
      </c>
      <c r="AC56">
        <v>51.054681000000002</v>
      </c>
      <c r="AD56" s="1">
        <v>607</v>
      </c>
      <c r="AE56">
        <v>7</v>
      </c>
      <c r="AF56">
        <v>269</v>
      </c>
      <c r="AG56">
        <v>71</v>
      </c>
      <c r="AH56">
        <v>17.175547999999999</v>
      </c>
      <c r="AI56">
        <v>984.1</v>
      </c>
      <c r="AJ56">
        <v>0</v>
      </c>
      <c r="AK56">
        <v>5</v>
      </c>
      <c r="AL56">
        <v>4159</v>
      </c>
      <c r="AM56" t="s">
        <v>324</v>
      </c>
      <c r="AN56" t="s">
        <v>601</v>
      </c>
      <c r="AO56">
        <v>2350.268</v>
      </c>
      <c r="AR56" t="s">
        <v>117</v>
      </c>
      <c r="AS56" t="s">
        <v>121</v>
      </c>
      <c r="AT56" t="s">
        <v>233</v>
      </c>
      <c r="AU56" t="s">
        <v>323</v>
      </c>
      <c r="AV56" t="s">
        <v>48</v>
      </c>
      <c r="AW56">
        <v>2</v>
      </c>
      <c r="BB56">
        <v>0.90132030642172767</v>
      </c>
      <c r="BC56" t="s">
        <v>68</v>
      </c>
      <c r="BF56" t="s">
        <v>117</v>
      </c>
      <c r="BG56" t="s">
        <v>121</v>
      </c>
      <c r="BH56" t="s">
        <v>323</v>
      </c>
      <c r="BI56">
        <v>6189</v>
      </c>
      <c r="BJ56">
        <v>2</v>
      </c>
      <c r="BK56" t="s">
        <v>233</v>
      </c>
      <c r="BL56" t="s">
        <v>236</v>
      </c>
      <c r="BM56">
        <v>0.90132030642172767</v>
      </c>
      <c r="BN56" t="s">
        <v>68</v>
      </c>
      <c r="BO56" t="s">
        <v>177</v>
      </c>
      <c r="BP56">
        <v>2473.9760000000001</v>
      </c>
    </row>
    <row r="57" spans="1:68" ht="16.5" x14ac:dyDescent="0.25">
      <c r="A57" s="125" t="str">
        <f t="shared" si="18"/>
        <v>도영운수</v>
      </c>
      <c r="B57" s="126" t="str">
        <f t="shared" si="1"/>
        <v>유재옥</v>
      </c>
      <c r="C57" s="127" t="str">
        <f t="shared" si="19"/>
        <v>F</v>
      </c>
      <c r="D57" s="128">
        <f t="shared" si="20"/>
        <v>0.7407248690813526</v>
      </c>
      <c r="E57" s="129">
        <f t="shared" si="21"/>
        <v>6907</v>
      </c>
      <c r="F57" s="252" t="str">
        <f t="shared" si="22"/>
        <v>55</v>
      </c>
      <c r="G57" s="130" t="str">
        <f t="shared" si="23"/>
        <v>71바5900</v>
      </c>
      <c r="H57" s="131">
        <f t="shared" si="24"/>
        <v>6</v>
      </c>
      <c r="I57" s="132">
        <f t="shared" si="25"/>
        <v>821.27900000000011</v>
      </c>
      <c r="J57" s="133">
        <f t="shared" si="26"/>
        <v>2.6351221821059777E-2</v>
      </c>
      <c r="K57" s="133">
        <f t="shared" si="27"/>
        <v>0.39147819717801918</v>
      </c>
      <c r="L57" s="133">
        <f t="shared" si="28"/>
        <v>0.28492144569628586</v>
      </c>
      <c r="M57" s="134">
        <f t="shared" si="29"/>
        <v>20.443000000000001</v>
      </c>
      <c r="N57" s="135">
        <f t="shared" si="30"/>
        <v>2.1917034284329686</v>
      </c>
      <c r="O57" s="135">
        <f t="shared" si="31"/>
        <v>100.57483510475734</v>
      </c>
      <c r="P57" s="226">
        <f t="shared" si="32"/>
        <v>7</v>
      </c>
      <c r="Q57" s="227">
        <f t="shared" si="33"/>
        <v>18</v>
      </c>
      <c r="R57" s="227">
        <f t="shared" si="34"/>
        <v>826</v>
      </c>
      <c r="T57">
        <v>506</v>
      </c>
      <c r="U57">
        <v>6907</v>
      </c>
      <c r="V57" t="s">
        <v>325</v>
      </c>
      <c r="W57">
        <v>821.279</v>
      </c>
      <c r="X57">
        <v>489.62099999999998</v>
      </c>
      <c r="Y57">
        <v>1.677</v>
      </c>
      <c r="Z57">
        <v>20.443000000000001</v>
      </c>
      <c r="AA57">
        <v>47.604433999999998</v>
      </c>
      <c r="AB57">
        <v>1.254435</v>
      </c>
      <c r="AC57">
        <v>18.636098</v>
      </c>
      <c r="AD57" s="1">
        <v>234</v>
      </c>
      <c r="AE57">
        <v>18</v>
      </c>
      <c r="AF57">
        <v>826</v>
      </c>
      <c r="AG57">
        <v>73</v>
      </c>
      <c r="AH57">
        <v>17.252153</v>
      </c>
      <c r="AI57">
        <v>1150.0999999999999</v>
      </c>
      <c r="AJ57">
        <v>0</v>
      </c>
      <c r="AK57">
        <v>7</v>
      </c>
      <c r="AL57">
        <v>3006</v>
      </c>
      <c r="AM57" t="s">
        <v>326</v>
      </c>
      <c r="AN57" t="s">
        <v>602</v>
      </c>
      <c r="AO57">
        <v>202.18199999999999</v>
      </c>
      <c r="AR57" t="s">
        <v>117</v>
      </c>
      <c r="AS57" t="s">
        <v>120</v>
      </c>
      <c r="AT57" t="s">
        <v>229</v>
      </c>
      <c r="AU57" t="s">
        <v>325</v>
      </c>
      <c r="AV57" t="s">
        <v>48</v>
      </c>
      <c r="AW57">
        <v>6</v>
      </c>
      <c r="BB57">
        <v>0.7407248690813526</v>
      </c>
      <c r="BC57" t="s">
        <v>70</v>
      </c>
      <c r="BF57" t="s">
        <v>117</v>
      </c>
      <c r="BG57" t="s">
        <v>120</v>
      </c>
      <c r="BH57" t="s">
        <v>325</v>
      </c>
      <c r="BI57">
        <v>6907</v>
      </c>
      <c r="BJ57">
        <v>6</v>
      </c>
      <c r="BK57" t="s">
        <v>229</v>
      </c>
      <c r="BL57" t="s">
        <v>226</v>
      </c>
      <c r="BM57">
        <v>0.7407248690813526</v>
      </c>
      <c r="BN57" t="s">
        <v>70</v>
      </c>
      <c r="BO57" t="s">
        <v>191</v>
      </c>
      <c r="BP57">
        <v>821.27900000000011</v>
      </c>
    </row>
    <row r="58" spans="1:68" ht="16.5" x14ac:dyDescent="0.25">
      <c r="A58" s="109" t="str">
        <f t="shared" si="18"/>
        <v>도영운수</v>
      </c>
      <c r="B58" s="110" t="str">
        <f t="shared" si="1"/>
        <v>유형우</v>
      </c>
      <c r="C58" s="111" t="str">
        <f t="shared" si="19"/>
        <v>F</v>
      </c>
      <c r="D58" s="112">
        <f t="shared" si="20"/>
        <v>0.76861657829689345</v>
      </c>
      <c r="E58" s="113">
        <f t="shared" si="21"/>
        <v>3463</v>
      </c>
      <c r="F58" s="253" t="str">
        <f t="shared" si="22"/>
        <v>523</v>
      </c>
      <c r="G58" s="114" t="str">
        <f t="shared" si="23"/>
        <v>70바3901</v>
      </c>
      <c r="H58" s="115">
        <f t="shared" si="24"/>
        <v>6</v>
      </c>
      <c r="I58" s="116">
        <f t="shared" si="25"/>
        <v>1091.904</v>
      </c>
      <c r="J58" s="117">
        <f t="shared" si="26"/>
        <v>2.4205402823648119E-2</v>
      </c>
      <c r="K58" s="117">
        <f t="shared" si="27"/>
        <v>0.36798136360937855</v>
      </c>
      <c r="L58" s="117">
        <f t="shared" si="28"/>
        <v>0.26192778852353321</v>
      </c>
      <c r="M58" s="118">
        <f t="shared" si="29"/>
        <v>15.831</v>
      </c>
      <c r="N58" s="119">
        <f t="shared" si="30"/>
        <v>1.1412869327035771</v>
      </c>
      <c r="O58" s="119">
        <f t="shared" si="31"/>
        <v>25.810642939603973</v>
      </c>
      <c r="P58" s="228">
        <f t="shared" si="32"/>
        <v>5</v>
      </c>
      <c r="Q58" s="229">
        <f t="shared" si="33"/>
        <v>13</v>
      </c>
      <c r="R58" s="229">
        <f t="shared" si="34"/>
        <v>294</v>
      </c>
      <c r="T58">
        <v>506</v>
      </c>
      <c r="U58">
        <v>3463</v>
      </c>
      <c r="V58" t="s">
        <v>463</v>
      </c>
      <c r="W58">
        <v>1139.0650000000001</v>
      </c>
      <c r="X58">
        <v>572.10400000000004</v>
      </c>
      <c r="Y58">
        <v>1.9910000000000001</v>
      </c>
      <c r="Z58">
        <v>15.831</v>
      </c>
      <c r="AA58">
        <v>75.900533999999993</v>
      </c>
      <c r="AB58">
        <v>1.8372029999999999</v>
      </c>
      <c r="AC58">
        <v>27.929981999999999</v>
      </c>
      <c r="AD58" s="1">
        <v>286</v>
      </c>
      <c r="AE58">
        <v>13</v>
      </c>
      <c r="AF58">
        <v>294</v>
      </c>
      <c r="AG58">
        <v>75</v>
      </c>
      <c r="AH58">
        <v>15.007338000000001</v>
      </c>
      <c r="AI58">
        <v>322.2</v>
      </c>
      <c r="AJ58">
        <v>0</v>
      </c>
      <c r="AK58">
        <v>5</v>
      </c>
      <c r="AL58">
        <v>1862</v>
      </c>
      <c r="AM58" t="s">
        <v>464</v>
      </c>
      <c r="AN58" t="s">
        <v>603</v>
      </c>
      <c r="AO58">
        <v>272.17700000000002</v>
      </c>
      <c r="AR58" t="s">
        <v>117</v>
      </c>
      <c r="AS58" t="s">
        <v>119</v>
      </c>
      <c r="AT58" t="s">
        <v>210</v>
      </c>
      <c r="AU58" t="s">
        <v>463</v>
      </c>
      <c r="AV58" t="s">
        <v>48</v>
      </c>
      <c r="AW58">
        <v>6</v>
      </c>
      <c r="BB58">
        <v>0.76861657829689345</v>
      </c>
      <c r="BC58" t="s">
        <v>70</v>
      </c>
      <c r="BF58" t="s">
        <v>117</v>
      </c>
      <c r="BG58" t="s">
        <v>119</v>
      </c>
      <c r="BH58" t="s">
        <v>463</v>
      </c>
      <c r="BI58">
        <v>3463</v>
      </c>
      <c r="BJ58">
        <v>6</v>
      </c>
      <c r="BK58" t="s">
        <v>210</v>
      </c>
      <c r="BL58" t="s">
        <v>222</v>
      </c>
      <c r="BM58">
        <v>0.76861657829689345</v>
      </c>
      <c r="BN58" t="s">
        <v>70</v>
      </c>
      <c r="BO58" t="s">
        <v>191</v>
      </c>
      <c r="BP58">
        <v>1091.904</v>
      </c>
    </row>
    <row r="59" spans="1:68" ht="16.5" x14ac:dyDescent="0.25">
      <c r="A59" s="125" t="str">
        <f t="shared" si="18"/>
        <v>도영운수</v>
      </c>
      <c r="B59" s="126" t="str">
        <f t="shared" si="1"/>
        <v>유형표</v>
      </c>
      <c r="C59" s="127" t="str">
        <f t="shared" si="19"/>
        <v>C</v>
      </c>
      <c r="D59" s="128">
        <f t="shared" si="20"/>
        <v>0.85610354100400909</v>
      </c>
      <c r="E59" s="129">
        <f t="shared" si="21"/>
        <v>7101</v>
      </c>
      <c r="F59" s="252" t="str">
        <f t="shared" si="22"/>
        <v>523</v>
      </c>
      <c r="G59" s="130" t="str">
        <f t="shared" si="23"/>
        <v>71바5859</v>
      </c>
      <c r="H59" s="131">
        <f t="shared" si="24"/>
        <v>8</v>
      </c>
      <c r="I59" s="132">
        <f t="shared" si="25"/>
        <v>2373.0700000000002</v>
      </c>
      <c r="J59" s="133">
        <f t="shared" si="26"/>
        <v>1.838213956416896E-2</v>
      </c>
      <c r="K59" s="133">
        <f t="shared" si="27"/>
        <v>0.35450002279043674</v>
      </c>
      <c r="L59" s="133">
        <f t="shared" si="28"/>
        <v>0.23682402963250135</v>
      </c>
      <c r="M59" s="134">
        <f t="shared" si="29"/>
        <v>13.917999999999999</v>
      </c>
      <c r="N59" s="135">
        <f t="shared" si="30"/>
        <v>2.7390679583830226</v>
      </c>
      <c r="O59" s="135">
        <f t="shared" si="31"/>
        <v>27.179982048569993</v>
      </c>
      <c r="P59" s="226">
        <f t="shared" si="32"/>
        <v>9</v>
      </c>
      <c r="Q59" s="227">
        <f t="shared" si="33"/>
        <v>65</v>
      </c>
      <c r="R59" s="227">
        <f t="shared" si="34"/>
        <v>645</v>
      </c>
      <c r="T59">
        <v>506</v>
      </c>
      <c r="U59">
        <v>7101</v>
      </c>
      <c r="V59" t="s">
        <v>465</v>
      </c>
      <c r="W59">
        <v>2373.0700000000002</v>
      </c>
      <c r="X59">
        <v>1075.05</v>
      </c>
      <c r="Y59">
        <v>2.2069999999999999</v>
      </c>
      <c r="Z59">
        <v>13.917999999999999</v>
      </c>
      <c r="AA59">
        <v>157.65384599999999</v>
      </c>
      <c r="AB59">
        <v>2.898015</v>
      </c>
      <c r="AC59">
        <v>55.888292</v>
      </c>
      <c r="AD59" s="1">
        <v>562</v>
      </c>
      <c r="AE59">
        <v>65</v>
      </c>
      <c r="AF59">
        <v>645</v>
      </c>
      <c r="AG59">
        <v>72</v>
      </c>
      <c r="AH59">
        <v>15.052407000000001</v>
      </c>
      <c r="AI59">
        <v>576.4</v>
      </c>
      <c r="AJ59">
        <v>0</v>
      </c>
      <c r="AK59">
        <v>9</v>
      </c>
      <c r="AL59">
        <v>3348</v>
      </c>
      <c r="AM59" t="s">
        <v>446</v>
      </c>
      <c r="AN59" t="s">
        <v>604</v>
      </c>
      <c r="AO59">
        <v>724.18100000000004</v>
      </c>
      <c r="AR59" t="s">
        <v>117</v>
      </c>
      <c r="AS59" t="s">
        <v>119</v>
      </c>
      <c r="AT59" t="s">
        <v>217</v>
      </c>
      <c r="AU59" t="s">
        <v>465</v>
      </c>
      <c r="AV59" t="s">
        <v>48</v>
      </c>
      <c r="AW59">
        <v>8</v>
      </c>
      <c r="BB59">
        <v>0.85610354100400909</v>
      </c>
      <c r="BC59" t="s">
        <v>69</v>
      </c>
      <c r="BF59" t="s">
        <v>117</v>
      </c>
      <c r="BG59" t="s">
        <v>119</v>
      </c>
      <c r="BH59" t="s">
        <v>465</v>
      </c>
      <c r="BI59">
        <v>7101</v>
      </c>
      <c r="BJ59">
        <v>8</v>
      </c>
      <c r="BK59" t="s">
        <v>217</v>
      </c>
      <c r="BL59" t="s">
        <v>210</v>
      </c>
      <c r="BM59">
        <v>0.85610354100400909</v>
      </c>
      <c r="BN59" t="s">
        <v>69</v>
      </c>
      <c r="BO59" t="s">
        <v>179</v>
      </c>
      <c r="BP59">
        <v>2373.0700000000002</v>
      </c>
    </row>
    <row r="60" spans="1:68" ht="16.5" x14ac:dyDescent="0.25">
      <c r="A60" s="109" t="str">
        <f t="shared" si="18"/>
        <v>도영운수</v>
      </c>
      <c r="B60" s="110" t="str">
        <f t="shared" si="1"/>
        <v>이광철</v>
      </c>
      <c r="C60" s="111" t="str">
        <f t="shared" si="19"/>
        <v>B</v>
      </c>
      <c r="D60" s="112">
        <f t="shared" si="20"/>
        <v>0.90076923076923077</v>
      </c>
      <c r="E60" s="113">
        <f t="shared" si="21"/>
        <v>4466</v>
      </c>
      <c r="F60" s="253" t="str">
        <f t="shared" si="22"/>
        <v>523</v>
      </c>
      <c r="G60" s="114" t="str">
        <f t="shared" si="23"/>
        <v>71바5863</v>
      </c>
      <c r="H60" s="115">
        <f t="shared" si="24"/>
        <v>1</v>
      </c>
      <c r="I60" s="116">
        <f t="shared" si="25"/>
        <v>798.58799999999997</v>
      </c>
      <c r="J60" s="117">
        <f t="shared" si="26"/>
        <v>1.3039461843120334E-2</v>
      </c>
      <c r="K60" s="117">
        <f t="shared" si="27"/>
        <v>0.36339804332963571</v>
      </c>
      <c r="L60" s="117">
        <f t="shared" si="28"/>
        <v>0.1502652181099641</v>
      </c>
      <c r="M60" s="118">
        <f t="shared" si="29"/>
        <v>18.733000000000001</v>
      </c>
      <c r="N60" s="119">
        <f t="shared" si="30"/>
        <v>1.5026521810996409</v>
      </c>
      <c r="O60" s="119">
        <f t="shared" si="31"/>
        <v>90.284351881070094</v>
      </c>
      <c r="P60" s="228">
        <f t="shared" si="32"/>
        <v>4</v>
      </c>
      <c r="Q60" s="229">
        <f t="shared" si="33"/>
        <v>12</v>
      </c>
      <c r="R60" s="229">
        <f t="shared" si="34"/>
        <v>721</v>
      </c>
      <c r="T60">
        <v>506</v>
      </c>
      <c r="U60">
        <v>4466</v>
      </c>
      <c r="V60" t="s">
        <v>327</v>
      </c>
      <c r="W60">
        <v>798.58799999999997</v>
      </c>
      <c r="X60">
        <v>340.947</v>
      </c>
      <c r="Y60">
        <v>2.3420000000000001</v>
      </c>
      <c r="Z60">
        <v>18.733000000000001</v>
      </c>
      <c r="AA60">
        <v>48.463042999999999</v>
      </c>
      <c r="AB60">
        <v>0.63193200000000005</v>
      </c>
      <c r="AC60">
        <v>17.611374999999999</v>
      </c>
      <c r="AD60" s="1">
        <v>120</v>
      </c>
      <c r="AE60">
        <v>12</v>
      </c>
      <c r="AF60">
        <v>721</v>
      </c>
      <c r="AG60">
        <v>75</v>
      </c>
      <c r="AH60">
        <v>16.478287999999999</v>
      </c>
      <c r="AI60">
        <v>272.8</v>
      </c>
      <c r="AJ60">
        <v>0</v>
      </c>
      <c r="AK60">
        <v>4</v>
      </c>
      <c r="AL60">
        <v>640</v>
      </c>
      <c r="AM60" t="s">
        <v>328</v>
      </c>
      <c r="AN60" t="s">
        <v>605</v>
      </c>
      <c r="AO60">
        <v>798.58799999999997</v>
      </c>
      <c r="AR60" t="s">
        <v>117</v>
      </c>
      <c r="AS60" t="s">
        <v>119</v>
      </c>
      <c r="AT60" t="s">
        <v>220</v>
      </c>
      <c r="AU60" t="s">
        <v>327</v>
      </c>
      <c r="AV60" t="s">
        <v>48</v>
      </c>
      <c r="AW60">
        <v>1</v>
      </c>
      <c r="BB60">
        <v>0.90076923076923077</v>
      </c>
      <c r="BC60" t="s">
        <v>68</v>
      </c>
      <c r="BF60" t="s">
        <v>117</v>
      </c>
      <c r="BG60" t="s">
        <v>119</v>
      </c>
      <c r="BH60" t="s">
        <v>327</v>
      </c>
      <c r="BI60">
        <v>4466</v>
      </c>
      <c r="BJ60">
        <v>1</v>
      </c>
      <c r="BK60" t="s">
        <v>220</v>
      </c>
      <c r="BL60" t="s">
        <v>176</v>
      </c>
      <c r="BM60">
        <v>0.90076923076923077</v>
      </c>
      <c r="BN60" t="s">
        <v>68</v>
      </c>
      <c r="BO60" t="s">
        <v>177</v>
      </c>
      <c r="BP60">
        <v>798.58799999999997</v>
      </c>
    </row>
    <row r="61" spans="1:68" ht="16.5" x14ac:dyDescent="0.25">
      <c r="A61" s="125" t="str">
        <f t="shared" si="18"/>
        <v>도영운수</v>
      </c>
      <c r="B61" s="126" t="str">
        <f t="shared" si="1"/>
        <v>이기훈</v>
      </c>
      <c r="C61" s="127" t="str">
        <f t="shared" si="19"/>
        <v>C</v>
      </c>
      <c r="D61" s="128">
        <f t="shared" si="20"/>
        <v>0.86092538782144334</v>
      </c>
      <c r="E61" s="129">
        <f t="shared" si="21"/>
        <v>1167</v>
      </c>
      <c r="F61" s="252" t="str">
        <f t="shared" si="22"/>
        <v>55</v>
      </c>
      <c r="G61" s="130" t="str">
        <f t="shared" si="23"/>
        <v>70바3906</v>
      </c>
      <c r="H61" s="131">
        <f t="shared" si="24"/>
        <v>14</v>
      </c>
      <c r="I61" s="132">
        <f t="shared" si="25"/>
        <v>1834.4349999999999</v>
      </c>
      <c r="J61" s="133">
        <f t="shared" si="26"/>
        <v>2.3271408143602606E-2</v>
      </c>
      <c r="K61" s="133">
        <f t="shared" si="27"/>
        <v>0.37535185687142575</v>
      </c>
      <c r="L61" s="133">
        <f t="shared" si="28"/>
        <v>0.21314464671683653</v>
      </c>
      <c r="M61" s="134">
        <f t="shared" si="29"/>
        <v>16.294</v>
      </c>
      <c r="N61" s="135">
        <f t="shared" si="30"/>
        <v>0.10902539474006984</v>
      </c>
      <c r="O61" s="135">
        <f t="shared" si="31"/>
        <v>78.49828421285028</v>
      </c>
      <c r="P61" s="226">
        <f t="shared" si="32"/>
        <v>90</v>
      </c>
      <c r="Q61" s="227">
        <f t="shared" si="33"/>
        <v>2</v>
      </c>
      <c r="R61" s="227">
        <f t="shared" si="34"/>
        <v>1440</v>
      </c>
      <c r="T61">
        <v>506</v>
      </c>
      <c r="U61">
        <v>1167</v>
      </c>
      <c r="V61" t="s">
        <v>329</v>
      </c>
      <c r="W61">
        <v>1834.4349999999999</v>
      </c>
      <c r="X61">
        <v>893.94500000000005</v>
      </c>
      <c r="Y61">
        <v>2.052</v>
      </c>
      <c r="Z61">
        <v>16.294</v>
      </c>
      <c r="AA61">
        <v>104.549969</v>
      </c>
      <c r="AB61">
        <v>2.4330250000000002</v>
      </c>
      <c r="AC61">
        <v>39.243025000000003</v>
      </c>
      <c r="AD61" s="1">
        <v>391</v>
      </c>
      <c r="AE61">
        <v>2</v>
      </c>
      <c r="AF61">
        <v>1440</v>
      </c>
      <c r="AG61">
        <v>78</v>
      </c>
      <c r="AH61">
        <v>17.546011</v>
      </c>
      <c r="AI61">
        <v>2739</v>
      </c>
      <c r="AJ61">
        <v>0</v>
      </c>
      <c r="AK61">
        <v>90</v>
      </c>
      <c r="AL61">
        <v>21</v>
      </c>
      <c r="AM61" t="s">
        <v>330</v>
      </c>
      <c r="AN61" t="s">
        <v>606</v>
      </c>
      <c r="AO61">
        <v>240.83799999999999</v>
      </c>
      <c r="AR61" t="s">
        <v>117</v>
      </c>
      <c r="AS61" t="s">
        <v>120</v>
      </c>
      <c r="AT61" t="s">
        <v>223</v>
      </c>
      <c r="AU61" t="s">
        <v>329</v>
      </c>
      <c r="AV61" t="s">
        <v>48</v>
      </c>
      <c r="AW61">
        <v>14</v>
      </c>
      <c r="BB61">
        <v>0.86092538782144334</v>
      </c>
      <c r="BC61" t="s">
        <v>69</v>
      </c>
      <c r="BF61" t="s">
        <v>117</v>
      </c>
      <c r="BG61" s="5" t="s">
        <v>120</v>
      </c>
      <c r="BH61" t="s">
        <v>329</v>
      </c>
      <c r="BI61">
        <v>1167</v>
      </c>
      <c r="BJ61">
        <v>14</v>
      </c>
      <c r="BK61" t="s">
        <v>223</v>
      </c>
      <c r="BL61" t="s">
        <v>201</v>
      </c>
      <c r="BM61">
        <v>0.86092538782144334</v>
      </c>
      <c r="BN61" t="s">
        <v>69</v>
      </c>
      <c r="BO61" t="s">
        <v>179</v>
      </c>
      <c r="BP61">
        <v>1834.4349999999999</v>
      </c>
    </row>
    <row r="62" spans="1:68" ht="16.5" x14ac:dyDescent="0.25">
      <c r="A62" s="109" t="str">
        <f t="shared" si="18"/>
        <v>도영운수</v>
      </c>
      <c r="B62" s="110" t="str">
        <f t="shared" si="1"/>
        <v>이배환</v>
      </c>
      <c r="C62" s="111" t="str">
        <f t="shared" si="19"/>
        <v>F</v>
      </c>
      <c r="D62" s="112">
        <f t="shared" si="20"/>
        <v>0.73960000000000004</v>
      </c>
      <c r="E62" s="113">
        <f t="shared" si="21"/>
        <v>7063</v>
      </c>
      <c r="F62" s="253" t="str">
        <f t="shared" si="22"/>
        <v>65</v>
      </c>
      <c r="G62" s="114" t="str">
        <f t="shared" si="23"/>
        <v>71바5885</v>
      </c>
      <c r="H62" s="115">
        <f t="shared" si="24"/>
        <v>1</v>
      </c>
      <c r="I62" s="116">
        <f t="shared" si="25"/>
        <v>5641.1170000000002</v>
      </c>
      <c r="J62" s="117">
        <f t="shared" si="26"/>
        <v>4.0838114704380736E-2</v>
      </c>
      <c r="K62" s="117">
        <f t="shared" si="27"/>
        <v>0.37247263011112286</v>
      </c>
      <c r="L62" s="117">
        <f t="shared" si="28"/>
        <v>0.20403760460915807</v>
      </c>
      <c r="M62" s="118">
        <f t="shared" si="29"/>
        <v>18.611999999999998</v>
      </c>
      <c r="N62" s="119">
        <f t="shared" si="30"/>
        <v>3.6517590399206399</v>
      </c>
      <c r="O62" s="119">
        <f t="shared" si="31"/>
        <v>84.664083372140652</v>
      </c>
      <c r="P62" s="228">
        <f t="shared" si="32"/>
        <v>23</v>
      </c>
      <c r="Q62" s="229">
        <f t="shared" si="33"/>
        <v>206</v>
      </c>
      <c r="R62" s="229">
        <f t="shared" si="34"/>
        <v>4776</v>
      </c>
      <c r="T62">
        <v>506</v>
      </c>
      <c r="U62">
        <v>7063</v>
      </c>
      <c r="V62" t="s">
        <v>331</v>
      </c>
      <c r="W62">
        <v>5641.1170000000002</v>
      </c>
      <c r="X62">
        <v>3050.1010000000001</v>
      </c>
      <c r="Y62">
        <v>1.849</v>
      </c>
      <c r="Z62">
        <v>18.611999999999998</v>
      </c>
      <c r="AA62">
        <v>334.965463</v>
      </c>
      <c r="AB62">
        <v>13.679358000000001</v>
      </c>
      <c r="AC62">
        <v>124.765467</v>
      </c>
      <c r="AD62" s="1">
        <v>1151</v>
      </c>
      <c r="AE62">
        <v>206</v>
      </c>
      <c r="AF62">
        <v>4776</v>
      </c>
      <c r="AG62">
        <v>78</v>
      </c>
      <c r="AH62">
        <v>16.840890999999999</v>
      </c>
      <c r="AI62">
        <v>6577.6</v>
      </c>
      <c r="AJ62">
        <v>0</v>
      </c>
      <c r="AK62">
        <v>23</v>
      </c>
      <c r="AL62">
        <v>7756</v>
      </c>
      <c r="AM62" t="s">
        <v>332</v>
      </c>
      <c r="AN62" t="s">
        <v>607</v>
      </c>
      <c r="AO62">
        <v>5641.1170000000002</v>
      </c>
      <c r="AR62" t="s">
        <v>117</v>
      </c>
      <c r="AS62" t="s">
        <v>121</v>
      </c>
      <c r="AT62" t="s">
        <v>235</v>
      </c>
      <c r="AU62" t="s">
        <v>331</v>
      </c>
      <c r="AV62" t="s">
        <v>48</v>
      </c>
      <c r="AW62">
        <v>1</v>
      </c>
      <c r="BB62">
        <v>0.73960000000000004</v>
      </c>
      <c r="BC62" t="s">
        <v>70</v>
      </c>
      <c r="BF62" t="s">
        <v>117</v>
      </c>
      <c r="BG62" t="s">
        <v>121</v>
      </c>
      <c r="BH62" t="s">
        <v>331</v>
      </c>
      <c r="BI62">
        <v>7063</v>
      </c>
      <c r="BJ62">
        <v>1</v>
      </c>
      <c r="BK62" t="s">
        <v>235</v>
      </c>
      <c r="BL62" t="s">
        <v>176</v>
      </c>
      <c r="BM62">
        <v>0.73960000000000004</v>
      </c>
      <c r="BN62" t="s">
        <v>70</v>
      </c>
      <c r="BO62" t="s">
        <v>191</v>
      </c>
      <c r="BP62">
        <v>5641.1170000000002</v>
      </c>
    </row>
    <row r="63" spans="1:68" ht="16.5" x14ac:dyDescent="0.25">
      <c r="A63" s="125" t="str">
        <f t="shared" si="18"/>
        <v>도영운수</v>
      </c>
      <c r="B63" s="126" t="str">
        <f t="shared" si="1"/>
        <v>이병창</v>
      </c>
      <c r="C63" s="127" t="str">
        <f t="shared" si="19"/>
        <v>D</v>
      </c>
      <c r="D63" s="128">
        <f t="shared" si="20"/>
        <v>0.82848888558748779</v>
      </c>
      <c r="E63" s="129">
        <f t="shared" si="21"/>
        <v>508</v>
      </c>
      <c r="F63" s="252" t="str">
        <f t="shared" si="22"/>
        <v>65-1</v>
      </c>
      <c r="G63" s="130" t="str">
        <f t="shared" si="23"/>
        <v>71바5895</v>
      </c>
      <c r="H63" s="131">
        <f t="shared" si="24"/>
        <v>11</v>
      </c>
      <c r="I63" s="132">
        <f t="shared" si="25"/>
        <v>3985.9110000000001</v>
      </c>
      <c r="J63" s="133">
        <f t="shared" si="26"/>
        <v>2.5458007104776914E-2</v>
      </c>
      <c r="K63" s="133">
        <f t="shared" si="27"/>
        <v>0.36358284295739723</v>
      </c>
      <c r="L63" s="133">
        <f t="shared" si="28"/>
        <v>0.1876609889182172</v>
      </c>
      <c r="M63" s="134">
        <f t="shared" si="29"/>
        <v>14.996</v>
      </c>
      <c r="N63" s="135">
        <f t="shared" si="30"/>
        <v>1.9318042976875298</v>
      </c>
      <c r="O63" s="135">
        <f t="shared" si="31"/>
        <v>30.030775900415236</v>
      </c>
      <c r="P63" s="226">
        <f t="shared" si="32"/>
        <v>449</v>
      </c>
      <c r="Q63" s="227">
        <f t="shared" si="33"/>
        <v>77</v>
      </c>
      <c r="R63" s="227">
        <f t="shared" si="34"/>
        <v>1197</v>
      </c>
      <c r="T63">
        <v>506</v>
      </c>
      <c r="U63">
        <v>508</v>
      </c>
      <c r="V63" t="s">
        <v>333</v>
      </c>
      <c r="W63">
        <v>3985.9110000000001</v>
      </c>
      <c r="X63">
        <v>2022.96</v>
      </c>
      <c r="Y63">
        <v>1.97</v>
      </c>
      <c r="Z63">
        <v>14.996</v>
      </c>
      <c r="AA63">
        <v>241.36465100000001</v>
      </c>
      <c r="AB63">
        <v>6.1446630000000004</v>
      </c>
      <c r="AC63">
        <v>87.756045999999998</v>
      </c>
      <c r="AD63" s="1">
        <v>748</v>
      </c>
      <c r="AE63">
        <v>77</v>
      </c>
      <c r="AF63">
        <v>1197</v>
      </c>
      <c r="AG63">
        <v>79</v>
      </c>
      <c r="AH63">
        <v>16.514061999999999</v>
      </c>
      <c r="AI63">
        <v>2649</v>
      </c>
      <c r="AJ63">
        <v>0</v>
      </c>
      <c r="AK63">
        <v>449</v>
      </c>
      <c r="AL63">
        <v>5388</v>
      </c>
      <c r="AM63" t="s">
        <v>334</v>
      </c>
      <c r="AN63" t="s">
        <v>608</v>
      </c>
      <c r="AO63">
        <v>1688.1959999999999</v>
      </c>
      <c r="AR63" t="s">
        <v>117</v>
      </c>
      <c r="AS63" t="s">
        <v>122</v>
      </c>
      <c r="AT63" t="s">
        <v>529</v>
      </c>
      <c r="AU63" t="s">
        <v>333</v>
      </c>
      <c r="AV63" t="s">
        <v>48</v>
      </c>
      <c r="AW63">
        <v>11</v>
      </c>
      <c r="BB63">
        <v>0.82848888558748779</v>
      </c>
      <c r="BC63" t="s">
        <v>67</v>
      </c>
      <c r="BF63" t="s">
        <v>117</v>
      </c>
      <c r="BG63" t="s">
        <v>122</v>
      </c>
      <c r="BH63" t="s">
        <v>333</v>
      </c>
      <c r="BI63">
        <v>508</v>
      </c>
      <c r="BJ63">
        <v>11</v>
      </c>
      <c r="BK63" t="s">
        <v>529</v>
      </c>
      <c r="BL63" t="s">
        <v>230</v>
      </c>
      <c r="BM63">
        <v>0.82848888558748779</v>
      </c>
      <c r="BN63" t="s">
        <v>67</v>
      </c>
      <c r="BO63" t="s">
        <v>181</v>
      </c>
      <c r="BP63">
        <v>3985.9110000000001</v>
      </c>
    </row>
    <row r="64" spans="1:68" ht="16.5" x14ac:dyDescent="0.25">
      <c r="A64" s="109" t="str">
        <f t="shared" si="18"/>
        <v>도영운수</v>
      </c>
      <c r="B64" s="110" t="str">
        <f t="shared" si="1"/>
        <v>이상용</v>
      </c>
      <c r="C64" s="111" t="str">
        <f t="shared" si="19"/>
        <v>D</v>
      </c>
      <c r="D64" s="112">
        <f t="shared" si="20"/>
        <v>0.84685854798493654</v>
      </c>
      <c r="E64" s="113">
        <f t="shared" si="21"/>
        <v>9987</v>
      </c>
      <c r="F64" s="253" t="str">
        <f t="shared" si="22"/>
        <v>55</v>
      </c>
      <c r="G64" s="114" t="str">
        <f t="shared" si="23"/>
        <v>71바5880</v>
      </c>
      <c r="H64" s="115">
        <f t="shared" si="24"/>
        <v>4</v>
      </c>
      <c r="I64" s="116">
        <f t="shared" si="25"/>
        <v>4687.4740000000002</v>
      </c>
      <c r="J64" s="117">
        <f t="shared" si="26"/>
        <v>1.5994390969805223E-2</v>
      </c>
      <c r="K64" s="117">
        <f t="shared" si="27"/>
        <v>0.38165077710908807</v>
      </c>
      <c r="L64" s="117">
        <f t="shared" si="28"/>
        <v>0.21269451307889919</v>
      </c>
      <c r="M64" s="118">
        <f t="shared" si="29"/>
        <v>13.885</v>
      </c>
      <c r="N64" s="119">
        <f t="shared" si="30"/>
        <v>2.5386807478825482</v>
      </c>
      <c r="O64" s="119">
        <f t="shared" si="31"/>
        <v>27.584153000101974</v>
      </c>
      <c r="P64" s="228">
        <f t="shared" si="32"/>
        <v>12</v>
      </c>
      <c r="Q64" s="229">
        <f t="shared" si="33"/>
        <v>119</v>
      </c>
      <c r="R64" s="229">
        <f t="shared" si="34"/>
        <v>1293</v>
      </c>
      <c r="T64">
        <v>506</v>
      </c>
      <c r="U64">
        <v>9987</v>
      </c>
      <c r="V64" t="s">
        <v>335</v>
      </c>
      <c r="W64">
        <v>4687.4740000000002</v>
      </c>
      <c r="X64">
        <v>2324.1640000000002</v>
      </c>
      <c r="Y64">
        <v>2.0169999999999999</v>
      </c>
      <c r="Z64">
        <v>13.885</v>
      </c>
      <c r="AA64">
        <v>322.24465500000002</v>
      </c>
      <c r="AB64">
        <v>5.1541069999999998</v>
      </c>
      <c r="AC64">
        <v>122.98492299999999</v>
      </c>
      <c r="AD64" s="1">
        <v>997</v>
      </c>
      <c r="AE64">
        <v>119</v>
      </c>
      <c r="AF64">
        <v>1293</v>
      </c>
      <c r="AG64">
        <v>77</v>
      </c>
      <c r="AH64">
        <v>14.54632</v>
      </c>
      <c r="AI64">
        <v>2748.3</v>
      </c>
      <c r="AJ64">
        <v>0</v>
      </c>
      <c r="AK64">
        <v>12</v>
      </c>
      <c r="AL64">
        <v>2429</v>
      </c>
      <c r="AM64" t="s">
        <v>336</v>
      </c>
      <c r="AN64" t="s">
        <v>609</v>
      </c>
      <c r="AO64">
        <v>3047.0549999999998</v>
      </c>
      <c r="AR64" t="s">
        <v>117</v>
      </c>
      <c r="AS64" t="s">
        <v>120</v>
      </c>
      <c r="AT64" t="s">
        <v>225</v>
      </c>
      <c r="AU64" t="s">
        <v>335</v>
      </c>
      <c r="AV64" t="s">
        <v>48</v>
      </c>
      <c r="AW64">
        <v>4</v>
      </c>
      <c r="BB64">
        <v>0.84685854798493654</v>
      </c>
      <c r="BC64" t="s">
        <v>67</v>
      </c>
      <c r="BF64" t="s">
        <v>117</v>
      </c>
      <c r="BG64" t="s">
        <v>120</v>
      </c>
      <c r="BH64" t="s">
        <v>335</v>
      </c>
      <c r="BI64">
        <v>9987</v>
      </c>
      <c r="BJ64">
        <v>4</v>
      </c>
      <c r="BK64" t="s">
        <v>225</v>
      </c>
      <c r="BL64" t="s">
        <v>249</v>
      </c>
      <c r="BM64">
        <v>0.84685854798493654</v>
      </c>
      <c r="BN64" t="s">
        <v>67</v>
      </c>
      <c r="BO64" t="s">
        <v>181</v>
      </c>
      <c r="BP64">
        <v>4687.4740000000002</v>
      </c>
    </row>
    <row r="65" spans="1:68" ht="16.5" x14ac:dyDescent="0.25">
      <c r="A65" s="125" t="str">
        <f t="shared" si="18"/>
        <v>도영운수</v>
      </c>
      <c r="B65" s="126" t="str">
        <f t="shared" si="1"/>
        <v>이석규</v>
      </c>
      <c r="C65" s="127" t="str">
        <f t="shared" si="19"/>
        <v>A</v>
      </c>
      <c r="D65" s="128">
        <f t="shared" si="20"/>
        <v>0.95090909090909082</v>
      </c>
      <c r="E65" s="129">
        <f t="shared" si="21"/>
        <v>1803</v>
      </c>
      <c r="F65" s="252" t="str">
        <f t="shared" si="22"/>
        <v>55</v>
      </c>
      <c r="G65" s="130" t="str">
        <f t="shared" si="23"/>
        <v>71바5898</v>
      </c>
      <c r="H65" s="131">
        <f t="shared" si="24"/>
        <v>1</v>
      </c>
      <c r="I65" s="132">
        <f t="shared" si="25"/>
        <v>2314.79</v>
      </c>
      <c r="J65" s="133">
        <f t="shared" si="26"/>
        <v>1.8112131261550195E-3</v>
      </c>
      <c r="K65" s="133">
        <f t="shared" si="27"/>
        <v>0.35925703390290059</v>
      </c>
      <c r="L65" s="133">
        <f t="shared" si="28"/>
        <v>0.13867348657977613</v>
      </c>
      <c r="M65" s="134">
        <f t="shared" si="29"/>
        <v>11.417</v>
      </c>
      <c r="N65" s="135">
        <f t="shared" si="30"/>
        <v>1.3824148194868648</v>
      </c>
      <c r="O65" s="135">
        <f t="shared" si="31"/>
        <v>19.051404231053358</v>
      </c>
      <c r="P65" s="226">
        <f t="shared" si="32"/>
        <v>1</v>
      </c>
      <c r="Q65" s="227">
        <f t="shared" si="33"/>
        <v>32</v>
      </c>
      <c r="R65" s="227">
        <f t="shared" si="34"/>
        <v>441</v>
      </c>
      <c r="T65">
        <v>506</v>
      </c>
      <c r="U65">
        <v>1803</v>
      </c>
      <c r="V65" t="s">
        <v>337</v>
      </c>
      <c r="W65">
        <v>2314.79</v>
      </c>
      <c r="X65">
        <v>1106.6120000000001</v>
      </c>
      <c r="Y65">
        <v>2.0920000000000001</v>
      </c>
      <c r="Z65">
        <v>11.417</v>
      </c>
      <c r="AA65">
        <v>149.51912400000001</v>
      </c>
      <c r="AB65">
        <v>0.27081100000000002</v>
      </c>
      <c r="AC65">
        <v>53.715797000000002</v>
      </c>
      <c r="AD65" s="1">
        <v>321</v>
      </c>
      <c r="AE65">
        <v>32</v>
      </c>
      <c r="AF65">
        <v>441</v>
      </c>
      <c r="AG65">
        <v>76</v>
      </c>
      <c r="AH65">
        <v>15.481564000000001</v>
      </c>
      <c r="AI65">
        <v>647.9</v>
      </c>
      <c r="AJ65">
        <v>0</v>
      </c>
      <c r="AK65">
        <v>1</v>
      </c>
      <c r="AL65">
        <v>24</v>
      </c>
      <c r="AM65" t="s">
        <v>338</v>
      </c>
      <c r="AN65" t="s">
        <v>610</v>
      </c>
      <c r="AO65">
        <v>2314.79</v>
      </c>
      <c r="AR65" t="s">
        <v>117</v>
      </c>
      <c r="AS65" t="s">
        <v>120</v>
      </c>
      <c r="AT65" t="s">
        <v>228</v>
      </c>
      <c r="AU65" t="s">
        <v>337</v>
      </c>
      <c r="AV65" t="s">
        <v>48</v>
      </c>
      <c r="AW65">
        <v>1</v>
      </c>
      <c r="BB65">
        <v>0.95090909090909082</v>
      </c>
      <c r="BC65" t="s">
        <v>66</v>
      </c>
      <c r="BF65" t="s">
        <v>117</v>
      </c>
      <c r="BG65" t="s">
        <v>120</v>
      </c>
      <c r="BH65" t="s">
        <v>337</v>
      </c>
      <c r="BI65">
        <v>1803</v>
      </c>
      <c r="BJ65">
        <v>1</v>
      </c>
      <c r="BK65" t="s">
        <v>228</v>
      </c>
      <c r="BL65" t="s">
        <v>176</v>
      </c>
      <c r="BM65">
        <v>0.95090909090909082</v>
      </c>
      <c r="BN65" t="s">
        <v>66</v>
      </c>
      <c r="BO65" t="s">
        <v>180</v>
      </c>
      <c r="BP65">
        <v>2314.79</v>
      </c>
    </row>
    <row r="66" spans="1:68" ht="16.5" x14ac:dyDescent="0.25">
      <c r="A66" s="109" t="str">
        <f t="shared" si="18"/>
        <v>도영운수</v>
      </c>
      <c r="B66" s="110" t="str">
        <f t="shared" si="1"/>
        <v>이석찬</v>
      </c>
      <c r="C66" s="111" t="str">
        <f t="shared" si="19"/>
        <v>D</v>
      </c>
      <c r="D66" s="112">
        <f t="shared" si="20"/>
        <v>0.81291666666666673</v>
      </c>
      <c r="E66" s="113">
        <f t="shared" si="21"/>
        <v>9872</v>
      </c>
      <c r="F66" s="253" t="str">
        <f t="shared" si="22"/>
        <v>65-1</v>
      </c>
      <c r="G66" s="114" t="str">
        <f t="shared" si="23"/>
        <v>71바5881</v>
      </c>
      <c r="H66" s="115">
        <f t="shared" si="24"/>
        <v>1</v>
      </c>
      <c r="I66" s="116">
        <f t="shared" si="25"/>
        <v>975.53200000000004</v>
      </c>
      <c r="J66" s="117">
        <f t="shared" si="26"/>
        <v>3.0234627240229274E-2</v>
      </c>
      <c r="K66" s="117">
        <f t="shared" si="27"/>
        <v>0.35628251556968049</v>
      </c>
      <c r="L66" s="117">
        <f t="shared" si="28"/>
        <v>0.24294436266570443</v>
      </c>
      <c r="M66" s="118">
        <f t="shared" si="29"/>
        <v>16.277000000000001</v>
      </c>
      <c r="N66" s="119">
        <f t="shared" si="30"/>
        <v>0.10250816990114112</v>
      </c>
      <c r="O66" s="119">
        <f t="shared" si="31"/>
        <v>11.583423198828946</v>
      </c>
      <c r="P66" s="228">
        <f t="shared" si="32"/>
        <v>3</v>
      </c>
      <c r="Q66" s="229">
        <f t="shared" si="33"/>
        <v>1</v>
      </c>
      <c r="R66" s="229">
        <f t="shared" si="34"/>
        <v>113</v>
      </c>
      <c r="T66">
        <v>506</v>
      </c>
      <c r="U66">
        <v>9872</v>
      </c>
      <c r="V66" t="s">
        <v>339</v>
      </c>
      <c r="W66">
        <v>975.53200000000004</v>
      </c>
      <c r="X66">
        <v>499.95600000000002</v>
      </c>
      <c r="Y66">
        <v>1.9510000000000001</v>
      </c>
      <c r="Z66">
        <v>16.277000000000001</v>
      </c>
      <c r="AA66">
        <v>66.176373999999996</v>
      </c>
      <c r="AB66">
        <v>2.0008180000000002</v>
      </c>
      <c r="AC66">
        <v>23.577484999999999</v>
      </c>
      <c r="AD66" s="1">
        <v>237</v>
      </c>
      <c r="AE66">
        <v>1</v>
      </c>
      <c r="AF66">
        <v>113</v>
      </c>
      <c r="AG66">
        <v>71</v>
      </c>
      <c r="AH66">
        <v>14.741393</v>
      </c>
      <c r="AI66">
        <v>827.8</v>
      </c>
      <c r="AJ66">
        <v>0</v>
      </c>
      <c r="AK66">
        <v>3</v>
      </c>
      <c r="AL66">
        <v>1309</v>
      </c>
      <c r="AM66" t="s">
        <v>340</v>
      </c>
      <c r="AN66" t="s">
        <v>611</v>
      </c>
      <c r="AO66">
        <v>975.53200000000004</v>
      </c>
      <c r="AR66" t="s">
        <v>117</v>
      </c>
      <c r="AS66" t="s">
        <v>122</v>
      </c>
      <c r="AT66" t="s">
        <v>241</v>
      </c>
      <c r="AU66" t="s">
        <v>339</v>
      </c>
      <c r="AV66" t="s">
        <v>48</v>
      </c>
      <c r="AW66">
        <v>1</v>
      </c>
      <c r="BB66">
        <v>0.81291666666666673</v>
      </c>
      <c r="BC66" t="s">
        <v>67</v>
      </c>
      <c r="BF66" t="s">
        <v>117</v>
      </c>
      <c r="BG66" t="s">
        <v>122</v>
      </c>
      <c r="BH66" t="s">
        <v>339</v>
      </c>
      <c r="BI66">
        <v>9872</v>
      </c>
      <c r="BJ66">
        <v>1</v>
      </c>
      <c r="BK66" t="s">
        <v>241</v>
      </c>
      <c r="BL66" t="s">
        <v>176</v>
      </c>
      <c r="BM66">
        <v>0.81291666666666673</v>
      </c>
      <c r="BN66" t="s">
        <v>67</v>
      </c>
      <c r="BO66" t="s">
        <v>181</v>
      </c>
      <c r="BP66">
        <v>975.53200000000004</v>
      </c>
    </row>
    <row r="67" spans="1:68" ht="16.5" x14ac:dyDescent="0.25">
      <c r="A67" s="125" t="str">
        <f t="shared" si="18"/>
        <v>도영운수</v>
      </c>
      <c r="B67" s="126" t="str">
        <f t="shared" si="1"/>
        <v>이승기</v>
      </c>
      <c r="C67" s="127" t="str">
        <f t="shared" si="19"/>
        <v>F</v>
      </c>
      <c r="D67" s="128">
        <f t="shared" si="20"/>
        <v>0.71535649524704115</v>
      </c>
      <c r="E67" s="129">
        <f t="shared" si="21"/>
        <v>9046</v>
      </c>
      <c r="F67" s="252" t="str">
        <f t="shared" si="22"/>
        <v>523</v>
      </c>
      <c r="G67" s="130" t="str">
        <f t="shared" si="23"/>
        <v>71바5884</v>
      </c>
      <c r="H67" s="131">
        <f t="shared" si="24"/>
        <v>5</v>
      </c>
      <c r="I67" s="132">
        <f t="shared" si="25"/>
        <v>2819.78</v>
      </c>
      <c r="J67" s="133">
        <f t="shared" si="26"/>
        <v>8.6408443005213161E-3</v>
      </c>
      <c r="K67" s="133">
        <f t="shared" si="27"/>
        <v>0.37683609519917549</v>
      </c>
      <c r="L67" s="133">
        <f t="shared" si="28"/>
        <v>0.26172254573051795</v>
      </c>
      <c r="M67" s="134">
        <f t="shared" si="29"/>
        <v>17.684999999999999</v>
      </c>
      <c r="N67" s="135">
        <f t="shared" si="30"/>
        <v>3.0784763081512807</v>
      </c>
      <c r="O67" s="135">
        <f t="shared" si="31"/>
        <v>81.684570221968642</v>
      </c>
      <c r="P67" s="226">
        <f t="shared" si="32"/>
        <v>18</v>
      </c>
      <c r="Q67" s="227">
        <f t="shared" si="33"/>
        <v>88</v>
      </c>
      <c r="R67" s="227">
        <f t="shared" si="34"/>
        <v>2335</v>
      </c>
      <c r="T67">
        <v>506</v>
      </c>
      <c r="U67">
        <v>9046</v>
      </c>
      <c r="V67" t="s">
        <v>341</v>
      </c>
      <c r="W67">
        <v>2858.5569999999998</v>
      </c>
      <c r="X67">
        <v>1539.3309999999999</v>
      </c>
      <c r="Y67">
        <v>1.857</v>
      </c>
      <c r="Z67">
        <v>17.684999999999999</v>
      </c>
      <c r="AA67">
        <v>179.600505</v>
      </c>
      <c r="AB67">
        <v>1.5519000000000001</v>
      </c>
      <c r="AC67">
        <v>67.679952999999998</v>
      </c>
      <c r="AD67" s="1">
        <v>738</v>
      </c>
      <c r="AE67">
        <v>88</v>
      </c>
      <c r="AF67">
        <v>2335</v>
      </c>
      <c r="AG67">
        <v>76</v>
      </c>
      <c r="AH67">
        <v>15.916195999999999</v>
      </c>
      <c r="AI67">
        <v>1118</v>
      </c>
      <c r="AJ67">
        <v>0</v>
      </c>
      <c r="AK67">
        <v>18</v>
      </c>
      <c r="AL67">
        <v>5693</v>
      </c>
      <c r="AM67" t="s">
        <v>342</v>
      </c>
      <c r="AN67" t="s">
        <v>612</v>
      </c>
      <c r="AO67">
        <v>1905.8989999999999</v>
      </c>
      <c r="AR67" t="s">
        <v>117</v>
      </c>
      <c r="AS67" t="s">
        <v>119</v>
      </c>
      <c r="AT67" t="s">
        <v>221</v>
      </c>
      <c r="AU67" t="s">
        <v>341</v>
      </c>
      <c r="AV67" t="s">
        <v>48</v>
      </c>
      <c r="AW67">
        <v>5</v>
      </c>
      <c r="BB67">
        <v>0.71535649524704115</v>
      </c>
      <c r="BC67" t="s">
        <v>70</v>
      </c>
      <c r="BF67" t="s">
        <v>117</v>
      </c>
      <c r="BG67" t="s">
        <v>119</v>
      </c>
      <c r="BH67" t="s">
        <v>341</v>
      </c>
      <c r="BI67">
        <v>9046</v>
      </c>
      <c r="BJ67">
        <v>5</v>
      </c>
      <c r="BK67" t="s">
        <v>221</v>
      </c>
      <c r="BL67" t="s">
        <v>247</v>
      </c>
      <c r="BM67">
        <v>0.71535649524704115</v>
      </c>
      <c r="BN67" t="s">
        <v>70</v>
      </c>
      <c r="BO67" t="s">
        <v>191</v>
      </c>
      <c r="BP67">
        <v>2819.78</v>
      </c>
    </row>
    <row r="68" spans="1:68" ht="16.5" x14ac:dyDescent="0.25">
      <c r="A68" s="109" t="str">
        <f t="shared" si="18"/>
        <v>도영운수</v>
      </c>
      <c r="B68" s="110" t="str">
        <f t="shared" si="1"/>
        <v>이승재</v>
      </c>
      <c r="C68" s="111" t="str">
        <f t="shared" si="19"/>
        <v>B</v>
      </c>
      <c r="D68" s="112">
        <f t="shared" si="20"/>
        <v>0.94411301515220192</v>
      </c>
      <c r="E68" s="113">
        <f t="shared" si="21"/>
        <v>5533</v>
      </c>
      <c r="F68" s="253" t="str">
        <f t="shared" si="22"/>
        <v>35</v>
      </c>
      <c r="G68" s="114" t="str">
        <f t="shared" si="23"/>
        <v>71바5876</v>
      </c>
      <c r="H68" s="115">
        <f t="shared" si="24"/>
        <v>3</v>
      </c>
      <c r="I68" s="116">
        <f t="shared" si="25"/>
        <v>373.34</v>
      </c>
      <c r="J68" s="117">
        <f t="shared" si="26"/>
        <v>5.1019936067179042E-3</v>
      </c>
      <c r="K68" s="117">
        <f t="shared" si="27"/>
        <v>0.37531449549819085</v>
      </c>
      <c r="L68" s="117">
        <f t="shared" si="28"/>
        <v>0.12589060909626615</v>
      </c>
      <c r="M68" s="118">
        <f t="shared" si="29"/>
        <v>13.882</v>
      </c>
      <c r="N68" s="119">
        <f t="shared" si="30"/>
        <v>0.495243189168041</v>
      </c>
      <c r="O68" s="119">
        <f t="shared" si="31"/>
        <v>44.324265430539668</v>
      </c>
      <c r="P68" s="228">
        <f t="shared" si="32"/>
        <v>2</v>
      </c>
      <c r="Q68" s="229">
        <f t="shared" si="33"/>
        <v>2</v>
      </c>
      <c r="R68" s="229">
        <f t="shared" si="34"/>
        <v>179</v>
      </c>
      <c r="T68">
        <v>506</v>
      </c>
      <c r="U68">
        <v>5533</v>
      </c>
      <c r="V68" t="s">
        <v>613</v>
      </c>
      <c r="W68">
        <v>403.84199999999998</v>
      </c>
      <c r="X68">
        <v>168.89400000000001</v>
      </c>
      <c r="Y68">
        <v>2.391</v>
      </c>
      <c r="Z68">
        <v>13.882</v>
      </c>
      <c r="AA68">
        <v>21.722488999999999</v>
      </c>
      <c r="AB68">
        <v>0.110828</v>
      </c>
      <c r="AC68">
        <v>8.1527650000000005</v>
      </c>
      <c r="AD68" s="1">
        <v>47</v>
      </c>
      <c r="AE68">
        <v>2</v>
      </c>
      <c r="AF68">
        <v>179</v>
      </c>
      <c r="AG68">
        <v>77</v>
      </c>
      <c r="AH68">
        <v>18.590962999999999</v>
      </c>
      <c r="AI68">
        <v>606.29999999999995</v>
      </c>
      <c r="AJ68">
        <v>0</v>
      </c>
      <c r="AK68">
        <v>2</v>
      </c>
      <c r="AL68">
        <v>802</v>
      </c>
      <c r="AM68" t="s">
        <v>614</v>
      </c>
      <c r="AN68" t="s">
        <v>615</v>
      </c>
      <c r="AO68">
        <v>160.46199999999999</v>
      </c>
      <c r="AR68" t="s">
        <v>117</v>
      </c>
      <c r="AS68" t="s">
        <v>118</v>
      </c>
      <c r="AT68" t="s">
        <v>206</v>
      </c>
      <c r="AU68" t="s">
        <v>613</v>
      </c>
      <c r="AV68" t="s">
        <v>48</v>
      </c>
      <c r="AW68">
        <v>3</v>
      </c>
      <c r="BB68">
        <v>0.94411301515220192</v>
      </c>
      <c r="BC68" t="s">
        <v>68</v>
      </c>
      <c r="BF68" t="s">
        <v>117</v>
      </c>
      <c r="BG68" t="s">
        <v>118</v>
      </c>
      <c r="BH68" t="s">
        <v>613</v>
      </c>
      <c r="BI68">
        <v>5533</v>
      </c>
      <c r="BJ68">
        <v>3</v>
      </c>
      <c r="BK68" t="s">
        <v>206</v>
      </c>
      <c r="BL68" t="s">
        <v>200</v>
      </c>
      <c r="BM68">
        <v>0.94411301515220192</v>
      </c>
      <c r="BN68" t="s">
        <v>68</v>
      </c>
      <c r="BO68" t="s">
        <v>177</v>
      </c>
      <c r="BP68">
        <v>373.34</v>
      </c>
    </row>
    <row r="69" spans="1:68" ht="16.5" x14ac:dyDescent="0.25">
      <c r="A69" s="125" t="str">
        <f t="shared" si="18"/>
        <v>도영운수</v>
      </c>
      <c r="B69" s="126" t="str">
        <f t="shared" ref="B69:B98" si="35">IF(BH69="NULL", E69, BH69)</f>
        <v>이양세</v>
      </c>
      <c r="C69" s="127" t="str">
        <f t="shared" si="19"/>
        <v>D</v>
      </c>
      <c r="D69" s="128">
        <f t="shared" si="20"/>
        <v>0.81192307692307697</v>
      </c>
      <c r="E69" s="129">
        <f t="shared" si="21"/>
        <v>1349</v>
      </c>
      <c r="F69" s="252" t="str">
        <f t="shared" si="22"/>
        <v>35</v>
      </c>
      <c r="G69" s="130" t="str">
        <f t="shared" si="23"/>
        <v>71바5875</v>
      </c>
      <c r="H69" s="131">
        <f t="shared" si="24"/>
        <v>1</v>
      </c>
      <c r="I69" s="132">
        <f t="shared" si="25"/>
        <v>3718.0889999999999</v>
      </c>
      <c r="J69" s="133">
        <f t="shared" si="26"/>
        <v>2.7301505456201403E-2</v>
      </c>
      <c r="K69" s="133">
        <f t="shared" si="27"/>
        <v>0.34221019838757266</v>
      </c>
      <c r="L69" s="133">
        <f t="shared" si="28"/>
        <v>0.15760784639636113</v>
      </c>
      <c r="M69" s="134">
        <f t="shared" si="29"/>
        <v>13.571999999999999</v>
      </c>
      <c r="N69" s="135">
        <f t="shared" si="30"/>
        <v>0.83376164475890713</v>
      </c>
      <c r="O69" s="135">
        <f t="shared" si="31"/>
        <v>25.658342229032172</v>
      </c>
      <c r="P69" s="226">
        <f t="shared" si="32"/>
        <v>27</v>
      </c>
      <c r="Q69" s="227">
        <f t="shared" si="33"/>
        <v>31</v>
      </c>
      <c r="R69" s="227">
        <f t="shared" si="34"/>
        <v>954</v>
      </c>
      <c r="T69">
        <v>506</v>
      </c>
      <c r="U69">
        <v>1349</v>
      </c>
      <c r="V69" t="s">
        <v>616</v>
      </c>
      <c r="W69">
        <v>3718.0889999999999</v>
      </c>
      <c r="X69">
        <v>1761.1179999999999</v>
      </c>
      <c r="Y69">
        <v>2.1110000000000002</v>
      </c>
      <c r="Z69">
        <v>13.571999999999999</v>
      </c>
      <c r="AA69">
        <v>219.919118</v>
      </c>
      <c r="AB69">
        <v>6.0041229999999999</v>
      </c>
      <c r="AC69">
        <v>75.258565000000004</v>
      </c>
      <c r="AD69" s="1">
        <v>586</v>
      </c>
      <c r="AE69">
        <v>31</v>
      </c>
      <c r="AF69">
        <v>954</v>
      </c>
      <c r="AG69">
        <v>82</v>
      </c>
      <c r="AH69">
        <v>16.90662</v>
      </c>
      <c r="AI69">
        <v>3835</v>
      </c>
      <c r="AJ69">
        <v>0</v>
      </c>
      <c r="AK69">
        <v>27</v>
      </c>
      <c r="AL69">
        <v>7339</v>
      </c>
      <c r="AM69" t="s">
        <v>617</v>
      </c>
      <c r="AN69" t="s">
        <v>618</v>
      </c>
      <c r="AO69">
        <v>3718.0889999999999</v>
      </c>
      <c r="AR69" t="s">
        <v>117</v>
      </c>
      <c r="AS69" t="s">
        <v>118</v>
      </c>
      <c r="AT69" t="s">
        <v>512</v>
      </c>
      <c r="AU69" t="s">
        <v>616</v>
      </c>
      <c r="AV69" t="s">
        <v>48</v>
      </c>
      <c r="AW69">
        <v>1</v>
      </c>
      <c r="BB69">
        <v>0.81192307692307697</v>
      </c>
      <c r="BC69" t="s">
        <v>67</v>
      </c>
      <c r="BF69" t="s">
        <v>117</v>
      </c>
      <c r="BG69" t="s">
        <v>118</v>
      </c>
      <c r="BH69" t="s">
        <v>616</v>
      </c>
      <c r="BI69">
        <v>1349</v>
      </c>
      <c r="BJ69">
        <v>1</v>
      </c>
      <c r="BK69" t="s">
        <v>512</v>
      </c>
      <c r="BL69" t="s">
        <v>176</v>
      </c>
      <c r="BM69">
        <v>0.81192307692307697</v>
      </c>
      <c r="BN69" t="s">
        <v>67</v>
      </c>
      <c r="BO69" t="s">
        <v>181</v>
      </c>
      <c r="BP69">
        <v>3718.0889999999999</v>
      </c>
    </row>
    <row r="70" spans="1:68" ht="16.5" x14ac:dyDescent="0.25">
      <c r="A70" s="109" t="str">
        <f t="shared" si="18"/>
        <v>도영운수</v>
      </c>
      <c r="B70" s="110" t="str">
        <f t="shared" si="35"/>
        <v>이영선</v>
      </c>
      <c r="C70" s="111" t="str">
        <f t="shared" si="19"/>
        <v>B</v>
      </c>
      <c r="D70" s="112">
        <f t="shared" si="20"/>
        <v>0.92884615384615388</v>
      </c>
      <c r="E70" s="113">
        <f t="shared" si="21"/>
        <v>3385</v>
      </c>
      <c r="F70" s="253" t="str">
        <f t="shared" si="22"/>
        <v>523</v>
      </c>
      <c r="G70" s="114" t="str">
        <f t="shared" si="23"/>
        <v>71바5863</v>
      </c>
      <c r="H70" s="115">
        <f t="shared" si="24"/>
        <v>1</v>
      </c>
      <c r="I70" s="116">
        <f t="shared" si="25"/>
        <v>4632.43</v>
      </c>
      <c r="J70" s="117">
        <f t="shared" si="26"/>
        <v>1.4086697239485992E-2</v>
      </c>
      <c r="K70" s="117">
        <f t="shared" si="27"/>
        <v>0.35714114010228032</v>
      </c>
      <c r="L70" s="117">
        <f t="shared" si="28"/>
        <v>0.17614945072024832</v>
      </c>
      <c r="M70" s="118">
        <f t="shared" si="29"/>
        <v>16.957999999999998</v>
      </c>
      <c r="N70" s="119">
        <f t="shared" si="30"/>
        <v>2.8254844897077955</v>
      </c>
      <c r="O70" s="119">
        <f t="shared" si="31"/>
        <v>62.117521605789705</v>
      </c>
      <c r="P70" s="228">
        <f t="shared" si="32"/>
        <v>11</v>
      </c>
      <c r="Q70" s="229">
        <f t="shared" si="33"/>
        <v>131</v>
      </c>
      <c r="R70" s="229">
        <f t="shared" si="34"/>
        <v>2880</v>
      </c>
      <c r="T70">
        <v>506</v>
      </c>
      <c r="U70">
        <v>3385</v>
      </c>
      <c r="V70" t="s">
        <v>343</v>
      </c>
      <c r="W70">
        <v>4636.3729999999996</v>
      </c>
      <c r="X70">
        <v>1920.376</v>
      </c>
      <c r="Y70">
        <v>2.4140000000000001</v>
      </c>
      <c r="Z70">
        <v>16.957999999999998</v>
      </c>
      <c r="AA70">
        <v>290.61631199999999</v>
      </c>
      <c r="AB70">
        <v>4.0938239999999997</v>
      </c>
      <c r="AC70">
        <v>103.79104100000001</v>
      </c>
      <c r="AD70" s="1">
        <v>816</v>
      </c>
      <c r="AE70">
        <v>131</v>
      </c>
      <c r="AF70">
        <v>2880</v>
      </c>
      <c r="AG70">
        <v>80</v>
      </c>
      <c r="AH70">
        <v>15.953588</v>
      </c>
      <c r="AI70">
        <v>1389.4</v>
      </c>
      <c r="AJ70">
        <v>0</v>
      </c>
      <c r="AK70">
        <v>11</v>
      </c>
      <c r="AL70">
        <v>2156</v>
      </c>
      <c r="AM70" t="s">
        <v>344</v>
      </c>
      <c r="AN70" t="s">
        <v>619</v>
      </c>
      <c r="AO70">
        <v>4632.43</v>
      </c>
      <c r="AR70" t="s">
        <v>117</v>
      </c>
      <c r="AS70" t="s">
        <v>119</v>
      </c>
      <c r="AT70" t="s">
        <v>220</v>
      </c>
      <c r="AU70" t="s">
        <v>343</v>
      </c>
      <c r="AV70" t="s">
        <v>48</v>
      </c>
      <c r="AW70">
        <v>1</v>
      </c>
      <c r="BB70">
        <v>0.92884615384615388</v>
      </c>
      <c r="BC70" t="s">
        <v>68</v>
      </c>
      <c r="BF70" t="s">
        <v>117</v>
      </c>
      <c r="BG70" t="s">
        <v>119</v>
      </c>
      <c r="BH70" t="s">
        <v>343</v>
      </c>
      <c r="BI70">
        <v>3385</v>
      </c>
      <c r="BJ70">
        <v>1</v>
      </c>
      <c r="BK70" t="s">
        <v>220</v>
      </c>
      <c r="BL70" t="s">
        <v>176</v>
      </c>
      <c r="BM70">
        <v>0.92884615384615388</v>
      </c>
      <c r="BN70" t="s">
        <v>68</v>
      </c>
      <c r="BO70" t="s">
        <v>177</v>
      </c>
      <c r="BP70">
        <v>4632.43</v>
      </c>
    </row>
    <row r="71" spans="1:68" ht="16.5" x14ac:dyDescent="0.25">
      <c r="A71" s="125" t="str">
        <f t="shared" ref="A71:A86" si="36">BF71</f>
        <v>도영운수</v>
      </c>
      <c r="B71" s="126" t="str">
        <f t="shared" si="35"/>
        <v>이재성</v>
      </c>
      <c r="C71" s="127" t="str">
        <f t="shared" ref="C71:C86" si="37">BN71</f>
        <v>C</v>
      </c>
      <c r="D71" s="128">
        <f t="shared" ref="D71:D86" si="38">BM71</f>
        <v>0.88692307692307693</v>
      </c>
      <c r="E71" s="129">
        <f t="shared" ref="E71:E86" si="39">U71</f>
        <v>6773</v>
      </c>
      <c r="F71" s="252" t="str">
        <f t="shared" ref="F71:F86" si="40">BG71</f>
        <v>35</v>
      </c>
      <c r="G71" s="130" t="str">
        <f t="shared" ref="G71:G86" si="41">BK71</f>
        <v>71바5876</v>
      </c>
      <c r="H71" s="131">
        <f t="shared" ref="H71:H86" si="42">BJ71</f>
        <v>1</v>
      </c>
      <c r="I71" s="132">
        <f t="shared" ref="I71:I86" si="43">BP71</f>
        <v>2588.268</v>
      </c>
      <c r="J71" s="133">
        <f t="shared" ref="J71:J86" si="44">AB71/AA71</f>
        <v>3.5146209229107737E-2</v>
      </c>
      <c r="K71" s="133">
        <f t="shared" ref="K71:K86" si="45">AC71/AA71</f>
        <v>0.39600085992757328</v>
      </c>
      <c r="L71" s="133">
        <f t="shared" ref="L71:L86" si="46">AD71/I71</f>
        <v>0.1688387755827449</v>
      </c>
      <c r="M71" s="134">
        <f t="shared" ref="M71:M86" si="47">Z71</f>
        <v>15.702</v>
      </c>
      <c r="N71" s="135">
        <f t="shared" ref="N71:N86" si="48">AE71*100/W71</f>
        <v>0.34772287877453184</v>
      </c>
      <c r="O71" s="135">
        <f t="shared" ref="O71:O86" si="49">AF71*100/W71</f>
        <v>32.067776598095712</v>
      </c>
      <c r="P71" s="226">
        <f t="shared" ref="P71:P86" si="50">AK71</f>
        <v>50</v>
      </c>
      <c r="Q71" s="227">
        <f t="shared" ref="Q71:Q86" si="51">AE71</f>
        <v>9</v>
      </c>
      <c r="R71" s="227">
        <f t="shared" ref="R71:R86" si="52">AF71</f>
        <v>830</v>
      </c>
      <c r="T71">
        <v>506</v>
      </c>
      <c r="U71">
        <v>6773</v>
      </c>
      <c r="V71" t="s">
        <v>345</v>
      </c>
      <c r="W71">
        <v>2588.268</v>
      </c>
      <c r="X71">
        <v>1122.306</v>
      </c>
      <c r="Y71">
        <v>2.306</v>
      </c>
      <c r="Z71">
        <v>15.702</v>
      </c>
      <c r="AA71">
        <v>156.44108199999999</v>
      </c>
      <c r="AB71">
        <v>5.4983110000000002</v>
      </c>
      <c r="AC71">
        <v>61.950803000000001</v>
      </c>
      <c r="AD71" s="1">
        <v>437</v>
      </c>
      <c r="AE71">
        <v>9</v>
      </c>
      <c r="AF71">
        <v>830</v>
      </c>
      <c r="AG71">
        <v>81</v>
      </c>
      <c r="AH71">
        <v>16.544682000000002</v>
      </c>
      <c r="AI71">
        <v>2252.6999999999998</v>
      </c>
      <c r="AJ71">
        <v>0</v>
      </c>
      <c r="AK71">
        <v>50</v>
      </c>
      <c r="AL71">
        <v>15379</v>
      </c>
      <c r="AM71" t="s">
        <v>346</v>
      </c>
      <c r="AN71" t="s">
        <v>620</v>
      </c>
      <c r="AO71">
        <v>2588.268</v>
      </c>
      <c r="AR71" t="s">
        <v>117</v>
      </c>
      <c r="AS71" t="s">
        <v>118</v>
      </c>
      <c r="AT71" t="s">
        <v>206</v>
      </c>
      <c r="AU71" t="s">
        <v>345</v>
      </c>
      <c r="AV71" t="s">
        <v>48</v>
      </c>
      <c r="AW71">
        <v>1</v>
      </c>
      <c r="BB71">
        <v>0.88692307692307693</v>
      </c>
      <c r="BC71" t="s">
        <v>69</v>
      </c>
      <c r="BF71" t="s">
        <v>117</v>
      </c>
      <c r="BG71" t="s">
        <v>118</v>
      </c>
      <c r="BH71" t="s">
        <v>345</v>
      </c>
      <c r="BI71">
        <v>6773</v>
      </c>
      <c r="BJ71">
        <v>1</v>
      </c>
      <c r="BK71" t="s">
        <v>206</v>
      </c>
      <c r="BL71" t="s">
        <v>176</v>
      </c>
      <c r="BM71">
        <v>0.88692307692307693</v>
      </c>
      <c r="BN71" t="s">
        <v>69</v>
      </c>
      <c r="BO71" t="s">
        <v>179</v>
      </c>
      <c r="BP71">
        <v>2588.268</v>
      </c>
    </row>
    <row r="72" spans="1:68" ht="16.5" x14ac:dyDescent="0.25">
      <c r="A72" s="109" t="str">
        <f t="shared" si="36"/>
        <v>도영운수</v>
      </c>
      <c r="B72" s="110" t="str">
        <f t="shared" si="35"/>
        <v>이종수</v>
      </c>
      <c r="C72" s="111" t="str">
        <f t="shared" si="37"/>
        <v>F</v>
      </c>
      <c r="D72" s="112">
        <f t="shared" si="38"/>
        <v>0.71479165349290397</v>
      </c>
      <c r="E72" s="113">
        <f t="shared" si="39"/>
        <v>2447</v>
      </c>
      <c r="F72" s="253" t="str">
        <f t="shared" si="40"/>
        <v>순환46</v>
      </c>
      <c r="G72" s="114" t="str">
        <f t="shared" si="41"/>
        <v>71바5868</v>
      </c>
      <c r="H72" s="115">
        <f t="shared" si="42"/>
        <v>5</v>
      </c>
      <c r="I72" s="116">
        <f t="shared" si="43"/>
        <v>2483.8890000000001</v>
      </c>
      <c r="J72" s="117">
        <f t="shared" si="44"/>
        <v>2.6000872708950361E-2</v>
      </c>
      <c r="K72" s="117">
        <f t="shared" si="45"/>
        <v>0.40479872884676249</v>
      </c>
      <c r="L72" s="117">
        <f t="shared" si="46"/>
        <v>0.19767388961422994</v>
      </c>
      <c r="M72" s="118">
        <f t="shared" si="47"/>
        <v>15.226000000000001</v>
      </c>
      <c r="N72" s="119">
        <f t="shared" si="48"/>
        <v>0.28181613590623411</v>
      </c>
      <c r="O72" s="119">
        <f t="shared" si="49"/>
        <v>27.295905734918104</v>
      </c>
      <c r="P72" s="228">
        <f t="shared" si="50"/>
        <v>11</v>
      </c>
      <c r="Q72" s="229">
        <f t="shared" si="51"/>
        <v>7</v>
      </c>
      <c r="R72" s="229">
        <f t="shared" si="52"/>
        <v>678</v>
      </c>
      <c r="T72">
        <v>506</v>
      </c>
      <c r="U72">
        <v>2447</v>
      </c>
      <c r="V72" t="s">
        <v>410</v>
      </c>
      <c r="W72">
        <v>2483.8890000000001</v>
      </c>
      <c r="X72">
        <v>1284.7139999999999</v>
      </c>
      <c r="Y72">
        <v>1.9330000000000001</v>
      </c>
      <c r="Z72">
        <v>15.226000000000001</v>
      </c>
      <c r="AA72">
        <v>189.51106200000001</v>
      </c>
      <c r="AB72">
        <v>4.9274529999999999</v>
      </c>
      <c r="AC72">
        <v>76.713836999999998</v>
      </c>
      <c r="AD72" s="1">
        <v>491</v>
      </c>
      <c r="AE72">
        <v>7</v>
      </c>
      <c r="AF72">
        <v>678</v>
      </c>
      <c r="AG72">
        <v>75</v>
      </c>
      <c r="AH72">
        <v>13.106828</v>
      </c>
      <c r="AI72">
        <v>806.6</v>
      </c>
      <c r="AJ72">
        <v>0</v>
      </c>
      <c r="AK72">
        <v>11</v>
      </c>
      <c r="AL72">
        <v>2285</v>
      </c>
      <c r="AM72" t="s">
        <v>411</v>
      </c>
      <c r="AN72" t="s">
        <v>621</v>
      </c>
      <c r="AO72">
        <v>1809.374</v>
      </c>
      <c r="AR72" t="s">
        <v>117</v>
      </c>
      <c r="AS72" t="s">
        <v>123</v>
      </c>
      <c r="AT72" t="s">
        <v>251</v>
      </c>
      <c r="AU72" t="s">
        <v>410</v>
      </c>
      <c r="AV72" t="s">
        <v>48</v>
      </c>
      <c r="AW72">
        <v>5</v>
      </c>
      <c r="BB72">
        <v>0.71479165349290397</v>
      </c>
      <c r="BC72" t="s">
        <v>70</v>
      </c>
      <c r="BF72" t="s">
        <v>117</v>
      </c>
      <c r="BG72" t="s">
        <v>123</v>
      </c>
      <c r="BH72" t="s">
        <v>410</v>
      </c>
      <c r="BI72">
        <v>2447</v>
      </c>
      <c r="BJ72">
        <v>5</v>
      </c>
      <c r="BK72" t="s">
        <v>251</v>
      </c>
      <c r="BL72" t="s">
        <v>217</v>
      </c>
      <c r="BM72">
        <v>0.71479165349290397</v>
      </c>
      <c r="BN72" t="s">
        <v>70</v>
      </c>
      <c r="BO72" t="s">
        <v>191</v>
      </c>
      <c r="BP72">
        <v>2483.8890000000001</v>
      </c>
    </row>
    <row r="73" spans="1:68" ht="16.5" x14ac:dyDescent="0.25">
      <c r="A73" s="125" t="str">
        <f t="shared" si="36"/>
        <v>도영운수</v>
      </c>
      <c r="B73" s="126" t="str">
        <f t="shared" si="35"/>
        <v>이진호</v>
      </c>
      <c r="C73" s="127" t="str">
        <f t="shared" si="37"/>
        <v>F</v>
      </c>
      <c r="D73" s="128">
        <f t="shared" si="38"/>
        <v>0.76875000000000004</v>
      </c>
      <c r="E73" s="129">
        <f t="shared" si="39"/>
        <v>1406</v>
      </c>
      <c r="F73" s="252" t="str">
        <f t="shared" si="40"/>
        <v>35</v>
      </c>
      <c r="G73" s="130" t="str">
        <f t="shared" si="41"/>
        <v>71바5886</v>
      </c>
      <c r="H73" s="131">
        <f t="shared" si="42"/>
        <v>1</v>
      </c>
      <c r="I73" s="132">
        <f t="shared" si="43"/>
        <v>2328.0720000000001</v>
      </c>
      <c r="J73" s="133">
        <f t="shared" si="44"/>
        <v>4.2200500386165067E-2</v>
      </c>
      <c r="K73" s="133">
        <f t="shared" si="45"/>
        <v>0.3859345624916537</v>
      </c>
      <c r="L73" s="133">
        <f t="shared" si="46"/>
        <v>9.1062475730991133E-2</v>
      </c>
      <c r="M73" s="134">
        <f t="shared" si="47"/>
        <v>15.792</v>
      </c>
      <c r="N73" s="135">
        <f t="shared" si="48"/>
        <v>0.55840197382211543</v>
      </c>
      <c r="O73" s="135">
        <f t="shared" si="49"/>
        <v>87.840925882017387</v>
      </c>
      <c r="P73" s="226">
        <f t="shared" si="50"/>
        <v>44</v>
      </c>
      <c r="Q73" s="227">
        <f t="shared" si="51"/>
        <v>13</v>
      </c>
      <c r="R73" s="227">
        <f t="shared" si="52"/>
        <v>2045</v>
      </c>
      <c r="T73">
        <v>506</v>
      </c>
      <c r="U73">
        <v>1406</v>
      </c>
      <c r="V73" t="s">
        <v>347</v>
      </c>
      <c r="W73">
        <v>2328.0720000000001</v>
      </c>
      <c r="X73">
        <v>1261.989</v>
      </c>
      <c r="Y73">
        <v>1.845</v>
      </c>
      <c r="Z73">
        <v>15.792</v>
      </c>
      <c r="AA73">
        <v>142.31608499999999</v>
      </c>
      <c r="AB73">
        <v>6.0058100000000003</v>
      </c>
      <c r="AC73">
        <v>54.924695999999997</v>
      </c>
      <c r="AD73" s="1">
        <v>212</v>
      </c>
      <c r="AE73">
        <v>13</v>
      </c>
      <c r="AF73">
        <v>2045</v>
      </c>
      <c r="AG73">
        <v>80</v>
      </c>
      <c r="AH73">
        <v>16.358460000000001</v>
      </c>
      <c r="AI73">
        <v>7158.5</v>
      </c>
      <c r="AJ73">
        <v>0</v>
      </c>
      <c r="AK73">
        <v>44</v>
      </c>
      <c r="AL73">
        <v>10788</v>
      </c>
      <c r="AM73" t="s">
        <v>348</v>
      </c>
      <c r="AN73" t="s">
        <v>622</v>
      </c>
      <c r="AO73">
        <v>2328.0720000000001</v>
      </c>
      <c r="AR73" t="s">
        <v>117</v>
      </c>
      <c r="AS73" t="s">
        <v>118</v>
      </c>
      <c r="AT73" t="s">
        <v>207</v>
      </c>
      <c r="AU73" t="s">
        <v>347</v>
      </c>
      <c r="AV73" t="s">
        <v>48</v>
      </c>
      <c r="AW73">
        <v>1</v>
      </c>
      <c r="BB73">
        <v>0.76875000000000004</v>
      </c>
      <c r="BC73" t="s">
        <v>70</v>
      </c>
      <c r="BF73" t="s">
        <v>117</v>
      </c>
      <c r="BG73" t="s">
        <v>118</v>
      </c>
      <c r="BH73" t="s">
        <v>347</v>
      </c>
      <c r="BI73">
        <v>1406</v>
      </c>
      <c r="BJ73">
        <v>1</v>
      </c>
      <c r="BK73" t="s">
        <v>207</v>
      </c>
      <c r="BL73" t="s">
        <v>176</v>
      </c>
      <c r="BM73">
        <v>0.76875000000000004</v>
      </c>
      <c r="BN73" t="s">
        <v>70</v>
      </c>
      <c r="BO73" t="s">
        <v>191</v>
      </c>
      <c r="BP73">
        <v>2328.0720000000001</v>
      </c>
    </row>
    <row r="74" spans="1:68" ht="16.5" x14ac:dyDescent="0.25">
      <c r="A74" s="109" t="str">
        <f t="shared" si="36"/>
        <v>도영운수</v>
      </c>
      <c r="B74" s="110" t="str">
        <f t="shared" si="35"/>
        <v>이창훈</v>
      </c>
      <c r="C74" s="111" t="str">
        <f t="shared" si="37"/>
        <v>F</v>
      </c>
      <c r="D74" s="112">
        <f t="shared" si="38"/>
        <v>0.799904956401708</v>
      </c>
      <c r="E74" s="113">
        <f t="shared" si="39"/>
        <v>5336</v>
      </c>
      <c r="F74" s="253" t="str">
        <f t="shared" si="40"/>
        <v>35</v>
      </c>
      <c r="G74" s="114" t="str">
        <f t="shared" si="41"/>
        <v>71바5876</v>
      </c>
      <c r="H74" s="115">
        <f t="shared" si="42"/>
        <v>2</v>
      </c>
      <c r="I74" s="116">
        <f t="shared" si="43"/>
        <v>2314.4520000000002</v>
      </c>
      <c r="J74" s="117">
        <f t="shared" si="44"/>
        <v>8.5050395130895316E-3</v>
      </c>
      <c r="K74" s="117">
        <f t="shared" si="45"/>
        <v>0.40261112445008768</v>
      </c>
      <c r="L74" s="117">
        <f t="shared" si="46"/>
        <v>0.16375366609460898</v>
      </c>
      <c r="M74" s="118">
        <f t="shared" si="47"/>
        <v>18.395</v>
      </c>
      <c r="N74" s="119">
        <f t="shared" si="48"/>
        <v>1.0369625293590015</v>
      </c>
      <c r="O74" s="119">
        <f t="shared" si="49"/>
        <v>59.538931894029339</v>
      </c>
      <c r="P74" s="228">
        <f t="shared" si="50"/>
        <v>46</v>
      </c>
      <c r="Q74" s="229">
        <f t="shared" si="51"/>
        <v>24</v>
      </c>
      <c r="R74" s="229">
        <f t="shared" si="52"/>
        <v>1378</v>
      </c>
      <c r="T74">
        <v>506</v>
      </c>
      <c r="U74">
        <v>5336</v>
      </c>
      <c r="V74" t="s">
        <v>349</v>
      </c>
      <c r="W74">
        <v>2314.4520000000002</v>
      </c>
      <c r="X74">
        <v>1113.2070000000001</v>
      </c>
      <c r="Y74">
        <v>2.0790000000000002</v>
      </c>
      <c r="Z74">
        <v>18.395</v>
      </c>
      <c r="AA74">
        <v>132.63136499999999</v>
      </c>
      <c r="AB74">
        <v>1.1280349999999999</v>
      </c>
      <c r="AC74">
        <v>53.398862999999999</v>
      </c>
      <c r="AD74" s="1">
        <v>379</v>
      </c>
      <c r="AE74">
        <v>24</v>
      </c>
      <c r="AF74">
        <v>1378</v>
      </c>
      <c r="AG74">
        <v>76</v>
      </c>
      <c r="AH74">
        <v>17.450261000000001</v>
      </c>
      <c r="AI74">
        <v>3628.7</v>
      </c>
      <c r="AJ74">
        <v>0</v>
      </c>
      <c r="AK74">
        <v>46</v>
      </c>
      <c r="AL74">
        <v>13884</v>
      </c>
      <c r="AM74" t="s">
        <v>350</v>
      </c>
      <c r="AN74" t="s">
        <v>623</v>
      </c>
      <c r="AO74">
        <v>2150.0720000000001</v>
      </c>
      <c r="AR74" t="s">
        <v>117</v>
      </c>
      <c r="AS74" t="s">
        <v>118</v>
      </c>
      <c r="AT74" t="s">
        <v>206</v>
      </c>
      <c r="AU74" t="s">
        <v>349</v>
      </c>
      <c r="AV74" t="s">
        <v>48</v>
      </c>
      <c r="AW74">
        <v>2</v>
      </c>
      <c r="BB74">
        <v>0.799904956401708</v>
      </c>
      <c r="BC74" t="s">
        <v>70</v>
      </c>
      <c r="BF74" t="s">
        <v>117</v>
      </c>
      <c r="BG74" t="s">
        <v>118</v>
      </c>
      <c r="BH74" t="s">
        <v>349</v>
      </c>
      <c r="BI74">
        <v>5336</v>
      </c>
      <c r="BJ74">
        <v>2</v>
      </c>
      <c r="BK74" t="s">
        <v>206</v>
      </c>
      <c r="BL74" t="s">
        <v>205</v>
      </c>
      <c r="BM74">
        <v>0.799904956401708</v>
      </c>
      <c r="BN74" t="s">
        <v>70</v>
      </c>
      <c r="BO74" t="s">
        <v>191</v>
      </c>
      <c r="BP74">
        <v>2314.4520000000002</v>
      </c>
    </row>
    <row r="75" spans="1:68" ht="16.5" x14ac:dyDescent="0.25">
      <c r="A75" s="125" t="str">
        <f t="shared" si="36"/>
        <v>도영운수</v>
      </c>
      <c r="B75" s="126" t="str">
        <f t="shared" si="35"/>
        <v>이태현</v>
      </c>
      <c r="C75" s="127" t="str">
        <f t="shared" si="37"/>
        <v>C</v>
      </c>
      <c r="D75" s="128">
        <f t="shared" si="38"/>
        <v>0.85150275475552539</v>
      </c>
      <c r="E75" s="129">
        <f t="shared" si="39"/>
        <v>2661</v>
      </c>
      <c r="F75" s="252" t="str">
        <f t="shared" si="40"/>
        <v>523</v>
      </c>
      <c r="G75" s="130" t="str">
        <f t="shared" si="41"/>
        <v>70바3910</v>
      </c>
      <c r="H75" s="131">
        <f t="shared" si="42"/>
        <v>2</v>
      </c>
      <c r="I75" s="132">
        <f t="shared" si="43"/>
        <v>2171.6840000000002</v>
      </c>
      <c r="J75" s="133">
        <f t="shared" si="44"/>
        <v>3.1735727259769725E-3</v>
      </c>
      <c r="K75" s="133">
        <f t="shared" si="45"/>
        <v>0.34889471969162994</v>
      </c>
      <c r="L75" s="133">
        <f t="shared" si="46"/>
        <v>0.20537057877665441</v>
      </c>
      <c r="M75" s="134">
        <f t="shared" si="47"/>
        <v>13.407999999999999</v>
      </c>
      <c r="N75" s="135">
        <f t="shared" si="48"/>
        <v>0.13814164491703212</v>
      </c>
      <c r="O75" s="135">
        <f t="shared" si="49"/>
        <v>63.499109446862427</v>
      </c>
      <c r="P75" s="226">
        <f t="shared" si="50"/>
        <v>0</v>
      </c>
      <c r="Q75" s="227">
        <f t="shared" si="51"/>
        <v>3</v>
      </c>
      <c r="R75" s="227">
        <f t="shared" si="52"/>
        <v>1379</v>
      </c>
      <c r="T75">
        <v>506</v>
      </c>
      <c r="U75">
        <v>2661</v>
      </c>
      <c r="V75" t="s">
        <v>351</v>
      </c>
      <c r="W75">
        <v>2171.6840000000002</v>
      </c>
      <c r="X75">
        <v>1112.046</v>
      </c>
      <c r="Y75">
        <v>1.9530000000000001</v>
      </c>
      <c r="Z75">
        <v>13.407999999999999</v>
      </c>
      <c r="AA75">
        <v>123.844964</v>
      </c>
      <c r="AB75">
        <v>0.39303100000000002</v>
      </c>
      <c r="AC75">
        <v>43.208854000000002</v>
      </c>
      <c r="AD75" s="1">
        <v>446</v>
      </c>
      <c r="AE75">
        <v>3</v>
      </c>
      <c r="AF75">
        <v>1379</v>
      </c>
      <c r="AG75">
        <v>75</v>
      </c>
      <c r="AH75">
        <v>17.535505000000001</v>
      </c>
      <c r="AI75">
        <v>887</v>
      </c>
      <c r="AJ75">
        <v>0</v>
      </c>
      <c r="AK75">
        <v>0</v>
      </c>
      <c r="AL75">
        <v>0</v>
      </c>
      <c r="AM75" t="s">
        <v>352</v>
      </c>
      <c r="AN75" t="s">
        <v>624</v>
      </c>
      <c r="AO75">
        <v>2071.34</v>
      </c>
      <c r="AR75" t="s">
        <v>117</v>
      </c>
      <c r="AS75" t="s">
        <v>119</v>
      </c>
      <c r="AT75" t="s">
        <v>215</v>
      </c>
      <c r="AU75" t="s">
        <v>351</v>
      </c>
      <c r="AV75" t="s">
        <v>48</v>
      </c>
      <c r="AW75">
        <v>2</v>
      </c>
      <c r="BB75">
        <v>0.85150275475552539</v>
      </c>
      <c r="BC75" t="s">
        <v>69</v>
      </c>
      <c r="BF75" t="s">
        <v>117</v>
      </c>
      <c r="BG75" t="s">
        <v>119</v>
      </c>
      <c r="BH75" t="s">
        <v>351</v>
      </c>
      <c r="BI75">
        <v>2661</v>
      </c>
      <c r="BJ75">
        <v>2</v>
      </c>
      <c r="BK75" t="s">
        <v>215</v>
      </c>
      <c r="BL75" t="s">
        <v>519</v>
      </c>
      <c r="BM75">
        <v>0.85150275475552539</v>
      </c>
      <c r="BN75" t="s">
        <v>69</v>
      </c>
      <c r="BO75" t="s">
        <v>179</v>
      </c>
      <c r="BP75">
        <v>2171.6840000000002</v>
      </c>
    </row>
    <row r="76" spans="1:68" ht="16.5" x14ac:dyDescent="0.25">
      <c r="A76" s="109" t="str">
        <f t="shared" si="36"/>
        <v>도영운수</v>
      </c>
      <c r="B76" s="110" t="str">
        <f t="shared" si="35"/>
        <v>이한승</v>
      </c>
      <c r="C76" s="111" t="str">
        <f t="shared" si="37"/>
        <v>A</v>
      </c>
      <c r="D76" s="112">
        <f t="shared" si="38"/>
        <v>0.96242480993309787</v>
      </c>
      <c r="E76" s="113">
        <f t="shared" si="39"/>
        <v>2576</v>
      </c>
      <c r="F76" s="253" t="str">
        <f t="shared" si="40"/>
        <v>55</v>
      </c>
      <c r="G76" s="114" t="str">
        <f t="shared" si="41"/>
        <v>71바5900</v>
      </c>
      <c r="H76" s="115">
        <f t="shared" si="42"/>
        <v>2</v>
      </c>
      <c r="I76" s="116">
        <f t="shared" si="43"/>
        <v>2402.3119999999999</v>
      </c>
      <c r="J76" s="117">
        <f t="shared" si="44"/>
        <v>5.4246883696018608E-3</v>
      </c>
      <c r="K76" s="117">
        <f t="shared" si="45"/>
        <v>0.34756759191875974</v>
      </c>
      <c r="L76" s="117">
        <f t="shared" si="46"/>
        <v>0.22728105258600881</v>
      </c>
      <c r="M76" s="118">
        <f t="shared" si="47"/>
        <v>11.385</v>
      </c>
      <c r="N76" s="119">
        <f t="shared" si="48"/>
        <v>0</v>
      </c>
      <c r="O76" s="119">
        <f t="shared" si="49"/>
        <v>28.805583954124195</v>
      </c>
      <c r="P76" s="228">
        <f t="shared" si="50"/>
        <v>3</v>
      </c>
      <c r="Q76" s="229">
        <f t="shared" si="51"/>
        <v>0</v>
      </c>
      <c r="R76" s="229">
        <f t="shared" si="52"/>
        <v>692</v>
      </c>
      <c r="T76">
        <v>506</v>
      </c>
      <c r="U76">
        <v>2576</v>
      </c>
      <c r="V76" t="s">
        <v>353</v>
      </c>
      <c r="W76">
        <v>2402.3119999999999</v>
      </c>
      <c r="X76">
        <v>1134.3789999999999</v>
      </c>
      <c r="Y76">
        <v>2.1179999999999999</v>
      </c>
      <c r="Z76">
        <v>11.385</v>
      </c>
      <c r="AA76">
        <v>148.90219400000001</v>
      </c>
      <c r="AB76">
        <v>0.80774800000000002</v>
      </c>
      <c r="AC76">
        <v>51.753577</v>
      </c>
      <c r="AD76" s="1">
        <v>546</v>
      </c>
      <c r="AE76">
        <v>0</v>
      </c>
      <c r="AF76">
        <v>692</v>
      </c>
      <c r="AG76">
        <v>73</v>
      </c>
      <c r="AH76">
        <v>16.133489000000001</v>
      </c>
      <c r="AI76">
        <v>1034.7</v>
      </c>
      <c r="AJ76">
        <v>0</v>
      </c>
      <c r="AK76">
        <v>3</v>
      </c>
      <c r="AL76">
        <v>271</v>
      </c>
      <c r="AM76" t="s">
        <v>354</v>
      </c>
      <c r="AN76" t="s">
        <v>625</v>
      </c>
      <c r="AO76">
        <v>2281.0740000000001</v>
      </c>
      <c r="AR76" t="s">
        <v>117</v>
      </c>
      <c r="AS76" t="s">
        <v>120</v>
      </c>
      <c r="AT76" t="s">
        <v>229</v>
      </c>
      <c r="AU76" t="s">
        <v>353</v>
      </c>
      <c r="AV76" t="s">
        <v>48</v>
      </c>
      <c r="AW76">
        <v>2</v>
      </c>
      <c r="BB76">
        <v>0.96242480993309787</v>
      </c>
      <c r="BC76" t="s">
        <v>66</v>
      </c>
      <c r="BF76" t="s">
        <v>117</v>
      </c>
      <c r="BG76" t="s">
        <v>120</v>
      </c>
      <c r="BH76" t="s">
        <v>353</v>
      </c>
      <c r="BI76">
        <v>2576</v>
      </c>
      <c r="BJ76">
        <v>2</v>
      </c>
      <c r="BK76" t="s">
        <v>229</v>
      </c>
      <c r="BL76" t="s">
        <v>405</v>
      </c>
      <c r="BM76">
        <v>0.96242480993309787</v>
      </c>
      <c r="BN76" t="s">
        <v>66</v>
      </c>
      <c r="BO76" t="s">
        <v>180</v>
      </c>
      <c r="BP76">
        <v>2402.3119999999999</v>
      </c>
    </row>
    <row r="77" spans="1:68" ht="16.5" x14ac:dyDescent="0.25">
      <c r="A77" s="125" t="str">
        <f t="shared" si="36"/>
        <v>도영운수</v>
      </c>
      <c r="B77" s="126" t="str">
        <f t="shared" si="35"/>
        <v>이희정</v>
      </c>
      <c r="C77" s="127" t="str">
        <f t="shared" si="37"/>
        <v>D</v>
      </c>
      <c r="D77" s="128">
        <f t="shared" si="38"/>
        <v>0.83183636675344796</v>
      </c>
      <c r="E77" s="129">
        <f t="shared" si="39"/>
        <v>4075</v>
      </c>
      <c r="F77" s="252" t="str">
        <f t="shared" si="40"/>
        <v>35</v>
      </c>
      <c r="G77" s="130" t="str">
        <f t="shared" si="41"/>
        <v>71바5866</v>
      </c>
      <c r="H77" s="131">
        <f t="shared" si="42"/>
        <v>2</v>
      </c>
      <c r="I77" s="132">
        <f t="shared" si="43"/>
        <v>2686.3009999999999</v>
      </c>
      <c r="J77" s="133">
        <f t="shared" si="44"/>
        <v>7.395876218418306E-3</v>
      </c>
      <c r="K77" s="133">
        <f t="shared" si="45"/>
        <v>0.35965370443284939</v>
      </c>
      <c r="L77" s="133">
        <f t="shared" si="46"/>
        <v>0.14331975456212837</v>
      </c>
      <c r="M77" s="134">
        <f t="shared" si="47"/>
        <v>12.768000000000001</v>
      </c>
      <c r="N77" s="135">
        <f t="shared" si="48"/>
        <v>0.2605813719311425</v>
      </c>
      <c r="O77" s="135">
        <f t="shared" si="49"/>
        <v>10.646610338900965</v>
      </c>
      <c r="P77" s="226">
        <f t="shared" si="50"/>
        <v>3</v>
      </c>
      <c r="Q77" s="227">
        <f t="shared" si="51"/>
        <v>7</v>
      </c>
      <c r="R77" s="227">
        <f t="shared" si="52"/>
        <v>286</v>
      </c>
      <c r="T77">
        <v>506</v>
      </c>
      <c r="U77">
        <v>4075</v>
      </c>
      <c r="V77" t="s">
        <v>626</v>
      </c>
      <c r="W77">
        <v>2686.3009999999999</v>
      </c>
      <c r="X77">
        <v>1245.021</v>
      </c>
      <c r="Y77">
        <v>2.1579999999999999</v>
      </c>
      <c r="Z77">
        <v>12.768000000000001</v>
      </c>
      <c r="AA77">
        <v>157.365803</v>
      </c>
      <c r="AB77">
        <v>1.1638580000000001</v>
      </c>
      <c r="AC77">
        <v>56.597194000000002</v>
      </c>
      <c r="AD77" s="1">
        <v>385</v>
      </c>
      <c r="AE77">
        <v>7</v>
      </c>
      <c r="AF77">
        <v>286</v>
      </c>
      <c r="AG77">
        <v>77</v>
      </c>
      <c r="AH77">
        <v>17.070423999999999</v>
      </c>
      <c r="AI77">
        <v>1440.4</v>
      </c>
      <c r="AJ77">
        <v>0</v>
      </c>
      <c r="AK77">
        <v>3</v>
      </c>
      <c r="AL77">
        <v>804</v>
      </c>
      <c r="AM77" t="s">
        <v>627</v>
      </c>
      <c r="AN77" t="s">
        <v>628</v>
      </c>
      <c r="AO77">
        <v>2407.7979999999998</v>
      </c>
      <c r="AR77" t="s">
        <v>117</v>
      </c>
      <c r="AS77" t="s">
        <v>118</v>
      </c>
      <c r="AT77" t="s">
        <v>511</v>
      </c>
      <c r="AU77" t="s">
        <v>626</v>
      </c>
      <c r="AV77" t="s">
        <v>48</v>
      </c>
      <c r="AW77">
        <v>2</v>
      </c>
      <c r="BB77">
        <v>0.83183636675344796</v>
      </c>
      <c r="BC77" t="s">
        <v>67</v>
      </c>
      <c r="BF77" t="s">
        <v>117</v>
      </c>
      <c r="BG77" t="s">
        <v>118</v>
      </c>
      <c r="BH77" t="s">
        <v>626</v>
      </c>
      <c r="BI77">
        <v>4075</v>
      </c>
      <c r="BJ77">
        <v>2</v>
      </c>
      <c r="BK77" t="s">
        <v>511</v>
      </c>
      <c r="BL77" t="s">
        <v>377</v>
      </c>
      <c r="BM77">
        <v>0.83183636675344796</v>
      </c>
      <c r="BN77" t="s">
        <v>67</v>
      </c>
      <c r="BO77" t="s">
        <v>181</v>
      </c>
      <c r="BP77">
        <v>2686.3009999999999</v>
      </c>
    </row>
    <row r="78" spans="1:68" ht="16.5" x14ac:dyDescent="0.25">
      <c r="A78" s="109" t="str">
        <f t="shared" si="36"/>
        <v>도영운수</v>
      </c>
      <c r="B78" s="110" t="str">
        <f t="shared" si="35"/>
        <v>인명호</v>
      </c>
      <c r="C78" s="111" t="str">
        <f t="shared" si="37"/>
        <v>F</v>
      </c>
      <c r="D78" s="112">
        <f t="shared" si="38"/>
        <v>0.72519999999999996</v>
      </c>
      <c r="E78" s="113">
        <f t="shared" si="39"/>
        <v>3598</v>
      </c>
      <c r="F78" s="253" t="str">
        <f t="shared" si="40"/>
        <v>65</v>
      </c>
      <c r="G78" s="114" t="str">
        <f t="shared" si="41"/>
        <v>71바5888</v>
      </c>
      <c r="H78" s="115">
        <f t="shared" si="42"/>
        <v>1</v>
      </c>
      <c r="I78" s="116">
        <f t="shared" si="43"/>
        <v>1974.462</v>
      </c>
      <c r="J78" s="117">
        <f t="shared" si="44"/>
        <v>2.2742941987444948E-2</v>
      </c>
      <c r="K78" s="117">
        <f t="shared" si="45"/>
        <v>0.38830905356550488</v>
      </c>
      <c r="L78" s="117">
        <f t="shared" si="46"/>
        <v>0.15801772837360253</v>
      </c>
      <c r="M78" s="118">
        <f t="shared" si="47"/>
        <v>18.512</v>
      </c>
      <c r="N78" s="119">
        <f t="shared" si="48"/>
        <v>0.96228744842898972</v>
      </c>
      <c r="O78" s="119">
        <f t="shared" si="49"/>
        <v>42.239354315251447</v>
      </c>
      <c r="P78" s="228">
        <f t="shared" si="50"/>
        <v>22</v>
      </c>
      <c r="Q78" s="229">
        <f t="shared" si="51"/>
        <v>19</v>
      </c>
      <c r="R78" s="229">
        <f t="shared" si="52"/>
        <v>834</v>
      </c>
      <c r="T78">
        <v>506</v>
      </c>
      <c r="U78">
        <v>3598</v>
      </c>
      <c r="V78" t="s">
        <v>355</v>
      </c>
      <c r="W78">
        <v>1974.462</v>
      </c>
      <c r="X78">
        <v>1088.96</v>
      </c>
      <c r="Y78">
        <v>1.8129999999999999</v>
      </c>
      <c r="Z78">
        <v>18.512</v>
      </c>
      <c r="AA78">
        <v>117.409964</v>
      </c>
      <c r="AB78">
        <v>2.670248</v>
      </c>
      <c r="AC78">
        <v>45.591352000000001</v>
      </c>
      <c r="AD78" s="1">
        <v>312</v>
      </c>
      <c r="AE78">
        <v>19</v>
      </c>
      <c r="AF78">
        <v>834</v>
      </c>
      <c r="AG78">
        <v>71</v>
      </c>
      <c r="AH78">
        <v>16.816818000000001</v>
      </c>
      <c r="AI78">
        <v>3067.7</v>
      </c>
      <c r="AJ78">
        <v>0</v>
      </c>
      <c r="AK78">
        <v>22</v>
      </c>
      <c r="AL78">
        <v>5044</v>
      </c>
      <c r="AM78" t="s">
        <v>356</v>
      </c>
      <c r="AN78" t="s">
        <v>629</v>
      </c>
      <c r="AO78">
        <v>1974.462</v>
      </c>
      <c r="AR78" t="s">
        <v>117</v>
      </c>
      <c r="AS78" t="s">
        <v>121</v>
      </c>
      <c r="AT78" t="s">
        <v>237</v>
      </c>
      <c r="AU78" t="s">
        <v>355</v>
      </c>
      <c r="AV78" t="s">
        <v>48</v>
      </c>
      <c r="AW78">
        <v>1</v>
      </c>
      <c r="BB78">
        <v>0.72519999999999996</v>
      </c>
      <c r="BC78" t="s">
        <v>70</v>
      </c>
      <c r="BF78" t="s">
        <v>117</v>
      </c>
      <c r="BG78" s="5" t="s">
        <v>121</v>
      </c>
      <c r="BH78" t="s">
        <v>355</v>
      </c>
      <c r="BI78">
        <v>3598</v>
      </c>
      <c r="BJ78">
        <v>1</v>
      </c>
      <c r="BK78" t="s">
        <v>237</v>
      </c>
      <c r="BL78" t="s">
        <v>176</v>
      </c>
      <c r="BM78">
        <v>0.72519999999999996</v>
      </c>
      <c r="BN78" t="s">
        <v>70</v>
      </c>
      <c r="BO78" t="s">
        <v>191</v>
      </c>
      <c r="BP78">
        <v>1974.462</v>
      </c>
    </row>
    <row r="79" spans="1:68" ht="16.5" x14ac:dyDescent="0.25">
      <c r="A79" s="125" t="str">
        <f t="shared" si="36"/>
        <v>도영운수</v>
      </c>
      <c r="B79" s="126" t="str">
        <f t="shared" si="35"/>
        <v>임계주</v>
      </c>
      <c r="C79" s="127" t="str">
        <f t="shared" si="37"/>
        <v>D</v>
      </c>
      <c r="D79" s="128">
        <f t="shared" si="38"/>
        <v>0.81653846153846155</v>
      </c>
      <c r="E79" s="129">
        <f t="shared" si="39"/>
        <v>3923</v>
      </c>
      <c r="F79" s="252" t="str">
        <f t="shared" si="40"/>
        <v>35</v>
      </c>
      <c r="G79" s="130" t="str">
        <f t="shared" si="41"/>
        <v>71바5852</v>
      </c>
      <c r="H79" s="131">
        <f t="shared" si="42"/>
        <v>1</v>
      </c>
      <c r="I79" s="132">
        <f t="shared" si="43"/>
        <v>1750.924</v>
      </c>
      <c r="J79" s="133">
        <f t="shared" si="44"/>
        <v>3.3583018444879681E-2</v>
      </c>
      <c r="K79" s="133">
        <f t="shared" si="45"/>
        <v>0.3627475929207486</v>
      </c>
      <c r="L79" s="133">
        <f t="shared" si="46"/>
        <v>0.18904304241646125</v>
      </c>
      <c r="M79" s="134">
        <f t="shared" si="47"/>
        <v>14.712</v>
      </c>
      <c r="N79" s="135">
        <f t="shared" si="48"/>
        <v>0.17133810490917939</v>
      </c>
      <c r="O79" s="135">
        <f t="shared" si="49"/>
        <v>72.590243779855669</v>
      </c>
      <c r="P79" s="226">
        <f t="shared" si="50"/>
        <v>23</v>
      </c>
      <c r="Q79" s="227">
        <f t="shared" si="51"/>
        <v>3</v>
      </c>
      <c r="R79" s="227">
        <f t="shared" si="52"/>
        <v>1271</v>
      </c>
      <c r="T79">
        <v>506</v>
      </c>
      <c r="U79">
        <v>3923</v>
      </c>
      <c r="V79" t="s">
        <v>357</v>
      </c>
      <c r="W79">
        <v>1750.924</v>
      </c>
      <c r="X79">
        <v>824.577</v>
      </c>
      <c r="Y79">
        <v>2.1230000000000002</v>
      </c>
      <c r="Z79">
        <v>14.712</v>
      </c>
      <c r="AA79">
        <v>101.90275200000001</v>
      </c>
      <c r="AB79">
        <v>3.422202</v>
      </c>
      <c r="AC79">
        <v>36.964978000000002</v>
      </c>
      <c r="AD79" s="1">
        <v>331</v>
      </c>
      <c r="AE79">
        <v>3</v>
      </c>
      <c r="AF79">
        <v>1271</v>
      </c>
      <c r="AG79">
        <v>82</v>
      </c>
      <c r="AH79">
        <v>17.182303000000001</v>
      </c>
      <c r="AI79">
        <v>3343.3</v>
      </c>
      <c r="AJ79">
        <v>0</v>
      </c>
      <c r="AK79">
        <v>23</v>
      </c>
      <c r="AL79">
        <v>5742</v>
      </c>
      <c r="AM79" t="s">
        <v>358</v>
      </c>
      <c r="AN79" t="s">
        <v>630</v>
      </c>
      <c r="AO79">
        <v>1750.924</v>
      </c>
      <c r="AR79" t="s">
        <v>117</v>
      </c>
      <c r="AS79" t="s">
        <v>118</v>
      </c>
      <c r="AT79" t="s">
        <v>199</v>
      </c>
      <c r="AU79" t="s">
        <v>357</v>
      </c>
      <c r="AV79" t="s">
        <v>48</v>
      </c>
      <c r="AW79">
        <v>1</v>
      </c>
      <c r="BB79">
        <v>0.81653846153846155</v>
      </c>
      <c r="BC79" t="s">
        <v>67</v>
      </c>
      <c r="BF79" t="s">
        <v>117</v>
      </c>
      <c r="BG79" t="s">
        <v>118</v>
      </c>
      <c r="BH79" t="s">
        <v>357</v>
      </c>
      <c r="BI79">
        <v>3923</v>
      </c>
      <c r="BJ79">
        <v>1</v>
      </c>
      <c r="BK79" t="s">
        <v>199</v>
      </c>
      <c r="BL79" t="s">
        <v>176</v>
      </c>
      <c r="BM79">
        <v>0.81653846153846155</v>
      </c>
      <c r="BN79" t="s">
        <v>67</v>
      </c>
      <c r="BO79" t="s">
        <v>181</v>
      </c>
      <c r="BP79">
        <v>1750.924</v>
      </c>
    </row>
    <row r="80" spans="1:68" ht="16.5" x14ac:dyDescent="0.25">
      <c r="A80" s="109" t="str">
        <f t="shared" si="36"/>
        <v>도영운수</v>
      </c>
      <c r="B80" s="110" t="str">
        <f t="shared" si="35"/>
        <v>임형택</v>
      </c>
      <c r="C80" s="111" t="str">
        <f t="shared" si="37"/>
        <v>F</v>
      </c>
      <c r="D80" s="112">
        <f t="shared" si="38"/>
        <v>0.70519999999999994</v>
      </c>
      <c r="E80" s="113">
        <f t="shared" si="39"/>
        <v>4700</v>
      </c>
      <c r="F80" s="253" t="str">
        <f t="shared" si="40"/>
        <v>35</v>
      </c>
      <c r="G80" s="114" t="str">
        <f t="shared" si="41"/>
        <v>71바5892</v>
      </c>
      <c r="H80" s="115">
        <f t="shared" si="42"/>
        <v>1</v>
      </c>
      <c r="I80" s="116">
        <f t="shared" si="43"/>
        <v>922.51300000000003</v>
      </c>
      <c r="J80" s="117">
        <f t="shared" si="44"/>
        <v>1.8341538821395685E-2</v>
      </c>
      <c r="K80" s="117">
        <f t="shared" si="45"/>
        <v>0.38634425735155914</v>
      </c>
      <c r="L80" s="117">
        <f t="shared" si="46"/>
        <v>0.17343929028642413</v>
      </c>
      <c r="M80" s="118">
        <f t="shared" si="47"/>
        <v>18.484000000000002</v>
      </c>
      <c r="N80" s="119">
        <f t="shared" si="48"/>
        <v>0.32519866928704527</v>
      </c>
      <c r="O80" s="119">
        <f t="shared" si="49"/>
        <v>53.982979101649512</v>
      </c>
      <c r="P80" s="228">
        <f t="shared" si="50"/>
        <v>7</v>
      </c>
      <c r="Q80" s="229">
        <f t="shared" si="51"/>
        <v>3</v>
      </c>
      <c r="R80" s="229">
        <f t="shared" si="52"/>
        <v>498</v>
      </c>
      <c r="T80">
        <v>506</v>
      </c>
      <c r="U80">
        <v>4700</v>
      </c>
      <c r="V80" t="s">
        <v>631</v>
      </c>
      <c r="W80">
        <v>922.51300000000003</v>
      </c>
      <c r="X80">
        <v>523.18499999999995</v>
      </c>
      <c r="Y80">
        <v>1.7629999999999999</v>
      </c>
      <c r="Z80">
        <v>18.484000000000002</v>
      </c>
      <c r="AA80">
        <v>50.703870000000002</v>
      </c>
      <c r="AB80">
        <v>0.92998700000000001</v>
      </c>
      <c r="AC80">
        <v>19.589148999999999</v>
      </c>
      <c r="AD80" s="1">
        <v>160</v>
      </c>
      <c r="AE80">
        <v>3</v>
      </c>
      <c r="AF80">
        <v>498</v>
      </c>
      <c r="AG80">
        <v>80</v>
      </c>
      <c r="AH80">
        <v>18.194133000000001</v>
      </c>
      <c r="AI80">
        <v>1680.7</v>
      </c>
      <c r="AJ80">
        <v>0</v>
      </c>
      <c r="AK80">
        <v>7</v>
      </c>
      <c r="AL80">
        <v>1227</v>
      </c>
      <c r="AM80" t="s">
        <v>632</v>
      </c>
      <c r="AN80" t="s">
        <v>633</v>
      </c>
      <c r="AO80">
        <v>922.51300000000003</v>
      </c>
      <c r="AR80" t="s">
        <v>117</v>
      </c>
      <c r="AS80" t="s">
        <v>118</v>
      </c>
      <c r="AT80" t="s">
        <v>514</v>
      </c>
      <c r="AU80" t="s">
        <v>631</v>
      </c>
      <c r="AV80" t="s">
        <v>48</v>
      </c>
      <c r="AW80">
        <v>1</v>
      </c>
      <c r="BB80">
        <v>0.70519999999999994</v>
      </c>
      <c r="BC80" t="s">
        <v>70</v>
      </c>
      <c r="BF80" t="s">
        <v>117</v>
      </c>
      <c r="BG80" t="s">
        <v>118</v>
      </c>
      <c r="BH80" t="s">
        <v>631</v>
      </c>
      <c r="BI80">
        <v>4700</v>
      </c>
      <c r="BJ80">
        <v>1</v>
      </c>
      <c r="BK80" t="s">
        <v>514</v>
      </c>
      <c r="BL80" t="s">
        <v>176</v>
      </c>
      <c r="BM80">
        <v>0.70519999999999994</v>
      </c>
      <c r="BN80" t="s">
        <v>70</v>
      </c>
      <c r="BO80" t="s">
        <v>191</v>
      </c>
      <c r="BP80">
        <v>922.51300000000003</v>
      </c>
    </row>
    <row r="81" spans="1:68" ht="16.5" x14ac:dyDescent="0.25">
      <c r="A81" s="125" t="str">
        <f t="shared" si="36"/>
        <v>도영운수</v>
      </c>
      <c r="B81" s="126" t="str">
        <f t="shared" si="35"/>
        <v>장권순</v>
      </c>
      <c r="C81" s="127" t="str">
        <f t="shared" si="37"/>
        <v>C</v>
      </c>
      <c r="D81" s="128">
        <f t="shared" si="38"/>
        <v>0.88985878292934451</v>
      </c>
      <c r="E81" s="129">
        <f t="shared" si="39"/>
        <v>9270</v>
      </c>
      <c r="F81" s="252" t="str">
        <f t="shared" si="40"/>
        <v>523</v>
      </c>
      <c r="G81" s="130" t="str">
        <f t="shared" si="41"/>
        <v>71바5862</v>
      </c>
      <c r="H81" s="131">
        <f t="shared" si="42"/>
        <v>2</v>
      </c>
      <c r="I81" s="132">
        <f t="shared" si="43"/>
        <v>2845.6510000000003</v>
      </c>
      <c r="J81" s="133">
        <f t="shared" si="44"/>
        <v>9.5255867502075341E-3</v>
      </c>
      <c r="K81" s="133">
        <f t="shared" si="45"/>
        <v>0.34645257204249208</v>
      </c>
      <c r="L81" s="133">
        <f t="shared" si="46"/>
        <v>0.2217418790990181</v>
      </c>
      <c r="M81" s="134">
        <f t="shared" si="47"/>
        <v>16.611999999999998</v>
      </c>
      <c r="N81" s="135">
        <f t="shared" si="48"/>
        <v>0.98395762516204555</v>
      </c>
      <c r="O81" s="135">
        <f t="shared" si="49"/>
        <v>46.38657375763929</v>
      </c>
      <c r="P81" s="226">
        <f t="shared" si="50"/>
        <v>5</v>
      </c>
      <c r="Q81" s="227">
        <f t="shared" si="51"/>
        <v>28</v>
      </c>
      <c r="R81" s="227">
        <f t="shared" si="52"/>
        <v>1320</v>
      </c>
      <c r="T81">
        <v>506</v>
      </c>
      <c r="U81">
        <v>9270</v>
      </c>
      <c r="V81" t="s">
        <v>359</v>
      </c>
      <c r="W81">
        <v>2845.6509999999998</v>
      </c>
      <c r="X81">
        <v>1240.7829999999999</v>
      </c>
      <c r="Y81">
        <v>2.2930000000000001</v>
      </c>
      <c r="Z81">
        <v>16.611999999999998</v>
      </c>
      <c r="AA81">
        <v>177.29606000000001</v>
      </c>
      <c r="AB81">
        <v>1.688849</v>
      </c>
      <c r="AC81">
        <v>61.424675999999998</v>
      </c>
      <c r="AD81" s="1">
        <v>631</v>
      </c>
      <c r="AE81">
        <v>28</v>
      </c>
      <c r="AF81">
        <v>1320</v>
      </c>
      <c r="AG81">
        <v>73</v>
      </c>
      <c r="AH81">
        <v>16.050277000000001</v>
      </c>
      <c r="AI81">
        <v>739.4</v>
      </c>
      <c r="AJ81">
        <v>0</v>
      </c>
      <c r="AK81">
        <v>5</v>
      </c>
      <c r="AL81">
        <v>913</v>
      </c>
      <c r="AM81" t="s">
        <v>360</v>
      </c>
      <c r="AN81" t="s">
        <v>634</v>
      </c>
      <c r="AO81">
        <v>2708.6190000000001</v>
      </c>
      <c r="AR81" t="s">
        <v>117</v>
      </c>
      <c r="AS81" t="s">
        <v>119</v>
      </c>
      <c r="AT81" t="s">
        <v>219</v>
      </c>
      <c r="AU81" t="s">
        <v>359</v>
      </c>
      <c r="AV81" t="s">
        <v>48</v>
      </c>
      <c r="AW81">
        <v>2</v>
      </c>
      <c r="BB81">
        <v>0.88985878292934451</v>
      </c>
      <c r="BC81" t="s">
        <v>69</v>
      </c>
      <c r="BF81" t="s">
        <v>117</v>
      </c>
      <c r="BG81" t="s">
        <v>119</v>
      </c>
      <c r="BH81" t="s">
        <v>359</v>
      </c>
      <c r="BI81">
        <v>9270</v>
      </c>
      <c r="BJ81">
        <v>2</v>
      </c>
      <c r="BK81" t="s">
        <v>219</v>
      </c>
      <c r="BL81" t="s">
        <v>216</v>
      </c>
      <c r="BM81">
        <v>0.88985878292934451</v>
      </c>
      <c r="BN81" t="s">
        <v>69</v>
      </c>
      <c r="BO81" t="s">
        <v>179</v>
      </c>
      <c r="BP81">
        <v>2845.6510000000003</v>
      </c>
    </row>
    <row r="82" spans="1:68" ht="16.5" x14ac:dyDescent="0.25">
      <c r="A82" s="109" t="str">
        <f t="shared" si="36"/>
        <v>도영운수</v>
      </c>
      <c r="B82" s="110" t="str">
        <f t="shared" si="35"/>
        <v>전성일</v>
      </c>
      <c r="C82" s="111" t="str">
        <f t="shared" si="37"/>
        <v>D</v>
      </c>
      <c r="D82" s="112">
        <f t="shared" si="38"/>
        <v>0.8159931745529605</v>
      </c>
      <c r="E82" s="113">
        <f t="shared" si="39"/>
        <v>6338</v>
      </c>
      <c r="F82" s="253" t="str">
        <f t="shared" si="40"/>
        <v>55</v>
      </c>
      <c r="G82" s="114" t="str">
        <f t="shared" si="41"/>
        <v>71바5890</v>
      </c>
      <c r="H82" s="115">
        <f t="shared" si="42"/>
        <v>10</v>
      </c>
      <c r="I82" s="116">
        <f t="shared" si="43"/>
        <v>10113.522999999999</v>
      </c>
      <c r="J82" s="117">
        <f t="shared" si="44"/>
        <v>1.8307720137524023E-2</v>
      </c>
      <c r="K82" s="117">
        <f t="shared" si="45"/>
        <v>0.38172108026641882</v>
      </c>
      <c r="L82" s="117">
        <f t="shared" si="46"/>
        <v>0.22326542392794282</v>
      </c>
      <c r="M82" s="118">
        <f t="shared" si="47"/>
        <v>15.271000000000001</v>
      </c>
      <c r="N82" s="119">
        <f t="shared" si="48"/>
        <v>1.6018157075432569</v>
      </c>
      <c r="O82" s="119">
        <f t="shared" si="49"/>
        <v>34.864211017268666</v>
      </c>
      <c r="P82" s="228">
        <f t="shared" si="50"/>
        <v>64</v>
      </c>
      <c r="Q82" s="229">
        <f t="shared" si="51"/>
        <v>162</v>
      </c>
      <c r="R82" s="229">
        <f t="shared" si="52"/>
        <v>3526</v>
      </c>
      <c r="T82">
        <v>506</v>
      </c>
      <c r="U82">
        <v>6338</v>
      </c>
      <c r="V82" t="s">
        <v>361</v>
      </c>
      <c r="W82">
        <v>10113.522999999999</v>
      </c>
      <c r="X82">
        <v>5398.0519999999997</v>
      </c>
      <c r="Y82">
        <v>1.8740000000000001</v>
      </c>
      <c r="Z82">
        <v>15.271000000000001</v>
      </c>
      <c r="AA82">
        <v>623.47042199999999</v>
      </c>
      <c r="AB82">
        <v>11.414322</v>
      </c>
      <c r="AC82">
        <v>237.991803</v>
      </c>
      <c r="AD82" s="1">
        <v>2258</v>
      </c>
      <c r="AE82">
        <v>162</v>
      </c>
      <c r="AF82">
        <v>3526</v>
      </c>
      <c r="AG82">
        <v>80</v>
      </c>
      <c r="AH82">
        <v>16.221335</v>
      </c>
      <c r="AI82">
        <v>8465.2000000000007</v>
      </c>
      <c r="AJ82">
        <v>0</v>
      </c>
      <c r="AK82">
        <v>64</v>
      </c>
      <c r="AL82">
        <v>15533</v>
      </c>
      <c r="AM82" t="s">
        <v>362</v>
      </c>
      <c r="AN82" t="s">
        <v>635</v>
      </c>
      <c r="AO82">
        <v>6379.6390000000001</v>
      </c>
      <c r="AR82" t="s">
        <v>117</v>
      </c>
      <c r="AS82" t="s">
        <v>120</v>
      </c>
      <c r="AT82" t="s">
        <v>406</v>
      </c>
      <c r="AU82" t="s">
        <v>361</v>
      </c>
      <c r="AV82" t="s">
        <v>48</v>
      </c>
      <c r="AW82">
        <v>10</v>
      </c>
      <c r="BB82">
        <v>0.8159931745529605</v>
      </c>
      <c r="BC82" t="s">
        <v>67</v>
      </c>
      <c r="BF82" t="s">
        <v>117</v>
      </c>
      <c r="BG82" t="s">
        <v>120</v>
      </c>
      <c r="BH82" t="s">
        <v>361</v>
      </c>
      <c r="BI82">
        <v>6338</v>
      </c>
      <c r="BJ82">
        <v>10</v>
      </c>
      <c r="BK82" t="s">
        <v>406</v>
      </c>
      <c r="BL82" t="s">
        <v>230</v>
      </c>
      <c r="BM82">
        <v>0.8159931745529605</v>
      </c>
      <c r="BN82" t="s">
        <v>67</v>
      </c>
      <c r="BO82" t="s">
        <v>181</v>
      </c>
      <c r="BP82">
        <v>10113.522999999999</v>
      </c>
    </row>
    <row r="83" spans="1:68" ht="16.5" x14ac:dyDescent="0.25">
      <c r="A83" s="125" t="str">
        <f t="shared" si="36"/>
        <v>도영운수</v>
      </c>
      <c r="B83" s="126" t="str">
        <f t="shared" si="35"/>
        <v>전영화</v>
      </c>
      <c r="C83" s="127" t="str">
        <f t="shared" si="37"/>
        <v>F</v>
      </c>
      <c r="D83" s="128">
        <f t="shared" si="38"/>
        <v>0.71625000000000005</v>
      </c>
      <c r="E83" s="129">
        <f t="shared" si="39"/>
        <v>1178</v>
      </c>
      <c r="F83" s="252" t="str">
        <f t="shared" si="40"/>
        <v>65-1</v>
      </c>
      <c r="G83" s="130" t="str">
        <f t="shared" si="41"/>
        <v>71바5891</v>
      </c>
      <c r="H83" s="131">
        <f t="shared" si="42"/>
        <v>1</v>
      </c>
      <c r="I83" s="132">
        <f t="shared" si="43"/>
        <v>2091.9119999999998</v>
      </c>
      <c r="J83" s="133">
        <f t="shared" si="44"/>
        <v>1.1747704458392863E-2</v>
      </c>
      <c r="K83" s="133">
        <f t="shared" si="45"/>
        <v>0.34307357530284693</v>
      </c>
      <c r="L83" s="133">
        <f t="shared" si="46"/>
        <v>0.17304743220556124</v>
      </c>
      <c r="M83" s="134">
        <f t="shared" si="47"/>
        <v>16.934999999999999</v>
      </c>
      <c r="N83" s="135">
        <f t="shared" si="48"/>
        <v>0.66924421294968439</v>
      </c>
      <c r="O83" s="135">
        <f t="shared" si="49"/>
        <v>36.52161276382563</v>
      </c>
      <c r="P83" s="226">
        <f t="shared" si="50"/>
        <v>1</v>
      </c>
      <c r="Q83" s="227">
        <f t="shared" si="51"/>
        <v>14</v>
      </c>
      <c r="R83" s="227">
        <f t="shared" si="52"/>
        <v>764</v>
      </c>
      <c r="T83">
        <v>506</v>
      </c>
      <c r="U83">
        <v>1178</v>
      </c>
      <c r="V83" t="s">
        <v>636</v>
      </c>
      <c r="W83">
        <v>2091.9119999999998</v>
      </c>
      <c r="X83">
        <v>1216.7449999999999</v>
      </c>
      <c r="Y83">
        <v>1.7190000000000001</v>
      </c>
      <c r="Z83">
        <v>16.934999999999999</v>
      </c>
      <c r="AA83">
        <v>130.02301900000001</v>
      </c>
      <c r="AB83">
        <v>1.5274719999999999</v>
      </c>
      <c r="AC83">
        <v>44.607461999999998</v>
      </c>
      <c r="AD83" s="1">
        <v>362</v>
      </c>
      <c r="AE83">
        <v>14</v>
      </c>
      <c r="AF83">
        <v>764</v>
      </c>
      <c r="AG83">
        <v>75</v>
      </c>
      <c r="AH83">
        <v>16.088781000000001</v>
      </c>
      <c r="AI83">
        <v>880.4</v>
      </c>
      <c r="AJ83">
        <v>0</v>
      </c>
      <c r="AK83">
        <v>1</v>
      </c>
      <c r="AL83">
        <v>15</v>
      </c>
      <c r="AM83" t="s">
        <v>637</v>
      </c>
      <c r="AN83" t="s">
        <v>638</v>
      </c>
      <c r="AO83">
        <v>2091.9119999999998</v>
      </c>
      <c r="AR83" t="s">
        <v>117</v>
      </c>
      <c r="AS83" t="s">
        <v>122</v>
      </c>
      <c r="AT83" t="s">
        <v>526</v>
      </c>
      <c r="AU83" t="s">
        <v>636</v>
      </c>
      <c r="AV83" t="s">
        <v>48</v>
      </c>
      <c r="AW83">
        <v>1</v>
      </c>
      <c r="BB83">
        <v>0.71625000000000005</v>
      </c>
      <c r="BC83" t="s">
        <v>70</v>
      </c>
      <c r="BF83" t="s">
        <v>117</v>
      </c>
      <c r="BG83" t="s">
        <v>122</v>
      </c>
      <c r="BH83" t="s">
        <v>636</v>
      </c>
      <c r="BI83">
        <v>1178</v>
      </c>
      <c r="BJ83">
        <v>1</v>
      </c>
      <c r="BK83" t="s">
        <v>526</v>
      </c>
      <c r="BL83" t="s">
        <v>176</v>
      </c>
      <c r="BM83">
        <v>0.71625000000000005</v>
      </c>
      <c r="BN83" t="s">
        <v>70</v>
      </c>
      <c r="BO83" t="s">
        <v>191</v>
      </c>
      <c r="BP83">
        <v>2091.9119999999998</v>
      </c>
    </row>
    <row r="84" spans="1:68" ht="16.5" x14ac:dyDescent="0.25">
      <c r="A84" s="109" t="str">
        <f t="shared" si="36"/>
        <v>도영운수</v>
      </c>
      <c r="B84" s="110" t="str">
        <f t="shared" si="35"/>
        <v>전용범</v>
      </c>
      <c r="C84" s="111" t="str">
        <f t="shared" si="37"/>
        <v>D</v>
      </c>
      <c r="D84" s="112">
        <f t="shared" si="38"/>
        <v>0.83583333333333332</v>
      </c>
      <c r="E84" s="113">
        <f t="shared" si="39"/>
        <v>3218</v>
      </c>
      <c r="F84" s="253" t="str">
        <f t="shared" si="40"/>
        <v>65-1</v>
      </c>
      <c r="G84" s="114" t="str">
        <f t="shared" si="41"/>
        <v>71바5889</v>
      </c>
      <c r="H84" s="115">
        <f t="shared" si="42"/>
        <v>1</v>
      </c>
      <c r="I84" s="116">
        <f t="shared" si="43"/>
        <v>2193.9299999999998</v>
      </c>
      <c r="J84" s="117">
        <f t="shared" si="44"/>
        <v>1.6230842907209456E-2</v>
      </c>
      <c r="K84" s="117">
        <f t="shared" si="45"/>
        <v>0.38076162083171627</v>
      </c>
      <c r="L84" s="117">
        <f t="shared" si="46"/>
        <v>0.17411676762704373</v>
      </c>
      <c r="M84" s="118">
        <f t="shared" si="47"/>
        <v>13.542999999999999</v>
      </c>
      <c r="N84" s="119">
        <f t="shared" si="48"/>
        <v>9.116061132305954E-2</v>
      </c>
      <c r="O84" s="119">
        <f t="shared" si="49"/>
        <v>15.314982702274003</v>
      </c>
      <c r="P84" s="228">
        <f t="shared" si="50"/>
        <v>9</v>
      </c>
      <c r="Q84" s="229">
        <f t="shared" si="51"/>
        <v>2</v>
      </c>
      <c r="R84" s="229">
        <f t="shared" si="52"/>
        <v>336</v>
      </c>
      <c r="T84">
        <v>506</v>
      </c>
      <c r="U84">
        <v>3218</v>
      </c>
      <c r="V84" t="s">
        <v>363</v>
      </c>
      <c r="W84">
        <v>2193.9299999999998</v>
      </c>
      <c r="X84">
        <v>1093.732</v>
      </c>
      <c r="Y84">
        <v>2.0059999999999998</v>
      </c>
      <c r="Z84">
        <v>13.542999999999999</v>
      </c>
      <c r="AA84">
        <v>145.691078</v>
      </c>
      <c r="AB84">
        <v>2.3646889999999998</v>
      </c>
      <c r="AC84">
        <v>55.473571</v>
      </c>
      <c r="AD84" s="1">
        <v>382</v>
      </c>
      <c r="AE84">
        <v>2</v>
      </c>
      <c r="AF84">
        <v>336</v>
      </c>
      <c r="AG84">
        <v>71</v>
      </c>
      <c r="AH84">
        <v>15.05878</v>
      </c>
      <c r="AI84">
        <v>1728</v>
      </c>
      <c r="AJ84">
        <v>0</v>
      </c>
      <c r="AK84">
        <v>9</v>
      </c>
      <c r="AL84">
        <v>1326</v>
      </c>
      <c r="AM84" t="s">
        <v>364</v>
      </c>
      <c r="AN84" t="s">
        <v>639</v>
      </c>
      <c r="AO84">
        <v>2193.9299999999998</v>
      </c>
      <c r="AR84" t="s">
        <v>117</v>
      </c>
      <c r="AS84" t="s">
        <v>122</v>
      </c>
      <c r="AT84" t="s">
        <v>244</v>
      </c>
      <c r="AU84" t="s">
        <v>363</v>
      </c>
      <c r="AV84" t="s">
        <v>48</v>
      </c>
      <c r="AW84">
        <v>1</v>
      </c>
      <c r="BB84">
        <v>0.83583333333333332</v>
      </c>
      <c r="BC84" t="s">
        <v>67</v>
      </c>
      <c r="BF84" t="s">
        <v>117</v>
      </c>
      <c r="BG84" t="s">
        <v>122</v>
      </c>
      <c r="BH84" t="s">
        <v>363</v>
      </c>
      <c r="BI84">
        <v>3218</v>
      </c>
      <c r="BJ84">
        <v>1</v>
      </c>
      <c r="BK84" t="s">
        <v>244</v>
      </c>
      <c r="BL84" t="s">
        <v>176</v>
      </c>
      <c r="BM84">
        <v>0.83583333333333332</v>
      </c>
      <c r="BN84" t="s">
        <v>67</v>
      </c>
      <c r="BO84" t="s">
        <v>181</v>
      </c>
      <c r="BP84">
        <v>2193.9299999999998</v>
      </c>
    </row>
    <row r="85" spans="1:68" ht="16.5" x14ac:dyDescent="0.25">
      <c r="A85" s="125" t="str">
        <f t="shared" si="36"/>
        <v>도영운수</v>
      </c>
      <c r="B85" s="126" t="str">
        <f t="shared" si="35"/>
        <v>정국채</v>
      </c>
      <c r="C85" s="127" t="str">
        <f t="shared" si="37"/>
        <v>F</v>
      </c>
      <c r="D85" s="128">
        <f t="shared" si="38"/>
        <v>0.73916666666666675</v>
      </c>
      <c r="E85" s="129">
        <f t="shared" si="39"/>
        <v>9974</v>
      </c>
      <c r="F85" s="252" t="str">
        <f t="shared" si="40"/>
        <v>65-1</v>
      </c>
      <c r="G85" s="130" t="str">
        <f t="shared" si="41"/>
        <v>71바5883</v>
      </c>
      <c r="H85" s="131">
        <f t="shared" si="42"/>
        <v>1</v>
      </c>
      <c r="I85" s="132">
        <f t="shared" si="43"/>
        <v>2200.6289999999999</v>
      </c>
      <c r="J85" s="133">
        <f t="shared" si="44"/>
        <v>5.4539466190586562E-2</v>
      </c>
      <c r="K85" s="133">
        <f t="shared" si="45"/>
        <v>0.35917179073135114</v>
      </c>
      <c r="L85" s="133">
        <f t="shared" si="46"/>
        <v>0.2199371179785416</v>
      </c>
      <c r="M85" s="134">
        <f t="shared" si="47"/>
        <v>13.967000000000001</v>
      </c>
      <c r="N85" s="135">
        <f t="shared" si="48"/>
        <v>1.1814803858351408</v>
      </c>
      <c r="O85" s="135">
        <f t="shared" si="49"/>
        <v>18.540153746951439</v>
      </c>
      <c r="P85" s="226">
        <f t="shared" si="50"/>
        <v>20</v>
      </c>
      <c r="Q85" s="227">
        <f t="shared" si="51"/>
        <v>26</v>
      </c>
      <c r="R85" s="227">
        <f t="shared" si="52"/>
        <v>408</v>
      </c>
      <c r="T85">
        <v>506</v>
      </c>
      <c r="U85">
        <v>9974</v>
      </c>
      <c r="V85" t="s">
        <v>466</v>
      </c>
      <c r="W85">
        <v>2200.6289999999999</v>
      </c>
      <c r="X85">
        <v>1240.269</v>
      </c>
      <c r="Y85">
        <v>1.774</v>
      </c>
      <c r="Z85">
        <v>13.967000000000001</v>
      </c>
      <c r="AA85">
        <v>160.408299</v>
      </c>
      <c r="AB85">
        <v>8.748583</v>
      </c>
      <c r="AC85">
        <v>57.614136000000002</v>
      </c>
      <c r="AD85" s="1">
        <v>484</v>
      </c>
      <c r="AE85">
        <v>26</v>
      </c>
      <c r="AF85">
        <v>408</v>
      </c>
      <c r="AG85">
        <v>72</v>
      </c>
      <c r="AH85">
        <v>13.718921999999999</v>
      </c>
      <c r="AI85">
        <v>1442</v>
      </c>
      <c r="AJ85">
        <v>0</v>
      </c>
      <c r="AK85">
        <v>20</v>
      </c>
      <c r="AL85">
        <v>7541</v>
      </c>
      <c r="AM85" t="s">
        <v>467</v>
      </c>
      <c r="AN85" t="s">
        <v>640</v>
      </c>
      <c r="AO85">
        <v>2200.6289999999999</v>
      </c>
      <c r="AR85" t="s">
        <v>117</v>
      </c>
      <c r="AS85" t="s">
        <v>122</v>
      </c>
      <c r="AT85" t="s">
        <v>243</v>
      </c>
      <c r="AU85" t="s">
        <v>466</v>
      </c>
      <c r="AV85" t="s">
        <v>48</v>
      </c>
      <c r="AW85">
        <v>1</v>
      </c>
      <c r="BB85">
        <v>0.73916666666666675</v>
      </c>
      <c r="BC85" t="s">
        <v>70</v>
      </c>
      <c r="BF85" t="s">
        <v>117</v>
      </c>
      <c r="BG85" t="s">
        <v>122</v>
      </c>
      <c r="BH85" t="s">
        <v>466</v>
      </c>
      <c r="BI85">
        <v>9974</v>
      </c>
      <c r="BJ85">
        <v>1</v>
      </c>
      <c r="BK85" t="s">
        <v>243</v>
      </c>
      <c r="BL85" t="s">
        <v>176</v>
      </c>
      <c r="BM85">
        <v>0.73916666666666675</v>
      </c>
      <c r="BN85" t="s">
        <v>70</v>
      </c>
      <c r="BO85" t="s">
        <v>191</v>
      </c>
      <c r="BP85">
        <v>2200.6289999999999</v>
      </c>
    </row>
    <row r="86" spans="1:68" ht="16.5" x14ac:dyDescent="0.25">
      <c r="A86" s="109" t="str">
        <f t="shared" si="36"/>
        <v>도영운수</v>
      </c>
      <c r="B86" s="110" t="str">
        <f t="shared" si="35"/>
        <v>정원</v>
      </c>
      <c r="C86" s="111" t="str">
        <f t="shared" si="37"/>
        <v>D</v>
      </c>
      <c r="D86" s="112">
        <f t="shared" si="38"/>
        <v>0.82269307264503733</v>
      </c>
      <c r="E86" s="113">
        <f t="shared" si="39"/>
        <v>864</v>
      </c>
      <c r="F86" s="253" t="str">
        <f t="shared" si="40"/>
        <v>523</v>
      </c>
      <c r="G86" s="114" t="str">
        <f t="shared" si="41"/>
        <v>70바3910</v>
      </c>
      <c r="H86" s="115">
        <f t="shared" si="42"/>
        <v>3</v>
      </c>
      <c r="I86" s="116">
        <f t="shared" si="43"/>
        <v>2003.6689999999999</v>
      </c>
      <c r="J86" s="117">
        <f t="shared" si="44"/>
        <v>2.3901435788281247E-3</v>
      </c>
      <c r="K86" s="117">
        <f t="shared" si="45"/>
        <v>0.33748716327897404</v>
      </c>
      <c r="L86" s="117">
        <f t="shared" si="46"/>
        <v>0.34586550972241425</v>
      </c>
      <c r="M86" s="118">
        <f t="shared" si="47"/>
        <v>13.042999999999999</v>
      </c>
      <c r="N86" s="119">
        <f t="shared" si="48"/>
        <v>9.790047535575809E-2</v>
      </c>
      <c r="O86" s="119">
        <f t="shared" si="49"/>
        <v>93.935506103849889</v>
      </c>
      <c r="P86" s="228">
        <f t="shared" si="50"/>
        <v>0</v>
      </c>
      <c r="Q86" s="229">
        <f t="shared" si="51"/>
        <v>2</v>
      </c>
      <c r="R86" s="229">
        <f t="shared" si="52"/>
        <v>1919</v>
      </c>
      <c r="T86">
        <v>506</v>
      </c>
      <c r="U86">
        <v>864</v>
      </c>
      <c r="V86" t="s">
        <v>365</v>
      </c>
      <c r="W86">
        <v>2042.8910000000001</v>
      </c>
      <c r="X86">
        <v>1077.5229999999999</v>
      </c>
      <c r="Y86">
        <v>1.8959999999999999</v>
      </c>
      <c r="Z86">
        <v>13.042999999999999</v>
      </c>
      <c r="AA86">
        <v>121.435801</v>
      </c>
      <c r="AB86">
        <v>0.29024899999999998</v>
      </c>
      <c r="AC86">
        <v>40.983024</v>
      </c>
      <c r="AD86" s="1">
        <v>693</v>
      </c>
      <c r="AE86">
        <v>2</v>
      </c>
      <c r="AF86">
        <v>1919</v>
      </c>
      <c r="AG86">
        <v>80</v>
      </c>
      <c r="AH86">
        <v>16.822806</v>
      </c>
      <c r="AI86">
        <v>789.6</v>
      </c>
      <c r="AJ86">
        <v>0</v>
      </c>
      <c r="AK86">
        <v>0</v>
      </c>
      <c r="AL86">
        <v>0</v>
      </c>
      <c r="AM86" t="s">
        <v>366</v>
      </c>
      <c r="AN86" t="s">
        <v>641</v>
      </c>
      <c r="AO86">
        <v>1744.0319999999999</v>
      </c>
      <c r="AR86" t="s">
        <v>117</v>
      </c>
      <c r="AS86" t="s">
        <v>119</v>
      </c>
      <c r="AT86" t="s">
        <v>215</v>
      </c>
      <c r="AU86" t="s">
        <v>365</v>
      </c>
      <c r="AV86" t="s">
        <v>48</v>
      </c>
      <c r="AW86">
        <v>3</v>
      </c>
      <c r="BB86">
        <v>0.82269307264503733</v>
      </c>
      <c r="BC86" t="s">
        <v>67</v>
      </c>
      <c r="BF86" t="s">
        <v>117</v>
      </c>
      <c r="BG86" t="s">
        <v>119</v>
      </c>
      <c r="BH86" t="s">
        <v>365</v>
      </c>
      <c r="BI86">
        <v>864</v>
      </c>
      <c r="BJ86">
        <v>3</v>
      </c>
      <c r="BK86" t="s">
        <v>215</v>
      </c>
      <c r="BL86" t="s">
        <v>519</v>
      </c>
      <c r="BM86">
        <v>0.82269307264503733</v>
      </c>
      <c r="BN86" t="s">
        <v>67</v>
      </c>
      <c r="BO86" t="s">
        <v>181</v>
      </c>
      <c r="BP86">
        <v>2003.6689999999999</v>
      </c>
    </row>
    <row r="87" spans="1:68" ht="16.5" x14ac:dyDescent="0.25">
      <c r="A87" s="125" t="str">
        <f t="shared" ref="A87:A98" si="53">BF87</f>
        <v>도영운수</v>
      </c>
      <c r="B87" s="126" t="str">
        <f t="shared" si="35"/>
        <v>정정훈</v>
      </c>
      <c r="C87" s="127" t="str">
        <f t="shared" ref="C87:C98" si="54">BN87</f>
        <v>D</v>
      </c>
      <c r="D87" s="128">
        <f t="shared" ref="D87:D98" si="55">BM87</f>
        <v>0.81367052949920304</v>
      </c>
      <c r="E87" s="129">
        <f t="shared" ref="E87:E98" si="56">U87</f>
        <v>3787</v>
      </c>
      <c r="F87" s="252" t="str">
        <f t="shared" ref="F87:F98" si="57">BG87</f>
        <v>523</v>
      </c>
      <c r="G87" s="130" t="str">
        <f t="shared" ref="G87:G98" si="58">BK87</f>
        <v>71바5862</v>
      </c>
      <c r="H87" s="131">
        <f t="shared" ref="H87:H98" si="59">BJ87</f>
        <v>9</v>
      </c>
      <c r="I87" s="132">
        <f t="shared" ref="I87:I98" si="60">BP87</f>
        <v>2157.3879999999999</v>
      </c>
      <c r="J87" s="133">
        <f t="shared" ref="J87:J98" si="61">AB87/AA87</f>
        <v>1.0291822031004216E-2</v>
      </c>
      <c r="K87" s="133">
        <f t="shared" ref="K87:K98" si="62">AC87/AA87</f>
        <v>0.3807565681522323</v>
      </c>
      <c r="L87" s="133">
        <f t="shared" ref="L87:L98" si="63">AD87/I87</f>
        <v>0.29989969351827306</v>
      </c>
      <c r="M87" s="134">
        <f t="shared" ref="M87:M98" si="64">Z87</f>
        <v>15.145</v>
      </c>
      <c r="N87" s="135">
        <f t="shared" ref="N87:N98" si="65">AE87*100/W87</f>
        <v>1.3442181007774217</v>
      </c>
      <c r="O87" s="135">
        <f t="shared" ref="O87:O98" si="66">AF87*100/W87</f>
        <v>19.18987219730526</v>
      </c>
      <c r="P87" s="226">
        <f t="shared" ref="P87:P98" si="67">AK87</f>
        <v>9</v>
      </c>
      <c r="Q87" s="227">
        <f t="shared" ref="Q87:Q98" si="68">AE87</f>
        <v>29</v>
      </c>
      <c r="R87" s="227">
        <f t="shared" ref="R87:R98" si="69">AF87</f>
        <v>414</v>
      </c>
      <c r="T87">
        <v>506</v>
      </c>
      <c r="U87">
        <v>3787</v>
      </c>
      <c r="V87" t="s">
        <v>416</v>
      </c>
      <c r="W87">
        <v>2157.3879999999999</v>
      </c>
      <c r="X87">
        <v>1047.8219999999999</v>
      </c>
      <c r="Y87">
        <v>2.0590000000000002</v>
      </c>
      <c r="Z87">
        <v>15.145</v>
      </c>
      <c r="AA87">
        <v>142.53190499999999</v>
      </c>
      <c r="AB87">
        <v>1.4669129999999999</v>
      </c>
      <c r="AC87">
        <v>54.269959</v>
      </c>
      <c r="AD87" s="1">
        <v>647</v>
      </c>
      <c r="AE87">
        <v>29</v>
      </c>
      <c r="AF87">
        <v>414</v>
      </c>
      <c r="AG87">
        <v>72</v>
      </c>
      <c r="AH87">
        <v>15.136176000000001</v>
      </c>
      <c r="AI87">
        <v>342.8</v>
      </c>
      <c r="AJ87">
        <v>0</v>
      </c>
      <c r="AK87">
        <v>9</v>
      </c>
      <c r="AL87">
        <v>1250</v>
      </c>
      <c r="AM87" t="s">
        <v>417</v>
      </c>
      <c r="AN87" t="s">
        <v>642</v>
      </c>
      <c r="AO87">
        <v>609.89</v>
      </c>
      <c r="AR87" t="s">
        <v>117</v>
      </c>
      <c r="AS87" t="s">
        <v>119</v>
      </c>
      <c r="AT87" t="s">
        <v>219</v>
      </c>
      <c r="AU87" t="s">
        <v>416</v>
      </c>
      <c r="AV87" t="s">
        <v>48</v>
      </c>
      <c r="AW87">
        <v>9</v>
      </c>
      <c r="BB87">
        <v>0.81367052949920304</v>
      </c>
      <c r="BC87" t="s">
        <v>67</v>
      </c>
      <c r="BF87" t="s">
        <v>117</v>
      </c>
      <c r="BG87" t="s">
        <v>119</v>
      </c>
      <c r="BH87" t="s">
        <v>416</v>
      </c>
      <c r="BI87">
        <v>3787</v>
      </c>
      <c r="BJ87">
        <v>9</v>
      </c>
      <c r="BK87" t="s">
        <v>219</v>
      </c>
      <c r="BL87" t="s">
        <v>215</v>
      </c>
      <c r="BM87">
        <v>0.81367052949920304</v>
      </c>
      <c r="BN87" t="s">
        <v>67</v>
      </c>
      <c r="BO87" t="s">
        <v>181</v>
      </c>
      <c r="BP87">
        <v>2157.3879999999999</v>
      </c>
    </row>
    <row r="88" spans="1:68" ht="16.5" x14ac:dyDescent="0.25">
      <c r="A88" s="109" t="str">
        <f t="shared" si="53"/>
        <v>도영운수</v>
      </c>
      <c r="B88" s="110" t="str">
        <f t="shared" si="35"/>
        <v>정진권</v>
      </c>
      <c r="C88" s="111" t="str">
        <f t="shared" si="54"/>
        <v>D</v>
      </c>
      <c r="D88" s="112">
        <f t="shared" si="55"/>
        <v>0.80631926152674283</v>
      </c>
      <c r="E88" s="113">
        <f t="shared" si="56"/>
        <v>6998</v>
      </c>
      <c r="F88" s="253" t="str">
        <f t="shared" si="57"/>
        <v>35</v>
      </c>
      <c r="G88" s="114" t="str">
        <f t="shared" si="58"/>
        <v>71바5852</v>
      </c>
      <c r="H88" s="115">
        <f t="shared" si="59"/>
        <v>2</v>
      </c>
      <c r="I88" s="116">
        <f t="shared" si="60"/>
        <v>2867.2170000000001</v>
      </c>
      <c r="J88" s="117">
        <f t="shared" si="61"/>
        <v>1.8978793030741188E-2</v>
      </c>
      <c r="K88" s="117">
        <f t="shared" si="62"/>
        <v>0.38302112462977705</v>
      </c>
      <c r="L88" s="117">
        <f t="shared" si="63"/>
        <v>0.17822159955106293</v>
      </c>
      <c r="M88" s="118">
        <f t="shared" si="64"/>
        <v>13.755000000000001</v>
      </c>
      <c r="N88" s="119">
        <f t="shared" si="65"/>
        <v>0.139508101409834</v>
      </c>
      <c r="O88" s="119">
        <f t="shared" si="66"/>
        <v>21.414493566409519</v>
      </c>
      <c r="P88" s="228">
        <f t="shared" si="67"/>
        <v>36</v>
      </c>
      <c r="Q88" s="229">
        <f t="shared" si="68"/>
        <v>4</v>
      </c>
      <c r="R88" s="229">
        <f t="shared" si="69"/>
        <v>614</v>
      </c>
      <c r="T88">
        <v>506</v>
      </c>
      <c r="U88">
        <v>6998</v>
      </c>
      <c r="V88" t="s">
        <v>367</v>
      </c>
      <c r="W88">
        <v>2867.2170000000001</v>
      </c>
      <c r="X88">
        <v>1376.6479999999999</v>
      </c>
      <c r="Y88">
        <v>2.0830000000000002</v>
      </c>
      <c r="Z88">
        <v>13.755000000000001</v>
      </c>
      <c r="AA88">
        <v>179.23357899999999</v>
      </c>
      <c r="AB88">
        <v>3.401637</v>
      </c>
      <c r="AC88">
        <v>68.650246999999993</v>
      </c>
      <c r="AD88" s="1">
        <v>511</v>
      </c>
      <c r="AE88">
        <v>4</v>
      </c>
      <c r="AF88">
        <v>614</v>
      </c>
      <c r="AG88">
        <v>78</v>
      </c>
      <c r="AH88">
        <v>15.997097</v>
      </c>
      <c r="AI88">
        <v>2076.1999999999998</v>
      </c>
      <c r="AJ88">
        <v>0</v>
      </c>
      <c r="AK88">
        <v>36</v>
      </c>
      <c r="AL88">
        <v>12537</v>
      </c>
      <c r="AM88" t="s">
        <v>368</v>
      </c>
      <c r="AN88" t="s">
        <v>643</v>
      </c>
      <c r="AO88">
        <v>2644.6469999999999</v>
      </c>
      <c r="AR88" t="s">
        <v>117</v>
      </c>
      <c r="AS88" t="s">
        <v>118</v>
      </c>
      <c r="AT88" t="s">
        <v>199</v>
      </c>
      <c r="AU88" t="s">
        <v>367</v>
      </c>
      <c r="AV88" t="s">
        <v>48</v>
      </c>
      <c r="AW88">
        <v>2</v>
      </c>
      <c r="BB88">
        <v>0.80631926152674283</v>
      </c>
      <c r="BC88" t="s">
        <v>67</v>
      </c>
      <c r="BF88" t="s">
        <v>117</v>
      </c>
      <c r="BG88" t="s">
        <v>118</v>
      </c>
      <c r="BH88" t="s">
        <v>367</v>
      </c>
      <c r="BI88">
        <v>6998</v>
      </c>
      <c r="BJ88">
        <v>2</v>
      </c>
      <c r="BK88" t="s">
        <v>199</v>
      </c>
      <c r="BL88" t="s">
        <v>201</v>
      </c>
      <c r="BM88">
        <v>0.80631926152674283</v>
      </c>
      <c r="BN88" t="s">
        <v>67</v>
      </c>
      <c r="BO88" t="s">
        <v>181</v>
      </c>
      <c r="BP88">
        <v>2867.2170000000001</v>
      </c>
    </row>
    <row r="89" spans="1:68" ht="16.5" x14ac:dyDescent="0.25">
      <c r="A89" s="125" t="str">
        <f t="shared" si="53"/>
        <v>도영운수</v>
      </c>
      <c r="B89" s="126" t="str">
        <f t="shared" si="35"/>
        <v>정해원</v>
      </c>
      <c r="C89" s="127" t="str">
        <f t="shared" si="54"/>
        <v>F</v>
      </c>
      <c r="D89" s="128">
        <f t="shared" si="55"/>
        <v>0.73500629664340833</v>
      </c>
      <c r="E89" s="129">
        <f t="shared" si="56"/>
        <v>469</v>
      </c>
      <c r="F89" s="252" t="str">
        <f t="shared" si="57"/>
        <v>523</v>
      </c>
      <c r="G89" s="130" t="str">
        <f t="shared" si="58"/>
        <v>70바3901</v>
      </c>
      <c r="H89" s="131">
        <f t="shared" si="59"/>
        <v>8</v>
      </c>
      <c r="I89" s="132">
        <f t="shared" si="60"/>
        <v>1205.7270000000001</v>
      </c>
      <c r="J89" s="133">
        <f t="shared" si="61"/>
        <v>2.0438322193767733E-2</v>
      </c>
      <c r="K89" s="133">
        <f t="shared" si="62"/>
        <v>0.40353130511102725</v>
      </c>
      <c r="L89" s="133">
        <f t="shared" si="63"/>
        <v>0.34004380759491987</v>
      </c>
      <c r="M89" s="134">
        <f t="shared" si="64"/>
        <v>17.108000000000001</v>
      </c>
      <c r="N89" s="135">
        <f t="shared" si="65"/>
        <v>1.16112519666558</v>
      </c>
      <c r="O89" s="135">
        <f t="shared" si="66"/>
        <v>62.451948077798704</v>
      </c>
      <c r="P89" s="226">
        <f t="shared" si="67"/>
        <v>8</v>
      </c>
      <c r="Q89" s="227">
        <f t="shared" si="68"/>
        <v>14</v>
      </c>
      <c r="R89" s="227">
        <f t="shared" si="69"/>
        <v>753</v>
      </c>
      <c r="T89">
        <v>506</v>
      </c>
      <c r="U89">
        <v>469</v>
      </c>
      <c r="V89" t="s">
        <v>401</v>
      </c>
      <c r="W89">
        <v>1205.7270000000001</v>
      </c>
      <c r="X89">
        <v>614.54</v>
      </c>
      <c r="Y89">
        <v>1.962</v>
      </c>
      <c r="Z89">
        <v>17.108000000000001</v>
      </c>
      <c r="AA89">
        <v>83.393586999999997</v>
      </c>
      <c r="AB89">
        <v>1.7044250000000001</v>
      </c>
      <c r="AC89">
        <v>33.651922999999996</v>
      </c>
      <c r="AD89" s="1">
        <v>410</v>
      </c>
      <c r="AE89">
        <v>14</v>
      </c>
      <c r="AF89">
        <v>753</v>
      </c>
      <c r="AG89">
        <v>76</v>
      </c>
      <c r="AH89">
        <v>14.458270000000001</v>
      </c>
      <c r="AI89">
        <v>741.9</v>
      </c>
      <c r="AJ89">
        <v>0</v>
      </c>
      <c r="AK89">
        <v>8</v>
      </c>
      <c r="AL89">
        <v>1480</v>
      </c>
      <c r="AM89" t="s">
        <v>402</v>
      </c>
      <c r="AN89" t="s">
        <v>644</v>
      </c>
      <c r="AO89">
        <v>274.53899999999999</v>
      </c>
      <c r="AR89" t="s">
        <v>117</v>
      </c>
      <c r="AS89" t="s">
        <v>119</v>
      </c>
      <c r="AT89" t="s">
        <v>210</v>
      </c>
      <c r="AU89" t="s">
        <v>401</v>
      </c>
      <c r="AV89" t="s">
        <v>48</v>
      </c>
      <c r="AW89">
        <v>8</v>
      </c>
      <c r="BB89">
        <v>0.73500629664340833</v>
      </c>
      <c r="BC89" t="s">
        <v>70</v>
      </c>
      <c r="BF89" t="s">
        <v>117</v>
      </c>
      <c r="BG89" t="s">
        <v>119</v>
      </c>
      <c r="BH89" t="s">
        <v>401</v>
      </c>
      <c r="BI89">
        <v>469</v>
      </c>
      <c r="BJ89">
        <v>8</v>
      </c>
      <c r="BK89" t="s">
        <v>210</v>
      </c>
      <c r="BL89" t="s">
        <v>252</v>
      </c>
      <c r="BM89">
        <v>0.73500629664340833</v>
      </c>
      <c r="BN89" t="s">
        <v>70</v>
      </c>
      <c r="BO89" t="s">
        <v>191</v>
      </c>
      <c r="BP89">
        <v>1205.7270000000001</v>
      </c>
    </row>
    <row r="90" spans="1:68" ht="16.5" x14ac:dyDescent="0.25">
      <c r="A90" s="109" t="str">
        <f t="shared" si="53"/>
        <v>도영운수</v>
      </c>
      <c r="B90" s="110" t="str">
        <f t="shared" si="35"/>
        <v>정현수</v>
      </c>
      <c r="C90" s="111" t="str">
        <f t="shared" si="54"/>
        <v>D</v>
      </c>
      <c r="D90" s="112">
        <f t="shared" si="55"/>
        <v>0.80023507618842471</v>
      </c>
      <c r="E90" s="113">
        <f t="shared" si="56"/>
        <v>5970</v>
      </c>
      <c r="F90" s="253" t="str">
        <f t="shared" si="57"/>
        <v>65</v>
      </c>
      <c r="G90" s="114" t="str">
        <f t="shared" si="58"/>
        <v>71바5878</v>
      </c>
      <c r="H90" s="115">
        <f t="shared" si="59"/>
        <v>8</v>
      </c>
      <c r="I90" s="116">
        <f t="shared" si="60"/>
        <v>5810.0589999999993</v>
      </c>
      <c r="J90" s="117">
        <f t="shared" si="61"/>
        <v>2.0516010724602702E-2</v>
      </c>
      <c r="K90" s="117">
        <f t="shared" si="62"/>
        <v>0.38033487181243231</v>
      </c>
      <c r="L90" s="117">
        <f t="shared" si="63"/>
        <v>0.17899990344332134</v>
      </c>
      <c r="M90" s="118">
        <f t="shared" si="64"/>
        <v>15.292999999999999</v>
      </c>
      <c r="N90" s="119">
        <f t="shared" si="65"/>
        <v>1.5743132315208994</v>
      </c>
      <c r="O90" s="119">
        <f t="shared" si="66"/>
        <v>72.863323258869457</v>
      </c>
      <c r="P90" s="228">
        <f t="shared" si="67"/>
        <v>373</v>
      </c>
      <c r="Q90" s="229">
        <f t="shared" si="68"/>
        <v>92</v>
      </c>
      <c r="R90" s="229">
        <f t="shared" si="69"/>
        <v>4258</v>
      </c>
      <c r="T90">
        <v>506</v>
      </c>
      <c r="U90">
        <v>5970</v>
      </c>
      <c r="V90" t="s">
        <v>369</v>
      </c>
      <c r="W90">
        <v>5843.8180000000002</v>
      </c>
      <c r="X90">
        <v>2971.1489999999999</v>
      </c>
      <c r="Y90">
        <v>1.9670000000000001</v>
      </c>
      <c r="Z90">
        <v>15.292999999999999</v>
      </c>
      <c r="AA90">
        <v>346.40574600000002</v>
      </c>
      <c r="AB90">
        <v>7.1068639999999998</v>
      </c>
      <c r="AC90">
        <v>131.75018499999999</v>
      </c>
      <c r="AD90" s="1">
        <v>1040</v>
      </c>
      <c r="AE90">
        <v>92</v>
      </c>
      <c r="AF90">
        <v>4258</v>
      </c>
      <c r="AG90">
        <v>80</v>
      </c>
      <c r="AH90">
        <v>16.869864</v>
      </c>
      <c r="AI90">
        <v>6783.9</v>
      </c>
      <c r="AJ90">
        <v>0</v>
      </c>
      <c r="AK90">
        <v>373</v>
      </c>
      <c r="AL90">
        <v>3757</v>
      </c>
      <c r="AM90" t="s">
        <v>370</v>
      </c>
      <c r="AN90" t="s">
        <v>645</v>
      </c>
      <c r="AO90">
        <v>4093.277</v>
      </c>
      <c r="AR90" t="s">
        <v>117</v>
      </c>
      <c r="AS90" t="s">
        <v>121</v>
      </c>
      <c r="AT90" t="s">
        <v>232</v>
      </c>
      <c r="AU90" t="s">
        <v>369</v>
      </c>
      <c r="AV90" t="s">
        <v>48</v>
      </c>
      <c r="AW90">
        <v>8</v>
      </c>
      <c r="BB90">
        <v>0.80023507618842471</v>
      </c>
      <c r="BC90" t="s">
        <v>67</v>
      </c>
      <c r="BF90" t="s">
        <v>117</v>
      </c>
      <c r="BG90" t="s">
        <v>121</v>
      </c>
      <c r="BH90" t="s">
        <v>369</v>
      </c>
      <c r="BI90">
        <v>5970</v>
      </c>
      <c r="BJ90">
        <v>8</v>
      </c>
      <c r="BK90" t="s">
        <v>232</v>
      </c>
      <c r="BL90" t="s">
        <v>197</v>
      </c>
      <c r="BM90">
        <v>0.80023507618842471</v>
      </c>
      <c r="BN90" t="s">
        <v>67</v>
      </c>
      <c r="BO90" t="s">
        <v>181</v>
      </c>
      <c r="BP90">
        <v>5810.0589999999993</v>
      </c>
    </row>
    <row r="91" spans="1:68" ht="16.5" x14ac:dyDescent="0.25">
      <c r="A91" s="125" t="str">
        <f t="shared" si="53"/>
        <v>도영운수</v>
      </c>
      <c r="B91" s="126" t="str">
        <f t="shared" si="35"/>
        <v>정흥복</v>
      </c>
      <c r="C91" s="127" t="str">
        <f t="shared" si="54"/>
        <v>B</v>
      </c>
      <c r="D91" s="128">
        <f t="shared" si="55"/>
        <v>0.92730769230769228</v>
      </c>
      <c r="E91" s="129">
        <f t="shared" si="56"/>
        <v>5480</v>
      </c>
      <c r="F91" s="252" t="str">
        <f t="shared" si="57"/>
        <v>35</v>
      </c>
      <c r="G91" s="130" t="str">
        <f t="shared" si="58"/>
        <v>71바5853</v>
      </c>
      <c r="H91" s="131">
        <f t="shared" si="59"/>
        <v>1</v>
      </c>
      <c r="I91" s="132">
        <f t="shared" si="60"/>
        <v>2300.6779999999999</v>
      </c>
      <c r="J91" s="133">
        <f t="shared" si="61"/>
        <v>1.281711278425665E-2</v>
      </c>
      <c r="K91" s="133">
        <f t="shared" si="62"/>
        <v>0.37283978862527828</v>
      </c>
      <c r="L91" s="133">
        <f t="shared" si="63"/>
        <v>0.21558862213660496</v>
      </c>
      <c r="M91" s="134">
        <f t="shared" si="64"/>
        <v>10.930999999999999</v>
      </c>
      <c r="N91" s="135">
        <f t="shared" si="65"/>
        <v>0</v>
      </c>
      <c r="O91" s="135">
        <f t="shared" si="66"/>
        <v>17.473110100587739</v>
      </c>
      <c r="P91" s="226">
        <f t="shared" si="67"/>
        <v>4</v>
      </c>
      <c r="Q91" s="227">
        <f t="shared" si="68"/>
        <v>0</v>
      </c>
      <c r="R91" s="227">
        <f t="shared" si="69"/>
        <v>402</v>
      </c>
      <c r="T91">
        <v>506</v>
      </c>
      <c r="U91">
        <v>5480</v>
      </c>
      <c r="V91" t="s">
        <v>371</v>
      </c>
      <c r="W91">
        <v>2300.6779999999999</v>
      </c>
      <c r="X91">
        <v>954.14</v>
      </c>
      <c r="Y91">
        <v>2.411</v>
      </c>
      <c r="Z91">
        <v>10.930999999999999</v>
      </c>
      <c r="AA91">
        <v>135.10414</v>
      </c>
      <c r="AB91">
        <v>1.7316450000000001</v>
      </c>
      <c r="AC91">
        <v>50.372199000000002</v>
      </c>
      <c r="AD91" s="1">
        <v>496</v>
      </c>
      <c r="AE91">
        <v>0</v>
      </c>
      <c r="AF91">
        <v>402</v>
      </c>
      <c r="AG91">
        <v>75</v>
      </c>
      <c r="AH91">
        <v>17.028922999999999</v>
      </c>
      <c r="AI91">
        <v>1798.8</v>
      </c>
      <c r="AJ91">
        <v>0</v>
      </c>
      <c r="AK91">
        <v>4</v>
      </c>
      <c r="AL91">
        <v>436</v>
      </c>
      <c r="AM91" t="s">
        <v>372</v>
      </c>
      <c r="AN91" t="s">
        <v>646</v>
      </c>
      <c r="AO91">
        <v>2300.6779999999999</v>
      </c>
      <c r="AR91" t="s">
        <v>117</v>
      </c>
      <c r="AS91" t="s">
        <v>118</v>
      </c>
      <c r="AT91" t="s">
        <v>200</v>
      </c>
      <c r="AU91" t="s">
        <v>371</v>
      </c>
      <c r="AV91" t="s">
        <v>48</v>
      </c>
      <c r="AW91">
        <v>1</v>
      </c>
      <c r="BB91">
        <v>0.92730769230769228</v>
      </c>
      <c r="BC91" t="s">
        <v>68</v>
      </c>
      <c r="BF91" t="s">
        <v>117</v>
      </c>
      <c r="BG91" t="s">
        <v>118</v>
      </c>
      <c r="BH91" t="s">
        <v>371</v>
      </c>
      <c r="BI91">
        <v>5480</v>
      </c>
      <c r="BJ91">
        <v>1</v>
      </c>
      <c r="BK91" t="s">
        <v>200</v>
      </c>
      <c r="BL91" t="s">
        <v>176</v>
      </c>
      <c r="BM91">
        <v>0.92730769230769228</v>
      </c>
      <c r="BN91" t="s">
        <v>68</v>
      </c>
      <c r="BO91" t="s">
        <v>177</v>
      </c>
      <c r="BP91">
        <v>2300.6779999999999</v>
      </c>
    </row>
    <row r="92" spans="1:68" ht="16.5" x14ac:dyDescent="0.25">
      <c r="A92" s="109" t="str">
        <f t="shared" si="53"/>
        <v>도영운수</v>
      </c>
      <c r="B92" s="110" t="str">
        <f t="shared" si="35"/>
        <v>조성오</v>
      </c>
      <c r="C92" s="111" t="str">
        <f t="shared" si="54"/>
        <v>S</v>
      </c>
      <c r="D92" s="112">
        <f t="shared" si="55"/>
        <v>1.1875</v>
      </c>
      <c r="E92" s="113">
        <f t="shared" si="56"/>
        <v>1742</v>
      </c>
      <c r="F92" s="253" t="str">
        <f t="shared" si="57"/>
        <v>65</v>
      </c>
      <c r="G92" s="114" t="str">
        <f t="shared" si="58"/>
        <v>75아1109</v>
      </c>
      <c r="H92" s="115">
        <f t="shared" si="59"/>
        <v>1</v>
      </c>
      <c r="I92" s="116">
        <f t="shared" si="60"/>
        <v>2416.172</v>
      </c>
      <c r="J92" s="117">
        <f t="shared" si="61"/>
        <v>3.0927754945341353E-3</v>
      </c>
      <c r="K92" s="117">
        <f t="shared" si="62"/>
        <v>0.34528015801755374</v>
      </c>
      <c r="L92" s="117">
        <f t="shared" si="63"/>
        <v>0.1701037840021323</v>
      </c>
      <c r="M92" s="118">
        <f t="shared" si="64"/>
        <v>11.073</v>
      </c>
      <c r="N92" s="119">
        <f t="shared" si="65"/>
        <v>4.1387781995652628E-2</v>
      </c>
      <c r="O92" s="119">
        <f t="shared" si="66"/>
        <v>4.6354315835130944</v>
      </c>
      <c r="P92" s="228">
        <f t="shared" si="67"/>
        <v>0</v>
      </c>
      <c r="Q92" s="229">
        <f t="shared" si="68"/>
        <v>1</v>
      </c>
      <c r="R92" s="229">
        <f t="shared" si="69"/>
        <v>112</v>
      </c>
      <c r="T92">
        <v>506</v>
      </c>
      <c r="U92">
        <v>1742</v>
      </c>
      <c r="V92" t="s">
        <v>418</v>
      </c>
      <c r="W92">
        <v>2416.172</v>
      </c>
      <c r="X92">
        <v>847.74800000000005</v>
      </c>
      <c r="Y92">
        <v>2.85</v>
      </c>
      <c r="Z92">
        <v>11.073</v>
      </c>
      <c r="AA92">
        <v>138.218568</v>
      </c>
      <c r="AB92">
        <v>0.427479</v>
      </c>
      <c r="AC92">
        <v>47.724128999999998</v>
      </c>
      <c r="AD92" s="1">
        <v>411</v>
      </c>
      <c r="AE92">
        <v>1</v>
      </c>
      <c r="AF92">
        <v>112</v>
      </c>
      <c r="AG92">
        <v>77</v>
      </c>
      <c r="AH92">
        <v>17.480806000000001</v>
      </c>
      <c r="AI92">
        <v>342.8</v>
      </c>
      <c r="AJ92">
        <v>0</v>
      </c>
      <c r="AK92">
        <v>0</v>
      </c>
      <c r="AL92">
        <v>0</v>
      </c>
      <c r="AM92" t="s">
        <v>419</v>
      </c>
      <c r="AN92" t="s">
        <v>647</v>
      </c>
      <c r="AO92">
        <v>2416.172</v>
      </c>
      <c r="AR92" t="s">
        <v>117</v>
      </c>
      <c r="AS92" t="s">
        <v>121</v>
      </c>
      <c r="AT92" t="s">
        <v>239</v>
      </c>
      <c r="AU92" t="s">
        <v>418</v>
      </c>
      <c r="AV92" t="s">
        <v>48</v>
      </c>
      <c r="AW92">
        <v>1</v>
      </c>
      <c r="BB92">
        <v>1.1875</v>
      </c>
      <c r="BC92" t="s">
        <v>71</v>
      </c>
      <c r="BF92" t="s">
        <v>117</v>
      </c>
      <c r="BG92" t="s">
        <v>121</v>
      </c>
      <c r="BH92" t="s">
        <v>418</v>
      </c>
      <c r="BI92">
        <v>1742</v>
      </c>
      <c r="BJ92">
        <v>1</v>
      </c>
      <c r="BK92" t="s">
        <v>239</v>
      </c>
      <c r="BL92" t="s">
        <v>176</v>
      </c>
      <c r="BM92">
        <v>1.1875</v>
      </c>
      <c r="BN92" t="s">
        <v>71</v>
      </c>
      <c r="BO92" t="s">
        <v>178</v>
      </c>
      <c r="BP92">
        <v>2416.172</v>
      </c>
    </row>
    <row r="93" spans="1:68" ht="16.5" x14ac:dyDescent="0.25">
      <c r="A93" s="125" t="str">
        <f t="shared" si="53"/>
        <v>도영운수</v>
      </c>
      <c r="B93" s="126" t="str">
        <f t="shared" si="35"/>
        <v>조성환</v>
      </c>
      <c r="C93" s="127" t="str">
        <f t="shared" si="54"/>
        <v>A</v>
      </c>
      <c r="D93" s="128">
        <f t="shared" si="55"/>
        <v>0.97576923076923072</v>
      </c>
      <c r="E93" s="129">
        <f t="shared" si="56"/>
        <v>8555</v>
      </c>
      <c r="F93" s="252" t="str">
        <f t="shared" si="57"/>
        <v>523</v>
      </c>
      <c r="G93" s="130" t="str">
        <f t="shared" si="58"/>
        <v>71바5894</v>
      </c>
      <c r="H93" s="131">
        <f t="shared" si="59"/>
        <v>1</v>
      </c>
      <c r="I93" s="132">
        <f t="shared" si="60"/>
        <v>2209.7350000000001</v>
      </c>
      <c r="J93" s="133">
        <f t="shared" si="61"/>
        <v>2.5479094677216081E-3</v>
      </c>
      <c r="K93" s="133">
        <f t="shared" si="62"/>
        <v>0.31868730824330144</v>
      </c>
      <c r="L93" s="133">
        <f t="shared" si="63"/>
        <v>0.10634759371598856</v>
      </c>
      <c r="M93" s="134">
        <f t="shared" si="64"/>
        <v>11.734</v>
      </c>
      <c r="N93" s="135">
        <f t="shared" si="65"/>
        <v>0</v>
      </c>
      <c r="O93" s="135">
        <f t="shared" si="66"/>
        <v>46.928704120629845</v>
      </c>
      <c r="P93" s="226">
        <f t="shared" si="67"/>
        <v>3</v>
      </c>
      <c r="Q93" s="227">
        <f t="shared" si="68"/>
        <v>0</v>
      </c>
      <c r="R93" s="227">
        <f t="shared" si="69"/>
        <v>1037</v>
      </c>
      <c r="T93">
        <v>506</v>
      </c>
      <c r="U93">
        <v>8555</v>
      </c>
      <c r="V93" t="s">
        <v>373</v>
      </c>
      <c r="W93">
        <v>2209.7350000000001</v>
      </c>
      <c r="X93">
        <v>870.89400000000001</v>
      </c>
      <c r="Y93">
        <v>2.5369999999999999</v>
      </c>
      <c r="Z93">
        <v>11.734</v>
      </c>
      <c r="AA93">
        <v>123.28774</v>
      </c>
      <c r="AB93">
        <v>0.31412600000000002</v>
      </c>
      <c r="AC93">
        <v>39.290238000000002</v>
      </c>
      <c r="AD93" s="1">
        <v>235</v>
      </c>
      <c r="AE93">
        <v>0</v>
      </c>
      <c r="AF93">
        <v>1037</v>
      </c>
      <c r="AG93">
        <v>66</v>
      </c>
      <c r="AH93">
        <v>17.923396</v>
      </c>
      <c r="AI93">
        <v>107.7</v>
      </c>
      <c r="AJ93">
        <v>0</v>
      </c>
      <c r="AK93">
        <v>3</v>
      </c>
      <c r="AL93">
        <v>81</v>
      </c>
      <c r="AM93" t="s">
        <v>374</v>
      </c>
      <c r="AN93" t="s">
        <v>648</v>
      </c>
      <c r="AO93">
        <v>2209.7350000000001</v>
      </c>
      <c r="AR93" t="s">
        <v>117</v>
      </c>
      <c r="AS93" t="s">
        <v>119</v>
      </c>
      <c r="AT93" t="s">
        <v>222</v>
      </c>
      <c r="AU93" t="s">
        <v>373</v>
      </c>
      <c r="AV93" t="s">
        <v>48</v>
      </c>
      <c r="AW93">
        <v>1</v>
      </c>
      <c r="BB93">
        <v>0.97576923076923072</v>
      </c>
      <c r="BC93" t="s">
        <v>66</v>
      </c>
      <c r="BF93" t="s">
        <v>117</v>
      </c>
      <c r="BG93" t="s">
        <v>119</v>
      </c>
      <c r="BH93" t="s">
        <v>373</v>
      </c>
      <c r="BI93">
        <v>8555</v>
      </c>
      <c r="BJ93">
        <v>1</v>
      </c>
      <c r="BK93" t="s">
        <v>222</v>
      </c>
      <c r="BL93" t="s">
        <v>176</v>
      </c>
      <c r="BM93">
        <v>0.97576923076923072</v>
      </c>
      <c r="BN93" t="s">
        <v>66</v>
      </c>
      <c r="BO93" t="s">
        <v>180</v>
      </c>
      <c r="BP93">
        <v>2209.7350000000001</v>
      </c>
    </row>
    <row r="94" spans="1:68" ht="16.5" x14ac:dyDescent="0.25">
      <c r="A94" s="109" t="str">
        <f t="shared" si="53"/>
        <v>도영운수</v>
      </c>
      <c r="B94" s="110" t="str">
        <f t="shared" si="35"/>
        <v>주인식</v>
      </c>
      <c r="C94" s="111" t="str">
        <f t="shared" si="54"/>
        <v>D</v>
      </c>
      <c r="D94" s="112">
        <f t="shared" si="55"/>
        <v>0.82069459626364183</v>
      </c>
      <c r="E94" s="113">
        <f t="shared" si="56"/>
        <v>4994</v>
      </c>
      <c r="F94" s="253" t="str">
        <f t="shared" si="57"/>
        <v>65-1</v>
      </c>
      <c r="G94" s="114" t="str">
        <f t="shared" si="58"/>
        <v>71바5883</v>
      </c>
      <c r="H94" s="115">
        <f t="shared" si="59"/>
        <v>3</v>
      </c>
      <c r="I94" s="116">
        <f t="shared" si="60"/>
        <v>2780.529</v>
      </c>
      <c r="J94" s="117">
        <f t="shared" si="61"/>
        <v>6.123780381294958E-3</v>
      </c>
      <c r="K94" s="117">
        <f t="shared" si="62"/>
        <v>0.36553887990779371</v>
      </c>
      <c r="L94" s="117">
        <f t="shared" si="63"/>
        <v>0.30317971867943116</v>
      </c>
      <c r="M94" s="118">
        <f t="shared" si="64"/>
        <v>13.313000000000001</v>
      </c>
      <c r="N94" s="119">
        <f t="shared" si="65"/>
        <v>0.57543007104043875</v>
      </c>
      <c r="O94" s="119">
        <f t="shared" si="66"/>
        <v>6.4376239197649081</v>
      </c>
      <c r="P94" s="228">
        <f t="shared" si="67"/>
        <v>1</v>
      </c>
      <c r="Q94" s="229">
        <f t="shared" si="68"/>
        <v>16</v>
      </c>
      <c r="R94" s="229">
        <f t="shared" si="69"/>
        <v>179</v>
      </c>
      <c r="T94">
        <v>506</v>
      </c>
      <c r="U94">
        <v>4994</v>
      </c>
      <c r="V94" t="s">
        <v>468</v>
      </c>
      <c r="W94">
        <v>2780.529</v>
      </c>
      <c r="X94">
        <v>1417.0350000000001</v>
      </c>
      <c r="Y94">
        <v>1.962</v>
      </c>
      <c r="Z94">
        <v>13.313000000000001</v>
      </c>
      <c r="AA94">
        <v>177.036068</v>
      </c>
      <c r="AB94">
        <v>1.08413</v>
      </c>
      <c r="AC94">
        <v>64.713566</v>
      </c>
      <c r="AD94" s="1">
        <v>843</v>
      </c>
      <c r="AE94">
        <v>16</v>
      </c>
      <c r="AF94">
        <v>179</v>
      </c>
      <c r="AG94">
        <v>70</v>
      </c>
      <c r="AH94">
        <v>15.706002</v>
      </c>
      <c r="AI94">
        <v>634.6</v>
      </c>
      <c r="AJ94">
        <v>0</v>
      </c>
      <c r="AK94">
        <v>1</v>
      </c>
      <c r="AL94">
        <v>1221</v>
      </c>
      <c r="AM94" t="s">
        <v>469</v>
      </c>
      <c r="AN94" t="s">
        <v>649</v>
      </c>
      <c r="AO94">
        <v>2564.3969999999999</v>
      </c>
      <c r="AR94" t="s">
        <v>117</v>
      </c>
      <c r="AS94" t="s">
        <v>122</v>
      </c>
      <c r="AT94" t="s">
        <v>243</v>
      </c>
      <c r="AU94" t="s">
        <v>468</v>
      </c>
      <c r="AV94" t="s">
        <v>48</v>
      </c>
      <c r="AW94">
        <v>3</v>
      </c>
      <c r="BB94">
        <v>0.82069459626364183</v>
      </c>
      <c r="BC94" t="s">
        <v>67</v>
      </c>
      <c r="BF94" t="s">
        <v>117</v>
      </c>
      <c r="BG94" t="s">
        <v>122</v>
      </c>
      <c r="BH94" t="s">
        <v>468</v>
      </c>
      <c r="BI94">
        <v>4994</v>
      </c>
      <c r="BJ94">
        <v>3</v>
      </c>
      <c r="BK94" t="s">
        <v>243</v>
      </c>
      <c r="BL94" t="s">
        <v>242</v>
      </c>
      <c r="BM94">
        <v>0.82069459626364183</v>
      </c>
      <c r="BN94" t="s">
        <v>67</v>
      </c>
      <c r="BO94" t="s">
        <v>181</v>
      </c>
      <c r="BP94">
        <v>2780.529</v>
      </c>
    </row>
    <row r="95" spans="1:68" ht="16.5" x14ac:dyDescent="0.25">
      <c r="A95" s="125" t="str">
        <f t="shared" si="53"/>
        <v>도영운수</v>
      </c>
      <c r="B95" s="126" t="str">
        <f t="shared" si="35"/>
        <v>지은우</v>
      </c>
      <c r="C95" s="127" t="str">
        <f t="shared" si="54"/>
        <v>F</v>
      </c>
      <c r="D95" s="128">
        <f t="shared" si="55"/>
        <v>0.7935269849864045</v>
      </c>
      <c r="E95" s="129">
        <f t="shared" si="56"/>
        <v>9993</v>
      </c>
      <c r="F95" s="252" t="str">
        <f t="shared" si="57"/>
        <v>35</v>
      </c>
      <c r="G95" s="130" t="str">
        <f t="shared" si="58"/>
        <v>71바5854</v>
      </c>
      <c r="H95" s="131">
        <f t="shared" si="59"/>
        <v>6</v>
      </c>
      <c r="I95" s="132">
        <f t="shared" si="60"/>
        <v>850.51799999999992</v>
      </c>
      <c r="J95" s="133">
        <f t="shared" si="61"/>
        <v>1.7390240848014833E-2</v>
      </c>
      <c r="K95" s="133">
        <f t="shared" si="62"/>
        <v>0.37397860497843294</v>
      </c>
      <c r="L95" s="133">
        <f t="shared" si="63"/>
        <v>0.25513863316237873</v>
      </c>
      <c r="M95" s="134">
        <f t="shared" si="64"/>
        <v>16.414000000000001</v>
      </c>
      <c r="N95" s="135">
        <f t="shared" si="65"/>
        <v>2.3515081397454258</v>
      </c>
      <c r="O95" s="135">
        <f t="shared" si="66"/>
        <v>33.861717212334128</v>
      </c>
      <c r="P95" s="226">
        <f t="shared" si="67"/>
        <v>6</v>
      </c>
      <c r="Q95" s="227">
        <f t="shared" si="68"/>
        <v>20</v>
      </c>
      <c r="R95" s="227">
        <f t="shared" si="69"/>
        <v>288</v>
      </c>
      <c r="T95">
        <v>506</v>
      </c>
      <c r="U95">
        <v>9993</v>
      </c>
      <c r="V95" t="s">
        <v>412</v>
      </c>
      <c r="W95">
        <v>850.51800000000003</v>
      </c>
      <c r="X95">
        <v>439.87400000000002</v>
      </c>
      <c r="Y95">
        <v>1.9339999999999999</v>
      </c>
      <c r="Z95">
        <v>16.414000000000001</v>
      </c>
      <c r="AA95">
        <v>49.164988999999998</v>
      </c>
      <c r="AB95">
        <v>0.85499099999999995</v>
      </c>
      <c r="AC95">
        <v>18.386654</v>
      </c>
      <c r="AD95" s="1">
        <v>217</v>
      </c>
      <c r="AE95">
        <v>20</v>
      </c>
      <c r="AF95">
        <v>288</v>
      </c>
      <c r="AG95">
        <v>76</v>
      </c>
      <c r="AH95">
        <v>17.299261000000001</v>
      </c>
      <c r="AI95">
        <v>1035.7</v>
      </c>
      <c r="AJ95">
        <v>0</v>
      </c>
      <c r="AK95">
        <v>6</v>
      </c>
      <c r="AL95">
        <v>1856</v>
      </c>
      <c r="AM95" t="s">
        <v>413</v>
      </c>
      <c r="AN95" t="s">
        <v>650</v>
      </c>
      <c r="AO95">
        <v>219.31200000000001</v>
      </c>
      <c r="AR95" t="s">
        <v>117</v>
      </c>
      <c r="AS95" t="s">
        <v>118</v>
      </c>
      <c r="AT95" t="s">
        <v>201</v>
      </c>
      <c r="AU95" t="s">
        <v>412</v>
      </c>
      <c r="AV95" t="s">
        <v>48</v>
      </c>
      <c r="AW95">
        <v>6</v>
      </c>
      <c r="BB95">
        <v>0.7935269849864045</v>
      </c>
      <c r="BC95" t="s">
        <v>70</v>
      </c>
      <c r="BF95" t="s">
        <v>117</v>
      </c>
      <c r="BG95" t="s">
        <v>118</v>
      </c>
      <c r="BH95" t="s">
        <v>412</v>
      </c>
      <c r="BI95">
        <v>9993</v>
      </c>
      <c r="BJ95">
        <v>6</v>
      </c>
      <c r="BK95" t="s">
        <v>201</v>
      </c>
      <c r="BL95" t="s">
        <v>207</v>
      </c>
      <c r="BM95">
        <v>0.7935269849864045</v>
      </c>
      <c r="BN95" t="s">
        <v>70</v>
      </c>
      <c r="BO95" t="s">
        <v>191</v>
      </c>
      <c r="BP95">
        <v>850.51799999999992</v>
      </c>
    </row>
    <row r="96" spans="1:68" ht="16.5" x14ac:dyDescent="0.25">
      <c r="A96" s="109" t="str">
        <f t="shared" si="53"/>
        <v>도영운수</v>
      </c>
      <c r="B96" s="110" t="str">
        <f t="shared" si="35"/>
        <v>지형도</v>
      </c>
      <c r="C96" s="111" t="str">
        <f t="shared" si="54"/>
        <v>F</v>
      </c>
      <c r="D96" s="112">
        <f t="shared" si="55"/>
        <v>0.79721323708434455</v>
      </c>
      <c r="E96" s="113">
        <f t="shared" si="56"/>
        <v>4561</v>
      </c>
      <c r="F96" s="253" t="str">
        <f t="shared" si="57"/>
        <v>35</v>
      </c>
      <c r="G96" s="114" t="str">
        <f t="shared" si="58"/>
        <v>71바5855</v>
      </c>
      <c r="H96" s="115">
        <f t="shared" si="59"/>
        <v>3</v>
      </c>
      <c r="I96" s="116">
        <f t="shared" si="60"/>
        <v>2227.087</v>
      </c>
      <c r="J96" s="117">
        <f t="shared" si="61"/>
        <v>3.0701319751054369E-2</v>
      </c>
      <c r="K96" s="117">
        <f t="shared" si="62"/>
        <v>0.33415057870656523</v>
      </c>
      <c r="L96" s="117">
        <f t="shared" si="63"/>
        <v>0.20834390394268387</v>
      </c>
      <c r="M96" s="118">
        <f t="shared" si="64"/>
        <v>13.973000000000001</v>
      </c>
      <c r="N96" s="119">
        <f t="shared" si="65"/>
        <v>0.26941022061553949</v>
      </c>
      <c r="O96" s="119">
        <f t="shared" si="66"/>
        <v>8.0374049150302618</v>
      </c>
      <c r="P96" s="228">
        <f t="shared" si="67"/>
        <v>19</v>
      </c>
      <c r="Q96" s="229">
        <f t="shared" si="68"/>
        <v>6</v>
      </c>
      <c r="R96" s="229">
        <f t="shared" si="69"/>
        <v>179</v>
      </c>
      <c r="T96">
        <v>506</v>
      </c>
      <c r="U96">
        <v>4561</v>
      </c>
      <c r="V96" t="s">
        <v>375</v>
      </c>
      <c r="W96">
        <v>2227.087</v>
      </c>
      <c r="X96">
        <v>1080.0440000000001</v>
      </c>
      <c r="Y96">
        <v>2.0619999999999998</v>
      </c>
      <c r="Z96">
        <v>13.973000000000001</v>
      </c>
      <c r="AA96">
        <v>133.43524099999999</v>
      </c>
      <c r="AB96">
        <v>4.0966379999999996</v>
      </c>
      <c r="AC96">
        <v>44.587463</v>
      </c>
      <c r="AD96" s="1">
        <v>464</v>
      </c>
      <c r="AE96">
        <v>6</v>
      </c>
      <c r="AF96">
        <v>179</v>
      </c>
      <c r="AG96">
        <v>73</v>
      </c>
      <c r="AH96">
        <v>16.690394999999999</v>
      </c>
      <c r="AI96">
        <v>514.1</v>
      </c>
      <c r="AJ96">
        <v>0</v>
      </c>
      <c r="AK96">
        <v>19</v>
      </c>
      <c r="AL96">
        <v>3244</v>
      </c>
      <c r="AM96" t="s">
        <v>376</v>
      </c>
      <c r="AN96" t="s">
        <v>651</v>
      </c>
      <c r="AO96">
        <v>1938.394</v>
      </c>
      <c r="AR96" t="s">
        <v>117</v>
      </c>
      <c r="AS96" t="s">
        <v>118</v>
      </c>
      <c r="AT96" t="s">
        <v>202</v>
      </c>
      <c r="AU96" t="s">
        <v>375</v>
      </c>
      <c r="AV96" t="s">
        <v>48</v>
      </c>
      <c r="AW96">
        <v>3</v>
      </c>
      <c r="BB96">
        <v>0.79721323708434455</v>
      </c>
      <c r="BC96" t="s">
        <v>70</v>
      </c>
      <c r="BF96" t="s">
        <v>117</v>
      </c>
      <c r="BG96" t="s">
        <v>118</v>
      </c>
      <c r="BH96" t="s">
        <v>375</v>
      </c>
      <c r="BI96">
        <v>4561</v>
      </c>
      <c r="BJ96">
        <v>3</v>
      </c>
      <c r="BK96" t="s">
        <v>202</v>
      </c>
      <c r="BL96" t="s">
        <v>209</v>
      </c>
      <c r="BM96">
        <v>0.79721323708434455</v>
      </c>
      <c r="BN96" t="s">
        <v>70</v>
      </c>
      <c r="BO96" t="s">
        <v>191</v>
      </c>
      <c r="BP96">
        <v>2227.087</v>
      </c>
    </row>
    <row r="97" spans="1:68" ht="16.5" x14ac:dyDescent="0.25">
      <c r="A97" s="125" t="str">
        <f t="shared" si="53"/>
        <v>도영운수</v>
      </c>
      <c r="B97" s="126" t="str">
        <f t="shared" si="35"/>
        <v>최교식</v>
      </c>
      <c r="C97" s="127" t="str">
        <f t="shared" si="54"/>
        <v>F</v>
      </c>
      <c r="D97" s="128">
        <f t="shared" si="55"/>
        <v>0.74958333333333338</v>
      </c>
      <c r="E97" s="129">
        <f t="shared" si="56"/>
        <v>3921</v>
      </c>
      <c r="F97" s="252" t="str">
        <f t="shared" si="57"/>
        <v>65-1</v>
      </c>
      <c r="G97" s="130" t="str">
        <f t="shared" si="58"/>
        <v>71바5891</v>
      </c>
      <c r="H97" s="131">
        <f t="shared" si="59"/>
        <v>1</v>
      </c>
      <c r="I97" s="132">
        <f t="shared" si="60"/>
        <v>1579.19</v>
      </c>
      <c r="J97" s="133">
        <f t="shared" si="61"/>
        <v>2.8041459341928466E-2</v>
      </c>
      <c r="K97" s="133">
        <f t="shared" si="62"/>
        <v>0.36467551147240451</v>
      </c>
      <c r="L97" s="133">
        <f t="shared" si="63"/>
        <v>0.17477314319366258</v>
      </c>
      <c r="M97" s="134">
        <f t="shared" si="64"/>
        <v>15.537000000000001</v>
      </c>
      <c r="N97" s="135">
        <f t="shared" si="65"/>
        <v>0.50658882085119583</v>
      </c>
      <c r="O97" s="135">
        <f t="shared" si="66"/>
        <v>16.780754690695861</v>
      </c>
      <c r="P97" s="226">
        <f t="shared" si="67"/>
        <v>5</v>
      </c>
      <c r="Q97" s="227">
        <f t="shared" si="68"/>
        <v>8</v>
      </c>
      <c r="R97" s="227">
        <f t="shared" si="69"/>
        <v>265</v>
      </c>
      <c r="T97">
        <v>506</v>
      </c>
      <c r="U97">
        <v>3921</v>
      </c>
      <c r="V97" t="s">
        <v>652</v>
      </c>
      <c r="W97">
        <v>1579.19</v>
      </c>
      <c r="X97">
        <v>877.77</v>
      </c>
      <c r="Y97">
        <v>1.7989999999999999</v>
      </c>
      <c r="Z97">
        <v>15.537000000000001</v>
      </c>
      <c r="AA97">
        <v>105.84442</v>
      </c>
      <c r="AB97">
        <v>2.968032</v>
      </c>
      <c r="AC97">
        <v>38.598868000000003</v>
      </c>
      <c r="AD97" s="1">
        <v>276</v>
      </c>
      <c r="AE97">
        <v>8</v>
      </c>
      <c r="AF97">
        <v>265</v>
      </c>
      <c r="AG97">
        <v>70</v>
      </c>
      <c r="AH97">
        <v>14.919917</v>
      </c>
      <c r="AI97">
        <v>801.4</v>
      </c>
      <c r="AJ97">
        <v>0</v>
      </c>
      <c r="AK97">
        <v>5</v>
      </c>
      <c r="AL97">
        <v>901</v>
      </c>
      <c r="AM97" t="s">
        <v>653</v>
      </c>
      <c r="AN97" t="s">
        <v>654</v>
      </c>
      <c r="AO97">
        <v>1579.19</v>
      </c>
      <c r="AR97" t="s">
        <v>117</v>
      </c>
      <c r="AS97" t="s">
        <v>122</v>
      </c>
      <c r="AT97" t="s">
        <v>526</v>
      </c>
      <c r="AU97" t="s">
        <v>652</v>
      </c>
      <c r="AV97" t="s">
        <v>48</v>
      </c>
      <c r="AW97">
        <v>1</v>
      </c>
      <c r="BB97">
        <v>0.74958333333333338</v>
      </c>
      <c r="BC97" t="s">
        <v>70</v>
      </c>
      <c r="BF97" t="s">
        <v>117</v>
      </c>
      <c r="BG97" t="s">
        <v>122</v>
      </c>
      <c r="BH97" t="s">
        <v>652</v>
      </c>
      <c r="BI97">
        <v>3921</v>
      </c>
      <c r="BJ97">
        <v>1</v>
      </c>
      <c r="BK97" t="s">
        <v>526</v>
      </c>
      <c r="BL97" t="s">
        <v>176</v>
      </c>
      <c r="BM97">
        <v>0.74958333333333338</v>
      </c>
      <c r="BN97" t="s">
        <v>70</v>
      </c>
      <c r="BO97" t="s">
        <v>191</v>
      </c>
      <c r="BP97">
        <v>1579.19</v>
      </c>
    </row>
    <row r="98" spans="1:68" ht="16.5" x14ac:dyDescent="0.25">
      <c r="A98" s="109" t="str">
        <f t="shared" si="53"/>
        <v>도영운수</v>
      </c>
      <c r="B98" s="110" t="str">
        <f t="shared" si="35"/>
        <v>최순경</v>
      </c>
      <c r="C98" s="111" t="str">
        <f t="shared" si="54"/>
        <v>B</v>
      </c>
      <c r="D98" s="112">
        <f t="shared" si="55"/>
        <v>0.94466913556390053</v>
      </c>
      <c r="E98" s="113">
        <f t="shared" si="56"/>
        <v>100</v>
      </c>
      <c r="F98" s="253" t="str">
        <f t="shared" si="57"/>
        <v>35</v>
      </c>
      <c r="G98" s="114" t="str">
        <f t="shared" si="58"/>
        <v>71바5861</v>
      </c>
      <c r="H98" s="115">
        <f t="shared" si="59"/>
        <v>2</v>
      </c>
      <c r="I98" s="116">
        <f t="shared" si="60"/>
        <v>2033.3380000000002</v>
      </c>
      <c r="J98" s="117">
        <f t="shared" si="61"/>
        <v>2.4068896913102982E-3</v>
      </c>
      <c r="K98" s="117">
        <f t="shared" si="62"/>
        <v>0.35114652000368374</v>
      </c>
      <c r="L98" s="117">
        <f t="shared" si="63"/>
        <v>0.21885195673321403</v>
      </c>
      <c r="M98" s="118">
        <f t="shared" si="64"/>
        <v>10.032999999999999</v>
      </c>
      <c r="N98" s="119">
        <f t="shared" si="65"/>
        <v>0</v>
      </c>
      <c r="O98" s="119">
        <f t="shared" si="66"/>
        <v>17.360615893668442</v>
      </c>
      <c r="P98" s="228">
        <f t="shared" si="67"/>
        <v>2</v>
      </c>
      <c r="Q98" s="229">
        <f t="shared" si="68"/>
        <v>0</v>
      </c>
      <c r="R98" s="229">
        <f t="shared" si="69"/>
        <v>353</v>
      </c>
      <c r="T98">
        <v>506</v>
      </c>
      <c r="U98">
        <v>100</v>
      </c>
      <c r="V98" t="s">
        <v>378</v>
      </c>
      <c r="W98">
        <v>2033.338</v>
      </c>
      <c r="X98">
        <v>829.274</v>
      </c>
      <c r="Y98">
        <v>2.452</v>
      </c>
      <c r="Z98">
        <v>10.032999999999999</v>
      </c>
      <c r="AA98">
        <v>117.478587</v>
      </c>
      <c r="AB98">
        <v>0.28275800000000001</v>
      </c>
      <c r="AC98">
        <v>41.252197000000002</v>
      </c>
      <c r="AD98" s="1">
        <v>445</v>
      </c>
      <c r="AE98">
        <v>0</v>
      </c>
      <c r="AF98">
        <v>353</v>
      </c>
      <c r="AG98">
        <v>76</v>
      </c>
      <c r="AH98">
        <v>17.308157999999999</v>
      </c>
      <c r="AI98">
        <v>1343.5</v>
      </c>
      <c r="AJ98">
        <v>0</v>
      </c>
      <c r="AK98">
        <v>2</v>
      </c>
      <c r="AL98">
        <v>161</v>
      </c>
      <c r="AM98" t="s">
        <v>379</v>
      </c>
      <c r="AN98" t="s">
        <v>655</v>
      </c>
      <c r="AO98">
        <v>1920.7170000000001</v>
      </c>
      <c r="AR98" t="s">
        <v>117</v>
      </c>
      <c r="AS98" t="s">
        <v>118</v>
      </c>
      <c r="AT98" t="s">
        <v>203</v>
      </c>
      <c r="AU98" t="s">
        <v>378</v>
      </c>
      <c r="AV98" t="s">
        <v>48</v>
      </c>
      <c r="AW98">
        <v>2</v>
      </c>
      <c r="BB98">
        <v>0.94466913556390053</v>
      </c>
      <c r="BC98" t="s">
        <v>68</v>
      </c>
      <c r="BF98" t="s">
        <v>117</v>
      </c>
      <c r="BG98" t="s">
        <v>118</v>
      </c>
      <c r="BH98" t="s">
        <v>378</v>
      </c>
      <c r="BI98">
        <v>100</v>
      </c>
      <c r="BJ98">
        <v>2</v>
      </c>
      <c r="BK98" t="s">
        <v>203</v>
      </c>
      <c r="BL98" t="s">
        <v>204</v>
      </c>
      <c r="BM98">
        <v>0.94466913556390053</v>
      </c>
      <c r="BN98" t="s">
        <v>68</v>
      </c>
      <c r="BO98" t="s">
        <v>177</v>
      </c>
      <c r="BP98">
        <v>2033.3380000000002</v>
      </c>
    </row>
    <row r="99" spans="1:68" ht="16.5" x14ac:dyDescent="0.25">
      <c r="A99" s="125" t="str">
        <f t="shared" ref="A99:A108" si="70">BF99</f>
        <v>도영운수</v>
      </c>
      <c r="B99" s="126" t="str">
        <f t="shared" ref="B99:B108" si="71">IF(BH99="NULL", E99, BH99)</f>
        <v>최순철</v>
      </c>
      <c r="C99" s="127" t="str">
        <f t="shared" ref="C99:C108" si="72">BN99</f>
        <v>F</v>
      </c>
      <c r="D99" s="128">
        <f t="shared" ref="D99:D108" si="73">BM99</f>
        <v>0.77501335515473402</v>
      </c>
      <c r="E99" s="129">
        <f t="shared" ref="E99:E108" si="74">U99</f>
        <v>6924</v>
      </c>
      <c r="F99" s="252" t="str">
        <f t="shared" ref="F99:F108" si="75">BG99</f>
        <v>65-1</v>
      </c>
      <c r="G99" s="130" t="str">
        <f t="shared" ref="G99:G108" si="76">BK99</f>
        <v>71바5893</v>
      </c>
      <c r="H99" s="131">
        <f t="shared" ref="H99:H108" si="77">BJ99</f>
        <v>2</v>
      </c>
      <c r="I99" s="132">
        <f t="shared" ref="I99:I108" si="78">BP99</f>
        <v>2187.8269999999998</v>
      </c>
      <c r="J99" s="133">
        <f t="shared" ref="J99:J108" si="79">AB99/AA99</f>
        <v>1.1276904715773417E-2</v>
      </c>
      <c r="K99" s="133">
        <f t="shared" ref="K99:K108" si="80">AC99/AA99</f>
        <v>0.38276487309267432</v>
      </c>
      <c r="L99" s="133">
        <f t="shared" ref="L99:L108" si="81">AD99/I99</f>
        <v>0.33457855671403636</v>
      </c>
      <c r="M99" s="134">
        <f t="shared" ref="M99:M108" si="82">Z99</f>
        <v>16.556999999999999</v>
      </c>
      <c r="N99" s="135">
        <f t="shared" ref="N99:N108" si="83">AE99*100/W99</f>
        <v>0.41136707792709382</v>
      </c>
      <c r="O99" s="135">
        <f t="shared" ref="O99:O108" si="84">AF99*100/W99</f>
        <v>4.7992825758160951</v>
      </c>
      <c r="P99" s="226">
        <f t="shared" ref="P99:P108" si="85">AK99</f>
        <v>3</v>
      </c>
      <c r="Q99" s="227">
        <f t="shared" ref="Q99:Q108" si="86">AE99</f>
        <v>9</v>
      </c>
      <c r="R99" s="227">
        <f t="shared" ref="R99:R108" si="87">AF99</f>
        <v>105</v>
      </c>
      <c r="T99">
        <v>506</v>
      </c>
      <c r="U99">
        <v>6924</v>
      </c>
      <c r="V99" t="s">
        <v>380</v>
      </c>
      <c r="W99">
        <v>2187.8270000000002</v>
      </c>
      <c r="X99">
        <v>1224.748</v>
      </c>
      <c r="Y99">
        <v>1.786</v>
      </c>
      <c r="Z99">
        <v>16.556999999999999</v>
      </c>
      <c r="AA99">
        <v>141.28912500000001</v>
      </c>
      <c r="AB99">
        <v>1.5933040000000001</v>
      </c>
      <c r="AC99">
        <v>54.080514000000001</v>
      </c>
      <c r="AD99" s="1">
        <v>732</v>
      </c>
      <c r="AE99">
        <v>9</v>
      </c>
      <c r="AF99">
        <v>105</v>
      </c>
      <c r="AG99">
        <v>69</v>
      </c>
      <c r="AH99">
        <v>15.484750999999999</v>
      </c>
      <c r="AI99">
        <v>575.4</v>
      </c>
      <c r="AJ99">
        <v>0</v>
      </c>
      <c r="AK99">
        <v>3</v>
      </c>
      <c r="AL99">
        <v>416</v>
      </c>
      <c r="AM99" t="s">
        <v>381</v>
      </c>
      <c r="AN99" t="s">
        <v>656</v>
      </c>
      <c r="AO99">
        <v>2069.7429999999999</v>
      </c>
      <c r="AR99" t="s">
        <v>117</v>
      </c>
      <c r="AS99" t="s">
        <v>122</v>
      </c>
      <c r="AT99" t="s">
        <v>245</v>
      </c>
      <c r="AU99" t="s">
        <v>380</v>
      </c>
      <c r="AV99" t="s">
        <v>48</v>
      </c>
      <c r="AW99">
        <v>2</v>
      </c>
      <c r="BB99">
        <v>0.77501335515473402</v>
      </c>
      <c r="BC99" t="s">
        <v>70</v>
      </c>
      <c r="BF99" t="s">
        <v>117</v>
      </c>
      <c r="BG99" t="s">
        <v>122</v>
      </c>
      <c r="BH99" t="s">
        <v>380</v>
      </c>
      <c r="BI99">
        <v>6924</v>
      </c>
      <c r="BJ99">
        <v>2</v>
      </c>
      <c r="BK99" t="s">
        <v>245</v>
      </c>
      <c r="BL99" t="s">
        <v>243</v>
      </c>
      <c r="BM99">
        <v>0.77501335515473402</v>
      </c>
      <c r="BN99" t="s">
        <v>70</v>
      </c>
      <c r="BO99" t="s">
        <v>191</v>
      </c>
      <c r="BP99">
        <v>2187.8269999999998</v>
      </c>
    </row>
    <row r="100" spans="1:68" ht="16.5" x14ac:dyDescent="0.25">
      <c r="A100" s="109" t="str">
        <f t="shared" si="70"/>
        <v>도영운수</v>
      </c>
      <c r="B100" s="110" t="str">
        <f t="shared" si="71"/>
        <v>최우영</v>
      </c>
      <c r="C100" s="111" t="str">
        <f t="shared" si="72"/>
        <v>A</v>
      </c>
      <c r="D100" s="112">
        <f t="shared" si="73"/>
        <v>0.95101599949738636</v>
      </c>
      <c r="E100" s="113">
        <f t="shared" si="74"/>
        <v>8541</v>
      </c>
      <c r="F100" s="253" t="str">
        <f t="shared" si="75"/>
        <v>35</v>
      </c>
      <c r="G100" s="114" t="str">
        <f t="shared" si="76"/>
        <v>70바3902</v>
      </c>
      <c r="H100" s="115">
        <f t="shared" si="77"/>
        <v>2</v>
      </c>
      <c r="I100" s="116">
        <f t="shared" si="78"/>
        <v>1642.1849999999999</v>
      </c>
      <c r="J100" s="117">
        <f t="shared" si="79"/>
        <v>1.0115946637314507E-2</v>
      </c>
      <c r="K100" s="117">
        <f t="shared" si="80"/>
        <v>0.34335108520358787</v>
      </c>
      <c r="L100" s="117">
        <f t="shared" si="81"/>
        <v>0.14188413607480277</v>
      </c>
      <c r="M100" s="118">
        <f t="shared" si="82"/>
        <v>9.3520000000000003</v>
      </c>
      <c r="N100" s="119">
        <f t="shared" si="83"/>
        <v>1.4524811706998235</v>
      </c>
      <c r="O100" s="119">
        <f t="shared" si="84"/>
        <v>1.6340413170373016</v>
      </c>
      <c r="P100" s="228">
        <f t="shared" si="85"/>
        <v>1391</v>
      </c>
      <c r="Q100" s="229">
        <f t="shared" si="86"/>
        <v>24</v>
      </c>
      <c r="R100" s="229">
        <f t="shared" si="87"/>
        <v>27</v>
      </c>
      <c r="T100">
        <v>506</v>
      </c>
      <c r="U100">
        <v>8541</v>
      </c>
      <c r="V100" t="s">
        <v>382</v>
      </c>
      <c r="W100">
        <v>1652.345</v>
      </c>
      <c r="X100">
        <v>718.03599999999994</v>
      </c>
      <c r="Y100">
        <v>2.3010000000000002</v>
      </c>
      <c r="Z100">
        <v>9.3520000000000003</v>
      </c>
      <c r="AA100">
        <v>100.93884799999999</v>
      </c>
      <c r="AB100">
        <v>1.0210920000000001</v>
      </c>
      <c r="AC100">
        <v>34.657463</v>
      </c>
      <c r="AD100" s="1">
        <v>233</v>
      </c>
      <c r="AE100">
        <v>24</v>
      </c>
      <c r="AF100">
        <v>27</v>
      </c>
      <c r="AG100">
        <v>79</v>
      </c>
      <c r="AH100">
        <v>16.369762000000001</v>
      </c>
      <c r="AI100">
        <v>169.7</v>
      </c>
      <c r="AJ100">
        <v>0</v>
      </c>
      <c r="AK100">
        <v>1391</v>
      </c>
      <c r="AL100">
        <v>0</v>
      </c>
      <c r="AM100" t="s">
        <v>383</v>
      </c>
      <c r="AN100" t="s">
        <v>657</v>
      </c>
      <c r="AO100">
        <v>1482.895</v>
      </c>
      <c r="AR100" t="s">
        <v>117</v>
      </c>
      <c r="AS100" t="s">
        <v>118</v>
      </c>
      <c r="AT100" t="s">
        <v>197</v>
      </c>
      <c r="AU100" t="s">
        <v>382</v>
      </c>
      <c r="AV100" t="s">
        <v>48</v>
      </c>
      <c r="AW100">
        <v>2</v>
      </c>
      <c r="BB100">
        <v>0.95101599949738636</v>
      </c>
      <c r="BC100" t="s">
        <v>66</v>
      </c>
      <c r="BF100" t="s">
        <v>117</v>
      </c>
      <c r="BG100" t="s">
        <v>118</v>
      </c>
      <c r="BH100" t="s">
        <v>382</v>
      </c>
      <c r="BI100">
        <v>8541</v>
      </c>
      <c r="BJ100">
        <v>2</v>
      </c>
      <c r="BK100" t="s">
        <v>197</v>
      </c>
      <c r="BL100" t="s">
        <v>202</v>
      </c>
      <c r="BM100">
        <v>0.95101599949738636</v>
      </c>
      <c r="BN100" t="s">
        <v>66</v>
      </c>
      <c r="BO100" t="s">
        <v>180</v>
      </c>
      <c r="BP100">
        <v>1642.1849999999999</v>
      </c>
    </row>
    <row r="101" spans="1:68" ht="16.5" x14ac:dyDescent="0.25">
      <c r="A101" s="125" t="str">
        <f t="shared" si="70"/>
        <v>도영운수</v>
      </c>
      <c r="B101" s="126" t="str">
        <f t="shared" si="71"/>
        <v>최재덕</v>
      </c>
      <c r="C101" s="127" t="str">
        <f t="shared" si="72"/>
        <v>F</v>
      </c>
      <c r="D101" s="128">
        <f t="shared" si="73"/>
        <v>0.74369449675582355</v>
      </c>
      <c r="E101" s="129">
        <f t="shared" si="74"/>
        <v>992</v>
      </c>
      <c r="F101" s="252" t="str">
        <f t="shared" si="75"/>
        <v>523</v>
      </c>
      <c r="G101" s="130" t="str">
        <f t="shared" si="76"/>
        <v>71바5884</v>
      </c>
      <c r="H101" s="131">
        <f t="shared" si="77"/>
        <v>10</v>
      </c>
      <c r="I101" s="132">
        <f t="shared" si="78"/>
        <v>4109.6869999999999</v>
      </c>
      <c r="J101" s="133">
        <f t="shared" si="79"/>
        <v>1.8484880192357493E-2</v>
      </c>
      <c r="K101" s="133">
        <f t="shared" si="80"/>
        <v>0.36883859289925264</v>
      </c>
      <c r="L101" s="133">
        <f t="shared" si="81"/>
        <v>0.20390847283503585</v>
      </c>
      <c r="M101" s="134">
        <f t="shared" si="82"/>
        <v>14.619</v>
      </c>
      <c r="N101" s="135">
        <f t="shared" si="83"/>
        <v>1.727625485833836</v>
      </c>
      <c r="O101" s="135">
        <f t="shared" si="84"/>
        <v>41.049354853544806</v>
      </c>
      <c r="P101" s="226">
        <f t="shared" si="85"/>
        <v>12</v>
      </c>
      <c r="Q101" s="227">
        <f t="shared" si="86"/>
        <v>71</v>
      </c>
      <c r="R101" s="227">
        <f t="shared" si="87"/>
        <v>1687</v>
      </c>
      <c r="T101">
        <v>506</v>
      </c>
      <c r="U101">
        <v>992</v>
      </c>
      <c r="V101" t="s">
        <v>384</v>
      </c>
      <c r="W101">
        <v>4109.6869999999999</v>
      </c>
      <c r="X101">
        <v>2152.64</v>
      </c>
      <c r="Y101">
        <v>1.909</v>
      </c>
      <c r="Z101">
        <v>14.619</v>
      </c>
      <c r="AA101">
        <v>280.58548100000002</v>
      </c>
      <c r="AB101">
        <v>5.1865889999999997</v>
      </c>
      <c r="AC101">
        <v>103.490754</v>
      </c>
      <c r="AD101" s="1">
        <v>838</v>
      </c>
      <c r="AE101">
        <v>71</v>
      </c>
      <c r="AF101">
        <v>1687</v>
      </c>
      <c r="AG101">
        <v>75</v>
      </c>
      <c r="AH101">
        <v>14.646827</v>
      </c>
      <c r="AI101">
        <v>1265.8</v>
      </c>
      <c r="AJ101">
        <v>0</v>
      </c>
      <c r="AK101">
        <v>12</v>
      </c>
      <c r="AL101">
        <v>4205</v>
      </c>
      <c r="AM101" t="s">
        <v>385</v>
      </c>
      <c r="AN101" t="s">
        <v>658</v>
      </c>
      <c r="AO101">
        <v>1138.73</v>
      </c>
      <c r="AR101" t="s">
        <v>117</v>
      </c>
      <c r="AS101" t="s">
        <v>119</v>
      </c>
      <c r="AT101" t="s">
        <v>221</v>
      </c>
      <c r="AU101" t="s">
        <v>384</v>
      </c>
      <c r="AV101" t="s">
        <v>48</v>
      </c>
      <c r="AW101">
        <v>10</v>
      </c>
      <c r="BB101">
        <v>0.74369449675582355</v>
      </c>
      <c r="BC101" t="s">
        <v>70</v>
      </c>
      <c r="BF101" t="s">
        <v>117</v>
      </c>
      <c r="BG101" t="s">
        <v>119</v>
      </c>
      <c r="BH101" t="s">
        <v>384</v>
      </c>
      <c r="BI101">
        <v>992</v>
      </c>
      <c r="BJ101">
        <v>10</v>
      </c>
      <c r="BK101" t="s">
        <v>221</v>
      </c>
      <c r="BL101" t="s">
        <v>249</v>
      </c>
      <c r="BM101">
        <v>0.74369449675582355</v>
      </c>
      <c r="BN101" t="s">
        <v>70</v>
      </c>
      <c r="BO101" t="s">
        <v>191</v>
      </c>
      <c r="BP101">
        <v>4109.6869999999999</v>
      </c>
    </row>
    <row r="102" spans="1:68" ht="16.5" x14ac:dyDescent="0.25">
      <c r="A102" s="109" t="str">
        <f t="shared" si="70"/>
        <v>도영운수</v>
      </c>
      <c r="B102" s="110" t="str">
        <f t="shared" si="71"/>
        <v>추경호</v>
      </c>
      <c r="C102" s="111" t="str">
        <f t="shared" si="72"/>
        <v>F</v>
      </c>
      <c r="D102" s="112">
        <f t="shared" si="73"/>
        <v>0.7638496092109277</v>
      </c>
      <c r="E102" s="113">
        <f t="shared" si="74"/>
        <v>8797</v>
      </c>
      <c r="F102" s="253" t="str">
        <f t="shared" si="75"/>
        <v>순환46</v>
      </c>
      <c r="G102" s="114" t="str">
        <f t="shared" si="76"/>
        <v>71바5856</v>
      </c>
      <c r="H102" s="115">
        <f t="shared" si="77"/>
        <v>5</v>
      </c>
      <c r="I102" s="116">
        <f t="shared" si="78"/>
        <v>2584.88</v>
      </c>
      <c r="J102" s="117">
        <f t="shared" si="79"/>
        <v>2.7723388761304379E-2</v>
      </c>
      <c r="K102" s="117">
        <f t="shared" si="80"/>
        <v>0.38534345425001076</v>
      </c>
      <c r="L102" s="117">
        <f t="shared" si="81"/>
        <v>0.1663520163411841</v>
      </c>
      <c r="M102" s="118">
        <f t="shared" si="82"/>
        <v>10.814</v>
      </c>
      <c r="N102" s="119">
        <f t="shared" si="83"/>
        <v>0.61898424685091757</v>
      </c>
      <c r="O102" s="119">
        <f t="shared" si="84"/>
        <v>15.126427532419299</v>
      </c>
      <c r="P102" s="228">
        <f t="shared" si="85"/>
        <v>10</v>
      </c>
      <c r="Q102" s="229">
        <f t="shared" si="86"/>
        <v>16</v>
      </c>
      <c r="R102" s="229">
        <f t="shared" si="87"/>
        <v>391</v>
      </c>
      <c r="T102">
        <v>506</v>
      </c>
      <c r="U102">
        <v>8797</v>
      </c>
      <c r="V102" t="s">
        <v>453</v>
      </c>
      <c r="W102">
        <v>2584.88</v>
      </c>
      <c r="X102">
        <v>1208.99</v>
      </c>
      <c r="Y102">
        <v>2.1379999999999999</v>
      </c>
      <c r="Z102">
        <v>10.814</v>
      </c>
      <c r="AA102">
        <v>205.39022299999999</v>
      </c>
      <c r="AB102">
        <v>5.6941129999999998</v>
      </c>
      <c r="AC102">
        <v>79.145778000000007</v>
      </c>
      <c r="AD102" s="1">
        <v>430</v>
      </c>
      <c r="AE102">
        <v>16</v>
      </c>
      <c r="AF102">
        <v>391</v>
      </c>
      <c r="AG102">
        <v>74</v>
      </c>
      <c r="AH102">
        <v>12.585214000000001</v>
      </c>
      <c r="AI102">
        <v>613</v>
      </c>
      <c r="AJ102">
        <v>0</v>
      </c>
      <c r="AK102">
        <v>10</v>
      </c>
      <c r="AL102">
        <v>1041</v>
      </c>
      <c r="AM102" t="s">
        <v>454</v>
      </c>
      <c r="AN102" t="s">
        <v>659</v>
      </c>
      <c r="AO102">
        <v>1559.5129999999999</v>
      </c>
      <c r="AR102" t="s">
        <v>117</v>
      </c>
      <c r="AS102" t="s">
        <v>123</v>
      </c>
      <c r="AT102" t="s">
        <v>250</v>
      </c>
      <c r="AU102" t="s">
        <v>453</v>
      </c>
      <c r="AV102" t="s">
        <v>48</v>
      </c>
      <c r="AW102">
        <v>5</v>
      </c>
      <c r="BB102">
        <v>0.7638496092109277</v>
      </c>
      <c r="BC102" t="s">
        <v>70</v>
      </c>
      <c r="BF102" t="s">
        <v>117</v>
      </c>
      <c r="BG102" t="s">
        <v>123</v>
      </c>
      <c r="BH102" t="s">
        <v>453</v>
      </c>
      <c r="BI102">
        <v>8797</v>
      </c>
      <c r="BJ102">
        <v>5</v>
      </c>
      <c r="BK102" t="s">
        <v>250</v>
      </c>
      <c r="BL102" t="s">
        <v>252</v>
      </c>
      <c r="BM102">
        <v>0.7638496092109277</v>
      </c>
      <c r="BN102" t="s">
        <v>70</v>
      </c>
      <c r="BO102" t="s">
        <v>191</v>
      </c>
      <c r="BP102">
        <v>2584.88</v>
      </c>
    </row>
    <row r="103" spans="1:68" ht="16.5" x14ac:dyDescent="0.25">
      <c r="A103" s="125" t="str">
        <f t="shared" si="70"/>
        <v>도영운수</v>
      </c>
      <c r="B103" s="126" t="str">
        <f t="shared" si="71"/>
        <v>하덕용</v>
      </c>
      <c r="C103" s="127" t="str">
        <f t="shared" si="72"/>
        <v>C</v>
      </c>
      <c r="D103" s="128">
        <f t="shared" si="73"/>
        <v>0.89820345440309279</v>
      </c>
      <c r="E103" s="129">
        <f t="shared" si="74"/>
        <v>5173</v>
      </c>
      <c r="F103" s="252" t="str">
        <f t="shared" si="75"/>
        <v>35</v>
      </c>
      <c r="G103" s="130" t="str">
        <f t="shared" si="76"/>
        <v>70바3902</v>
      </c>
      <c r="H103" s="131">
        <f t="shared" si="77"/>
        <v>7</v>
      </c>
      <c r="I103" s="132">
        <f t="shared" si="78"/>
        <v>780.83400000000006</v>
      </c>
      <c r="J103" s="133">
        <f t="shared" si="79"/>
        <v>3.6155415721233236E-2</v>
      </c>
      <c r="K103" s="133">
        <f t="shared" si="80"/>
        <v>0.33665516947165042</v>
      </c>
      <c r="L103" s="133">
        <f t="shared" si="81"/>
        <v>0.27022388881631687</v>
      </c>
      <c r="M103" s="134">
        <f t="shared" si="82"/>
        <v>15.608000000000001</v>
      </c>
      <c r="N103" s="135">
        <f t="shared" si="83"/>
        <v>0.11874510176455222</v>
      </c>
      <c r="O103" s="135">
        <f t="shared" si="84"/>
        <v>56.047688032868642</v>
      </c>
      <c r="P103" s="226">
        <f t="shared" si="85"/>
        <v>208</v>
      </c>
      <c r="Q103" s="227">
        <f t="shared" si="86"/>
        <v>1</v>
      </c>
      <c r="R103" s="227">
        <f t="shared" si="87"/>
        <v>472</v>
      </c>
      <c r="T103">
        <v>506</v>
      </c>
      <c r="U103">
        <v>5173</v>
      </c>
      <c r="V103" t="s">
        <v>407</v>
      </c>
      <c r="W103">
        <v>842.14</v>
      </c>
      <c r="X103">
        <v>376.57</v>
      </c>
      <c r="Y103">
        <v>2.2360000000000002</v>
      </c>
      <c r="Z103">
        <v>15.608000000000001</v>
      </c>
      <c r="AA103">
        <v>40.856921999999997</v>
      </c>
      <c r="AB103">
        <v>1.4771989999999999</v>
      </c>
      <c r="AC103">
        <v>13.754694000000001</v>
      </c>
      <c r="AD103" s="1">
        <v>211</v>
      </c>
      <c r="AE103">
        <v>1</v>
      </c>
      <c r="AF103">
        <v>472</v>
      </c>
      <c r="AG103">
        <v>73</v>
      </c>
      <c r="AH103">
        <v>20.611929</v>
      </c>
      <c r="AI103">
        <v>563.4</v>
      </c>
      <c r="AJ103">
        <v>0</v>
      </c>
      <c r="AK103">
        <v>208</v>
      </c>
      <c r="AL103">
        <v>1333</v>
      </c>
      <c r="AM103" t="s">
        <v>408</v>
      </c>
      <c r="AN103" t="s">
        <v>660</v>
      </c>
      <c r="AO103">
        <v>178.86199999999999</v>
      </c>
      <c r="AR103" t="s">
        <v>117</v>
      </c>
      <c r="AS103" t="s">
        <v>118</v>
      </c>
      <c r="AT103" t="s">
        <v>197</v>
      </c>
      <c r="AU103" t="s">
        <v>407</v>
      </c>
      <c r="AV103" t="s">
        <v>48</v>
      </c>
      <c r="AW103">
        <v>7</v>
      </c>
      <c r="BB103">
        <v>0.89820345440309279</v>
      </c>
      <c r="BC103" t="s">
        <v>69</v>
      </c>
      <c r="BF103" t="s">
        <v>117</v>
      </c>
      <c r="BG103" t="s">
        <v>118</v>
      </c>
      <c r="BH103" t="s">
        <v>407</v>
      </c>
      <c r="BI103">
        <v>5173</v>
      </c>
      <c r="BJ103">
        <v>7</v>
      </c>
      <c r="BK103" t="s">
        <v>197</v>
      </c>
      <c r="BL103" t="s">
        <v>200</v>
      </c>
      <c r="BM103">
        <v>0.89820345440309279</v>
      </c>
      <c r="BN103" t="s">
        <v>69</v>
      </c>
      <c r="BO103" t="s">
        <v>179</v>
      </c>
      <c r="BP103">
        <v>780.83400000000006</v>
      </c>
    </row>
    <row r="104" spans="1:68" ht="16.5" x14ac:dyDescent="0.25">
      <c r="A104" s="109" t="str">
        <f t="shared" si="70"/>
        <v>도영운수</v>
      </c>
      <c r="B104" s="110" t="str">
        <f t="shared" si="71"/>
        <v>한재성</v>
      </c>
      <c r="C104" s="111" t="str">
        <f t="shared" si="72"/>
        <v>D</v>
      </c>
      <c r="D104" s="112">
        <f t="shared" si="73"/>
        <v>0.83563063172533203</v>
      </c>
      <c r="E104" s="113">
        <f t="shared" si="74"/>
        <v>6191</v>
      </c>
      <c r="F104" s="253" t="str">
        <f t="shared" si="75"/>
        <v>65-1</v>
      </c>
      <c r="G104" s="114" t="str">
        <f t="shared" si="76"/>
        <v>71바5893</v>
      </c>
      <c r="H104" s="115">
        <f t="shared" si="77"/>
        <v>2</v>
      </c>
      <c r="I104" s="116">
        <f t="shared" si="78"/>
        <v>2162.0720000000001</v>
      </c>
      <c r="J104" s="117">
        <f t="shared" si="79"/>
        <v>2.5741095237546644E-3</v>
      </c>
      <c r="K104" s="117">
        <f t="shared" si="80"/>
        <v>0.34813739722389175</v>
      </c>
      <c r="L104" s="117">
        <f t="shared" si="81"/>
        <v>0.17298221335829703</v>
      </c>
      <c r="M104" s="118">
        <f t="shared" si="82"/>
        <v>14.489000000000001</v>
      </c>
      <c r="N104" s="119">
        <f t="shared" si="83"/>
        <v>1.3875578611628103</v>
      </c>
      <c r="O104" s="119">
        <f t="shared" si="84"/>
        <v>38.019085395861005</v>
      </c>
      <c r="P104" s="228">
        <f t="shared" si="85"/>
        <v>0</v>
      </c>
      <c r="Q104" s="229">
        <f t="shared" si="86"/>
        <v>30</v>
      </c>
      <c r="R104" s="229">
        <f t="shared" si="87"/>
        <v>822</v>
      </c>
      <c r="T104">
        <v>506</v>
      </c>
      <c r="U104">
        <v>6191</v>
      </c>
      <c r="V104" t="s">
        <v>386</v>
      </c>
      <c r="W104">
        <v>2162.0720000000001</v>
      </c>
      <c r="X104">
        <v>1122.2159999999999</v>
      </c>
      <c r="Y104">
        <v>1.927</v>
      </c>
      <c r="Z104">
        <v>14.489000000000001</v>
      </c>
      <c r="AA104">
        <v>132.719683</v>
      </c>
      <c r="AB104">
        <v>0.34163500000000002</v>
      </c>
      <c r="AC104">
        <v>46.204684999999998</v>
      </c>
      <c r="AD104" s="1">
        <v>374</v>
      </c>
      <c r="AE104">
        <v>30</v>
      </c>
      <c r="AF104">
        <v>822</v>
      </c>
      <c r="AG104">
        <v>74</v>
      </c>
      <c r="AH104">
        <v>16.290514999999999</v>
      </c>
      <c r="AI104">
        <v>1792.6</v>
      </c>
      <c r="AJ104">
        <v>0</v>
      </c>
      <c r="AK104">
        <v>0</v>
      </c>
      <c r="AL104">
        <v>0</v>
      </c>
      <c r="AM104" t="s">
        <v>387</v>
      </c>
      <c r="AN104" t="s">
        <v>661</v>
      </c>
      <c r="AO104">
        <v>2038.922</v>
      </c>
      <c r="AR104" t="s">
        <v>117</v>
      </c>
      <c r="AS104" t="s">
        <v>122</v>
      </c>
      <c r="AT104" t="s">
        <v>245</v>
      </c>
      <c r="AU104" t="s">
        <v>386</v>
      </c>
      <c r="AV104" t="s">
        <v>48</v>
      </c>
      <c r="AW104">
        <v>2</v>
      </c>
      <c r="BB104">
        <v>0.83563063172533203</v>
      </c>
      <c r="BC104" t="s">
        <v>67</v>
      </c>
      <c r="BF104" t="s">
        <v>117</v>
      </c>
      <c r="BG104" t="s">
        <v>122</v>
      </c>
      <c r="BH104" t="s">
        <v>386</v>
      </c>
      <c r="BI104">
        <v>6191</v>
      </c>
      <c r="BJ104">
        <v>2</v>
      </c>
      <c r="BK104" t="s">
        <v>245</v>
      </c>
      <c r="BL104" t="s">
        <v>526</v>
      </c>
      <c r="BM104">
        <v>0.83563063172533203</v>
      </c>
      <c r="BN104" t="s">
        <v>67</v>
      </c>
      <c r="BO104" t="s">
        <v>181</v>
      </c>
      <c r="BP104">
        <v>2162.0720000000001</v>
      </c>
    </row>
    <row r="105" spans="1:68" ht="16.5" x14ac:dyDescent="0.25">
      <c r="A105" s="125" t="str">
        <f t="shared" si="70"/>
        <v>도영운수</v>
      </c>
      <c r="B105" s="126" t="str">
        <f t="shared" si="71"/>
        <v>홍승철</v>
      </c>
      <c r="C105" s="127" t="str">
        <f t="shared" si="72"/>
        <v>F</v>
      </c>
      <c r="D105" s="128">
        <f t="shared" si="73"/>
        <v>0.78037729716510884</v>
      </c>
      <c r="E105" s="129">
        <f t="shared" si="74"/>
        <v>3602</v>
      </c>
      <c r="F105" s="252" t="str">
        <f t="shared" si="75"/>
        <v>55</v>
      </c>
      <c r="G105" s="130" t="str">
        <f t="shared" si="76"/>
        <v>71바5900</v>
      </c>
      <c r="H105" s="131">
        <f t="shared" si="77"/>
        <v>2</v>
      </c>
      <c r="I105" s="132">
        <f t="shared" si="78"/>
        <v>2404.431</v>
      </c>
      <c r="J105" s="133">
        <f t="shared" si="79"/>
        <v>2.8371937994849435E-2</v>
      </c>
      <c r="K105" s="133">
        <f t="shared" si="80"/>
        <v>0.40225558496179586</v>
      </c>
      <c r="L105" s="133">
        <f t="shared" si="81"/>
        <v>0.18673856725354149</v>
      </c>
      <c r="M105" s="134">
        <f t="shared" si="82"/>
        <v>18.501999999999999</v>
      </c>
      <c r="N105" s="135">
        <f t="shared" si="83"/>
        <v>1.0397470337056876</v>
      </c>
      <c r="O105" s="135">
        <f t="shared" si="84"/>
        <v>70.661208410638523</v>
      </c>
      <c r="P105" s="226">
        <f t="shared" si="85"/>
        <v>11</v>
      </c>
      <c r="Q105" s="227">
        <f t="shared" si="86"/>
        <v>25</v>
      </c>
      <c r="R105" s="227">
        <f t="shared" si="87"/>
        <v>1699</v>
      </c>
      <c r="T105">
        <v>506</v>
      </c>
      <c r="U105">
        <v>3602</v>
      </c>
      <c r="V105" t="s">
        <v>403</v>
      </c>
      <c r="W105">
        <v>2404.431</v>
      </c>
      <c r="X105">
        <v>1400.768</v>
      </c>
      <c r="Y105">
        <v>1.7170000000000001</v>
      </c>
      <c r="Z105">
        <v>18.501999999999999</v>
      </c>
      <c r="AA105">
        <v>150.90107699999999</v>
      </c>
      <c r="AB105">
        <v>4.2813559999999997</v>
      </c>
      <c r="AC105">
        <v>60.700800999999998</v>
      </c>
      <c r="AD105" s="1">
        <v>449</v>
      </c>
      <c r="AE105">
        <v>25</v>
      </c>
      <c r="AF105">
        <v>1699</v>
      </c>
      <c r="AG105">
        <v>77</v>
      </c>
      <c r="AH105">
        <v>15.933821999999999</v>
      </c>
      <c r="AI105">
        <v>2073.1999999999998</v>
      </c>
      <c r="AJ105">
        <v>0</v>
      </c>
      <c r="AK105">
        <v>11</v>
      </c>
      <c r="AL105">
        <v>5118</v>
      </c>
      <c r="AM105" t="s">
        <v>404</v>
      </c>
      <c r="AN105" t="s">
        <v>662</v>
      </c>
      <c r="AO105">
        <v>2086.3679999999999</v>
      </c>
      <c r="AR105" t="s">
        <v>117</v>
      </c>
      <c r="AS105" t="s">
        <v>120</v>
      </c>
      <c r="AT105" t="s">
        <v>229</v>
      </c>
      <c r="AU105" t="s">
        <v>403</v>
      </c>
      <c r="AV105" t="s">
        <v>48</v>
      </c>
      <c r="AW105">
        <v>2</v>
      </c>
      <c r="BB105">
        <v>0.78037729716510884</v>
      </c>
      <c r="BC105" t="s">
        <v>70</v>
      </c>
      <c r="BF105" t="s">
        <v>117</v>
      </c>
      <c r="BG105" t="s">
        <v>120</v>
      </c>
      <c r="BH105" t="s">
        <v>403</v>
      </c>
      <c r="BI105">
        <v>3602</v>
      </c>
      <c r="BJ105">
        <v>2</v>
      </c>
      <c r="BK105" t="s">
        <v>229</v>
      </c>
      <c r="BL105" t="s">
        <v>405</v>
      </c>
      <c r="BM105">
        <v>0.78037729716510884</v>
      </c>
      <c r="BN105" t="s">
        <v>70</v>
      </c>
      <c r="BO105" t="s">
        <v>191</v>
      </c>
      <c r="BP105">
        <v>2404.431</v>
      </c>
    </row>
    <row r="106" spans="1:68" ht="16.5" x14ac:dyDescent="0.25">
      <c r="A106" s="109" t="str">
        <f t="shared" si="70"/>
        <v>도영운수</v>
      </c>
      <c r="B106" s="110" t="str">
        <f t="shared" si="71"/>
        <v>홍형표</v>
      </c>
      <c r="C106" s="111" t="str">
        <f t="shared" si="72"/>
        <v>F</v>
      </c>
      <c r="D106" s="112">
        <f t="shared" si="73"/>
        <v>0.7383333333333334</v>
      </c>
      <c r="E106" s="113">
        <f t="shared" si="74"/>
        <v>9880</v>
      </c>
      <c r="F106" s="253" t="str">
        <f t="shared" si="75"/>
        <v>35</v>
      </c>
      <c r="G106" s="114" t="str">
        <f t="shared" si="76"/>
        <v>71바5886</v>
      </c>
      <c r="H106" s="115">
        <f t="shared" si="77"/>
        <v>1</v>
      </c>
      <c r="I106" s="116">
        <f t="shared" si="78"/>
        <v>2118.4479999999999</v>
      </c>
      <c r="J106" s="117">
        <f t="shared" si="79"/>
        <v>3.0762268944263968E-2</v>
      </c>
      <c r="K106" s="117">
        <f t="shared" si="80"/>
        <v>0.39935069974716159</v>
      </c>
      <c r="L106" s="117">
        <f t="shared" si="81"/>
        <v>9.7240999071018033E-2</v>
      </c>
      <c r="M106" s="118">
        <f t="shared" si="82"/>
        <v>17.593</v>
      </c>
      <c r="N106" s="119">
        <f t="shared" si="83"/>
        <v>0.14161310544323014</v>
      </c>
      <c r="O106" s="119">
        <f t="shared" si="84"/>
        <v>43.569632108033808</v>
      </c>
      <c r="P106" s="228">
        <f t="shared" si="85"/>
        <v>35</v>
      </c>
      <c r="Q106" s="229">
        <f t="shared" si="86"/>
        <v>3</v>
      </c>
      <c r="R106" s="229">
        <f t="shared" si="87"/>
        <v>923</v>
      </c>
      <c r="T106">
        <v>506</v>
      </c>
      <c r="U106">
        <v>9880</v>
      </c>
      <c r="V106" t="s">
        <v>388</v>
      </c>
      <c r="W106">
        <v>2118.4479999999999</v>
      </c>
      <c r="X106">
        <v>1195.672</v>
      </c>
      <c r="Y106">
        <v>1.772</v>
      </c>
      <c r="Z106">
        <v>17.593</v>
      </c>
      <c r="AA106">
        <v>125.369426</v>
      </c>
      <c r="AB106">
        <v>3.8566479999999999</v>
      </c>
      <c r="AC106">
        <v>50.066367999999997</v>
      </c>
      <c r="AD106" s="1">
        <v>206</v>
      </c>
      <c r="AE106">
        <v>3</v>
      </c>
      <c r="AF106">
        <v>923</v>
      </c>
      <c r="AG106">
        <v>78</v>
      </c>
      <c r="AH106">
        <v>16.897644</v>
      </c>
      <c r="AI106">
        <v>4098</v>
      </c>
      <c r="AJ106">
        <v>0</v>
      </c>
      <c r="AK106">
        <v>35</v>
      </c>
      <c r="AL106">
        <v>14122</v>
      </c>
      <c r="AM106" t="s">
        <v>389</v>
      </c>
      <c r="AN106" t="s">
        <v>663</v>
      </c>
      <c r="AO106">
        <v>2118.4479999999999</v>
      </c>
      <c r="AR106" t="s">
        <v>117</v>
      </c>
      <c r="AS106" t="s">
        <v>118</v>
      </c>
      <c r="AT106" t="s">
        <v>207</v>
      </c>
      <c r="AU106" t="s">
        <v>388</v>
      </c>
      <c r="AV106" t="s">
        <v>48</v>
      </c>
      <c r="AW106">
        <v>1</v>
      </c>
      <c r="BB106">
        <v>0.7383333333333334</v>
      </c>
      <c r="BC106" t="s">
        <v>70</v>
      </c>
      <c r="BF106" t="s">
        <v>117</v>
      </c>
      <c r="BG106" t="s">
        <v>118</v>
      </c>
      <c r="BH106" t="s">
        <v>388</v>
      </c>
      <c r="BI106">
        <v>9880</v>
      </c>
      <c r="BJ106">
        <v>1</v>
      </c>
      <c r="BK106" t="s">
        <v>207</v>
      </c>
      <c r="BL106" t="s">
        <v>176</v>
      </c>
      <c r="BM106">
        <v>0.7383333333333334</v>
      </c>
      <c r="BN106" t="s">
        <v>70</v>
      </c>
      <c r="BO106" t="s">
        <v>191</v>
      </c>
      <c r="BP106">
        <v>2118.4479999999999</v>
      </c>
    </row>
    <row r="107" spans="1:68" ht="16.5" x14ac:dyDescent="0.25">
      <c r="A107" s="125" t="str">
        <f t="shared" si="70"/>
        <v>도영운수</v>
      </c>
      <c r="B107" s="126" t="str">
        <f t="shared" si="71"/>
        <v>황교민</v>
      </c>
      <c r="C107" s="127" t="str">
        <f t="shared" si="72"/>
        <v>B</v>
      </c>
      <c r="D107" s="128">
        <f t="shared" si="73"/>
        <v>0.94920000000000004</v>
      </c>
      <c r="E107" s="129">
        <f t="shared" si="74"/>
        <v>1945</v>
      </c>
      <c r="F107" s="252" t="str">
        <f t="shared" si="75"/>
        <v>35</v>
      </c>
      <c r="G107" s="130" t="str">
        <f t="shared" si="76"/>
        <v>71바5854</v>
      </c>
      <c r="H107" s="131">
        <f t="shared" si="77"/>
        <v>1</v>
      </c>
      <c r="I107" s="132">
        <f t="shared" si="78"/>
        <v>2247.4180000000001</v>
      </c>
      <c r="J107" s="133">
        <f t="shared" si="79"/>
        <v>4.7265553488959108E-3</v>
      </c>
      <c r="K107" s="133">
        <f t="shared" si="80"/>
        <v>0.39397795427826976</v>
      </c>
      <c r="L107" s="133">
        <f t="shared" si="81"/>
        <v>0.15929390972217897</v>
      </c>
      <c r="M107" s="134">
        <f t="shared" si="82"/>
        <v>11.664999999999999</v>
      </c>
      <c r="N107" s="135">
        <f t="shared" si="83"/>
        <v>0</v>
      </c>
      <c r="O107" s="135">
        <f t="shared" si="84"/>
        <v>28.655105547788615</v>
      </c>
      <c r="P107" s="226">
        <f t="shared" si="85"/>
        <v>17</v>
      </c>
      <c r="Q107" s="227">
        <f t="shared" si="86"/>
        <v>0</v>
      </c>
      <c r="R107" s="227">
        <f t="shared" si="87"/>
        <v>644</v>
      </c>
      <c r="T107">
        <v>506</v>
      </c>
      <c r="U107">
        <v>1945</v>
      </c>
      <c r="V107" t="s">
        <v>390</v>
      </c>
      <c r="W107">
        <v>2247.4180000000001</v>
      </c>
      <c r="X107">
        <v>947.21299999999997</v>
      </c>
      <c r="Y107">
        <v>2.3730000000000002</v>
      </c>
      <c r="Z107">
        <v>11.664999999999999</v>
      </c>
      <c r="AA107">
        <v>131.639419</v>
      </c>
      <c r="AB107">
        <v>0.622201</v>
      </c>
      <c r="AC107">
        <v>51.863028999999997</v>
      </c>
      <c r="AD107" s="1">
        <v>358</v>
      </c>
      <c r="AE107">
        <v>0</v>
      </c>
      <c r="AF107">
        <v>644</v>
      </c>
      <c r="AG107">
        <v>80</v>
      </c>
      <c r="AH107">
        <v>17.07253</v>
      </c>
      <c r="AI107">
        <v>2027.3</v>
      </c>
      <c r="AJ107">
        <v>0</v>
      </c>
      <c r="AK107">
        <v>17</v>
      </c>
      <c r="AL107">
        <v>2911</v>
      </c>
      <c r="AM107" t="s">
        <v>391</v>
      </c>
      <c r="AN107" t="s">
        <v>664</v>
      </c>
      <c r="AO107">
        <v>2247.4180000000001</v>
      </c>
      <c r="AR107" t="s">
        <v>117</v>
      </c>
      <c r="AS107" t="s">
        <v>118</v>
      </c>
      <c r="AT107" t="s">
        <v>201</v>
      </c>
      <c r="AU107" t="s">
        <v>390</v>
      </c>
      <c r="AV107" t="s">
        <v>48</v>
      </c>
      <c r="AW107">
        <v>1</v>
      </c>
      <c r="BB107">
        <v>0.94920000000000004</v>
      </c>
      <c r="BC107" t="s">
        <v>68</v>
      </c>
      <c r="BF107" t="s">
        <v>117</v>
      </c>
      <c r="BG107" t="s">
        <v>118</v>
      </c>
      <c r="BH107" t="s">
        <v>390</v>
      </c>
      <c r="BI107">
        <v>1945</v>
      </c>
      <c r="BJ107">
        <v>1</v>
      </c>
      <c r="BK107" t="s">
        <v>201</v>
      </c>
      <c r="BL107" t="s">
        <v>176</v>
      </c>
      <c r="BM107">
        <v>0.94920000000000004</v>
      </c>
      <c r="BN107" t="s">
        <v>68</v>
      </c>
      <c r="BO107" t="s">
        <v>177</v>
      </c>
      <c r="BP107">
        <v>2247.4180000000001</v>
      </c>
    </row>
    <row r="108" spans="1:68" ht="16.5" x14ac:dyDescent="0.25">
      <c r="A108" s="109" t="str">
        <f t="shared" si="70"/>
        <v>도영운수</v>
      </c>
      <c r="B108" s="110" t="str">
        <f t="shared" si="71"/>
        <v>황성민</v>
      </c>
      <c r="C108" s="111" t="str">
        <f t="shared" si="72"/>
        <v>D</v>
      </c>
      <c r="D108" s="112">
        <f t="shared" si="73"/>
        <v>0.84821428571428581</v>
      </c>
      <c r="E108" s="113">
        <f t="shared" si="74"/>
        <v>7014</v>
      </c>
      <c r="F108" s="253" t="str">
        <f t="shared" si="75"/>
        <v>순환46</v>
      </c>
      <c r="G108" s="114" t="str">
        <f t="shared" si="76"/>
        <v>70바3904</v>
      </c>
      <c r="H108" s="115">
        <f t="shared" si="77"/>
        <v>1</v>
      </c>
      <c r="I108" s="116">
        <f t="shared" si="78"/>
        <v>629.005</v>
      </c>
      <c r="J108" s="117">
        <f t="shared" si="79"/>
        <v>2.0332081406902831E-3</v>
      </c>
      <c r="K108" s="117">
        <f t="shared" si="80"/>
        <v>0.36249087721857254</v>
      </c>
      <c r="L108" s="117">
        <f t="shared" si="81"/>
        <v>0.11446649867648111</v>
      </c>
      <c r="M108" s="118">
        <f t="shared" si="82"/>
        <v>10.502000000000001</v>
      </c>
      <c r="N108" s="119">
        <f t="shared" si="83"/>
        <v>0</v>
      </c>
      <c r="O108" s="119">
        <f t="shared" si="84"/>
        <v>0.63592499264711733</v>
      </c>
      <c r="P108" s="228">
        <f t="shared" si="85"/>
        <v>0</v>
      </c>
      <c r="Q108" s="229">
        <f t="shared" si="86"/>
        <v>0</v>
      </c>
      <c r="R108" s="229">
        <f t="shared" si="87"/>
        <v>4</v>
      </c>
      <c r="T108">
        <v>506</v>
      </c>
      <c r="U108">
        <v>7014</v>
      </c>
      <c r="V108" t="s">
        <v>470</v>
      </c>
      <c r="W108">
        <v>629.005</v>
      </c>
      <c r="X108">
        <v>264.86799999999999</v>
      </c>
      <c r="Y108">
        <v>2.375</v>
      </c>
      <c r="Z108">
        <v>10.502000000000001</v>
      </c>
      <c r="AA108">
        <v>43.574978000000002</v>
      </c>
      <c r="AB108">
        <v>8.8596999999999995E-2</v>
      </c>
      <c r="AC108">
        <v>15.795532</v>
      </c>
      <c r="AD108" s="1">
        <v>72</v>
      </c>
      <c r="AE108">
        <v>0</v>
      </c>
      <c r="AF108">
        <v>4</v>
      </c>
      <c r="AG108">
        <v>63</v>
      </c>
      <c r="AH108">
        <v>14.435003999999999</v>
      </c>
      <c r="AI108">
        <v>0</v>
      </c>
      <c r="AJ108">
        <v>0</v>
      </c>
      <c r="AK108">
        <v>0</v>
      </c>
      <c r="AL108">
        <v>0</v>
      </c>
      <c r="AM108" t="s">
        <v>471</v>
      </c>
      <c r="AN108" t="s">
        <v>665</v>
      </c>
      <c r="AO108">
        <v>629.005</v>
      </c>
      <c r="AR108" t="s">
        <v>117</v>
      </c>
      <c r="AS108" t="s">
        <v>123</v>
      </c>
      <c r="AT108" t="s">
        <v>458</v>
      </c>
      <c r="AU108" t="s">
        <v>470</v>
      </c>
      <c r="AV108" t="s">
        <v>48</v>
      </c>
      <c r="AW108">
        <v>1</v>
      </c>
      <c r="BB108">
        <v>0.84821428571428581</v>
      </c>
      <c r="BC108" t="s">
        <v>67</v>
      </c>
      <c r="BF108" t="s">
        <v>117</v>
      </c>
      <c r="BG108" t="s">
        <v>123</v>
      </c>
      <c r="BH108" t="s">
        <v>470</v>
      </c>
      <c r="BI108">
        <v>7014</v>
      </c>
      <c r="BJ108">
        <v>1</v>
      </c>
      <c r="BK108" t="s">
        <v>458</v>
      </c>
      <c r="BL108" t="s">
        <v>176</v>
      </c>
      <c r="BM108">
        <v>0.84821428571428581</v>
      </c>
      <c r="BN108" t="s">
        <v>67</v>
      </c>
      <c r="BO108" t="s">
        <v>181</v>
      </c>
      <c r="BP108">
        <v>629.005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10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2"/>
  <sheetViews>
    <sheetView showGridLines="0" workbookViewId="0">
      <selection activeCell="T19" sqref="T19"/>
    </sheetView>
  </sheetViews>
  <sheetFormatPr defaultRowHeight="13.5" outlineLevelCol="1" x14ac:dyDescent="0.25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78" t="s">
        <v>666</v>
      </c>
      <c r="B2" s="279"/>
      <c r="C2" s="280"/>
      <c r="D2" s="281"/>
      <c r="E2" s="278"/>
      <c r="F2" s="282"/>
      <c r="G2" s="278"/>
      <c r="H2" s="278"/>
      <c r="I2" s="278"/>
      <c r="J2" s="278"/>
      <c r="K2" s="246"/>
      <c r="L2" s="246"/>
      <c r="M2" s="246"/>
      <c r="N2" s="246"/>
      <c r="O2" s="246"/>
      <c r="P2" s="246"/>
      <c r="Q2" s="246"/>
      <c r="R2" s="246"/>
    </row>
    <row r="3" spans="1:18" x14ac:dyDescent="0.25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 x14ac:dyDescent="0.25">
      <c r="A4" s="283" t="s">
        <v>667</v>
      </c>
      <c r="B4" s="284"/>
      <c r="C4" s="285"/>
      <c r="D4" s="286"/>
      <c r="E4" s="287"/>
      <c r="F4" s="288"/>
      <c r="G4" s="246"/>
      <c r="H4" s="287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 x14ac:dyDescent="0.25">
      <c r="A5" s="249" t="s">
        <v>668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 x14ac:dyDescent="0.25">
      <c r="A6" s="250" t="s">
        <v>669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 x14ac:dyDescent="0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 x14ac:dyDescent="0.25">
      <c r="A8" s="247" t="s">
        <v>195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 x14ac:dyDescent="0.25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 x14ac:dyDescent="0.25">
      <c r="A10" s="248" t="s">
        <v>670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 x14ac:dyDescent="0.25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 x14ac:dyDescent="0.25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 x14ac:dyDescent="0.25">
      <c r="A13" s="289" t="s">
        <v>0</v>
      </c>
      <c r="B13" s="290" t="s">
        <v>74</v>
      </c>
      <c r="C13" s="291" t="s">
        <v>65</v>
      </c>
      <c r="D13" s="291" t="s">
        <v>160</v>
      </c>
      <c r="E13" s="292" t="s">
        <v>146</v>
      </c>
      <c r="F13" s="290" t="s">
        <v>151</v>
      </c>
      <c r="G13" s="292" t="s">
        <v>149</v>
      </c>
      <c r="H13" s="292" t="s">
        <v>153</v>
      </c>
      <c r="I13" s="256" t="s">
        <v>155</v>
      </c>
      <c r="J13" s="292" t="s">
        <v>11</v>
      </c>
      <c r="K13" s="292" t="s">
        <v>12</v>
      </c>
      <c r="L13" s="292" t="s">
        <v>13</v>
      </c>
      <c r="M13" s="292" t="s">
        <v>105</v>
      </c>
      <c r="N13" s="292" t="s">
        <v>6</v>
      </c>
      <c r="O13" s="292" t="s">
        <v>7</v>
      </c>
      <c r="P13" s="292" t="s">
        <v>182</v>
      </c>
      <c r="Q13" s="293" t="s">
        <v>184</v>
      </c>
      <c r="R13" s="293" t="s">
        <v>185</v>
      </c>
    </row>
    <row r="14" spans="1:18" ht="16.5" x14ac:dyDescent="0.25">
      <c r="A14" s="294" t="s">
        <v>117</v>
      </c>
      <c r="B14" s="295" t="s">
        <v>254</v>
      </c>
      <c r="C14" s="296" t="s">
        <v>67</v>
      </c>
      <c r="D14" s="297">
        <v>0.83318181818181813</v>
      </c>
      <c r="E14" s="298">
        <v>551</v>
      </c>
      <c r="F14" s="259" t="s">
        <v>120</v>
      </c>
      <c r="G14" s="299" t="s">
        <v>226</v>
      </c>
      <c r="H14" s="300">
        <v>1</v>
      </c>
      <c r="I14" s="260">
        <v>2271.232</v>
      </c>
      <c r="J14" s="301">
        <v>1.282274759938737E-2</v>
      </c>
      <c r="K14" s="301">
        <v>0.37228730074899069</v>
      </c>
      <c r="L14" s="301">
        <v>0.26197235685302073</v>
      </c>
      <c r="M14" s="302">
        <v>15.936</v>
      </c>
      <c r="N14" s="303">
        <v>0.92460831830477908</v>
      </c>
      <c r="O14" s="303">
        <v>37.116419634806135</v>
      </c>
      <c r="P14" s="304">
        <v>0</v>
      </c>
      <c r="Q14" s="305">
        <v>21</v>
      </c>
      <c r="R14" s="305">
        <v>843</v>
      </c>
    </row>
    <row r="15" spans="1:18" ht="16.5" x14ac:dyDescent="0.25">
      <c r="A15" s="294" t="s">
        <v>117</v>
      </c>
      <c r="B15" s="295" t="s">
        <v>260</v>
      </c>
      <c r="C15" s="296" t="s">
        <v>70</v>
      </c>
      <c r="D15" s="297">
        <v>0.78439618633768682</v>
      </c>
      <c r="E15" s="298">
        <v>6128</v>
      </c>
      <c r="F15" s="259" t="s">
        <v>122</v>
      </c>
      <c r="G15" s="299" t="s">
        <v>241</v>
      </c>
      <c r="H15" s="300">
        <v>2</v>
      </c>
      <c r="I15" s="260">
        <v>1062.8409999999999</v>
      </c>
      <c r="J15" s="301">
        <v>1.0011758995896149E-2</v>
      </c>
      <c r="K15" s="301">
        <v>0.34973393191853397</v>
      </c>
      <c r="L15" s="301">
        <v>0.19005665005395916</v>
      </c>
      <c r="M15" s="302">
        <v>15.242000000000001</v>
      </c>
      <c r="N15" s="303">
        <v>0.18817490104352394</v>
      </c>
      <c r="O15" s="303">
        <v>24.274562234614589</v>
      </c>
      <c r="P15" s="304">
        <v>6</v>
      </c>
      <c r="Q15" s="305">
        <v>2</v>
      </c>
      <c r="R15" s="305">
        <v>258</v>
      </c>
    </row>
    <row r="16" spans="1:18" ht="16.5" x14ac:dyDescent="0.25">
      <c r="A16" s="294" t="s">
        <v>117</v>
      </c>
      <c r="B16" s="295" t="s">
        <v>552</v>
      </c>
      <c r="C16" s="296" t="s">
        <v>70</v>
      </c>
      <c r="D16" s="297">
        <v>0.69609803424994476</v>
      </c>
      <c r="E16" s="298">
        <v>7751</v>
      </c>
      <c r="F16" s="259" t="s">
        <v>119</v>
      </c>
      <c r="G16" s="299" t="s">
        <v>216</v>
      </c>
      <c r="H16" s="300">
        <v>2</v>
      </c>
      <c r="I16" s="260">
        <v>417.524</v>
      </c>
      <c r="J16" s="301">
        <v>2.1116332324963332E-2</v>
      </c>
      <c r="K16" s="301">
        <v>0.37094148410054378</v>
      </c>
      <c r="L16" s="301">
        <v>0.23286501591244277</v>
      </c>
      <c r="M16" s="302">
        <v>16</v>
      </c>
      <c r="N16" s="303">
        <v>0</v>
      </c>
      <c r="O16" s="303">
        <v>17.005010490414922</v>
      </c>
      <c r="P16" s="304">
        <v>1</v>
      </c>
      <c r="Q16" s="305">
        <v>19</v>
      </c>
      <c r="R16" s="305">
        <v>409</v>
      </c>
    </row>
    <row r="17" spans="1:18" ht="16.5" x14ac:dyDescent="0.25">
      <c r="A17" s="294" t="s">
        <v>117</v>
      </c>
      <c r="B17" s="295" t="s">
        <v>266</v>
      </c>
      <c r="C17" s="296" t="s">
        <v>70</v>
      </c>
      <c r="D17" s="297">
        <v>0.79746834842445569</v>
      </c>
      <c r="E17" s="298">
        <v>6269</v>
      </c>
      <c r="F17" s="259" t="s">
        <v>118</v>
      </c>
      <c r="G17" s="299" t="s">
        <v>204</v>
      </c>
      <c r="H17" s="300">
        <v>3</v>
      </c>
      <c r="I17" s="260">
        <v>2336.4899999999998</v>
      </c>
      <c r="J17" s="301">
        <v>2.5144092856686361E-2</v>
      </c>
      <c r="K17" s="301">
        <v>0.36807494064212265</v>
      </c>
      <c r="L17" s="301">
        <v>0.2371077984498115</v>
      </c>
      <c r="M17" s="302">
        <v>13.946999999999999</v>
      </c>
      <c r="N17" s="303">
        <v>4.2799241597438899E-2</v>
      </c>
      <c r="O17" s="303">
        <v>28.675491870284063</v>
      </c>
      <c r="P17" s="304">
        <v>13</v>
      </c>
      <c r="Q17" s="305">
        <v>1</v>
      </c>
      <c r="R17" s="305">
        <v>670</v>
      </c>
    </row>
    <row r="18" spans="1:18" ht="16.5" x14ac:dyDescent="0.25">
      <c r="A18" s="294" t="s">
        <v>117</v>
      </c>
      <c r="B18" s="295" t="s">
        <v>447</v>
      </c>
      <c r="C18" s="296" t="s">
        <v>70</v>
      </c>
      <c r="D18" s="297">
        <v>0.73269230769230764</v>
      </c>
      <c r="E18" s="298">
        <v>1422</v>
      </c>
      <c r="F18" s="259" t="s">
        <v>118</v>
      </c>
      <c r="G18" s="299" t="s">
        <v>205</v>
      </c>
      <c r="H18" s="300">
        <v>1</v>
      </c>
      <c r="I18" s="260">
        <v>950.76</v>
      </c>
      <c r="J18" s="301">
        <v>2.4423164760911286E-2</v>
      </c>
      <c r="K18" s="301">
        <v>0.40668258879510988</v>
      </c>
      <c r="L18" s="301">
        <v>0.21561698010013042</v>
      </c>
      <c r="M18" s="302">
        <v>16.498000000000001</v>
      </c>
      <c r="N18" s="303">
        <v>1.9984012789768186</v>
      </c>
      <c r="O18" s="303">
        <v>64.159198956624181</v>
      </c>
      <c r="P18" s="304">
        <v>20</v>
      </c>
      <c r="Q18" s="305">
        <v>19</v>
      </c>
      <c r="R18" s="305">
        <v>610</v>
      </c>
    </row>
    <row r="19" spans="1:18" ht="16.5" x14ac:dyDescent="0.25">
      <c r="A19" s="294" t="s">
        <v>117</v>
      </c>
      <c r="B19" s="295" t="s">
        <v>449</v>
      </c>
      <c r="C19" s="296" t="s">
        <v>67</v>
      </c>
      <c r="D19" s="297">
        <v>0.80434782608695665</v>
      </c>
      <c r="E19" s="298">
        <v>9926</v>
      </c>
      <c r="F19" s="259" t="s">
        <v>119</v>
      </c>
      <c r="G19" s="299" t="s">
        <v>216</v>
      </c>
      <c r="H19" s="300">
        <v>1</v>
      </c>
      <c r="I19" s="260">
        <v>2424.857</v>
      </c>
      <c r="J19" s="301">
        <v>2.3421963344956467E-2</v>
      </c>
      <c r="K19" s="301">
        <v>0.35611804741736086</v>
      </c>
      <c r="L19" s="301">
        <v>0.20578533084631381</v>
      </c>
      <c r="M19" s="302">
        <v>12.872</v>
      </c>
      <c r="N19" s="303">
        <v>0.41239545259782329</v>
      </c>
      <c r="O19" s="303">
        <v>28.372807138730241</v>
      </c>
      <c r="P19" s="304">
        <v>13</v>
      </c>
      <c r="Q19" s="305">
        <v>10</v>
      </c>
      <c r="R19" s="305">
        <v>688</v>
      </c>
    </row>
    <row r="20" spans="1:18" ht="16.5" x14ac:dyDescent="0.25">
      <c r="A20" s="294" t="s">
        <v>117</v>
      </c>
      <c r="B20" s="295" t="s">
        <v>272</v>
      </c>
      <c r="C20" s="296" t="s">
        <v>70</v>
      </c>
      <c r="D20" s="297">
        <v>0.7379318893172675</v>
      </c>
      <c r="E20" s="298">
        <v>1711</v>
      </c>
      <c r="F20" s="259" t="s">
        <v>122</v>
      </c>
      <c r="G20" s="299" t="s">
        <v>246</v>
      </c>
      <c r="H20" s="300">
        <v>10</v>
      </c>
      <c r="I20" s="260">
        <v>12715.603999999999</v>
      </c>
      <c r="J20" s="301">
        <v>2.6126931785141121E-2</v>
      </c>
      <c r="K20" s="301">
        <v>0.3873405773460375</v>
      </c>
      <c r="L20" s="301">
        <v>0.19888949042452095</v>
      </c>
      <c r="M20" s="302">
        <v>17.652000000000001</v>
      </c>
      <c r="N20" s="303">
        <v>1.9582239270741681</v>
      </c>
      <c r="O20" s="303">
        <v>46.132295406494258</v>
      </c>
      <c r="P20" s="304">
        <v>95</v>
      </c>
      <c r="Q20" s="305">
        <v>250</v>
      </c>
      <c r="R20" s="305">
        <v>6059</v>
      </c>
    </row>
    <row r="21" spans="1:18" ht="16.5" x14ac:dyDescent="0.25">
      <c r="A21" s="294" t="s">
        <v>117</v>
      </c>
      <c r="B21" s="295" t="s">
        <v>276</v>
      </c>
      <c r="C21" s="296" t="s">
        <v>70</v>
      </c>
      <c r="D21" s="297">
        <v>0.79632525823211397</v>
      </c>
      <c r="E21" s="298">
        <v>825</v>
      </c>
      <c r="F21" s="259" t="s">
        <v>123</v>
      </c>
      <c r="G21" s="299" t="s">
        <v>249</v>
      </c>
      <c r="H21" s="300">
        <v>3</v>
      </c>
      <c r="I21" s="260">
        <v>1877.768</v>
      </c>
      <c r="J21" s="301">
        <v>1.4346998112851929E-2</v>
      </c>
      <c r="K21" s="301">
        <v>0.36846722224500073</v>
      </c>
      <c r="L21" s="301">
        <v>0.20038509702898852</v>
      </c>
      <c r="M21" s="302">
        <v>9.782</v>
      </c>
      <c r="N21" s="303">
        <v>5.3254715172481371E-2</v>
      </c>
      <c r="O21" s="303">
        <v>2.2899527524166992</v>
      </c>
      <c r="P21" s="304">
        <v>2</v>
      </c>
      <c r="Q21" s="305">
        <v>1</v>
      </c>
      <c r="R21" s="305">
        <v>43</v>
      </c>
    </row>
    <row r="22" spans="1:18" ht="16.5" x14ac:dyDescent="0.25">
      <c r="A22" s="294" t="s">
        <v>117</v>
      </c>
      <c r="B22" s="295" t="s">
        <v>459</v>
      </c>
      <c r="C22" s="296" t="s">
        <v>70</v>
      </c>
      <c r="D22" s="297">
        <v>0.69291666666666674</v>
      </c>
      <c r="E22" s="298">
        <v>7475</v>
      </c>
      <c r="F22" s="259" t="s">
        <v>118</v>
      </c>
      <c r="G22" s="299" t="s">
        <v>197</v>
      </c>
      <c r="H22" s="300">
        <v>1</v>
      </c>
      <c r="I22" s="260">
        <v>1819.68</v>
      </c>
      <c r="J22" s="301">
        <v>3.7269050679012594E-2</v>
      </c>
      <c r="K22" s="301">
        <v>0.40072959963639898</v>
      </c>
      <c r="L22" s="301">
        <v>0.20168381253846829</v>
      </c>
      <c r="M22" s="302">
        <v>19.483000000000001</v>
      </c>
      <c r="N22" s="303">
        <v>0</v>
      </c>
      <c r="O22" s="303">
        <v>4.2864679504088627</v>
      </c>
      <c r="P22" s="304">
        <v>778</v>
      </c>
      <c r="Q22" s="305">
        <v>0</v>
      </c>
      <c r="R22" s="305">
        <v>78</v>
      </c>
    </row>
    <row r="23" spans="1:18" ht="16.5" x14ac:dyDescent="0.25">
      <c r="A23" s="294" t="s">
        <v>117</v>
      </c>
      <c r="B23" s="295" t="s">
        <v>190</v>
      </c>
      <c r="C23" s="296" t="s">
        <v>67</v>
      </c>
      <c r="D23" s="297">
        <v>0.83961538461538454</v>
      </c>
      <c r="E23" s="298">
        <v>8592</v>
      </c>
      <c r="F23" s="259" t="s">
        <v>119</v>
      </c>
      <c r="G23" s="299" t="s">
        <v>210</v>
      </c>
      <c r="H23" s="300">
        <v>1</v>
      </c>
      <c r="I23" s="260">
        <v>614.61300000000006</v>
      </c>
      <c r="J23" s="301">
        <v>3.1958244267345781E-3</v>
      </c>
      <c r="K23" s="301">
        <v>0.32990640038666952</v>
      </c>
      <c r="L23" s="301">
        <v>0.3237809808773976</v>
      </c>
      <c r="M23" s="302">
        <v>13.477</v>
      </c>
      <c r="N23" s="303">
        <v>0.97622406294692754</v>
      </c>
      <c r="O23" s="303">
        <v>19.687185269429705</v>
      </c>
      <c r="P23" s="304">
        <v>0</v>
      </c>
      <c r="Q23" s="305">
        <v>6</v>
      </c>
      <c r="R23" s="305">
        <v>121</v>
      </c>
    </row>
    <row r="24" spans="1:18" ht="16.5" x14ac:dyDescent="0.25">
      <c r="A24" s="294" t="s">
        <v>117</v>
      </c>
      <c r="B24" s="295" t="s">
        <v>283</v>
      </c>
      <c r="C24" s="296" t="s">
        <v>70</v>
      </c>
      <c r="D24" s="297">
        <v>0.75578373332880855</v>
      </c>
      <c r="E24" s="298">
        <v>651</v>
      </c>
      <c r="F24" s="259" t="s">
        <v>123</v>
      </c>
      <c r="G24" s="299" t="s">
        <v>251</v>
      </c>
      <c r="H24" s="300">
        <v>11</v>
      </c>
      <c r="I24" s="260">
        <v>4612.2490000000007</v>
      </c>
      <c r="J24" s="301">
        <v>1.7066752291031766E-2</v>
      </c>
      <c r="K24" s="301">
        <v>0.39521340710126518</v>
      </c>
      <c r="L24" s="301">
        <v>0.16261047484643609</v>
      </c>
      <c r="M24" s="302">
        <v>12.952</v>
      </c>
      <c r="N24" s="303">
        <v>0.10840698323095738</v>
      </c>
      <c r="O24" s="303">
        <v>21.204405919975262</v>
      </c>
      <c r="P24" s="304">
        <v>17</v>
      </c>
      <c r="Q24" s="305">
        <v>5</v>
      </c>
      <c r="R24" s="305">
        <v>1213</v>
      </c>
    </row>
    <row r="25" spans="1:18" ht="16.5" x14ac:dyDescent="0.25">
      <c r="A25" s="294" t="s">
        <v>117</v>
      </c>
      <c r="B25" s="295" t="s">
        <v>287</v>
      </c>
      <c r="C25" s="296" t="s">
        <v>70</v>
      </c>
      <c r="D25" s="297">
        <v>0.7300818979486059</v>
      </c>
      <c r="E25" s="298">
        <v>8057</v>
      </c>
      <c r="F25" s="259" t="s">
        <v>122</v>
      </c>
      <c r="G25" s="299" t="s">
        <v>240</v>
      </c>
      <c r="H25" s="300">
        <v>5</v>
      </c>
      <c r="I25" s="260">
        <v>947.30700000000002</v>
      </c>
      <c r="J25" s="301">
        <v>3.0095532456284973E-2</v>
      </c>
      <c r="K25" s="301">
        <v>0.35290262220641955</v>
      </c>
      <c r="L25" s="301">
        <v>0.21323604702593774</v>
      </c>
      <c r="M25" s="302">
        <v>16.553000000000001</v>
      </c>
      <c r="N25" s="303">
        <v>0</v>
      </c>
      <c r="O25" s="303">
        <v>21.534729501629354</v>
      </c>
      <c r="P25" s="304">
        <v>6</v>
      </c>
      <c r="Q25" s="305">
        <v>0</v>
      </c>
      <c r="R25" s="305">
        <v>204</v>
      </c>
    </row>
    <row r="26" spans="1:18" ht="16.5" customHeight="1" x14ac:dyDescent="0.25">
      <c r="A26" s="294" t="s">
        <v>117</v>
      </c>
      <c r="B26" s="295" t="s">
        <v>291</v>
      </c>
      <c r="C26" s="296" t="s">
        <v>67</v>
      </c>
      <c r="D26" s="297">
        <v>0.84405249012791217</v>
      </c>
      <c r="E26" s="298">
        <v>8565</v>
      </c>
      <c r="F26" s="259" t="s">
        <v>120</v>
      </c>
      <c r="G26" s="299" t="s">
        <v>405</v>
      </c>
      <c r="H26" s="300">
        <v>2</v>
      </c>
      <c r="I26" s="260">
        <v>1069.5940000000001</v>
      </c>
      <c r="J26" s="301">
        <v>2.2134346139506818E-2</v>
      </c>
      <c r="K26" s="301">
        <v>0.32938521242680846</v>
      </c>
      <c r="L26" s="301">
        <v>0.18605190380649106</v>
      </c>
      <c r="M26" s="302">
        <v>16.215</v>
      </c>
      <c r="N26" s="303">
        <v>2.243842055957681</v>
      </c>
      <c r="O26" s="303">
        <v>48.897058136077796</v>
      </c>
      <c r="P26" s="304">
        <v>4</v>
      </c>
      <c r="Q26" s="305">
        <v>24</v>
      </c>
      <c r="R26" s="305">
        <v>523</v>
      </c>
    </row>
    <row r="27" spans="1:18" ht="16.5" x14ac:dyDescent="0.25">
      <c r="A27" s="294" t="s">
        <v>117</v>
      </c>
      <c r="B27" s="295" t="s">
        <v>295</v>
      </c>
      <c r="C27" s="296" t="s">
        <v>70</v>
      </c>
      <c r="D27" s="297">
        <v>0.72227788421485828</v>
      </c>
      <c r="E27" s="298">
        <v>7278</v>
      </c>
      <c r="F27" s="259" t="s">
        <v>122</v>
      </c>
      <c r="G27" s="299" t="s">
        <v>240</v>
      </c>
      <c r="H27" s="300">
        <v>2</v>
      </c>
      <c r="I27" s="260">
        <v>1992.57</v>
      </c>
      <c r="J27" s="301">
        <v>2.374551482684913E-2</v>
      </c>
      <c r="K27" s="301">
        <v>0.39412062240312373</v>
      </c>
      <c r="L27" s="301">
        <v>0.15909102315100598</v>
      </c>
      <c r="M27" s="302">
        <v>16.853999999999999</v>
      </c>
      <c r="N27" s="303">
        <v>5.0186442634386749E-2</v>
      </c>
      <c r="O27" s="303">
        <v>34.277340319286147</v>
      </c>
      <c r="P27" s="304">
        <v>20</v>
      </c>
      <c r="Q27" s="305">
        <v>1</v>
      </c>
      <c r="R27" s="305">
        <v>683</v>
      </c>
    </row>
    <row r="28" spans="1:18" ht="16.5" x14ac:dyDescent="0.25">
      <c r="A28" s="294" t="s">
        <v>117</v>
      </c>
      <c r="B28" s="295" t="s">
        <v>461</v>
      </c>
      <c r="C28" s="296" t="s">
        <v>70</v>
      </c>
      <c r="D28" s="297">
        <v>0.74678571428571439</v>
      </c>
      <c r="E28" s="298">
        <v>1570</v>
      </c>
      <c r="F28" s="259" t="s">
        <v>123</v>
      </c>
      <c r="G28" s="299" t="s">
        <v>458</v>
      </c>
      <c r="H28" s="300">
        <v>1</v>
      </c>
      <c r="I28" s="260">
        <v>1413.9159999999999</v>
      </c>
      <c r="J28" s="301">
        <v>1.8754390057500379E-2</v>
      </c>
      <c r="K28" s="301">
        <v>0.39166103257741292</v>
      </c>
      <c r="L28" s="301">
        <v>0.16549780892217078</v>
      </c>
      <c r="M28" s="302">
        <v>12.317</v>
      </c>
      <c r="N28" s="303">
        <v>0</v>
      </c>
      <c r="O28" s="303">
        <v>1.2023345092636337</v>
      </c>
      <c r="P28" s="304">
        <v>0</v>
      </c>
      <c r="Q28" s="305">
        <v>0</v>
      </c>
      <c r="R28" s="305">
        <v>17</v>
      </c>
    </row>
    <row r="29" spans="1:18" ht="16.5" x14ac:dyDescent="0.25">
      <c r="A29" s="294" t="s">
        <v>117</v>
      </c>
      <c r="B29" s="295" t="s">
        <v>309</v>
      </c>
      <c r="C29" s="296" t="s">
        <v>67</v>
      </c>
      <c r="D29" s="297">
        <v>0.84940482804789674</v>
      </c>
      <c r="E29" s="298">
        <v>9919</v>
      </c>
      <c r="F29" s="259" t="s">
        <v>120</v>
      </c>
      <c r="G29" s="299" t="s">
        <v>225</v>
      </c>
      <c r="H29" s="300">
        <v>6</v>
      </c>
      <c r="I29" s="260">
        <v>3264.9120000000003</v>
      </c>
      <c r="J29" s="301">
        <v>2.2484507599565308E-2</v>
      </c>
      <c r="K29" s="301">
        <v>0.36984241871970491</v>
      </c>
      <c r="L29" s="301">
        <v>0.23247180934738823</v>
      </c>
      <c r="M29" s="302">
        <v>16.323</v>
      </c>
      <c r="N29" s="303">
        <v>2.8178401133016755</v>
      </c>
      <c r="O29" s="303">
        <v>36.295005807200923</v>
      </c>
      <c r="P29" s="304">
        <v>11</v>
      </c>
      <c r="Q29" s="305">
        <v>92</v>
      </c>
      <c r="R29" s="305">
        <v>1185</v>
      </c>
    </row>
    <row r="30" spans="1:18" ht="16.5" x14ac:dyDescent="0.25">
      <c r="A30" s="294" t="s">
        <v>117</v>
      </c>
      <c r="B30" s="295" t="s">
        <v>589</v>
      </c>
      <c r="C30" s="296" t="s">
        <v>67</v>
      </c>
      <c r="D30" s="297">
        <v>0.83863636363636351</v>
      </c>
      <c r="E30" s="298">
        <v>4762</v>
      </c>
      <c r="F30" s="259" t="s">
        <v>119</v>
      </c>
      <c r="G30" s="299" t="s">
        <v>519</v>
      </c>
      <c r="H30" s="300">
        <v>1</v>
      </c>
      <c r="I30" s="260">
        <v>2271.806</v>
      </c>
      <c r="J30" s="301">
        <v>1.8205429827472662E-2</v>
      </c>
      <c r="K30" s="301">
        <v>0.36230071294674904</v>
      </c>
      <c r="L30" s="301">
        <v>0.11136514297435608</v>
      </c>
      <c r="M30" s="302">
        <v>14.692</v>
      </c>
      <c r="N30" s="303">
        <v>0</v>
      </c>
      <c r="O30" s="303">
        <v>0</v>
      </c>
      <c r="P30" s="304">
        <v>0</v>
      </c>
      <c r="Q30" s="305">
        <v>218</v>
      </c>
      <c r="R30" s="305">
        <v>1898</v>
      </c>
    </row>
    <row r="31" spans="1:18" ht="16.5" x14ac:dyDescent="0.25">
      <c r="A31" s="294" t="s">
        <v>117</v>
      </c>
      <c r="B31" s="295" t="s">
        <v>311</v>
      </c>
      <c r="C31" s="296" t="s">
        <v>67</v>
      </c>
      <c r="D31" s="297">
        <v>0.84320000000000006</v>
      </c>
      <c r="E31" s="298">
        <v>10</v>
      </c>
      <c r="F31" s="259" t="s">
        <v>121</v>
      </c>
      <c r="G31" s="299" t="s">
        <v>237</v>
      </c>
      <c r="H31" s="300">
        <v>1</v>
      </c>
      <c r="I31" s="260">
        <v>2689.6289999999999</v>
      </c>
      <c r="J31" s="301">
        <v>9.0691302266406783E-3</v>
      </c>
      <c r="K31" s="301">
        <v>0.38910352815408827</v>
      </c>
      <c r="L31" s="301">
        <v>0.10596256955884994</v>
      </c>
      <c r="M31" s="302">
        <v>13.757</v>
      </c>
      <c r="N31" s="303">
        <v>7.4359697936035044E-2</v>
      </c>
      <c r="O31" s="303">
        <v>35.729834858264837</v>
      </c>
      <c r="P31" s="304">
        <v>4</v>
      </c>
      <c r="Q31" s="305">
        <v>2</v>
      </c>
      <c r="R31" s="305">
        <v>961</v>
      </c>
    </row>
    <row r="32" spans="1:18" ht="16.5" x14ac:dyDescent="0.25">
      <c r="A32" s="294" t="s">
        <v>117</v>
      </c>
      <c r="B32" s="295" t="s">
        <v>313</v>
      </c>
      <c r="C32" s="296" t="s">
        <v>70</v>
      </c>
      <c r="D32" s="297">
        <v>0.72730769230769232</v>
      </c>
      <c r="E32" s="298">
        <v>2612</v>
      </c>
      <c r="F32" s="259" t="s">
        <v>119</v>
      </c>
      <c r="G32" s="299" t="s">
        <v>222</v>
      </c>
      <c r="H32" s="300">
        <v>1</v>
      </c>
      <c r="I32" s="260">
        <v>2159.52</v>
      </c>
      <c r="J32" s="301">
        <v>9.6631698176845356E-3</v>
      </c>
      <c r="K32" s="301">
        <v>0.35863869454509734</v>
      </c>
      <c r="L32" s="301">
        <v>0.2222716159146477</v>
      </c>
      <c r="M32" s="302">
        <v>19.818999999999999</v>
      </c>
      <c r="N32" s="303">
        <v>0</v>
      </c>
      <c r="O32" s="303">
        <v>0</v>
      </c>
      <c r="P32" s="304">
        <v>7</v>
      </c>
      <c r="Q32" s="305">
        <v>32</v>
      </c>
      <c r="R32" s="305">
        <v>4165</v>
      </c>
    </row>
    <row r="33" spans="1:18" ht="16.5" x14ac:dyDescent="0.25">
      <c r="A33" s="294" t="s">
        <v>117</v>
      </c>
      <c r="B33" s="295" t="s">
        <v>315</v>
      </c>
      <c r="C33" s="296" t="s">
        <v>70</v>
      </c>
      <c r="D33" s="297">
        <v>0.79302834277752599</v>
      </c>
      <c r="E33" s="298">
        <v>4283</v>
      </c>
      <c r="F33" s="259" t="s">
        <v>120</v>
      </c>
      <c r="G33" s="299" t="s">
        <v>226</v>
      </c>
      <c r="H33" s="300">
        <v>5</v>
      </c>
      <c r="I33" s="260">
        <v>1723.1849999999999</v>
      </c>
      <c r="J33" s="301">
        <v>2.1721733301882328E-2</v>
      </c>
      <c r="K33" s="301">
        <v>0.37954046095643817</v>
      </c>
      <c r="L33" s="301">
        <v>0.24489535366196899</v>
      </c>
      <c r="M33" s="302">
        <v>16.29</v>
      </c>
      <c r="N33" s="303">
        <v>2.8435716420465593</v>
      </c>
      <c r="O33" s="303">
        <v>36.502174751985422</v>
      </c>
      <c r="P33" s="304">
        <v>8</v>
      </c>
      <c r="Q33" s="305">
        <v>60</v>
      </c>
      <c r="R33" s="305">
        <v>1038</v>
      </c>
    </row>
    <row r="34" spans="1:18" ht="16.5" x14ac:dyDescent="0.25">
      <c r="A34" s="294" t="s">
        <v>117</v>
      </c>
      <c r="B34" s="295" t="s">
        <v>317</v>
      </c>
      <c r="C34" s="296" t="s">
        <v>70</v>
      </c>
      <c r="D34" s="297">
        <v>0.79888176635292629</v>
      </c>
      <c r="E34" s="298">
        <v>8328</v>
      </c>
      <c r="F34" s="259" t="s">
        <v>120</v>
      </c>
      <c r="G34" s="299" t="s">
        <v>405</v>
      </c>
      <c r="H34" s="300">
        <v>14</v>
      </c>
      <c r="I34" s="260">
        <v>5276.079999999999</v>
      </c>
      <c r="J34" s="301">
        <v>1.9899824941183242E-2</v>
      </c>
      <c r="K34" s="301">
        <v>0.38323844171127303</v>
      </c>
      <c r="L34" s="301">
        <v>0.15788236721202104</v>
      </c>
      <c r="M34" s="302">
        <v>16.535</v>
      </c>
      <c r="N34" s="303">
        <v>1.5162772361298542</v>
      </c>
      <c r="O34" s="303">
        <v>50.662613152188754</v>
      </c>
      <c r="P34" s="304">
        <v>23</v>
      </c>
      <c r="Q34" s="305">
        <v>80</v>
      </c>
      <c r="R34" s="305">
        <v>2787</v>
      </c>
    </row>
    <row r="35" spans="1:18" ht="16.5" x14ac:dyDescent="0.25">
      <c r="A35" s="294" t="s">
        <v>117</v>
      </c>
      <c r="B35" s="295" t="s">
        <v>596</v>
      </c>
      <c r="C35" s="296" t="s">
        <v>70</v>
      </c>
      <c r="D35" s="297">
        <v>0.72628289696323756</v>
      </c>
      <c r="E35" s="298">
        <v>7478</v>
      </c>
      <c r="F35" s="259" t="s">
        <v>118</v>
      </c>
      <c r="G35" s="299" t="s">
        <v>514</v>
      </c>
      <c r="H35" s="300">
        <v>2</v>
      </c>
      <c r="I35" s="260">
        <v>1285.415</v>
      </c>
      <c r="J35" s="301">
        <v>3.915072914884022E-2</v>
      </c>
      <c r="K35" s="301">
        <v>0.38433355182505169</v>
      </c>
      <c r="L35" s="301">
        <v>0.24972479704997996</v>
      </c>
      <c r="M35" s="302">
        <v>17.491</v>
      </c>
      <c r="N35" s="303">
        <v>1.7115095124920745</v>
      </c>
      <c r="O35" s="303">
        <v>59.124874067908031</v>
      </c>
      <c r="P35" s="304">
        <v>18</v>
      </c>
      <c r="Q35" s="305">
        <v>22</v>
      </c>
      <c r="R35" s="305">
        <v>760</v>
      </c>
    </row>
    <row r="36" spans="1:18" ht="16.5" x14ac:dyDescent="0.25">
      <c r="A36" s="294" t="s">
        <v>117</v>
      </c>
      <c r="B36" s="295" t="s">
        <v>319</v>
      </c>
      <c r="C36" s="296" t="s">
        <v>67</v>
      </c>
      <c r="D36" s="297">
        <v>0.82851221031189359</v>
      </c>
      <c r="E36" s="298">
        <v>1245</v>
      </c>
      <c r="F36" s="259" t="s">
        <v>120</v>
      </c>
      <c r="G36" s="299" t="s">
        <v>226</v>
      </c>
      <c r="H36" s="300">
        <v>5</v>
      </c>
      <c r="I36" s="260">
        <v>1504.037</v>
      </c>
      <c r="J36" s="301">
        <v>2.4159782919305251E-2</v>
      </c>
      <c r="K36" s="301">
        <v>0.38585413803748836</v>
      </c>
      <c r="L36" s="301">
        <v>0.30118939893101032</v>
      </c>
      <c r="M36" s="302">
        <v>15.544</v>
      </c>
      <c r="N36" s="303">
        <v>0.39892635620001371</v>
      </c>
      <c r="O36" s="303">
        <v>30.052452167067699</v>
      </c>
      <c r="P36" s="304">
        <v>8</v>
      </c>
      <c r="Q36" s="305">
        <v>10</v>
      </c>
      <c r="R36" s="305">
        <v>845</v>
      </c>
    </row>
    <row r="37" spans="1:18" ht="16.5" x14ac:dyDescent="0.25">
      <c r="A37" s="294" t="s">
        <v>117</v>
      </c>
      <c r="B37" s="295" t="s">
        <v>321</v>
      </c>
      <c r="C37" s="296" t="s">
        <v>70</v>
      </c>
      <c r="D37" s="297">
        <v>0.72518786788570799</v>
      </c>
      <c r="E37" s="298">
        <v>6334</v>
      </c>
      <c r="F37" s="259" t="s">
        <v>123</v>
      </c>
      <c r="G37" s="299" t="s">
        <v>250</v>
      </c>
      <c r="H37" s="300">
        <v>4</v>
      </c>
      <c r="I37" s="260">
        <v>1453.144</v>
      </c>
      <c r="J37" s="301">
        <v>2.8248702830690448E-2</v>
      </c>
      <c r="K37" s="301">
        <v>0.42481279470818234</v>
      </c>
      <c r="L37" s="301">
        <v>0.16103015255198383</v>
      </c>
      <c r="M37" s="302">
        <v>13.968999999999999</v>
      </c>
      <c r="N37" s="303">
        <v>0.2752652180375792</v>
      </c>
      <c r="O37" s="303">
        <v>15.8965663416702</v>
      </c>
      <c r="P37" s="304">
        <v>10</v>
      </c>
      <c r="Q37" s="305">
        <v>4</v>
      </c>
      <c r="R37" s="305">
        <v>231</v>
      </c>
    </row>
    <row r="38" spans="1:18" ht="16.5" x14ac:dyDescent="0.25">
      <c r="A38" s="294" t="s">
        <v>117</v>
      </c>
      <c r="B38" s="295" t="s">
        <v>325</v>
      </c>
      <c r="C38" s="296" t="s">
        <v>70</v>
      </c>
      <c r="D38" s="297">
        <v>0.7407248690813526</v>
      </c>
      <c r="E38" s="298">
        <v>6907</v>
      </c>
      <c r="F38" s="259" t="s">
        <v>120</v>
      </c>
      <c r="G38" s="299" t="s">
        <v>229</v>
      </c>
      <c r="H38" s="300">
        <v>6</v>
      </c>
      <c r="I38" s="260">
        <v>821.27900000000011</v>
      </c>
      <c r="J38" s="301">
        <v>2.6351221821059777E-2</v>
      </c>
      <c r="K38" s="301">
        <v>0.39147819717801918</v>
      </c>
      <c r="L38" s="301">
        <v>0.28492144569628591</v>
      </c>
      <c r="M38" s="302">
        <v>20.443000000000001</v>
      </c>
      <c r="N38" s="303">
        <v>0.12176130157960935</v>
      </c>
      <c r="O38" s="303">
        <v>9.9844267295279661</v>
      </c>
      <c r="P38" s="304">
        <v>7</v>
      </c>
      <c r="Q38" s="305">
        <v>18</v>
      </c>
      <c r="R38" s="305">
        <v>826</v>
      </c>
    </row>
    <row r="39" spans="1:18" ht="16.5" x14ac:dyDescent="0.25">
      <c r="A39" s="294" t="s">
        <v>117</v>
      </c>
      <c r="B39" s="295" t="s">
        <v>463</v>
      </c>
      <c r="C39" s="296" t="s">
        <v>70</v>
      </c>
      <c r="D39" s="297">
        <v>0.76861657829689345</v>
      </c>
      <c r="E39" s="298">
        <v>3463</v>
      </c>
      <c r="F39" s="259" t="s">
        <v>119</v>
      </c>
      <c r="G39" s="299" t="s">
        <v>210</v>
      </c>
      <c r="H39" s="300">
        <v>6</v>
      </c>
      <c r="I39" s="260">
        <v>1091.904</v>
      </c>
      <c r="J39" s="301">
        <v>2.4205402823648119E-2</v>
      </c>
      <c r="K39" s="301">
        <v>0.36798136360937855</v>
      </c>
      <c r="L39" s="301">
        <v>0.25108312519478693</v>
      </c>
      <c r="M39" s="302">
        <v>15.831</v>
      </c>
      <c r="N39" s="303">
        <v>1.0074145712443585</v>
      </c>
      <c r="O39" s="303">
        <v>23.994783424183812</v>
      </c>
      <c r="P39" s="304">
        <v>5</v>
      </c>
      <c r="Q39" s="305">
        <v>13</v>
      </c>
      <c r="R39" s="305">
        <v>294</v>
      </c>
    </row>
    <row r="40" spans="1:18" ht="16.5" x14ac:dyDescent="0.25">
      <c r="A40" s="294" t="s">
        <v>117</v>
      </c>
      <c r="B40" s="295" t="s">
        <v>331</v>
      </c>
      <c r="C40" s="296" t="s">
        <v>70</v>
      </c>
      <c r="D40" s="297">
        <v>0.73960000000000004</v>
      </c>
      <c r="E40" s="298">
        <v>7063</v>
      </c>
      <c r="F40" s="259" t="s">
        <v>121</v>
      </c>
      <c r="G40" s="299" t="s">
        <v>235</v>
      </c>
      <c r="H40" s="300">
        <v>1</v>
      </c>
      <c r="I40" s="260">
        <v>5641.1170000000002</v>
      </c>
      <c r="J40" s="301">
        <v>4.0838114704380736E-2</v>
      </c>
      <c r="K40" s="301">
        <v>0.37247263011112286</v>
      </c>
      <c r="L40" s="301">
        <v>0.20403760460915807</v>
      </c>
      <c r="M40" s="302">
        <v>18.611999999999998</v>
      </c>
      <c r="N40" s="303">
        <v>0</v>
      </c>
      <c r="O40" s="303">
        <v>0</v>
      </c>
      <c r="P40" s="304">
        <v>23</v>
      </c>
      <c r="Q40" s="305">
        <v>206</v>
      </c>
      <c r="R40" s="305">
        <v>4776</v>
      </c>
    </row>
    <row r="41" spans="1:18" ht="16.5" x14ac:dyDescent="0.25">
      <c r="A41" s="294" t="s">
        <v>117</v>
      </c>
      <c r="B41" s="295" t="s">
        <v>333</v>
      </c>
      <c r="C41" s="296" t="s">
        <v>67</v>
      </c>
      <c r="D41" s="297">
        <v>0.82848888558748779</v>
      </c>
      <c r="E41" s="298">
        <v>508</v>
      </c>
      <c r="F41" s="259" t="s">
        <v>122</v>
      </c>
      <c r="G41" s="299" t="s">
        <v>529</v>
      </c>
      <c r="H41" s="300">
        <v>11</v>
      </c>
      <c r="I41" s="260">
        <v>3985.9110000000001</v>
      </c>
      <c r="J41" s="301">
        <v>2.5458007104776914E-2</v>
      </c>
      <c r="K41" s="301">
        <v>0.36358284295739723</v>
      </c>
      <c r="L41" s="301">
        <v>0.1876609889182172</v>
      </c>
      <c r="M41" s="302">
        <v>14.996</v>
      </c>
      <c r="N41" s="303">
        <v>1.9318042976875298</v>
      </c>
      <c r="O41" s="303">
        <v>30.030775900415236</v>
      </c>
      <c r="P41" s="304">
        <v>449</v>
      </c>
      <c r="Q41" s="305">
        <v>77</v>
      </c>
      <c r="R41" s="305">
        <v>1197</v>
      </c>
    </row>
    <row r="42" spans="1:18" ht="16.5" x14ac:dyDescent="0.25">
      <c r="A42" s="294" t="s">
        <v>117</v>
      </c>
      <c r="B42" s="295" t="s">
        <v>335</v>
      </c>
      <c r="C42" s="296" t="s">
        <v>67</v>
      </c>
      <c r="D42" s="297">
        <v>0.84685854798493654</v>
      </c>
      <c r="E42" s="298">
        <v>9987</v>
      </c>
      <c r="F42" s="259" t="s">
        <v>120</v>
      </c>
      <c r="G42" s="299" t="s">
        <v>225</v>
      </c>
      <c r="H42" s="300">
        <v>4</v>
      </c>
      <c r="I42" s="260">
        <v>4687.4740000000002</v>
      </c>
      <c r="J42" s="301">
        <v>1.5994390969805223E-2</v>
      </c>
      <c r="K42" s="301">
        <v>0.38165077710908807</v>
      </c>
      <c r="L42" s="301">
        <v>0.21269451307889919</v>
      </c>
      <c r="M42" s="302">
        <v>13.885</v>
      </c>
      <c r="N42" s="303">
        <v>2.5386807478825482</v>
      </c>
      <c r="O42" s="303">
        <v>27.584153000101974</v>
      </c>
      <c r="P42" s="304">
        <v>12</v>
      </c>
      <c r="Q42" s="305">
        <v>119</v>
      </c>
      <c r="R42" s="305">
        <v>1293</v>
      </c>
    </row>
    <row r="43" spans="1:18" ht="16.5" x14ac:dyDescent="0.25">
      <c r="A43" s="294" t="s">
        <v>117</v>
      </c>
      <c r="B43" s="295" t="s">
        <v>339</v>
      </c>
      <c r="C43" s="296" t="s">
        <v>67</v>
      </c>
      <c r="D43" s="297">
        <v>0.81291666666666673</v>
      </c>
      <c r="E43" s="298">
        <v>9872</v>
      </c>
      <c r="F43" s="259" t="s">
        <v>122</v>
      </c>
      <c r="G43" s="299" t="s">
        <v>241</v>
      </c>
      <c r="H43" s="300">
        <v>1</v>
      </c>
      <c r="I43" s="260">
        <v>975.53200000000004</v>
      </c>
      <c r="J43" s="301">
        <v>3.0234627240229274E-2</v>
      </c>
      <c r="K43" s="301">
        <v>0.35628251556968049</v>
      </c>
      <c r="L43" s="301">
        <v>0.24294436266570443</v>
      </c>
      <c r="M43" s="302">
        <v>16.277000000000001</v>
      </c>
      <c r="N43" s="303">
        <v>0.10250816990114112</v>
      </c>
      <c r="O43" s="303">
        <v>11.583423198828946</v>
      </c>
      <c r="P43" s="304">
        <v>3</v>
      </c>
      <c r="Q43" s="305">
        <v>1</v>
      </c>
      <c r="R43" s="305">
        <v>113</v>
      </c>
    </row>
    <row r="44" spans="1:18" ht="16.5" x14ac:dyDescent="0.25">
      <c r="A44" s="294" t="s">
        <v>117</v>
      </c>
      <c r="B44" s="295" t="s">
        <v>341</v>
      </c>
      <c r="C44" s="296" t="s">
        <v>70</v>
      </c>
      <c r="D44" s="297">
        <v>0.71535649524704115</v>
      </c>
      <c r="E44" s="298">
        <v>9046</v>
      </c>
      <c r="F44" s="259" t="s">
        <v>119</v>
      </c>
      <c r="G44" s="299" t="s">
        <v>221</v>
      </c>
      <c r="H44" s="300">
        <v>5</v>
      </c>
      <c r="I44" s="260">
        <v>2819.78</v>
      </c>
      <c r="J44" s="301">
        <v>8.6408443005213161E-3</v>
      </c>
      <c r="K44" s="301">
        <v>0.37683609519917549</v>
      </c>
      <c r="L44" s="301">
        <v>0.25817221766086879</v>
      </c>
      <c r="M44" s="302">
        <v>17.684999999999999</v>
      </c>
      <c r="N44" s="303">
        <v>0.17731879792040511</v>
      </c>
      <c r="O44" s="303">
        <v>6.0288391292937744</v>
      </c>
      <c r="P44" s="304">
        <v>18</v>
      </c>
      <c r="Q44" s="305">
        <v>88</v>
      </c>
      <c r="R44" s="305">
        <v>2335</v>
      </c>
    </row>
    <row r="45" spans="1:18" ht="16.5" x14ac:dyDescent="0.25">
      <c r="A45" s="294" t="s">
        <v>117</v>
      </c>
      <c r="B45" s="295" t="s">
        <v>616</v>
      </c>
      <c r="C45" s="296" t="s">
        <v>67</v>
      </c>
      <c r="D45" s="297">
        <v>0.81192307692307697</v>
      </c>
      <c r="E45" s="298">
        <v>1349</v>
      </c>
      <c r="F45" s="259" t="s">
        <v>118</v>
      </c>
      <c r="G45" s="299" t="s">
        <v>512</v>
      </c>
      <c r="H45" s="300">
        <v>1</v>
      </c>
      <c r="I45" s="260">
        <v>3718.0889999999999</v>
      </c>
      <c r="J45" s="301">
        <v>2.7301505456201403E-2</v>
      </c>
      <c r="K45" s="301">
        <v>0.34221019838757266</v>
      </c>
      <c r="L45" s="301">
        <v>0.15760784639636113</v>
      </c>
      <c r="M45" s="302">
        <v>13.571999999999999</v>
      </c>
      <c r="N45" s="303">
        <v>0.83376164475890713</v>
      </c>
      <c r="O45" s="303">
        <v>25.658342229032172</v>
      </c>
      <c r="P45" s="304">
        <v>27</v>
      </c>
      <c r="Q45" s="305">
        <v>31</v>
      </c>
      <c r="R45" s="305">
        <v>954</v>
      </c>
    </row>
    <row r="46" spans="1:18" ht="16.5" x14ac:dyDescent="0.25">
      <c r="A46" s="294" t="s">
        <v>117</v>
      </c>
      <c r="B46" s="295" t="s">
        <v>410</v>
      </c>
      <c r="C46" s="296" t="s">
        <v>70</v>
      </c>
      <c r="D46" s="297">
        <v>0.71479165349290397</v>
      </c>
      <c r="E46" s="298">
        <v>2447</v>
      </c>
      <c r="F46" s="259" t="s">
        <v>123</v>
      </c>
      <c r="G46" s="299" t="s">
        <v>251</v>
      </c>
      <c r="H46" s="300">
        <v>5</v>
      </c>
      <c r="I46" s="260">
        <v>2483.8890000000001</v>
      </c>
      <c r="J46" s="301">
        <v>2.6000872708950361E-2</v>
      </c>
      <c r="K46" s="301">
        <v>0.40479872884676249</v>
      </c>
      <c r="L46" s="301">
        <v>0.19767388961422994</v>
      </c>
      <c r="M46" s="302">
        <v>15.226000000000001</v>
      </c>
      <c r="N46" s="303">
        <v>8.0518895973209742E-2</v>
      </c>
      <c r="O46" s="303">
        <v>8.6155218691334436</v>
      </c>
      <c r="P46" s="304">
        <v>11</v>
      </c>
      <c r="Q46" s="305">
        <v>7</v>
      </c>
      <c r="R46" s="305">
        <v>678</v>
      </c>
    </row>
    <row r="47" spans="1:18" ht="16.5" x14ac:dyDescent="0.25">
      <c r="A47" s="294" t="s">
        <v>117</v>
      </c>
      <c r="B47" s="295" t="s">
        <v>347</v>
      </c>
      <c r="C47" s="296" t="s">
        <v>70</v>
      </c>
      <c r="D47" s="297">
        <v>0.76875000000000004</v>
      </c>
      <c r="E47" s="298">
        <v>1406</v>
      </c>
      <c r="F47" s="259" t="s">
        <v>118</v>
      </c>
      <c r="G47" s="299" t="s">
        <v>207</v>
      </c>
      <c r="H47" s="300">
        <v>1</v>
      </c>
      <c r="I47" s="260">
        <v>2328.0720000000001</v>
      </c>
      <c r="J47" s="301">
        <v>4.2200500386165067E-2</v>
      </c>
      <c r="K47" s="301">
        <v>0.3859345624916537</v>
      </c>
      <c r="L47" s="301">
        <v>9.1062475730991133E-2</v>
      </c>
      <c r="M47" s="302">
        <v>15.792</v>
      </c>
      <c r="N47" s="303">
        <v>0</v>
      </c>
      <c r="O47" s="303">
        <v>0</v>
      </c>
      <c r="P47" s="304">
        <v>44</v>
      </c>
      <c r="Q47" s="305">
        <v>13</v>
      </c>
      <c r="R47" s="305">
        <v>2045</v>
      </c>
    </row>
    <row r="48" spans="1:18" ht="16.5" x14ac:dyDescent="0.25">
      <c r="A48" s="294" t="s">
        <v>117</v>
      </c>
      <c r="B48" s="295" t="s">
        <v>349</v>
      </c>
      <c r="C48" s="296" t="s">
        <v>70</v>
      </c>
      <c r="D48" s="297">
        <v>0.799904956401708</v>
      </c>
      <c r="E48" s="298">
        <v>5336</v>
      </c>
      <c r="F48" s="259" t="s">
        <v>118</v>
      </c>
      <c r="G48" s="299" t="s">
        <v>206</v>
      </c>
      <c r="H48" s="300">
        <v>2</v>
      </c>
      <c r="I48" s="260">
        <v>2314.4520000000002</v>
      </c>
      <c r="J48" s="301">
        <v>8.5050395130895316E-3</v>
      </c>
      <c r="K48" s="301">
        <v>0.40261112445008768</v>
      </c>
      <c r="L48" s="301">
        <v>0.16375366609460898</v>
      </c>
      <c r="M48" s="302">
        <v>18.395</v>
      </c>
      <c r="N48" s="303">
        <v>1.0369625293590015</v>
      </c>
      <c r="O48" s="303">
        <v>59.538931894029339</v>
      </c>
      <c r="P48" s="304">
        <v>46</v>
      </c>
      <c r="Q48" s="305">
        <v>24</v>
      </c>
      <c r="R48" s="305">
        <v>1378</v>
      </c>
    </row>
    <row r="49" spans="1:18" ht="16.5" x14ac:dyDescent="0.25">
      <c r="A49" s="294" t="s">
        <v>117</v>
      </c>
      <c r="B49" s="295" t="s">
        <v>626</v>
      </c>
      <c r="C49" s="296" t="s">
        <v>67</v>
      </c>
      <c r="D49" s="297">
        <v>0.83183636675344796</v>
      </c>
      <c r="E49" s="298">
        <v>4075</v>
      </c>
      <c r="F49" s="259" t="s">
        <v>118</v>
      </c>
      <c r="G49" s="299" t="s">
        <v>511</v>
      </c>
      <c r="H49" s="300">
        <v>2</v>
      </c>
      <c r="I49" s="260">
        <v>2686.3009999999999</v>
      </c>
      <c r="J49" s="301">
        <v>7.395876218418306E-3</v>
      </c>
      <c r="K49" s="301">
        <v>0.35965370443284939</v>
      </c>
      <c r="L49" s="301">
        <v>0.14331975456212837</v>
      </c>
      <c r="M49" s="302">
        <v>12.768000000000001</v>
      </c>
      <c r="N49" s="303">
        <v>0.2605813719311425</v>
      </c>
      <c r="O49" s="303">
        <v>10.646610338900965</v>
      </c>
      <c r="P49" s="304">
        <v>3</v>
      </c>
      <c r="Q49" s="305">
        <v>7</v>
      </c>
      <c r="R49" s="305">
        <v>286</v>
      </c>
    </row>
    <row r="50" spans="1:18" ht="16.5" x14ac:dyDescent="0.25">
      <c r="A50" s="294" t="s">
        <v>117</v>
      </c>
      <c r="B50" s="295" t="s">
        <v>355</v>
      </c>
      <c r="C50" s="296" t="s">
        <v>70</v>
      </c>
      <c r="D50" s="297">
        <v>0.72519999999999996</v>
      </c>
      <c r="E50" s="298">
        <v>3598</v>
      </c>
      <c r="F50" s="259" t="s">
        <v>121</v>
      </c>
      <c r="G50" s="299" t="s">
        <v>237</v>
      </c>
      <c r="H50" s="300">
        <v>1</v>
      </c>
      <c r="I50" s="260">
        <v>1974.462</v>
      </c>
      <c r="J50" s="301">
        <v>2.2742941987444948E-2</v>
      </c>
      <c r="K50" s="301">
        <v>0.38830905356550488</v>
      </c>
      <c r="L50" s="301">
        <v>0.15801772837360253</v>
      </c>
      <c r="M50" s="302">
        <v>18.512</v>
      </c>
      <c r="N50" s="303">
        <v>0.96228744842898972</v>
      </c>
      <c r="O50" s="303">
        <v>42.239354315251447</v>
      </c>
      <c r="P50" s="304">
        <v>22</v>
      </c>
      <c r="Q50" s="305">
        <v>19</v>
      </c>
      <c r="R50" s="305">
        <v>834</v>
      </c>
    </row>
    <row r="51" spans="1:18" ht="16.5" x14ac:dyDescent="0.25">
      <c r="A51" s="294" t="s">
        <v>117</v>
      </c>
      <c r="B51" s="295" t="s">
        <v>357</v>
      </c>
      <c r="C51" s="296" t="s">
        <v>67</v>
      </c>
      <c r="D51" s="297">
        <v>0.81653846153846155</v>
      </c>
      <c r="E51" s="298">
        <v>3923</v>
      </c>
      <c r="F51" s="259" t="s">
        <v>118</v>
      </c>
      <c r="G51" s="299" t="s">
        <v>199</v>
      </c>
      <c r="H51" s="300">
        <v>1</v>
      </c>
      <c r="I51" s="260">
        <v>1750.924</v>
      </c>
      <c r="J51" s="301">
        <v>3.3583018444879681E-2</v>
      </c>
      <c r="K51" s="301">
        <v>0.3627475929207486</v>
      </c>
      <c r="L51" s="301">
        <v>0.18904304241646125</v>
      </c>
      <c r="M51" s="302">
        <v>14.712</v>
      </c>
      <c r="N51" s="303">
        <v>0.17133810490917939</v>
      </c>
      <c r="O51" s="303">
        <v>72.590243779855669</v>
      </c>
      <c r="P51" s="304">
        <v>23</v>
      </c>
      <c r="Q51" s="305">
        <v>3</v>
      </c>
      <c r="R51" s="305">
        <v>1271</v>
      </c>
    </row>
    <row r="52" spans="1:18" ht="16.5" x14ac:dyDescent="0.25">
      <c r="A52" s="294" t="s">
        <v>117</v>
      </c>
      <c r="B52" s="295" t="s">
        <v>631</v>
      </c>
      <c r="C52" s="296" t="s">
        <v>70</v>
      </c>
      <c r="D52" s="297">
        <v>0.70519999999999994</v>
      </c>
      <c r="E52" s="298">
        <v>4700</v>
      </c>
      <c r="F52" s="259" t="s">
        <v>118</v>
      </c>
      <c r="G52" s="299" t="s">
        <v>514</v>
      </c>
      <c r="H52" s="300">
        <v>1</v>
      </c>
      <c r="I52" s="260">
        <v>922.51300000000003</v>
      </c>
      <c r="J52" s="301">
        <v>1.8341538821395685E-2</v>
      </c>
      <c r="K52" s="301">
        <v>0.38634425735155914</v>
      </c>
      <c r="L52" s="301">
        <v>0.17343929028642413</v>
      </c>
      <c r="M52" s="302">
        <v>18.484000000000002</v>
      </c>
      <c r="N52" s="303">
        <v>0.32519866928704527</v>
      </c>
      <c r="O52" s="303">
        <v>53.982979101649512</v>
      </c>
      <c r="P52" s="304">
        <v>7</v>
      </c>
      <c r="Q52" s="305">
        <v>3</v>
      </c>
      <c r="R52" s="305">
        <v>498</v>
      </c>
    </row>
    <row r="53" spans="1:18" ht="16.5" x14ac:dyDescent="0.25">
      <c r="A53" s="294" t="s">
        <v>117</v>
      </c>
      <c r="B53" s="295" t="s">
        <v>361</v>
      </c>
      <c r="C53" s="296" t="s">
        <v>67</v>
      </c>
      <c r="D53" s="297">
        <v>0.8159931745529605</v>
      </c>
      <c r="E53" s="298">
        <v>6338</v>
      </c>
      <c r="F53" s="259" t="s">
        <v>120</v>
      </c>
      <c r="G53" s="299" t="s">
        <v>406</v>
      </c>
      <c r="H53" s="300">
        <v>10</v>
      </c>
      <c r="I53" s="260">
        <v>10113.522999999999</v>
      </c>
      <c r="J53" s="301">
        <v>1.8307720137524023E-2</v>
      </c>
      <c r="K53" s="301">
        <v>0.38172108026641882</v>
      </c>
      <c r="L53" s="301">
        <v>0.22326542392794282</v>
      </c>
      <c r="M53" s="302">
        <v>15.271000000000001</v>
      </c>
      <c r="N53" s="303">
        <v>1.6018157075432569</v>
      </c>
      <c r="O53" s="303">
        <v>34.864211017268666</v>
      </c>
      <c r="P53" s="304">
        <v>64</v>
      </c>
      <c r="Q53" s="305">
        <v>162</v>
      </c>
      <c r="R53" s="305">
        <v>3526</v>
      </c>
    </row>
    <row r="54" spans="1:18" ht="16.5" x14ac:dyDescent="0.25">
      <c r="A54" s="294" t="s">
        <v>117</v>
      </c>
      <c r="B54" s="295" t="s">
        <v>636</v>
      </c>
      <c r="C54" s="296" t="s">
        <v>70</v>
      </c>
      <c r="D54" s="297">
        <v>0.71625000000000005</v>
      </c>
      <c r="E54" s="298">
        <v>1178</v>
      </c>
      <c r="F54" s="259" t="s">
        <v>122</v>
      </c>
      <c r="G54" s="299" t="s">
        <v>526</v>
      </c>
      <c r="H54" s="300">
        <v>1</v>
      </c>
      <c r="I54" s="260">
        <v>2091.9119999999998</v>
      </c>
      <c r="J54" s="301">
        <v>1.1747704458392863E-2</v>
      </c>
      <c r="K54" s="301">
        <v>0.34307357530284693</v>
      </c>
      <c r="L54" s="301">
        <v>0.17304743220556124</v>
      </c>
      <c r="M54" s="302">
        <v>16.934999999999999</v>
      </c>
      <c r="N54" s="303">
        <v>0.66924421294968439</v>
      </c>
      <c r="O54" s="303">
        <v>36.52161276382563</v>
      </c>
      <c r="P54" s="304">
        <v>1</v>
      </c>
      <c r="Q54" s="305">
        <v>14</v>
      </c>
      <c r="R54" s="305">
        <v>764</v>
      </c>
    </row>
    <row r="55" spans="1:18" ht="16.5" x14ac:dyDescent="0.25">
      <c r="A55" s="294" t="s">
        <v>117</v>
      </c>
      <c r="B55" s="295" t="s">
        <v>363</v>
      </c>
      <c r="C55" s="296" t="s">
        <v>67</v>
      </c>
      <c r="D55" s="297">
        <v>0.83583333333333332</v>
      </c>
      <c r="E55" s="298">
        <v>3218</v>
      </c>
      <c r="F55" s="259" t="s">
        <v>122</v>
      </c>
      <c r="G55" s="299" t="s">
        <v>244</v>
      </c>
      <c r="H55" s="300">
        <v>1</v>
      </c>
      <c r="I55" s="260">
        <v>2193.9299999999998</v>
      </c>
      <c r="J55" s="301">
        <v>1.6230842907209456E-2</v>
      </c>
      <c r="K55" s="301">
        <v>0.38076162083171627</v>
      </c>
      <c r="L55" s="301">
        <v>0.17411676762704373</v>
      </c>
      <c r="M55" s="302">
        <v>13.542999999999999</v>
      </c>
      <c r="N55" s="303">
        <v>9.116061132305954E-2</v>
      </c>
      <c r="O55" s="303">
        <v>15.314982702274003</v>
      </c>
      <c r="P55" s="304">
        <v>9</v>
      </c>
      <c r="Q55" s="305">
        <v>2</v>
      </c>
      <c r="R55" s="305">
        <v>336</v>
      </c>
    </row>
    <row r="56" spans="1:18" ht="16.5" x14ac:dyDescent="0.25">
      <c r="A56" s="294" t="s">
        <v>117</v>
      </c>
      <c r="B56" s="295" t="s">
        <v>466</v>
      </c>
      <c r="C56" s="296" t="s">
        <v>70</v>
      </c>
      <c r="D56" s="297">
        <v>0.73916666666666675</v>
      </c>
      <c r="E56" s="298">
        <v>9974</v>
      </c>
      <c r="F56" s="259" t="s">
        <v>122</v>
      </c>
      <c r="G56" s="299" t="s">
        <v>243</v>
      </c>
      <c r="H56" s="300">
        <v>1</v>
      </c>
      <c r="I56" s="260">
        <v>2200.6289999999999</v>
      </c>
      <c r="J56" s="301">
        <v>5.4539466190586562E-2</v>
      </c>
      <c r="K56" s="301">
        <v>0.35917179073135114</v>
      </c>
      <c r="L56" s="301">
        <v>0.2199371179785416</v>
      </c>
      <c r="M56" s="302">
        <v>13.967000000000001</v>
      </c>
      <c r="N56" s="303">
        <v>1.1814803858351408</v>
      </c>
      <c r="O56" s="303">
        <v>18.540153746951439</v>
      </c>
      <c r="P56" s="304">
        <v>20</v>
      </c>
      <c r="Q56" s="305">
        <v>26</v>
      </c>
      <c r="R56" s="305">
        <v>408</v>
      </c>
    </row>
    <row r="57" spans="1:18" ht="16.5" x14ac:dyDescent="0.25">
      <c r="A57" s="294" t="s">
        <v>117</v>
      </c>
      <c r="B57" s="295" t="s">
        <v>365</v>
      </c>
      <c r="C57" s="296" t="s">
        <v>67</v>
      </c>
      <c r="D57" s="297">
        <v>0.82269307264503733</v>
      </c>
      <c r="E57" s="298">
        <v>864</v>
      </c>
      <c r="F57" s="259" t="s">
        <v>119</v>
      </c>
      <c r="G57" s="299" t="s">
        <v>215</v>
      </c>
      <c r="H57" s="300">
        <v>3</v>
      </c>
      <c r="I57" s="260">
        <v>2003.6689999999999</v>
      </c>
      <c r="J57" s="301">
        <v>2.3901435788281247E-3</v>
      </c>
      <c r="K57" s="301">
        <v>0.33748716327897404</v>
      </c>
      <c r="L57" s="301">
        <v>0.33922514710770174</v>
      </c>
      <c r="M57" s="302">
        <v>13.042999999999999</v>
      </c>
      <c r="N57" s="303">
        <v>0</v>
      </c>
      <c r="O57" s="303">
        <v>2.6451474769535288</v>
      </c>
      <c r="P57" s="304">
        <v>0</v>
      </c>
      <c r="Q57" s="305">
        <v>2</v>
      </c>
      <c r="R57" s="305">
        <v>1919</v>
      </c>
    </row>
    <row r="58" spans="1:18" ht="16.5" x14ac:dyDescent="0.25">
      <c r="A58" s="294" t="s">
        <v>117</v>
      </c>
      <c r="B58" s="295" t="s">
        <v>416</v>
      </c>
      <c r="C58" s="296" t="s">
        <v>67</v>
      </c>
      <c r="D58" s="297">
        <v>0.81367052949920304</v>
      </c>
      <c r="E58" s="298">
        <v>3787</v>
      </c>
      <c r="F58" s="259" t="s">
        <v>119</v>
      </c>
      <c r="G58" s="299" t="s">
        <v>219</v>
      </c>
      <c r="H58" s="300">
        <v>9</v>
      </c>
      <c r="I58" s="260">
        <v>2157.3879999999999</v>
      </c>
      <c r="J58" s="301">
        <v>1.0291822031004216E-2</v>
      </c>
      <c r="K58" s="301">
        <v>0.3807565681522323</v>
      </c>
      <c r="L58" s="301">
        <v>0.29989969351827306</v>
      </c>
      <c r="M58" s="302">
        <v>15.145</v>
      </c>
      <c r="N58" s="303">
        <v>1.3442181007774217</v>
      </c>
      <c r="O58" s="303">
        <v>19.18987219730526</v>
      </c>
      <c r="P58" s="304">
        <v>9</v>
      </c>
      <c r="Q58" s="305">
        <v>29</v>
      </c>
      <c r="R58" s="305">
        <v>414</v>
      </c>
    </row>
    <row r="59" spans="1:18" ht="16.5" x14ac:dyDescent="0.25">
      <c r="A59" s="294" t="s">
        <v>117</v>
      </c>
      <c r="B59" s="295" t="s">
        <v>367</v>
      </c>
      <c r="C59" s="296" t="s">
        <v>67</v>
      </c>
      <c r="D59" s="297">
        <v>0.80631926152674283</v>
      </c>
      <c r="E59" s="298">
        <v>6998</v>
      </c>
      <c r="F59" s="259" t="s">
        <v>118</v>
      </c>
      <c r="G59" s="299" t="s">
        <v>199</v>
      </c>
      <c r="H59" s="300">
        <v>2</v>
      </c>
      <c r="I59" s="260">
        <v>2867.2170000000001</v>
      </c>
      <c r="J59" s="301">
        <v>1.8978793030741188E-2</v>
      </c>
      <c r="K59" s="301">
        <v>0.38302112462977705</v>
      </c>
      <c r="L59" s="301">
        <v>0.17822159955106293</v>
      </c>
      <c r="M59" s="302">
        <v>13.755000000000001</v>
      </c>
      <c r="N59" s="303">
        <v>0.139508101409834</v>
      </c>
      <c r="O59" s="303">
        <v>21.414493566409519</v>
      </c>
      <c r="P59" s="304">
        <v>36</v>
      </c>
      <c r="Q59" s="305">
        <v>4</v>
      </c>
      <c r="R59" s="305">
        <v>614</v>
      </c>
    </row>
    <row r="60" spans="1:18" ht="16.5" x14ac:dyDescent="0.25">
      <c r="A60" s="294" t="s">
        <v>117</v>
      </c>
      <c r="B60" s="295" t="s">
        <v>401</v>
      </c>
      <c r="C60" s="296" t="s">
        <v>70</v>
      </c>
      <c r="D60" s="297">
        <v>0.73500629664340833</v>
      </c>
      <c r="E60" s="298">
        <v>469</v>
      </c>
      <c r="F60" s="259" t="s">
        <v>119</v>
      </c>
      <c r="G60" s="299" t="s">
        <v>210</v>
      </c>
      <c r="H60" s="300">
        <v>8</v>
      </c>
      <c r="I60" s="260">
        <v>1205.7270000000001</v>
      </c>
      <c r="J60" s="301">
        <v>2.0438322193767733E-2</v>
      </c>
      <c r="K60" s="301">
        <v>0.40353130511102725</v>
      </c>
      <c r="L60" s="301">
        <v>0.34004380759491987</v>
      </c>
      <c r="M60" s="302">
        <v>17.108000000000001</v>
      </c>
      <c r="N60" s="303">
        <v>0</v>
      </c>
      <c r="O60" s="303">
        <v>8.5425639468967685</v>
      </c>
      <c r="P60" s="304">
        <v>8</v>
      </c>
      <c r="Q60" s="305">
        <v>14</v>
      </c>
      <c r="R60" s="305">
        <v>753</v>
      </c>
    </row>
    <row r="61" spans="1:18" ht="16.5" x14ac:dyDescent="0.25">
      <c r="A61" s="294" t="s">
        <v>117</v>
      </c>
      <c r="B61" s="295" t="s">
        <v>369</v>
      </c>
      <c r="C61" s="296" t="s">
        <v>67</v>
      </c>
      <c r="D61" s="297">
        <v>0.80023507618842471</v>
      </c>
      <c r="E61" s="298">
        <v>5970</v>
      </c>
      <c r="F61" s="259" t="s">
        <v>121</v>
      </c>
      <c r="G61" s="299" t="s">
        <v>232</v>
      </c>
      <c r="H61" s="300">
        <v>8</v>
      </c>
      <c r="I61" s="260">
        <v>5810.0589999999993</v>
      </c>
      <c r="J61" s="301">
        <v>2.0516010724602702E-2</v>
      </c>
      <c r="K61" s="301">
        <v>0.38033487181243231</v>
      </c>
      <c r="L61" s="301">
        <v>0.17796584356323211</v>
      </c>
      <c r="M61" s="302">
        <v>15.292999999999999</v>
      </c>
      <c r="N61" s="303">
        <v>8.6057645886212175E-2</v>
      </c>
      <c r="O61" s="303">
        <v>3.9586517107657602</v>
      </c>
      <c r="P61" s="304">
        <v>373</v>
      </c>
      <c r="Q61" s="305">
        <v>92</v>
      </c>
      <c r="R61" s="305">
        <v>4258</v>
      </c>
    </row>
    <row r="62" spans="1:18" ht="16.5" x14ac:dyDescent="0.25">
      <c r="A62" s="294" t="s">
        <v>117</v>
      </c>
      <c r="B62" s="295" t="s">
        <v>468</v>
      </c>
      <c r="C62" s="296" t="s">
        <v>67</v>
      </c>
      <c r="D62" s="297">
        <v>0.82069459626364183</v>
      </c>
      <c r="E62" s="298">
        <v>4994</v>
      </c>
      <c r="F62" s="259" t="s">
        <v>122</v>
      </c>
      <c r="G62" s="299" t="s">
        <v>243</v>
      </c>
      <c r="H62" s="300">
        <v>3</v>
      </c>
      <c r="I62" s="260">
        <v>2780.529</v>
      </c>
      <c r="J62" s="301">
        <v>6.123780381294958E-3</v>
      </c>
      <c r="K62" s="301">
        <v>0.36553887990779371</v>
      </c>
      <c r="L62" s="301">
        <v>0.30317971867943116</v>
      </c>
      <c r="M62" s="302">
        <v>13.313000000000001</v>
      </c>
      <c r="N62" s="303">
        <v>0.57543007104043875</v>
      </c>
      <c r="O62" s="303">
        <v>6.4376239197649081</v>
      </c>
      <c r="P62" s="304">
        <v>1</v>
      </c>
      <c r="Q62" s="305">
        <v>16</v>
      </c>
      <c r="R62" s="305">
        <v>179</v>
      </c>
    </row>
    <row r="63" spans="1:18" ht="16.5" x14ac:dyDescent="0.25">
      <c r="A63" s="294" t="s">
        <v>117</v>
      </c>
      <c r="B63" s="295" t="s">
        <v>412</v>
      </c>
      <c r="C63" s="296" t="s">
        <v>70</v>
      </c>
      <c r="D63" s="297">
        <v>0.7935269849864045</v>
      </c>
      <c r="E63" s="298">
        <v>9993</v>
      </c>
      <c r="F63" s="259" t="s">
        <v>118</v>
      </c>
      <c r="G63" s="299" t="s">
        <v>201</v>
      </c>
      <c r="H63" s="300">
        <v>6</v>
      </c>
      <c r="I63" s="260">
        <v>850.51799999999992</v>
      </c>
      <c r="J63" s="301">
        <v>1.7390240848014833E-2</v>
      </c>
      <c r="K63" s="301">
        <v>0.37397860497843294</v>
      </c>
      <c r="L63" s="301">
        <v>0.25513863316237867</v>
      </c>
      <c r="M63" s="302">
        <v>16.414000000000001</v>
      </c>
      <c r="N63" s="303">
        <v>2.3515081397454258</v>
      </c>
      <c r="O63" s="303">
        <v>33.861717212334135</v>
      </c>
      <c r="P63" s="304">
        <v>6</v>
      </c>
      <c r="Q63" s="305">
        <v>20</v>
      </c>
      <c r="R63" s="305">
        <v>288</v>
      </c>
    </row>
    <row r="64" spans="1:18" ht="16.5" x14ac:dyDescent="0.25">
      <c r="A64" s="294" t="s">
        <v>117</v>
      </c>
      <c r="B64" s="295" t="s">
        <v>375</v>
      </c>
      <c r="C64" s="296" t="s">
        <v>70</v>
      </c>
      <c r="D64" s="297">
        <v>0.79721323708434455</v>
      </c>
      <c r="E64" s="298">
        <v>4561</v>
      </c>
      <c r="F64" s="259" t="s">
        <v>118</v>
      </c>
      <c r="G64" s="299" t="s">
        <v>202</v>
      </c>
      <c r="H64" s="300">
        <v>3</v>
      </c>
      <c r="I64" s="260">
        <v>2227.087</v>
      </c>
      <c r="J64" s="301">
        <v>3.0701319751054369E-2</v>
      </c>
      <c r="K64" s="301">
        <v>0.33415057870656523</v>
      </c>
      <c r="L64" s="301">
        <v>0.20834390394268387</v>
      </c>
      <c r="M64" s="302">
        <v>13.973000000000001</v>
      </c>
      <c r="N64" s="303">
        <v>0.26941022061553949</v>
      </c>
      <c r="O64" s="303">
        <v>8.0374049150302618</v>
      </c>
      <c r="P64" s="304">
        <v>19</v>
      </c>
      <c r="Q64" s="305">
        <v>6</v>
      </c>
      <c r="R64" s="305">
        <v>179</v>
      </c>
    </row>
    <row r="65" spans="1:18" ht="16.5" x14ac:dyDescent="0.25">
      <c r="A65" s="294" t="s">
        <v>117</v>
      </c>
      <c r="B65" s="295" t="s">
        <v>652</v>
      </c>
      <c r="C65" s="296" t="s">
        <v>70</v>
      </c>
      <c r="D65" s="297">
        <v>0.74958333333333338</v>
      </c>
      <c r="E65" s="298">
        <v>3921</v>
      </c>
      <c r="F65" s="259" t="s">
        <v>122</v>
      </c>
      <c r="G65" s="299" t="s">
        <v>526</v>
      </c>
      <c r="H65" s="300">
        <v>1</v>
      </c>
      <c r="I65" s="260">
        <v>1579.19</v>
      </c>
      <c r="J65" s="301">
        <v>2.8041459341928466E-2</v>
      </c>
      <c r="K65" s="301">
        <v>0.36467551147240451</v>
      </c>
      <c r="L65" s="301">
        <v>0.17477314319366258</v>
      </c>
      <c r="M65" s="302">
        <v>15.537000000000001</v>
      </c>
      <c r="N65" s="303">
        <v>0.50658882085119583</v>
      </c>
      <c r="O65" s="303">
        <v>16.780754690695861</v>
      </c>
      <c r="P65" s="304">
        <v>5</v>
      </c>
      <c r="Q65" s="305">
        <v>8</v>
      </c>
      <c r="R65" s="305">
        <v>265</v>
      </c>
    </row>
    <row r="66" spans="1:18" ht="16.5" x14ac:dyDescent="0.25">
      <c r="A66" s="294" t="s">
        <v>117</v>
      </c>
      <c r="B66" s="295" t="s">
        <v>380</v>
      </c>
      <c r="C66" s="296" t="s">
        <v>70</v>
      </c>
      <c r="D66" s="297">
        <v>0.77501335515473402</v>
      </c>
      <c r="E66" s="298">
        <v>6924</v>
      </c>
      <c r="F66" s="259" t="s">
        <v>122</v>
      </c>
      <c r="G66" s="299" t="s">
        <v>245</v>
      </c>
      <c r="H66" s="300">
        <v>2</v>
      </c>
      <c r="I66" s="260">
        <v>2187.8269999999998</v>
      </c>
      <c r="J66" s="301">
        <v>1.1276904715773417E-2</v>
      </c>
      <c r="K66" s="301">
        <v>0.38276487309267432</v>
      </c>
      <c r="L66" s="301">
        <v>0.3345785567140363</v>
      </c>
      <c r="M66" s="302">
        <v>16.556999999999999</v>
      </c>
      <c r="N66" s="303">
        <v>0.41136707792709393</v>
      </c>
      <c r="O66" s="303">
        <v>4.799282575816096</v>
      </c>
      <c r="P66" s="304">
        <v>3</v>
      </c>
      <c r="Q66" s="305">
        <v>9</v>
      </c>
      <c r="R66" s="305">
        <v>105</v>
      </c>
    </row>
    <row r="67" spans="1:18" ht="16.5" x14ac:dyDescent="0.25">
      <c r="A67" s="294" t="s">
        <v>117</v>
      </c>
      <c r="B67" s="295" t="s">
        <v>384</v>
      </c>
      <c r="C67" s="296" t="s">
        <v>70</v>
      </c>
      <c r="D67" s="297">
        <v>0.74369449675582355</v>
      </c>
      <c r="E67" s="298">
        <v>992</v>
      </c>
      <c r="F67" s="259" t="s">
        <v>119</v>
      </c>
      <c r="G67" s="299" t="s">
        <v>221</v>
      </c>
      <c r="H67" s="300">
        <v>10</v>
      </c>
      <c r="I67" s="260">
        <v>4109.6869999999999</v>
      </c>
      <c r="J67" s="301">
        <v>1.8484880192357493E-2</v>
      </c>
      <c r="K67" s="301">
        <v>0.36883859289925264</v>
      </c>
      <c r="L67" s="301">
        <v>0.20390847283503585</v>
      </c>
      <c r="M67" s="302">
        <v>14.619</v>
      </c>
      <c r="N67" s="303">
        <v>1.727625485833836</v>
      </c>
      <c r="O67" s="303">
        <v>41.049354853544806</v>
      </c>
      <c r="P67" s="304">
        <v>12</v>
      </c>
      <c r="Q67" s="305">
        <v>71</v>
      </c>
      <c r="R67" s="305">
        <v>1687</v>
      </c>
    </row>
    <row r="68" spans="1:18" ht="16.5" x14ac:dyDescent="0.25">
      <c r="A68" s="294" t="s">
        <v>117</v>
      </c>
      <c r="B68" s="295" t="s">
        <v>453</v>
      </c>
      <c r="C68" s="296" t="s">
        <v>70</v>
      </c>
      <c r="D68" s="297">
        <v>0.7638496092109277</v>
      </c>
      <c r="E68" s="298">
        <v>8797</v>
      </c>
      <c r="F68" s="259" t="s">
        <v>123</v>
      </c>
      <c r="G68" s="299" t="s">
        <v>250</v>
      </c>
      <c r="H68" s="300">
        <v>5</v>
      </c>
      <c r="I68" s="260">
        <v>2584.88</v>
      </c>
      <c r="J68" s="301">
        <v>2.7723388761304379E-2</v>
      </c>
      <c r="K68" s="301">
        <v>0.38534345425001076</v>
      </c>
      <c r="L68" s="301">
        <v>0.1663520163411841</v>
      </c>
      <c r="M68" s="302">
        <v>10.814</v>
      </c>
      <c r="N68" s="303">
        <v>0.61898424685091757</v>
      </c>
      <c r="O68" s="303">
        <v>15.126427532419299</v>
      </c>
      <c r="P68" s="304">
        <v>10</v>
      </c>
      <c r="Q68" s="305">
        <v>16</v>
      </c>
      <c r="R68" s="305">
        <v>391</v>
      </c>
    </row>
    <row r="69" spans="1:18" ht="16.5" x14ac:dyDescent="0.25">
      <c r="A69" s="294" t="s">
        <v>117</v>
      </c>
      <c r="B69" s="295" t="s">
        <v>386</v>
      </c>
      <c r="C69" s="296" t="s">
        <v>67</v>
      </c>
      <c r="D69" s="297">
        <v>0.83563063172533203</v>
      </c>
      <c r="E69" s="298">
        <v>6191</v>
      </c>
      <c r="F69" s="259" t="s">
        <v>122</v>
      </c>
      <c r="G69" s="299" t="s">
        <v>245</v>
      </c>
      <c r="H69" s="300">
        <v>2</v>
      </c>
      <c r="I69" s="260">
        <v>2162.0720000000001</v>
      </c>
      <c r="J69" s="301">
        <v>2.5741095237546644E-3</v>
      </c>
      <c r="K69" s="301">
        <v>0.34813739722389175</v>
      </c>
      <c r="L69" s="301">
        <v>0.17298221335829703</v>
      </c>
      <c r="M69" s="302">
        <v>14.489000000000001</v>
      </c>
      <c r="N69" s="303">
        <v>1.3875578611628103</v>
      </c>
      <c r="O69" s="303">
        <v>38.019085395861005</v>
      </c>
      <c r="P69" s="304">
        <v>0</v>
      </c>
      <c r="Q69" s="305">
        <v>30</v>
      </c>
      <c r="R69" s="305">
        <v>822</v>
      </c>
    </row>
    <row r="70" spans="1:18" ht="16.5" x14ac:dyDescent="0.25">
      <c r="A70" s="294" t="s">
        <v>117</v>
      </c>
      <c r="B70" s="295" t="s">
        <v>403</v>
      </c>
      <c r="C70" s="296" t="s">
        <v>70</v>
      </c>
      <c r="D70" s="297">
        <v>0.78037729716510884</v>
      </c>
      <c r="E70" s="298">
        <v>3602</v>
      </c>
      <c r="F70" s="259" t="s">
        <v>120</v>
      </c>
      <c r="G70" s="299" t="s">
        <v>229</v>
      </c>
      <c r="H70" s="300">
        <v>2</v>
      </c>
      <c r="I70" s="260">
        <v>2404.431</v>
      </c>
      <c r="J70" s="301">
        <v>2.8371937994849435E-2</v>
      </c>
      <c r="K70" s="301">
        <v>0.40225558496179586</v>
      </c>
      <c r="L70" s="301">
        <v>0.18673856725354149</v>
      </c>
      <c r="M70" s="302">
        <v>18.501999999999999</v>
      </c>
      <c r="N70" s="303">
        <v>1.0397470337056876</v>
      </c>
      <c r="O70" s="303">
        <v>70.661208410638523</v>
      </c>
      <c r="P70" s="304">
        <v>11</v>
      </c>
      <c r="Q70" s="305">
        <v>25</v>
      </c>
      <c r="R70" s="305">
        <v>1699</v>
      </c>
    </row>
    <row r="71" spans="1:18" ht="16.5" x14ac:dyDescent="0.25">
      <c r="A71" s="294" t="s">
        <v>117</v>
      </c>
      <c r="B71" s="295" t="s">
        <v>388</v>
      </c>
      <c r="C71" s="296" t="s">
        <v>70</v>
      </c>
      <c r="D71" s="297">
        <v>0.7383333333333334</v>
      </c>
      <c r="E71" s="298">
        <v>9880</v>
      </c>
      <c r="F71" s="259" t="s">
        <v>118</v>
      </c>
      <c r="G71" s="299" t="s">
        <v>207</v>
      </c>
      <c r="H71" s="300">
        <v>1</v>
      </c>
      <c r="I71" s="260">
        <v>2118.4479999999999</v>
      </c>
      <c r="J71" s="301">
        <v>3.0762268944263968E-2</v>
      </c>
      <c r="K71" s="301">
        <v>0.39935069974716159</v>
      </c>
      <c r="L71" s="301">
        <v>9.7240999071018033E-2</v>
      </c>
      <c r="M71" s="302">
        <v>17.593</v>
      </c>
      <c r="N71" s="303">
        <v>0.14161310544323014</v>
      </c>
      <c r="O71" s="303">
        <v>43.569632108033808</v>
      </c>
      <c r="P71" s="304">
        <v>35</v>
      </c>
      <c r="Q71" s="305">
        <v>3</v>
      </c>
      <c r="R71" s="305">
        <v>923</v>
      </c>
    </row>
    <row r="72" spans="1:18" ht="16.5" x14ac:dyDescent="0.25">
      <c r="A72" s="294" t="s">
        <v>117</v>
      </c>
      <c r="B72" s="295" t="s">
        <v>470</v>
      </c>
      <c r="C72" s="296" t="s">
        <v>67</v>
      </c>
      <c r="D72" s="297">
        <v>0.84821428571428581</v>
      </c>
      <c r="E72" s="298">
        <v>7014</v>
      </c>
      <c r="F72" s="259" t="s">
        <v>123</v>
      </c>
      <c r="G72" s="299" t="s">
        <v>458</v>
      </c>
      <c r="H72" s="300">
        <v>1</v>
      </c>
      <c r="I72" s="260">
        <v>629.005</v>
      </c>
      <c r="J72" s="301">
        <v>2.0332081406902831E-3</v>
      </c>
      <c r="K72" s="301">
        <v>0.36249087721857254</v>
      </c>
      <c r="L72" s="301">
        <v>0.11446649867648111</v>
      </c>
      <c r="M72" s="302">
        <v>10.502000000000001</v>
      </c>
      <c r="N72" s="303">
        <v>0</v>
      </c>
      <c r="O72" s="303">
        <v>0.63592499264711733</v>
      </c>
      <c r="P72" s="304">
        <v>0</v>
      </c>
      <c r="Q72" s="305">
        <v>0</v>
      </c>
      <c r="R72" s="305">
        <v>4</v>
      </c>
    </row>
  </sheetData>
  <phoneticPr fontId="2" type="noConversion"/>
  <conditionalFormatting sqref="C14:D7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5"/>
  <sheetViews>
    <sheetView showGridLines="0" zoomScaleNormal="100" zoomScaleSheetLayoutView="85" workbookViewId="0"/>
  </sheetViews>
  <sheetFormatPr defaultRowHeight="13.5" x14ac:dyDescent="0.2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 x14ac:dyDescent="0.25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 x14ac:dyDescent="0.25">
      <c r="A2" s="316" t="s">
        <v>671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</row>
    <row r="4" spans="1:11" ht="17.25" x14ac:dyDescent="0.25">
      <c r="A4" s="247" t="s">
        <v>392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 x14ac:dyDescent="0.25">
      <c r="A6" s="249"/>
    </row>
    <row r="7" spans="1:11" ht="130.5" customHeight="1" x14ac:dyDescent="0.25">
      <c r="A7" s="249"/>
    </row>
    <row r="8" spans="1:11" ht="26.25" x14ac:dyDescent="0.25">
      <c r="A8" s="249"/>
    </row>
    <row r="9" spans="1:11" ht="26.25" x14ac:dyDescent="0.25">
      <c r="A9" s="249"/>
    </row>
    <row r="10" spans="1:11" ht="40.5" customHeight="1" x14ac:dyDescent="0.25">
      <c r="A10" s="249" t="s">
        <v>393</v>
      </c>
    </row>
    <row r="11" spans="1:11" ht="19.5" customHeight="1" x14ac:dyDescent="0.25">
      <c r="A11" s="249"/>
    </row>
    <row r="12" spans="1:11" ht="17.25" x14ac:dyDescent="0.25">
      <c r="A12" s="250" t="s">
        <v>394</v>
      </c>
    </row>
    <row r="13" spans="1:11" ht="40.5" x14ac:dyDescent="0.25">
      <c r="A13" s="261" t="s">
        <v>0</v>
      </c>
      <c r="B13" s="262" t="s">
        <v>74</v>
      </c>
      <c r="C13" s="255" t="s">
        <v>65</v>
      </c>
      <c r="D13" s="255" t="s">
        <v>160</v>
      </c>
      <c r="E13" s="263" t="s">
        <v>146</v>
      </c>
      <c r="F13" s="262" t="s">
        <v>151</v>
      </c>
      <c r="G13" s="263" t="s">
        <v>149</v>
      </c>
      <c r="H13" s="263" t="s">
        <v>153</v>
      </c>
      <c r="I13" s="256" t="s">
        <v>155</v>
      </c>
      <c r="J13" s="263" t="s">
        <v>6</v>
      </c>
      <c r="K13" s="270" t="s">
        <v>7</v>
      </c>
    </row>
    <row r="14" spans="1:11" ht="16.5" x14ac:dyDescent="0.25">
      <c r="A14" s="264" t="s">
        <v>117</v>
      </c>
      <c r="B14" s="265" t="s">
        <v>254</v>
      </c>
      <c r="C14" s="257" t="s">
        <v>67</v>
      </c>
      <c r="D14" s="258">
        <v>0.83318181818181813</v>
      </c>
      <c r="E14" s="266">
        <v>551</v>
      </c>
      <c r="F14" s="259" t="s">
        <v>120</v>
      </c>
      <c r="G14" s="267" t="s">
        <v>226</v>
      </c>
      <c r="H14" s="268">
        <v>1</v>
      </c>
      <c r="I14" s="260">
        <v>2271.232</v>
      </c>
      <c r="J14" s="269">
        <v>0.92460831830477908</v>
      </c>
      <c r="K14" s="271">
        <v>37.116419634806135</v>
      </c>
    </row>
    <row r="15" spans="1:11" ht="16.5" x14ac:dyDescent="0.25">
      <c r="A15" s="264" t="s">
        <v>117</v>
      </c>
      <c r="B15" s="265" t="s">
        <v>258</v>
      </c>
      <c r="C15" s="257" t="s">
        <v>69</v>
      </c>
      <c r="D15" s="258">
        <v>0.88759999999999994</v>
      </c>
      <c r="E15" s="266">
        <v>3405</v>
      </c>
      <c r="F15" s="259" t="s">
        <v>118</v>
      </c>
      <c r="G15" s="267" t="s">
        <v>209</v>
      </c>
      <c r="H15" s="268">
        <v>1</v>
      </c>
      <c r="I15" s="260">
        <v>2241.672</v>
      </c>
      <c r="J15" s="269">
        <v>4.4609559293241827E-2</v>
      </c>
      <c r="K15" s="271">
        <v>29.085432659193675</v>
      </c>
    </row>
    <row r="16" spans="1:11" ht="16.5" x14ac:dyDescent="0.25">
      <c r="A16" s="264" t="s">
        <v>117</v>
      </c>
      <c r="B16" s="265" t="s">
        <v>260</v>
      </c>
      <c r="C16" s="257" t="s">
        <v>70</v>
      </c>
      <c r="D16" s="258">
        <v>0.78439618633768682</v>
      </c>
      <c r="E16" s="266">
        <v>6128</v>
      </c>
      <c r="F16" s="259" t="s">
        <v>122</v>
      </c>
      <c r="G16" s="267" t="s">
        <v>241</v>
      </c>
      <c r="H16" s="268">
        <v>2</v>
      </c>
      <c r="I16" s="260">
        <v>1062.8409999999999</v>
      </c>
      <c r="J16" s="269">
        <v>0.18817490104352394</v>
      </c>
      <c r="K16" s="271">
        <v>24.274562234614589</v>
      </c>
    </row>
    <row r="17" spans="1:11" ht="16.5" x14ac:dyDescent="0.25">
      <c r="A17" s="264" t="s">
        <v>117</v>
      </c>
      <c r="B17" s="265" t="s">
        <v>266</v>
      </c>
      <c r="C17" s="257" t="s">
        <v>70</v>
      </c>
      <c r="D17" s="258">
        <v>0.79746834842445569</v>
      </c>
      <c r="E17" s="266">
        <v>6269</v>
      </c>
      <c r="F17" s="259" t="s">
        <v>118</v>
      </c>
      <c r="G17" s="267" t="s">
        <v>204</v>
      </c>
      <c r="H17" s="268">
        <v>3</v>
      </c>
      <c r="I17" s="260">
        <v>2336.4899999999998</v>
      </c>
      <c r="J17" s="269">
        <v>4.2799241597438899E-2</v>
      </c>
      <c r="K17" s="271">
        <v>28.675491870284063</v>
      </c>
    </row>
    <row r="18" spans="1:11" ht="16.5" x14ac:dyDescent="0.25">
      <c r="A18" s="264" t="s">
        <v>117</v>
      </c>
      <c r="B18" s="265" t="s">
        <v>447</v>
      </c>
      <c r="C18" s="257" t="s">
        <v>70</v>
      </c>
      <c r="D18" s="258">
        <v>0.73269230769230764</v>
      </c>
      <c r="E18" s="266">
        <v>1422</v>
      </c>
      <c r="F18" s="259" t="s">
        <v>118</v>
      </c>
      <c r="G18" s="267" t="s">
        <v>205</v>
      </c>
      <c r="H18" s="268">
        <v>1</v>
      </c>
      <c r="I18" s="260">
        <v>950.76</v>
      </c>
      <c r="J18" s="269">
        <v>1.9984012789768186</v>
      </c>
      <c r="K18" s="271">
        <v>64.159198956624181</v>
      </c>
    </row>
    <row r="19" spans="1:11" ht="16.5" x14ac:dyDescent="0.25">
      <c r="A19" s="264" t="s">
        <v>117</v>
      </c>
      <c r="B19" s="265" t="s">
        <v>449</v>
      </c>
      <c r="C19" s="257" t="s">
        <v>67</v>
      </c>
      <c r="D19" s="258">
        <v>0.80434782608695665</v>
      </c>
      <c r="E19" s="266">
        <v>9926</v>
      </c>
      <c r="F19" s="259" t="s">
        <v>119</v>
      </c>
      <c r="G19" s="267" t="s">
        <v>216</v>
      </c>
      <c r="H19" s="268">
        <v>1</v>
      </c>
      <c r="I19" s="260">
        <v>2424.857</v>
      </c>
      <c r="J19" s="269">
        <v>0.41239545259782329</v>
      </c>
      <c r="K19" s="271">
        <v>28.372807138730241</v>
      </c>
    </row>
    <row r="20" spans="1:11" ht="16.5" x14ac:dyDescent="0.25">
      <c r="A20" s="264" t="s">
        <v>117</v>
      </c>
      <c r="B20" s="265" t="s">
        <v>272</v>
      </c>
      <c r="C20" s="257" t="s">
        <v>70</v>
      </c>
      <c r="D20" s="258">
        <v>0.7379318893172675</v>
      </c>
      <c r="E20" s="266">
        <v>1711</v>
      </c>
      <c r="F20" s="259" t="s">
        <v>122</v>
      </c>
      <c r="G20" s="267" t="s">
        <v>246</v>
      </c>
      <c r="H20" s="268">
        <v>10</v>
      </c>
      <c r="I20" s="260">
        <v>12715.603999999999</v>
      </c>
      <c r="J20" s="269">
        <v>1.9582239270741681</v>
      </c>
      <c r="K20" s="271">
        <v>46.132295406494258</v>
      </c>
    </row>
    <row r="21" spans="1:11" ht="16.5" x14ac:dyDescent="0.25">
      <c r="A21" s="264" t="s">
        <v>117</v>
      </c>
      <c r="B21" s="265" t="s">
        <v>283</v>
      </c>
      <c r="C21" s="257" t="s">
        <v>70</v>
      </c>
      <c r="D21" s="258">
        <v>0.75578373332880855</v>
      </c>
      <c r="E21" s="266">
        <v>651</v>
      </c>
      <c r="F21" s="259" t="s">
        <v>123</v>
      </c>
      <c r="G21" s="267" t="s">
        <v>251</v>
      </c>
      <c r="H21" s="268">
        <v>11</v>
      </c>
      <c r="I21" s="260">
        <v>4612.2490000000007</v>
      </c>
      <c r="J21" s="269">
        <v>0.10840698323095738</v>
      </c>
      <c r="K21" s="271">
        <v>21.204405919975262</v>
      </c>
    </row>
    <row r="22" spans="1:11" ht="16.5" x14ac:dyDescent="0.25">
      <c r="A22" s="264" t="s">
        <v>117</v>
      </c>
      <c r="B22" s="265" t="s">
        <v>285</v>
      </c>
      <c r="C22" s="257" t="s">
        <v>69</v>
      </c>
      <c r="D22" s="258">
        <v>0.87598521383971129</v>
      </c>
      <c r="E22" s="266">
        <v>9247</v>
      </c>
      <c r="F22" s="259" t="s">
        <v>118</v>
      </c>
      <c r="G22" s="267" t="s">
        <v>199</v>
      </c>
      <c r="H22" s="268">
        <v>8</v>
      </c>
      <c r="I22" s="260">
        <v>1274.3949999999998</v>
      </c>
      <c r="J22" s="269">
        <v>7.8468606672185637E-2</v>
      </c>
      <c r="K22" s="271">
        <v>38.76349169605971</v>
      </c>
    </row>
    <row r="23" spans="1:11" ht="16.5" x14ac:dyDescent="0.25">
      <c r="A23" s="264" t="s">
        <v>117</v>
      </c>
      <c r="B23" s="265" t="s">
        <v>287</v>
      </c>
      <c r="C23" s="257" t="s">
        <v>70</v>
      </c>
      <c r="D23" s="258">
        <v>0.7300818979486059</v>
      </c>
      <c r="E23" s="266">
        <v>8057</v>
      </c>
      <c r="F23" s="259" t="s">
        <v>122</v>
      </c>
      <c r="G23" s="267" t="s">
        <v>240</v>
      </c>
      <c r="H23" s="268">
        <v>5</v>
      </c>
      <c r="I23" s="260">
        <v>947.30700000000002</v>
      </c>
      <c r="J23" s="269">
        <v>0</v>
      </c>
      <c r="K23" s="271">
        <v>21.534729501629354</v>
      </c>
    </row>
    <row r="24" spans="1:11" ht="16.5" x14ac:dyDescent="0.25">
      <c r="A24" s="264" t="s">
        <v>117</v>
      </c>
      <c r="B24" s="265" t="s">
        <v>291</v>
      </c>
      <c r="C24" s="257" t="s">
        <v>67</v>
      </c>
      <c r="D24" s="258">
        <v>0.84405249012791217</v>
      </c>
      <c r="E24" s="266">
        <v>8565</v>
      </c>
      <c r="F24" s="259" t="s">
        <v>120</v>
      </c>
      <c r="G24" s="267" t="s">
        <v>405</v>
      </c>
      <c r="H24" s="268">
        <v>2</v>
      </c>
      <c r="I24" s="260">
        <v>1069.5940000000001</v>
      </c>
      <c r="J24" s="269">
        <v>2.243842055957681</v>
      </c>
      <c r="K24" s="271">
        <v>48.897058136077796</v>
      </c>
    </row>
    <row r="25" spans="1:11" ht="16.5" x14ac:dyDescent="0.25">
      <c r="A25" s="264" t="s">
        <v>117</v>
      </c>
      <c r="B25" s="265" t="s">
        <v>295</v>
      </c>
      <c r="C25" s="257" t="s">
        <v>70</v>
      </c>
      <c r="D25" s="258">
        <v>0.72227788421485828</v>
      </c>
      <c r="E25" s="266">
        <v>7278</v>
      </c>
      <c r="F25" s="259" t="s">
        <v>122</v>
      </c>
      <c r="G25" s="267" t="s">
        <v>240</v>
      </c>
      <c r="H25" s="268">
        <v>2</v>
      </c>
      <c r="I25" s="260">
        <v>1992.57</v>
      </c>
      <c r="J25" s="269">
        <v>5.0186442634386749E-2</v>
      </c>
      <c r="K25" s="271">
        <v>34.277340319286147</v>
      </c>
    </row>
    <row r="26" spans="1:11" ht="16.5" x14ac:dyDescent="0.25">
      <c r="A26" s="264" t="s">
        <v>117</v>
      </c>
      <c r="B26" s="265" t="s">
        <v>303</v>
      </c>
      <c r="C26" s="257" t="s">
        <v>69</v>
      </c>
      <c r="D26" s="258">
        <v>0.88157948951826204</v>
      </c>
      <c r="E26" s="266">
        <v>3117</v>
      </c>
      <c r="F26" s="259" t="s">
        <v>119</v>
      </c>
      <c r="G26" s="267" t="s">
        <v>210</v>
      </c>
      <c r="H26" s="268">
        <v>4</v>
      </c>
      <c r="I26" s="260">
        <v>2672.09</v>
      </c>
      <c r="J26" s="269">
        <v>0.37423889165409846</v>
      </c>
      <c r="K26" s="271">
        <v>35.852085820462634</v>
      </c>
    </row>
    <row r="27" spans="1:11" ht="16.5" x14ac:dyDescent="0.25">
      <c r="A27" s="264" t="s">
        <v>117</v>
      </c>
      <c r="B27" s="265" t="s">
        <v>307</v>
      </c>
      <c r="C27" s="257" t="s">
        <v>69</v>
      </c>
      <c r="D27" s="258">
        <v>0.88076923076923075</v>
      </c>
      <c r="E27" s="266">
        <v>5281</v>
      </c>
      <c r="F27" s="259" t="s">
        <v>118</v>
      </c>
      <c r="G27" s="267" t="s">
        <v>202</v>
      </c>
      <c r="H27" s="268">
        <v>1</v>
      </c>
      <c r="I27" s="260">
        <v>2819.4740000000002</v>
      </c>
      <c r="J27" s="269">
        <v>0.31920847647468992</v>
      </c>
      <c r="K27" s="271">
        <v>20.464810102877344</v>
      </c>
    </row>
    <row r="28" spans="1:11" ht="16.5" x14ac:dyDescent="0.25">
      <c r="A28" s="264" t="s">
        <v>117</v>
      </c>
      <c r="B28" s="265" t="s">
        <v>309</v>
      </c>
      <c r="C28" s="257" t="s">
        <v>67</v>
      </c>
      <c r="D28" s="258">
        <v>0.84940482804789674</v>
      </c>
      <c r="E28" s="266">
        <v>9919</v>
      </c>
      <c r="F28" s="259" t="s">
        <v>120</v>
      </c>
      <c r="G28" s="267" t="s">
        <v>225</v>
      </c>
      <c r="H28" s="268">
        <v>6</v>
      </c>
      <c r="I28" s="260">
        <v>3264.9120000000003</v>
      </c>
      <c r="J28" s="269">
        <v>2.8178401133016755</v>
      </c>
      <c r="K28" s="271">
        <v>36.295005807200923</v>
      </c>
    </row>
    <row r="29" spans="1:11" ht="16.5" x14ac:dyDescent="0.25">
      <c r="A29" s="264" t="s">
        <v>117</v>
      </c>
      <c r="B29" s="265" t="s">
        <v>311</v>
      </c>
      <c r="C29" s="257" t="s">
        <v>67</v>
      </c>
      <c r="D29" s="258">
        <v>0.84320000000000006</v>
      </c>
      <c r="E29" s="266">
        <v>10</v>
      </c>
      <c r="F29" s="259" t="s">
        <v>121</v>
      </c>
      <c r="G29" s="267" t="s">
        <v>237</v>
      </c>
      <c r="H29" s="268">
        <v>1</v>
      </c>
      <c r="I29" s="260">
        <v>2689.6289999999999</v>
      </c>
      <c r="J29" s="269">
        <v>7.4359697936035044E-2</v>
      </c>
      <c r="K29" s="271">
        <v>35.729834858264837</v>
      </c>
    </row>
    <row r="30" spans="1:11" ht="16.5" x14ac:dyDescent="0.25">
      <c r="A30" s="264" t="s">
        <v>117</v>
      </c>
      <c r="B30" s="265" t="s">
        <v>315</v>
      </c>
      <c r="C30" s="257" t="s">
        <v>70</v>
      </c>
      <c r="D30" s="258">
        <v>0.79302834277752599</v>
      </c>
      <c r="E30" s="266">
        <v>4283</v>
      </c>
      <c r="F30" s="259" t="s">
        <v>120</v>
      </c>
      <c r="G30" s="267" t="s">
        <v>226</v>
      </c>
      <c r="H30" s="268">
        <v>5</v>
      </c>
      <c r="I30" s="260">
        <v>1723.1849999999999</v>
      </c>
      <c r="J30" s="269">
        <v>2.8435716420465593</v>
      </c>
      <c r="K30" s="271">
        <v>36.502174751985422</v>
      </c>
    </row>
    <row r="31" spans="1:11" ht="16.5" x14ac:dyDescent="0.25">
      <c r="A31" s="264" t="s">
        <v>117</v>
      </c>
      <c r="B31" s="265" t="s">
        <v>317</v>
      </c>
      <c r="C31" s="257" t="s">
        <v>70</v>
      </c>
      <c r="D31" s="258">
        <v>0.79888176635292629</v>
      </c>
      <c r="E31" s="266">
        <v>8328</v>
      </c>
      <c r="F31" s="259" t="s">
        <v>120</v>
      </c>
      <c r="G31" s="267" t="s">
        <v>405</v>
      </c>
      <c r="H31" s="268">
        <v>14</v>
      </c>
      <c r="I31" s="260">
        <v>5276.079999999999</v>
      </c>
      <c r="J31" s="269">
        <v>1.5162772361298542</v>
      </c>
      <c r="K31" s="271">
        <v>50.662613152188754</v>
      </c>
    </row>
    <row r="32" spans="1:11" ht="16.5" x14ac:dyDescent="0.25">
      <c r="A32" s="264" t="s">
        <v>117</v>
      </c>
      <c r="B32" s="265" t="s">
        <v>596</v>
      </c>
      <c r="C32" s="257" t="s">
        <v>70</v>
      </c>
      <c r="D32" s="258">
        <v>0.72628289696323756</v>
      </c>
      <c r="E32" s="266">
        <v>7478</v>
      </c>
      <c r="F32" s="259" t="s">
        <v>118</v>
      </c>
      <c r="G32" s="267" t="s">
        <v>514</v>
      </c>
      <c r="H32" s="268">
        <v>2</v>
      </c>
      <c r="I32" s="260">
        <v>1285.415</v>
      </c>
      <c r="J32" s="269">
        <v>1.7115095124920745</v>
      </c>
      <c r="K32" s="271">
        <v>59.124874067908031</v>
      </c>
    </row>
    <row r="33" spans="1:11" ht="16.5" x14ac:dyDescent="0.25">
      <c r="A33" s="264" t="s">
        <v>117</v>
      </c>
      <c r="B33" s="265" t="s">
        <v>319</v>
      </c>
      <c r="C33" s="257" t="s">
        <v>67</v>
      </c>
      <c r="D33" s="258">
        <v>0.82851221031189359</v>
      </c>
      <c r="E33" s="266">
        <v>1245</v>
      </c>
      <c r="F33" s="259" t="s">
        <v>120</v>
      </c>
      <c r="G33" s="267" t="s">
        <v>226</v>
      </c>
      <c r="H33" s="268">
        <v>5</v>
      </c>
      <c r="I33" s="260">
        <v>1504.037</v>
      </c>
      <c r="J33" s="269">
        <v>0.39892635620001371</v>
      </c>
      <c r="K33" s="271">
        <v>30.052452167067699</v>
      </c>
    </row>
    <row r="34" spans="1:11" ht="16.5" x14ac:dyDescent="0.25">
      <c r="A34" s="264" t="s">
        <v>117</v>
      </c>
      <c r="B34" s="265" t="s">
        <v>463</v>
      </c>
      <c r="C34" s="257" t="s">
        <v>70</v>
      </c>
      <c r="D34" s="258">
        <v>0.76861657829689345</v>
      </c>
      <c r="E34" s="266">
        <v>3463</v>
      </c>
      <c r="F34" s="259" t="s">
        <v>119</v>
      </c>
      <c r="G34" s="267" t="s">
        <v>210</v>
      </c>
      <c r="H34" s="268">
        <v>6</v>
      </c>
      <c r="I34" s="260">
        <v>1091.904</v>
      </c>
      <c r="J34" s="269">
        <v>1.0074145712443585</v>
      </c>
      <c r="K34" s="271">
        <v>23.994783424183812</v>
      </c>
    </row>
    <row r="35" spans="1:11" ht="16.5" x14ac:dyDescent="0.25">
      <c r="A35" s="264" t="s">
        <v>117</v>
      </c>
      <c r="B35" s="265" t="s">
        <v>465</v>
      </c>
      <c r="C35" s="257" t="s">
        <v>69</v>
      </c>
      <c r="D35" s="258">
        <v>0.85610354100400909</v>
      </c>
      <c r="E35" s="266">
        <v>7101</v>
      </c>
      <c r="F35" s="259" t="s">
        <v>119</v>
      </c>
      <c r="G35" s="267" t="s">
        <v>217</v>
      </c>
      <c r="H35" s="268">
        <v>8</v>
      </c>
      <c r="I35" s="260">
        <v>2373.0700000000002</v>
      </c>
      <c r="J35" s="269">
        <v>2.7390679583830226</v>
      </c>
      <c r="K35" s="271">
        <v>27.179982048569993</v>
      </c>
    </row>
    <row r="36" spans="1:11" ht="16.5" x14ac:dyDescent="0.25">
      <c r="A36" s="264" t="s">
        <v>117</v>
      </c>
      <c r="B36" s="265" t="s">
        <v>329</v>
      </c>
      <c r="C36" s="257" t="s">
        <v>69</v>
      </c>
      <c r="D36" s="258">
        <v>0.86092538782144334</v>
      </c>
      <c r="E36" s="266">
        <v>1167</v>
      </c>
      <c r="F36" s="259" t="s">
        <v>120</v>
      </c>
      <c r="G36" s="267" t="s">
        <v>223</v>
      </c>
      <c r="H36" s="268">
        <v>14</v>
      </c>
      <c r="I36" s="260">
        <v>1834.4349999999999</v>
      </c>
      <c r="J36" s="269">
        <v>0</v>
      </c>
      <c r="K36" s="271">
        <v>24.040099540185398</v>
      </c>
    </row>
    <row r="37" spans="1:11" ht="16.5" x14ac:dyDescent="0.25">
      <c r="A37" s="264" t="s">
        <v>117</v>
      </c>
      <c r="B37" s="265" t="s">
        <v>333</v>
      </c>
      <c r="C37" s="257" t="s">
        <v>67</v>
      </c>
      <c r="D37" s="258">
        <v>0.82848888558748779</v>
      </c>
      <c r="E37" s="266">
        <v>508</v>
      </c>
      <c r="F37" s="259" t="s">
        <v>122</v>
      </c>
      <c r="G37" s="267" t="s">
        <v>529</v>
      </c>
      <c r="H37" s="268">
        <v>11</v>
      </c>
      <c r="I37" s="260">
        <v>3985.9110000000001</v>
      </c>
      <c r="J37" s="269">
        <v>1.9318042976875298</v>
      </c>
      <c r="K37" s="271">
        <v>30.030775900415236</v>
      </c>
    </row>
    <row r="38" spans="1:11" ht="16.5" x14ac:dyDescent="0.25">
      <c r="A38" s="264" t="s">
        <v>117</v>
      </c>
      <c r="B38" s="265" t="s">
        <v>335</v>
      </c>
      <c r="C38" s="257" t="s">
        <v>67</v>
      </c>
      <c r="D38" s="258">
        <v>0.84685854798493654</v>
      </c>
      <c r="E38" s="266">
        <v>9987</v>
      </c>
      <c r="F38" s="259" t="s">
        <v>120</v>
      </c>
      <c r="G38" s="267" t="s">
        <v>225</v>
      </c>
      <c r="H38" s="268">
        <v>4</v>
      </c>
      <c r="I38" s="260">
        <v>4687.4740000000002</v>
      </c>
      <c r="J38" s="269">
        <v>2.5386807478825482</v>
      </c>
      <c r="K38" s="271">
        <v>27.584153000101974</v>
      </c>
    </row>
    <row r="39" spans="1:11" ht="16.5" x14ac:dyDescent="0.25">
      <c r="A39" s="264" t="s">
        <v>117</v>
      </c>
      <c r="B39" s="265" t="s">
        <v>616</v>
      </c>
      <c r="C39" s="257" t="s">
        <v>67</v>
      </c>
      <c r="D39" s="258">
        <v>0.81192307692307697</v>
      </c>
      <c r="E39" s="266">
        <v>1349</v>
      </c>
      <c r="F39" s="259" t="s">
        <v>118</v>
      </c>
      <c r="G39" s="267" t="s">
        <v>512</v>
      </c>
      <c r="H39" s="268">
        <v>1</v>
      </c>
      <c r="I39" s="260">
        <v>3718.0889999999999</v>
      </c>
      <c r="J39" s="269">
        <v>0.83376164475890713</v>
      </c>
      <c r="K39" s="271">
        <v>25.658342229032172</v>
      </c>
    </row>
    <row r="40" spans="1:11" ht="16.5" x14ac:dyDescent="0.25">
      <c r="A40" s="264" t="s">
        <v>117</v>
      </c>
      <c r="B40" s="265" t="s">
        <v>345</v>
      </c>
      <c r="C40" s="257" t="s">
        <v>69</v>
      </c>
      <c r="D40" s="258">
        <v>0.88692307692307693</v>
      </c>
      <c r="E40" s="266">
        <v>6773</v>
      </c>
      <c r="F40" s="259" t="s">
        <v>118</v>
      </c>
      <c r="G40" s="267" t="s">
        <v>206</v>
      </c>
      <c r="H40" s="268">
        <v>1</v>
      </c>
      <c r="I40" s="260">
        <v>2588.268</v>
      </c>
      <c r="J40" s="269">
        <v>0.34772287877453184</v>
      </c>
      <c r="K40" s="271">
        <v>32.067776598095712</v>
      </c>
    </row>
    <row r="41" spans="1:11" ht="16.5" x14ac:dyDescent="0.25">
      <c r="A41" s="264" t="s">
        <v>117</v>
      </c>
      <c r="B41" s="265" t="s">
        <v>349</v>
      </c>
      <c r="C41" s="257" t="s">
        <v>70</v>
      </c>
      <c r="D41" s="258">
        <v>0.799904956401708</v>
      </c>
      <c r="E41" s="266">
        <v>5336</v>
      </c>
      <c r="F41" s="259" t="s">
        <v>118</v>
      </c>
      <c r="G41" s="267" t="s">
        <v>206</v>
      </c>
      <c r="H41" s="268">
        <v>2</v>
      </c>
      <c r="I41" s="260">
        <v>2314.4520000000002</v>
      </c>
      <c r="J41" s="269">
        <v>1.0369625293590015</v>
      </c>
      <c r="K41" s="271">
        <v>59.538931894029339</v>
      </c>
    </row>
    <row r="42" spans="1:11" ht="16.5" x14ac:dyDescent="0.25">
      <c r="A42" s="264" t="s">
        <v>117</v>
      </c>
      <c r="B42" s="265" t="s">
        <v>351</v>
      </c>
      <c r="C42" s="257" t="s">
        <v>69</v>
      </c>
      <c r="D42" s="258">
        <v>0.85150275475552539</v>
      </c>
      <c r="E42" s="266">
        <v>2661</v>
      </c>
      <c r="F42" s="259" t="s">
        <v>119</v>
      </c>
      <c r="G42" s="267" t="s">
        <v>215</v>
      </c>
      <c r="H42" s="268">
        <v>2</v>
      </c>
      <c r="I42" s="260">
        <v>2171.6840000000002</v>
      </c>
      <c r="J42" s="269">
        <v>0.13814164491703212</v>
      </c>
      <c r="K42" s="271">
        <v>63.499109446862427</v>
      </c>
    </row>
    <row r="43" spans="1:11" ht="16.5" x14ac:dyDescent="0.25">
      <c r="A43" s="264" t="s">
        <v>117</v>
      </c>
      <c r="B43" s="265" t="s">
        <v>355</v>
      </c>
      <c r="C43" s="257" t="s">
        <v>70</v>
      </c>
      <c r="D43" s="258">
        <v>0.72519999999999996</v>
      </c>
      <c r="E43" s="266">
        <v>3598</v>
      </c>
      <c r="F43" s="259" t="s">
        <v>121</v>
      </c>
      <c r="G43" s="267" t="s">
        <v>237</v>
      </c>
      <c r="H43" s="268">
        <v>1</v>
      </c>
      <c r="I43" s="260">
        <v>1974.462</v>
      </c>
      <c r="J43" s="269">
        <v>0.96228744842898972</v>
      </c>
      <c r="K43" s="271">
        <v>42.239354315251447</v>
      </c>
    </row>
    <row r="44" spans="1:11" ht="16.5" x14ac:dyDescent="0.25">
      <c r="A44" s="264" t="s">
        <v>117</v>
      </c>
      <c r="B44" s="265" t="s">
        <v>357</v>
      </c>
      <c r="C44" s="257" t="s">
        <v>67</v>
      </c>
      <c r="D44" s="258">
        <v>0.81653846153846155</v>
      </c>
      <c r="E44" s="266">
        <v>3923</v>
      </c>
      <c r="F44" s="259" t="s">
        <v>118</v>
      </c>
      <c r="G44" s="267" t="s">
        <v>199</v>
      </c>
      <c r="H44" s="268">
        <v>1</v>
      </c>
      <c r="I44" s="260">
        <v>1750.924</v>
      </c>
      <c r="J44" s="269">
        <v>0.17133810490917939</v>
      </c>
      <c r="K44" s="271">
        <v>72.590243779855669</v>
      </c>
    </row>
    <row r="45" spans="1:11" ht="16.5" x14ac:dyDescent="0.25">
      <c r="A45" s="264" t="s">
        <v>117</v>
      </c>
      <c r="B45" s="265" t="s">
        <v>631</v>
      </c>
      <c r="C45" s="257" t="s">
        <v>70</v>
      </c>
      <c r="D45" s="258">
        <v>0.70519999999999994</v>
      </c>
      <c r="E45" s="266">
        <v>4700</v>
      </c>
      <c r="F45" s="259" t="s">
        <v>118</v>
      </c>
      <c r="G45" s="267" t="s">
        <v>514</v>
      </c>
      <c r="H45" s="268">
        <v>1</v>
      </c>
      <c r="I45" s="260">
        <v>922.51300000000003</v>
      </c>
      <c r="J45" s="269">
        <v>0.32519866928704527</v>
      </c>
      <c r="K45" s="271">
        <v>53.982979101649512</v>
      </c>
    </row>
    <row r="46" spans="1:11" ht="16.5" x14ac:dyDescent="0.25">
      <c r="A46" s="264" t="s">
        <v>117</v>
      </c>
      <c r="B46" s="265" t="s">
        <v>359</v>
      </c>
      <c r="C46" s="257" t="s">
        <v>69</v>
      </c>
      <c r="D46" s="258">
        <v>0.88985878292934451</v>
      </c>
      <c r="E46" s="266">
        <v>9270</v>
      </c>
      <c r="F46" s="259" t="s">
        <v>119</v>
      </c>
      <c r="G46" s="267" t="s">
        <v>219</v>
      </c>
      <c r="H46" s="268">
        <v>2</v>
      </c>
      <c r="I46" s="260">
        <v>2845.6510000000003</v>
      </c>
      <c r="J46" s="269">
        <v>0.98395762516204544</v>
      </c>
      <c r="K46" s="271">
        <v>46.386573757639283</v>
      </c>
    </row>
    <row r="47" spans="1:11" ht="16.5" x14ac:dyDescent="0.25">
      <c r="A47" s="264" t="s">
        <v>117</v>
      </c>
      <c r="B47" s="265" t="s">
        <v>361</v>
      </c>
      <c r="C47" s="257" t="s">
        <v>67</v>
      </c>
      <c r="D47" s="258">
        <v>0.8159931745529605</v>
      </c>
      <c r="E47" s="266">
        <v>6338</v>
      </c>
      <c r="F47" s="259" t="s">
        <v>120</v>
      </c>
      <c r="G47" s="267" t="s">
        <v>406</v>
      </c>
      <c r="H47" s="268">
        <v>10</v>
      </c>
      <c r="I47" s="260">
        <v>10113.522999999999</v>
      </c>
      <c r="J47" s="269">
        <v>1.6018157075432569</v>
      </c>
      <c r="K47" s="271">
        <v>34.864211017268666</v>
      </c>
    </row>
    <row r="48" spans="1:11" ht="16.5" x14ac:dyDescent="0.25">
      <c r="A48" s="264" t="s">
        <v>117</v>
      </c>
      <c r="B48" s="265" t="s">
        <v>636</v>
      </c>
      <c r="C48" s="257" t="s">
        <v>70</v>
      </c>
      <c r="D48" s="258">
        <v>0.71625000000000005</v>
      </c>
      <c r="E48" s="266">
        <v>1178</v>
      </c>
      <c r="F48" s="259" t="s">
        <v>122</v>
      </c>
      <c r="G48" s="267" t="s">
        <v>526</v>
      </c>
      <c r="H48" s="268">
        <v>1</v>
      </c>
      <c r="I48" s="260">
        <v>2091.9119999999998</v>
      </c>
      <c r="J48" s="269">
        <v>0.66924421294968439</v>
      </c>
      <c r="K48" s="271">
        <v>36.52161276382563</v>
      </c>
    </row>
    <row r="49" spans="1:11" ht="16.5" x14ac:dyDescent="0.25">
      <c r="A49" s="264" t="s">
        <v>117</v>
      </c>
      <c r="B49" s="265" t="s">
        <v>367</v>
      </c>
      <c r="C49" s="257" t="s">
        <v>67</v>
      </c>
      <c r="D49" s="258">
        <v>0.80631926152674283</v>
      </c>
      <c r="E49" s="266">
        <v>6998</v>
      </c>
      <c r="F49" s="259" t="s">
        <v>118</v>
      </c>
      <c r="G49" s="267" t="s">
        <v>199</v>
      </c>
      <c r="H49" s="268">
        <v>2</v>
      </c>
      <c r="I49" s="260">
        <v>2867.2170000000001</v>
      </c>
      <c r="J49" s="269">
        <v>0.139508101409834</v>
      </c>
      <c r="K49" s="271">
        <v>21.414493566409519</v>
      </c>
    </row>
    <row r="50" spans="1:11" ht="16.5" x14ac:dyDescent="0.25">
      <c r="A50" s="264" t="s">
        <v>117</v>
      </c>
      <c r="B50" s="265" t="s">
        <v>412</v>
      </c>
      <c r="C50" s="257" t="s">
        <v>70</v>
      </c>
      <c r="D50" s="258">
        <v>0.7935269849864045</v>
      </c>
      <c r="E50" s="266">
        <v>9993</v>
      </c>
      <c r="F50" s="259" t="s">
        <v>118</v>
      </c>
      <c r="G50" s="267" t="s">
        <v>201</v>
      </c>
      <c r="H50" s="268">
        <v>6</v>
      </c>
      <c r="I50" s="260">
        <v>850.51799999999992</v>
      </c>
      <c r="J50" s="269">
        <v>2.3515081397454258</v>
      </c>
      <c r="K50" s="271">
        <v>33.861717212334135</v>
      </c>
    </row>
    <row r="51" spans="1:11" ht="16.5" x14ac:dyDescent="0.25">
      <c r="A51" s="264" t="s">
        <v>117</v>
      </c>
      <c r="B51" s="265" t="s">
        <v>384</v>
      </c>
      <c r="C51" s="257" t="s">
        <v>70</v>
      </c>
      <c r="D51" s="258">
        <v>0.74369449675582355</v>
      </c>
      <c r="E51" s="266">
        <v>992</v>
      </c>
      <c r="F51" s="259" t="s">
        <v>119</v>
      </c>
      <c r="G51" s="267" t="s">
        <v>221</v>
      </c>
      <c r="H51" s="268">
        <v>10</v>
      </c>
      <c r="I51" s="260">
        <v>4109.6869999999999</v>
      </c>
      <c r="J51" s="269">
        <v>1.727625485833836</v>
      </c>
      <c r="K51" s="271">
        <v>41.049354853544806</v>
      </c>
    </row>
    <row r="52" spans="1:11" ht="16.5" x14ac:dyDescent="0.25">
      <c r="A52" s="264" t="s">
        <v>117</v>
      </c>
      <c r="B52" s="265" t="s">
        <v>407</v>
      </c>
      <c r="C52" s="257" t="s">
        <v>69</v>
      </c>
      <c r="D52" s="258">
        <v>0.89820345440309279</v>
      </c>
      <c r="E52" s="266">
        <v>5173</v>
      </c>
      <c r="F52" s="259" t="s">
        <v>118</v>
      </c>
      <c r="G52" s="267" t="s">
        <v>197</v>
      </c>
      <c r="H52" s="268">
        <v>7</v>
      </c>
      <c r="I52" s="260">
        <v>780.83400000000006</v>
      </c>
      <c r="J52" s="269">
        <v>0.12806819375180895</v>
      </c>
      <c r="K52" s="271">
        <v>25.869775137865407</v>
      </c>
    </row>
    <row r="53" spans="1:11" ht="16.5" x14ac:dyDescent="0.25">
      <c r="A53" s="264" t="s">
        <v>117</v>
      </c>
      <c r="B53" s="265" t="s">
        <v>386</v>
      </c>
      <c r="C53" s="257" t="s">
        <v>67</v>
      </c>
      <c r="D53" s="258">
        <v>0.83563063172533203</v>
      </c>
      <c r="E53" s="266">
        <v>6191</v>
      </c>
      <c r="F53" s="259" t="s">
        <v>122</v>
      </c>
      <c r="G53" s="267" t="s">
        <v>245</v>
      </c>
      <c r="H53" s="268">
        <v>2</v>
      </c>
      <c r="I53" s="260">
        <v>2162.0720000000001</v>
      </c>
      <c r="J53" s="269">
        <v>1.3875578611628103</v>
      </c>
      <c r="K53" s="271">
        <v>38.019085395861005</v>
      </c>
    </row>
    <row r="54" spans="1:11" ht="16.5" x14ac:dyDescent="0.25">
      <c r="A54" s="264" t="s">
        <v>117</v>
      </c>
      <c r="B54" s="265" t="s">
        <v>403</v>
      </c>
      <c r="C54" s="257" t="s">
        <v>70</v>
      </c>
      <c r="D54" s="258">
        <v>0.78037729716510884</v>
      </c>
      <c r="E54" s="266">
        <v>3602</v>
      </c>
      <c r="F54" s="259" t="s">
        <v>120</v>
      </c>
      <c r="G54" s="267" t="s">
        <v>229</v>
      </c>
      <c r="H54" s="268">
        <v>2</v>
      </c>
      <c r="I54" s="260">
        <v>2404.431</v>
      </c>
      <c r="J54" s="269">
        <v>1.0397470337056876</v>
      </c>
      <c r="K54" s="271">
        <v>70.661208410638523</v>
      </c>
    </row>
    <row r="55" spans="1:11" ht="16.5" x14ac:dyDescent="0.25">
      <c r="A55" s="264" t="s">
        <v>117</v>
      </c>
      <c r="B55" s="265" t="s">
        <v>388</v>
      </c>
      <c r="C55" s="257" t="s">
        <v>70</v>
      </c>
      <c r="D55" s="258">
        <v>0.7383333333333334</v>
      </c>
      <c r="E55" s="266">
        <v>9880</v>
      </c>
      <c r="F55" s="259" t="s">
        <v>118</v>
      </c>
      <c r="G55" s="267" t="s">
        <v>207</v>
      </c>
      <c r="H55" s="268">
        <v>1</v>
      </c>
      <c r="I55" s="260">
        <v>2118.4479999999999</v>
      </c>
      <c r="J55" s="269">
        <v>0.14161310544323014</v>
      </c>
      <c r="K55" s="271">
        <v>43.569632108033808</v>
      </c>
    </row>
  </sheetData>
  <mergeCells count="1">
    <mergeCell ref="A2:K2"/>
  </mergeCells>
  <phoneticPr fontId="2" type="noConversion"/>
  <conditionalFormatting sqref="C14:D5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2024-11-14T23:13:00Z</dcterms:modified>
</cp:coreProperties>
</file>