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0월\"/>
    </mc:Choice>
  </mc:AlternateContent>
  <xr:revisionPtr revIDLastSave="0" documentId="13_ncr:1_{5942F7E7-D244-41AE-B879-65D71E1B921F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공회전과다 명단" sheetId="69" r:id="rId8"/>
  </sheets>
  <definedNames>
    <definedName name="_xlnm._FilterDatabase" localSheetId="7" hidden="1">'공회전과다 명단'!$A$9:$M$39</definedName>
    <definedName name="_xlnm._FilterDatabase" localSheetId="4" hidden="1">운전자별!$A$4:$R$84</definedName>
    <definedName name="_xlnm._FilterDatabase" localSheetId="3" hidden="1">차량별!$A$4:$AY$4</definedName>
    <definedName name="_xlnm.Print_Area" localSheetId="4">운전자별!$A$1:$R$86</definedName>
    <definedName name="_xlnm.Print_Area" localSheetId="1">종합!$A$1:$L$175</definedName>
    <definedName name="_xlnm.Print_Area" localSheetId="3">차량별!$A$1:$T$45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60" l="1"/>
  <c r="D162" i="12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165" i="12" l="1"/>
  <c r="B164" i="12"/>
  <c r="H164" i="12" l="1"/>
  <c r="G165" i="12"/>
  <c r="I164" i="12"/>
  <c r="J165" i="12"/>
  <c r="G164" i="12"/>
  <c r="H165" i="12"/>
  <c r="F164" i="12"/>
  <c r="E164" i="12"/>
  <c r="J164" i="12" l="1"/>
  <c r="D165" i="12"/>
  <c r="E165" i="12"/>
  <c r="D164" i="12"/>
  <c r="F165" i="12"/>
  <c r="I165" i="12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B6" i="60"/>
  <c r="B7" i="60"/>
  <c r="B8" i="60"/>
  <c r="B9" i="60"/>
  <c r="B10" i="60"/>
  <c r="B5" i="60"/>
  <c r="F17" i="60" l="1"/>
  <c r="F23" i="60"/>
  <c r="F15" i="60"/>
  <c r="F38" i="60"/>
  <c r="F30" i="60"/>
  <c r="F22" i="60"/>
  <c r="F14" i="60"/>
  <c r="F39" i="60"/>
  <c r="F31" i="60"/>
  <c r="F20" i="60"/>
  <c r="F27" i="60"/>
  <c r="F16" i="60"/>
  <c r="F41" i="60"/>
  <c r="F33" i="60"/>
  <c r="F25" i="60"/>
  <c r="F24" i="60"/>
  <c r="F29" i="60"/>
  <c r="F21" i="60"/>
  <c r="F11" i="60"/>
  <c r="F40" i="60"/>
  <c r="F32" i="60"/>
  <c r="F13" i="60"/>
  <c r="F42" i="60"/>
  <c r="F34" i="60"/>
  <c r="F26" i="60"/>
  <c r="F18" i="60"/>
  <c r="F37" i="60"/>
  <c r="F43" i="60"/>
  <c r="F35" i="60"/>
  <c r="F19" i="60"/>
  <c r="F45" i="60"/>
  <c r="F44" i="60"/>
  <c r="F36" i="60"/>
  <c r="F28" i="60"/>
  <c r="F12" i="60"/>
  <c r="J53" i="12" a="1"/>
  <c r="J53" i="12" l="1"/>
  <c r="A7" i="7"/>
  <c r="C7" i="7"/>
  <c r="D7" i="7"/>
  <c r="E7" i="7"/>
  <c r="B7" i="7" s="1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B8" i="7" s="1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B9" i="7" s="1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" i="7"/>
  <c r="A5" i="7"/>
  <c r="C6" i="7"/>
  <c r="D6" i="7"/>
  <c r="E6" i="7"/>
  <c r="B6" i="7" s="1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B166" i="12" l="1"/>
  <c r="B167" i="12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F10" i="60" s="1"/>
  <c r="I10" i="60"/>
  <c r="J10" i="60"/>
  <c r="K10" i="60"/>
  <c r="L10" i="60"/>
  <c r="M10" i="60"/>
  <c r="N10" i="60"/>
  <c r="O10" i="60"/>
  <c r="P10" i="60"/>
  <c r="Q10" i="60"/>
  <c r="R10" i="60"/>
  <c r="S10" i="60"/>
  <c r="T10" i="60"/>
  <c r="F8" i="60" l="1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62" i="12" l="1"/>
  <c r="B163" i="12"/>
  <c r="I163" i="12" s="1"/>
  <c r="B159" i="12"/>
  <c r="B160" i="12"/>
  <c r="B161" i="12"/>
  <c r="B158" i="12" l="1"/>
  <c r="J10" i="12" l="1"/>
  <c r="J32" i="12" s="1"/>
  <c r="K28" i="12"/>
  <c r="D28" i="12" l="1"/>
  <c r="H53" i="12" a="1"/>
  <c r="D53" i="12" a="1"/>
  <c r="I53" i="12" a="1"/>
  <c r="E53" i="12" a="1"/>
  <c r="G53" i="12" a="1"/>
  <c r="F53" i="12" a="1"/>
  <c r="H53" i="12" l="1"/>
  <c r="G53" i="12"/>
  <c r="F53" i="12"/>
  <c r="D53" i="12"/>
  <c r="E53" i="12"/>
  <c r="I53" i="12"/>
  <c r="K53" i="12" a="1"/>
  <c r="K53" i="12" s="1"/>
  <c r="E28" i="12" l="1"/>
  <c r="F28" i="12" l="1"/>
  <c r="G28" i="12" l="1"/>
  <c r="H28" i="12" l="1"/>
  <c r="I28" i="12" l="1"/>
  <c r="J28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F5" i="60" l="1"/>
  <c r="E161" i="12" l="1"/>
  <c r="D158" i="12"/>
  <c r="D160" i="12"/>
  <c r="F158" i="12"/>
  <c r="G163" i="12"/>
  <c r="G161" i="12"/>
  <c r="I162" i="12"/>
  <c r="F160" i="12"/>
  <c r="D163" i="12"/>
  <c r="I161" i="12"/>
  <c r="E162" i="12"/>
  <c r="G158" i="12"/>
  <c r="I159" i="12"/>
  <c r="E163" i="12"/>
  <c r="H158" i="12"/>
  <c r="H161" i="12"/>
  <c r="G160" i="12"/>
  <c r="D159" i="12"/>
  <c r="F159" i="12"/>
  <c r="J159" i="12"/>
  <c r="I166" i="12"/>
  <c r="D166" i="12"/>
  <c r="E159" i="12"/>
  <c r="H162" i="12"/>
  <c r="H160" i="12"/>
  <c r="J163" i="12"/>
  <c r="G162" i="12"/>
  <c r="H167" i="12"/>
  <c r="J158" i="12"/>
  <c r="E166" i="12"/>
  <c r="G167" i="12"/>
  <c r="I158" i="12"/>
  <c r="H166" i="12"/>
  <c r="E158" i="12"/>
  <c r="H163" i="12"/>
  <c r="D161" i="12"/>
  <c r="J166" i="12"/>
  <c r="F161" i="12"/>
  <c r="H159" i="12"/>
  <c r="J167" i="12"/>
  <c r="F163" i="12"/>
  <c r="E160" i="12"/>
  <c r="I160" i="12"/>
  <c r="F162" i="12"/>
  <c r="I167" i="12"/>
  <c r="F167" i="12"/>
  <c r="G166" i="12"/>
  <c r="D167" i="12"/>
  <c r="F166" i="12"/>
  <c r="E167" i="12"/>
  <c r="G159" i="12"/>
  <c r="J162" i="12"/>
  <c r="J161" i="12"/>
  <c r="J160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<sst xmlns="http://schemas.openxmlformats.org/spreadsheetml/2006/main" count="2584" uniqueCount="585">
  <si>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</si>
  <si>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</si>
  <si>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</si>
  <si>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</si>
  <si>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</si>
  <si>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</si>
  <si>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</si>
  <si>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</si>
  <si>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</si>
  <si>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</si>
  <si>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</si>
  <si>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</si>
  <si>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</si>
  <si>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</si>
  <si>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</si>
  <si>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</si>
  <si>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</si>
  <si>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</si>
  <si>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</si>
  <si>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</si>
  <si>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</si>
  <si>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</si>
  <si>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</si>
  <si>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</si>
  <si>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</si>
  <si>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</si>
  <si>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</si>
  <si>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</si>
  <si>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</si>
  <si>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</si>
  <si>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</si>
  <si>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</si>
  <si>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</si>
  <si>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</si>
  <si>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</si>
  <si>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</si>
  <si>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</si>
  <si>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</si>
  <si>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</si>
  <si>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</si>
  <si>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</si>
  <si>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</si>
  <si>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</si>
  <si>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</si>
  <si>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</si>
  <si>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</si>
  <si>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</si>
  <si>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</si>
  <si>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</si>
  <si>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</si>
  <si>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</si>
  <si>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</si>
  <si>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</si>
  <si>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</si>
  <si>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</si>
  <si>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</si>
  <si>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</si>
  <si>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</si>
  <si>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</si>
  <si>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</si>
  <si>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</si>
  <si>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</si>
  <si>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</si>
  <si>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</si>
  <si>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</si>
  <si>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</si>
  <si>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</si>
  <si>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</si>
  <si>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</si>
  <si>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</si>
  <si>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</si>
  <si>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</si>
  <si>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</si>
  <si>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</si>
  <si>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</si>
  <si>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</si>
  <si>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F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</si>
  <si>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</si>
  <si>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</si>
  <si>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</si>
  <si>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</si>
  <si>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</si>
  <si>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</si>
  <si>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</si>
  <si>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</si>
  <si>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</si>
  <si>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</si>
  <si>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</si>
  <si>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</si>
  <si>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</si>
  <si>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</si>
  <si>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</si>
  <si>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</si>
  <si>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</si>
  <si>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</si>
  <si>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</si>
  <si>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</si>
  <si>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</si>
  <si>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</si>
  <si>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</si>
  <si>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</si>
  <si>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</si>
  <si>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</si>
  <si>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</si>
  <si>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</si>
  <si>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</si>
  <si>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</si>
  <si>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</si>
  <si>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</si>
  <si>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</si>
  <si>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</si>
  <si>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</si>
  <si>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</si>
  <si>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</si>
  <si>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</si>
  <si>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</si>
  <si>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0" type="noConversion"/>
  </si>
  <si>
    <t>B</t>
    <phoneticPr fontId="3" type="noConversion"/>
  </si>
  <si>
    <t>명진교통</t>
  </si>
  <si>
    <t>522</t>
  </si>
  <si>
    <t>565</t>
  </si>
  <si>
    <t>585</t>
  </si>
  <si>
    <t>591</t>
  </si>
  <si>
    <t>592</t>
  </si>
  <si>
    <t>594</t>
  </si>
  <si>
    <t>순환52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</si>
  <si>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</si>
  <si>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</si>
  <si>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</si>
  <si>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</si>
  <si>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</si>
  <si>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</si>
  <si>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</si>
  <si>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</si>
  <si>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</si>
  <si>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</si>
  <si>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</si>
  <si>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</si>
  <si>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</si>
  <si>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</si>
  <si>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</si>
  <si>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</si>
  <si>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</si>
  <si>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예비예비</t>
  </si>
  <si>
    <t>등급</t>
    <phoneticPr fontId="3" type="noConversion"/>
  </si>
  <si>
    <t>노선</t>
    <phoneticPr fontId="3" type="noConversion"/>
  </si>
  <si>
    <t>주운행차량
(메인키)</t>
  </si>
  <si>
    <t>유종</t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</si>
  <si>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</si>
  <si>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</si>
  <si>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</si>
  <si>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</si>
  <si>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</si>
  <si>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</si>
  <si>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</si>
  <si>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</si>
  <si>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</si>
  <si>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</si>
  <si>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</si>
  <si>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</si>
  <si>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</si>
  <si>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</si>
  <si>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</si>
  <si>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</si>
  <si>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</si>
  <si>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</si>
  <si>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</si>
  <si>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</si>
  <si>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</si>
  <si>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</si>
  <si>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</si>
  <si>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</si>
  <si>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</si>
  <si>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</si>
  <si>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</si>
  <si>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</si>
  <si>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</si>
  <si>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</si>
  <si>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</si>
  <si>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</si>
  <si>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</si>
  <si>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</si>
  <si>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</si>
  <si>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</si>
  <si>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</si>
  <si>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3" type="noConversion"/>
  </si>
  <si>
    <t>급가속횟수(누적)</t>
  </si>
  <si>
    <t>급감속횟수(누적)</t>
  </si>
  <si>
    <t>▶▶▶ 5분이상 연속 공회전시 회당 카운트 됩니다.</t>
    <phoneticPr fontId="3" type="noConversion"/>
  </si>
  <si>
    <t>차고지, 회차지에서는 시동을 끄고 업무를 봅시다.</t>
    <phoneticPr fontId="3" type="noConversion"/>
  </si>
  <si>
    <t>[5분이상 공회전 30회 이상 과다 운행사원]</t>
    <phoneticPr fontId="3" type="noConversion"/>
  </si>
  <si>
    <t>[TIP!!] 공회전 과다 운행사원 관리하려면?</t>
    <phoneticPr fontId="3" type="noConversion"/>
  </si>
  <si>
    <t>S</t>
    <phoneticPr fontId="3" type="noConversion"/>
  </si>
  <si>
    <t>A</t>
    <phoneticPr fontId="3" type="noConversion"/>
  </si>
  <si>
    <t>C</t>
    <phoneticPr fontId="3" type="noConversion"/>
  </si>
  <si>
    <t>D</t>
    <phoneticPr fontId="3" type="noConversion"/>
  </si>
  <si>
    <t>(경  고)</t>
  </si>
  <si>
    <t>중형</t>
  </si>
  <si>
    <t>운전자코드</t>
  </si>
  <si>
    <t>맥스거리코드</t>
  </si>
  <si>
    <t>최대주행거리</t>
  </si>
  <si>
    <t>[TIP!!] 특별관리 운행사원 관리하려면?</t>
  </si>
  <si>
    <t>d</t>
    <phoneticPr fontId="3" type="noConversion"/>
  </si>
  <si>
    <t>71바5706</t>
  </si>
  <si>
    <t>71바5708</t>
  </si>
  <si>
    <t>WC</t>
  </si>
  <si>
    <t>71바5711</t>
  </si>
  <si>
    <t>71바5713</t>
  </si>
  <si>
    <t>71바5715</t>
  </si>
  <si>
    <t>71바5801</t>
  </si>
  <si>
    <t>565565</t>
  </si>
  <si>
    <t>명진교통565C1</t>
  </si>
  <si>
    <t>71바5802</t>
  </si>
  <si>
    <t>71바5804</t>
  </si>
  <si>
    <t>명진교통565D1</t>
  </si>
  <si>
    <t>71바5805</t>
  </si>
  <si>
    <t>71바5806</t>
  </si>
  <si>
    <t>71바7251</t>
  </si>
  <si>
    <t>585585</t>
  </si>
  <si>
    <t>명진교통585S1</t>
  </si>
  <si>
    <t>71바7252</t>
  </si>
  <si>
    <t>71바7254</t>
  </si>
  <si>
    <t>71바7255</t>
  </si>
  <si>
    <t>71바7257</t>
  </si>
  <si>
    <t>71바7258</t>
  </si>
  <si>
    <t>72바1948</t>
  </si>
  <si>
    <t>71바5453</t>
  </si>
  <si>
    <t>591591</t>
  </si>
  <si>
    <t>71바5455</t>
  </si>
  <si>
    <t>71바5459</t>
  </si>
  <si>
    <t>명진교통591B1</t>
  </si>
  <si>
    <t>71바7256</t>
  </si>
  <si>
    <t>72바1869</t>
  </si>
  <si>
    <t>명진교통591F1</t>
  </si>
  <si>
    <t>71바5351</t>
  </si>
  <si>
    <t>592592</t>
  </si>
  <si>
    <t>71바5352</t>
  </si>
  <si>
    <t>명진교통592B1</t>
  </si>
  <si>
    <t>71바5353</t>
  </si>
  <si>
    <t>71바5354</t>
  </si>
  <si>
    <t>71바5355</t>
  </si>
  <si>
    <t>71바5357</t>
  </si>
  <si>
    <t>명진교통592C1</t>
  </si>
  <si>
    <t>71바5363</t>
  </si>
  <si>
    <t>71바5359</t>
  </si>
  <si>
    <t>594594</t>
  </si>
  <si>
    <t>71바5361</t>
  </si>
  <si>
    <t>71바5364</t>
  </si>
  <si>
    <t>596</t>
  </si>
  <si>
    <t>71바5360</t>
  </si>
  <si>
    <t>596596</t>
  </si>
  <si>
    <t>71바5365</t>
  </si>
  <si>
    <t>71바5704</t>
  </si>
  <si>
    <t>순환52순환52</t>
  </si>
  <si>
    <t>71바5705</t>
  </si>
  <si>
    <t>71바5720</t>
  </si>
  <si>
    <t>71바5707</t>
  </si>
  <si>
    <t>72바1890</t>
  </si>
  <si>
    <t>강부원</t>
  </si>
  <si>
    <t>5092521</t>
  </si>
  <si>
    <t>고복수</t>
  </si>
  <si>
    <t>5097172</t>
  </si>
  <si>
    <t>곽순근</t>
  </si>
  <si>
    <t>5093244</t>
  </si>
  <si>
    <t>권오경</t>
  </si>
  <si>
    <t>5094187</t>
  </si>
  <si>
    <t>김광만</t>
  </si>
  <si>
    <t>5098205</t>
  </si>
  <si>
    <t>김국중</t>
  </si>
  <si>
    <t>5092293</t>
  </si>
  <si>
    <t>김민경</t>
  </si>
  <si>
    <t>5091211</t>
  </si>
  <si>
    <t>김서신</t>
  </si>
  <si>
    <t>5098708</t>
  </si>
  <si>
    <t>김성용</t>
  </si>
  <si>
    <t>5097697</t>
  </si>
  <si>
    <t>김성호</t>
  </si>
  <si>
    <t>5092211</t>
  </si>
  <si>
    <t>김양수</t>
  </si>
  <si>
    <t>5098405</t>
  </si>
  <si>
    <t>김영태</t>
  </si>
  <si>
    <t>5098855</t>
  </si>
  <si>
    <t>김용규</t>
  </si>
  <si>
    <t>5095508</t>
  </si>
  <si>
    <t>김응환</t>
  </si>
  <si>
    <t>5095657</t>
  </si>
  <si>
    <t>김헌영</t>
  </si>
  <si>
    <t>5092650</t>
  </si>
  <si>
    <t>박경배</t>
  </si>
  <si>
    <t>509953</t>
  </si>
  <si>
    <t>박영길</t>
  </si>
  <si>
    <t>5096956</t>
  </si>
  <si>
    <t>박종래</t>
  </si>
  <si>
    <t>5095606</t>
  </si>
  <si>
    <t>박춘자</t>
  </si>
  <si>
    <t>5099271</t>
  </si>
  <si>
    <t>송정헌</t>
  </si>
  <si>
    <t>5099582</t>
  </si>
  <si>
    <t>심용석</t>
  </si>
  <si>
    <t>5092848</t>
  </si>
  <si>
    <t>안성순</t>
  </si>
  <si>
    <t>5091212</t>
  </si>
  <si>
    <t>여홍태</t>
  </si>
  <si>
    <t>509322</t>
  </si>
  <si>
    <t>오기상</t>
  </si>
  <si>
    <t>5098977</t>
  </si>
  <si>
    <t>유선민</t>
  </si>
  <si>
    <t>5093992</t>
  </si>
  <si>
    <t>윤길환</t>
  </si>
  <si>
    <t>5092158</t>
  </si>
  <si>
    <t>이강수</t>
  </si>
  <si>
    <t>5092407</t>
  </si>
  <si>
    <t>이기재</t>
  </si>
  <si>
    <t>5091208</t>
  </si>
  <si>
    <t>이성진</t>
  </si>
  <si>
    <t>5091780</t>
  </si>
  <si>
    <t>이신원</t>
  </si>
  <si>
    <t>5091061</t>
  </si>
  <si>
    <t>이정교</t>
  </si>
  <si>
    <t>5093782</t>
  </si>
  <si>
    <t>이찬열</t>
  </si>
  <si>
    <t>5092728</t>
  </si>
  <si>
    <t>이흥우</t>
  </si>
  <si>
    <t>5095625</t>
  </si>
  <si>
    <t>임상은</t>
  </si>
  <si>
    <t>5099700</t>
  </si>
  <si>
    <t>임준성</t>
  </si>
  <si>
    <t>5099597</t>
  </si>
  <si>
    <t>장길용</t>
  </si>
  <si>
    <t>5099033</t>
  </si>
  <si>
    <t>장정상</t>
  </si>
  <si>
    <t>5098699</t>
  </si>
  <si>
    <t>전명수</t>
  </si>
  <si>
    <t>5097849</t>
  </si>
  <si>
    <t>전문권</t>
  </si>
  <si>
    <t>5095945</t>
  </si>
  <si>
    <t>전완주</t>
  </si>
  <si>
    <t>5096667</t>
  </si>
  <si>
    <t>정규태</t>
  </si>
  <si>
    <t>5093016</t>
  </si>
  <si>
    <t>조선미</t>
  </si>
  <si>
    <t>5096794</t>
  </si>
  <si>
    <t>조성하</t>
  </si>
  <si>
    <t>5091527</t>
  </si>
  <si>
    <t>주영용</t>
  </si>
  <si>
    <t>5099266</t>
  </si>
  <si>
    <t>진병렬</t>
  </si>
  <si>
    <t>5092636</t>
  </si>
  <si>
    <t>진병학</t>
  </si>
  <si>
    <t>5093618</t>
  </si>
  <si>
    <t>차응하</t>
  </si>
  <si>
    <t>5092946</t>
  </si>
  <si>
    <t>최영주</t>
  </si>
  <si>
    <t>5092535</t>
  </si>
  <si>
    <t>최용철</t>
  </si>
  <si>
    <t>5098168</t>
  </si>
  <si>
    <t>최정환</t>
  </si>
  <si>
    <t>5096268</t>
  </si>
  <si>
    <t>최해령</t>
  </si>
  <si>
    <t>5092029</t>
  </si>
  <si>
    <t>한상남</t>
  </si>
  <si>
    <t>5097042</t>
  </si>
  <si>
    <t>허영준</t>
  </si>
  <si>
    <t>5094686</t>
  </si>
  <si>
    <t>홍기철</t>
  </si>
  <si>
    <t>5092478</t>
  </si>
  <si>
    <t>홍승표</t>
  </si>
  <si>
    <t>509519</t>
  </si>
  <si>
    <t>황도성</t>
  </si>
  <si>
    <t>5096469</t>
  </si>
  <si>
    <t>황운용</t>
  </si>
  <si>
    <t>5091737</t>
  </si>
  <si>
    <t>71바5807</t>
  </si>
  <si>
    <t>명진교통565C2</t>
  </si>
  <si>
    <t>김상범</t>
  </si>
  <si>
    <t>5093277</t>
  </si>
  <si>
    <t>윤백남</t>
  </si>
  <si>
    <t>5093175</t>
  </si>
  <si>
    <t>이말규</t>
  </si>
  <si>
    <t>5096033</t>
  </si>
  <si>
    <t>황남규</t>
  </si>
  <si>
    <t>509869</t>
  </si>
  <si>
    <t>0%(0명)</t>
  </si>
  <si>
    <t>14%(1명)</t>
  </si>
  <si>
    <t>43%(3명)</t>
  </si>
  <si>
    <t>인천전체</t>
  </si>
  <si>
    <t>개선율(유카전)</t>
  </si>
  <si>
    <t>김성태</t>
  </si>
  <si>
    <t>유정규</t>
  </si>
  <si>
    <t>명진교통591D1</t>
  </si>
  <si>
    <t>명진교통592C2</t>
  </si>
  <si>
    <t>명진교통594D1</t>
  </si>
  <si>
    <t>명진교통596F1</t>
  </si>
  <si>
    <t>명진교통순환52B1</t>
  </si>
  <si>
    <t>NULL</t>
  </si>
  <si>
    <t>5091171</t>
  </si>
  <si>
    <t>5095364</t>
  </si>
  <si>
    <t>5095785</t>
  </si>
  <si>
    <t>5097843</t>
  </si>
  <si>
    <t>5094949</t>
  </si>
  <si>
    <t>NEW</t>
  </si>
  <si>
    <t>new</t>
  </si>
  <si>
    <t>5091622</t>
  </si>
  <si>
    <t>김연근</t>
  </si>
  <si>
    <t>5095879</t>
  </si>
  <si>
    <t>서동원</t>
  </si>
  <si>
    <t>5092448</t>
  </si>
  <si>
    <t>심명걸</t>
  </si>
  <si>
    <t>5096391</t>
  </si>
  <si>
    <t>윤성철</t>
  </si>
  <si>
    <t>5097432</t>
  </si>
  <si>
    <t>정원화</t>
  </si>
  <si>
    <t>5091628</t>
  </si>
  <si>
    <t>순위</t>
  </si>
  <si>
    <t>29%(2명)</t>
  </si>
  <si>
    <t>40%(2명)</t>
  </si>
  <si>
    <t>분석기간: 24.10.01-24.10.31</t>
  </si>
  <si>
    <t>24'10</t>
    <phoneticPr fontId="3" type="noConversion"/>
  </si>
  <si>
    <t>권혁</t>
  </si>
  <si>
    <t>김철</t>
  </si>
  <si>
    <t>문용원</t>
  </si>
  <si>
    <t>조한성</t>
  </si>
  <si>
    <t>최정주</t>
  </si>
  <si>
    <t>한상복</t>
  </si>
  <si>
    <t>현병철</t>
  </si>
  <si>
    <t>[24년 11월] 공회전관리 명단</t>
    <phoneticPr fontId="3" type="noConversion"/>
  </si>
  <si>
    <t>522522</t>
  </si>
  <si>
    <t>명진교통522C1</t>
  </si>
  <si>
    <t>▲</t>
  </si>
  <si>
    <t>명진교통522F1</t>
  </si>
  <si>
    <t>=</t>
  </si>
  <si>
    <t>명진교통522C2</t>
  </si>
  <si>
    <t>명진교통522S1</t>
  </si>
  <si>
    <t>명진교통522C3</t>
  </si>
  <si>
    <t>명진교통565B1</t>
  </si>
  <si>
    <t>명진교통565B2</t>
  </si>
  <si>
    <t>명진교통565A1</t>
  </si>
  <si>
    <t>명진교통565F1</t>
  </si>
  <si>
    <t>71바5810</t>
  </si>
  <si>
    <t>명진교통585B4</t>
  </si>
  <si>
    <t>명진교통585B1</t>
  </si>
  <si>
    <t>명진교통585B3</t>
  </si>
  <si>
    <t>명진교통585C1</t>
  </si>
  <si>
    <t>명진교통585B5</t>
  </si>
  <si>
    <t>명진교통585B2</t>
  </si>
  <si>
    <t>명진교통591B2</t>
  </si>
  <si>
    <t>명진교통591D2</t>
  </si>
  <si>
    <t>명진교통592C3</t>
  </si>
  <si>
    <t>명진교통592S1</t>
  </si>
  <si>
    <t>명진교통592C4</t>
  </si>
  <si>
    <t>명진교통592C5</t>
  </si>
  <si>
    <t>명진교통594C1</t>
  </si>
  <si>
    <t>명진교통594B1</t>
  </si>
  <si>
    <t>명진교통596C1</t>
  </si>
  <si>
    <t>명진교통순환52S1</t>
  </si>
  <si>
    <t>명진교통순환52A1</t>
  </si>
  <si>
    <t>명진교통예비S1</t>
  </si>
  <si>
    <t>명진교통예비A1</t>
  </si>
  <si>
    <t>50916221024.294</t>
  </si>
  <si>
    <t>50953644714.417</t>
  </si>
  <si>
    <t>5095785464.911</t>
  </si>
  <si>
    <t>5097000</t>
  </si>
  <si>
    <t>5097000859.171</t>
  </si>
  <si>
    <t>50925211653.767</t>
  </si>
  <si>
    <t>50971721434.807</t>
  </si>
  <si>
    <t>50932441757.645</t>
  </si>
  <si>
    <t>50941871888.13</t>
  </si>
  <si>
    <t>5093233</t>
  </si>
  <si>
    <t>50932331516.549</t>
  </si>
  <si>
    <t>50982052762.29</t>
  </si>
  <si>
    <t>5092293290.881</t>
  </si>
  <si>
    <t>5091211675.203</t>
  </si>
  <si>
    <t>50932774935.409</t>
  </si>
  <si>
    <t>5098708742.29</t>
  </si>
  <si>
    <t>5097697575.146</t>
  </si>
  <si>
    <t>50978431846.317</t>
  </si>
  <si>
    <t>5092211394.305</t>
  </si>
  <si>
    <t>5098405406.466</t>
  </si>
  <si>
    <t>50958791623.804</t>
  </si>
  <si>
    <t>50988553275.481</t>
  </si>
  <si>
    <t>50955082754.906</t>
  </si>
  <si>
    <t>50956572176.737</t>
  </si>
  <si>
    <t>5091357</t>
  </si>
  <si>
    <t>50913571907.787</t>
  </si>
  <si>
    <t>5092650393.701</t>
  </si>
  <si>
    <t>김현중</t>
  </si>
  <si>
    <t>5099462</t>
  </si>
  <si>
    <t>50994621284.493</t>
  </si>
  <si>
    <t>509481</t>
  </si>
  <si>
    <t>5094814165.862</t>
  </si>
  <si>
    <t>5099532789.104</t>
  </si>
  <si>
    <t>50969562024.557</t>
  </si>
  <si>
    <t>50956061512.552</t>
  </si>
  <si>
    <t>50992711076.982</t>
  </si>
  <si>
    <t>50924482634.274</t>
  </si>
  <si>
    <t>50995821802.989</t>
  </si>
  <si>
    <t>5096391337.482</t>
  </si>
  <si>
    <t>50928481383.413</t>
  </si>
  <si>
    <t>50912121459.154</t>
  </si>
  <si>
    <t>509322259.1</t>
  </si>
  <si>
    <t>5098977756.589</t>
  </si>
  <si>
    <t>50939921862.041</t>
  </si>
  <si>
    <t>50949491847.886</t>
  </si>
  <si>
    <t>50921582177.024</t>
  </si>
  <si>
    <t>5093175298.332</t>
  </si>
  <si>
    <t>5097432290.692</t>
  </si>
  <si>
    <t>50924072082.772</t>
  </si>
  <si>
    <t>5091208422.134</t>
  </si>
  <si>
    <t>5096033420.462</t>
  </si>
  <si>
    <t>50917801931.816</t>
  </si>
  <si>
    <t>이승현</t>
  </si>
  <si>
    <t>5098217</t>
  </si>
  <si>
    <t>5098217299.274</t>
  </si>
  <si>
    <t>50910611500.272</t>
  </si>
  <si>
    <t>50937821385.631</t>
  </si>
  <si>
    <t>50927282095.677</t>
  </si>
  <si>
    <t>50956251101.75</t>
  </si>
  <si>
    <t>50997003331.814</t>
  </si>
  <si>
    <t>50995971949.869</t>
  </si>
  <si>
    <t>50990332437.022</t>
  </si>
  <si>
    <t>50986992510.359</t>
  </si>
  <si>
    <t>50978491470.16</t>
  </si>
  <si>
    <t>50959452086.089</t>
  </si>
  <si>
    <t>50966671746.795</t>
  </si>
  <si>
    <t>5093016388.519</t>
  </si>
  <si>
    <t>5091628443.534</t>
  </si>
  <si>
    <t>5096794699.175</t>
  </si>
  <si>
    <t>50915275027.21</t>
  </si>
  <si>
    <t>5093907</t>
  </si>
  <si>
    <t>5093907327.408</t>
  </si>
  <si>
    <t>50992664414.726</t>
  </si>
  <si>
    <t>50926362165.669</t>
  </si>
  <si>
    <t>5093618462.061</t>
  </si>
  <si>
    <t>50929461739.264</t>
  </si>
  <si>
    <t>50925351641.655</t>
  </si>
  <si>
    <t>50981681324.308</t>
  </si>
  <si>
    <t>5095349</t>
  </si>
  <si>
    <t>50953491562.904</t>
  </si>
  <si>
    <t>50962682660.827</t>
  </si>
  <si>
    <t>최창명</t>
  </si>
  <si>
    <t>5093328</t>
  </si>
  <si>
    <t>5093328238.385</t>
  </si>
  <si>
    <t>50920291945.717</t>
  </si>
  <si>
    <t>50970421643.516</t>
  </si>
  <si>
    <t>5092644</t>
  </si>
  <si>
    <t>50926444048.233</t>
  </si>
  <si>
    <t>5094686695.146</t>
  </si>
  <si>
    <t>5091171359.866</t>
  </si>
  <si>
    <t>50924785062.216</t>
  </si>
  <si>
    <t>5095191739.864</t>
  </si>
  <si>
    <t>5098691588.747</t>
  </si>
  <si>
    <t>50964691944.324</t>
  </si>
  <si>
    <t>50917371931.474</t>
  </si>
  <si>
    <t>[24년 11월] 특별관리 운행사원 명단</t>
  </si>
  <si>
    <t>사원님, 11월에는 꼭 "C등급" 이상 달성 바랍니다.</t>
  </si>
  <si>
    <t>10~11월 연속 D/F 등급시 12월초, 대면교육대상입니다.</t>
  </si>
  <si>
    <t>[24.10월 D,F 등급 운행사원]</t>
  </si>
  <si>
    <t>11월 한달간, 연비등급관리 대장에 서명할 수 있도록 적극 활용하십시오.</t>
  </si>
  <si>
    <t>B</t>
    <phoneticPr fontId="3" type="noConversion"/>
  </si>
  <si>
    <t>7위/(32개사)</t>
  </si>
  <si>
    <t>11%(9명)</t>
  </si>
  <si>
    <t>28%(23명)</t>
  </si>
  <si>
    <t>22%(19명)</t>
  </si>
  <si>
    <t>17%(14명)</t>
  </si>
  <si>
    <t>11%(8명)</t>
  </si>
  <si>
    <t>C</t>
    <phoneticPr fontId="3" type="noConversion"/>
  </si>
  <si>
    <t>24%(4명)</t>
  </si>
  <si>
    <t>8%(1명)</t>
  </si>
  <si>
    <t>6%(1명)</t>
  </si>
  <si>
    <t>20%(3명)</t>
  </si>
  <si>
    <t>41%(7명)</t>
  </si>
  <si>
    <t>38%(5명)</t>
  </si>
  <si>
    <t>25%(3명)</t>
  </si>
  <si>
    <t>18%(3명)</t>
  </si>
  <si>
    <t>27%(4명)</t>
  </si>
  <si>
    <t>15%(2명)</t>
  </si>
  <si>
    <t>60%(3명)</t>
  </si>
  <si>
    <t>12%(2명)</t>
  </si>
  <si>
    <t>33%(4명)</t>
  </si>
  <si>
    <t>13%(2명)</t>
  </si>
  <si>
    <t>23%(3명)</t>
  </si>
  <si>
    <t>은혜교통</t>
  </si>
  <si>
    <t>은혜교통</t>
    <phoneticPr fontId="3" type="noConversion"/>
  </si>
  <si>
    <t>은혜교통</t>
    <phoneticPr fontId="3" type="noConversion"/>
  </si>
  <si>
    <t>은혜교통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</si>
</sst>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.0000000"/>
  </numFmts>
  <fonts count="85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0"/>
      <color rgb="FF0070C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0"/>
      <color rgb="FF7030A0"/>
      <name val="맑은 고딕"/>
      <family val="3"/>
      <charset val="129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2CC"/>
        <bgColor rgb="FF000000"/>
      </patternFill>
    </fill>
  </fills>
  <borders count="54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0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186" fontId="1" fillId="0" borderId="0">
      <alignment vertical="center"/>
    </xf>
  </cellStyleXfs>
  <cellXfs count="337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0" fontId="8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8" fillId="3" borderId="2" xfId="562" applyFont="1" applyFill="1" applyBorder="1" applyAlignment="1">
      <alignment horizontal="center" vertical="center"/>
    </xf>
    <xf numFmtId="186" fontId="8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4" fillId="0" borderId="0" xfId="0" applyFont="1" applyAlignment="1">
      <alignment horizontal="right"/>
    </xf>
    <xf numFmtId="189" fontId="11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7" fontId="14" fillId="6" borderId="0" xfId="0" applyNumberFormat="1" applyFont="1" applyFill="1" applyAlignment="1">
      <alignment horizontal="center" vertical="center"/>
    </xf>
    <xf numFmtId="189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7" fillId="0" borderId="0" xfId="0" applyNumberFormat="1" applyFont="1" applyAlignment="1">
      <alignment horizontal="center" vertical="center"/>
    </xf>
    <xf numFmtId="187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89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5" xfId="0" applyFont="1" applyFill="1" applyBorder="1">
      <alignment vertical="center"/>
    </xf>
    <xf numFmtId="0" fontId="11" fillId="6" borderId="5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8" fillId="3" borderId="7" xfId="562" applyFont="1" applyFill="1" applyBorder="1" applyAlignment="1">
      <alignment horizontal="center" vertical="center"/>
    </xf>
    <xf numFmtId="186" fontId="8" fillId="3" borderId="8" xfId="562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52" fillId="0" borderId="9" xfId="0" applyFont="1" applyBorder="1" applyAlignment="1">
      <alignment horizontal="center" vertical="center"/>
    </xf>
    <xf numFmtId="0" fontId="60" fillId="0" borderId="9" xfId="0" applyFont="1" applyBorder="1" applyAlignment="1">
      <alignment horizontal="center" vertical="center"/>
    </xf>
    <xf numFmtId="9" fontId="20" fillId="0" borderId="0" xfId="2" applyFont="1" applyAlignment="1">
      <alignment horizontal="center" vertical="center"/>
    </xf>
    <xf numFmtId="9" fontId="8" fillId="8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7" fillId="6" borderId="0" xfId="2" applyFont="1" applyFill="1" applyBorder="1" applyAlignment="1">
      <alignment horizontal="center" vertical="center"/>
    </xf>
    <xf numFmtId="190" fontId="7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85" fontId="7" fillId="6" borderId="0" xfId="0" applyNumberFormat="1" applyFont="1" applyFill="1" applyAlignment="1">
      <alignment horizontal="center" vertical="center"/>
    </xf>
    <xf numFmtId="41" fontId="7" fillId="6" borderId="0" xfId="1" applyFont="1" applyFill="1" applyBorder="1" applyAlignment="1">
      <alignment horizontal="right" vertical="center"/>
    </xf>
    <xf numFmtId="10" fontId="7" fillId="6" borderId="0" xfId="2" applyNumberFormat="1" applyFont="1" applyFill="1" applyBorder="1" applyAlignment="1">
      <alignment horizontal="right" vertical="center"/>
    </xf>
    <xf numFmtId="179" fontId="7" fillId="6" borderId="0" xfId="0" applyNumberFormat="1" applyFont="1" applyFill="1" applyAlignment="1">
      <alignment horizontal="right" vertical="center"/>
    </xf>
    <xf numFmtId="191" fontId="7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7" fillId="13" borderId="0" xfId="2" applyFont="1" applyFill="1" applyBorder="1" applyAlignment="1">
      <alignment horizontal="center" vertical="center"/>
    </xf>
    <xf numFmtId="190" fontId="7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185" fontId="7" fillId="13" borderId="0" xfId="0" applyNumberFormat="1" applyFont="1" applyFill="1" applyAlignment="1">
      <alignment horizontal="center" vertical="center"/>
    </xf>
    <xf numFmtId="41" fontId="7" fillId="13" borderId="0" xfId="1" applyFont="1" applyFill="1" applyBorder="1" applyAlignment="1">
      <alignment horizontal="right" vertical="center"/>
    </xf>
    <xf numFmtId="10" fontId="7" fillId="13" borderId="0" xfId="2" applyNumberFormat="1" applyFont="1" applyFill="1" applyBorder="1" applyAlignment="1">
      <alignment horizontal="right" vertical="center"/>
    </xf>
    <xf numFmtId="179" fontId="7" fillId="13" borderId="0" xfId="0" applyNumberFormat="1" applyFont="1" applyFill="1" applyAlignment="1">
      <alignment horizontal="right" vertical="center"/>
    </xf>
    <xf numFmtId="191" fontId="7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7" fillId="6" borderId="0" xfId="0" applyNumberFormat="1" applyFont="1" applyFill="1" applyAlignment="1">
      <alignment horizontal="center" vertical="center"/>
    </xf>
    <xf numFmtId="180" fontId="5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7" fillId="13" borderId="0" xfId="0" applyNumberFormat="1" applyFont="1" applyFill="1" applyAlignment="1">
      <alignment horizontal="center" vertical="center"/>
    </xf>
    <xf numFmtId="180" fontId="5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0" fontId="69" fillId="0" borderId="0" xfId="0" applyFont="1">
      <alignment vertical="center"/>
    </xf>
    <xf numFmtId="0" fontId="70" fillId="0" borderId="0" xfId="0" applyFont="1">
      <alignment vertical="center"/>
    </xf>
    <xf numFmtId="186" fontId="29" fillId="3" borderId="6" xfId="562" applyFont="1" applyFill="1" applyBorder="1" applyAlignment="1">
      <alignment horizontal="left" vertical="center"/>
    </xf>
    <xf numFmtId="0" fontId="59" fillId="2" borderId="0" xfId="0" applyFont="1" applyFill="1">
      <alignment vertical="center"/>
    </xf>
    <xf numFmtId="0" fontId="0" fillId="2" borderId="0" xfId="0" applyFill="1">
      <alignment vertical="center"/>
    </xf>
    <xf numFmtId="0" fontId="41" fillId="9" borderId="10" xfId="0" applyFont="1" applyFill="1" applyBorder="1" applyAlignment="1">
      <alignment horizontal="center" vertical="center"/>
    </xf>
    <xf numFmtId="0" fontId="57" fillId="9" borderId="10" xfId="0" applyFont="1" applyFill="1" applyBorder="1" applyAlignment="1">
      <alignment horizontal="center" vertical="center"/>
    </xf>
    <xf numFmtId="9" fontId="42" fillId="0" borderId="11" xfId="2" applyFont="1" applyBorder="1" applyAlignment="1">
      <alignment horizontal="center" vertical="center" wrapText="1"/>
    </xf>
    <xf numFmtId="177" fontId="42" fillId="0" borderId="11" xfId="1" applyNumberFormat="1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0" fontId="56" fillId="9" borderId="10" xfId="0" applyFont="1" applyFill="1" applyBorder="1" applyAlignment="1">
      <alignment horizontal="center" vertical="center"/>
    </xf>
    <xf numFmtId="0" fontId="56" fillId="9" borderId="13" xfId="0" applyFont="1" applyFill="1" applyBorder="1" applyAlignment="1">
      <alignment horizontal="center" vertical="center"/>
    </xf>
    <xf numFmtId="177" fontId="42" fillId="0" borderId="14" xfId="1" applyNumberFormat="1" applyFont="1" applyBorder="1" applyAlignment="1">
      <alignment horizontal="center" vertical="center" wrapText="1"/>
    </xf>
    <xf numFmtId="177" fontId="42" fillId="0" borderId="15" xfId="1" applyNumberFormat="1" applyFont="1" applyBorder="1" applyAlignment="1">
      <alignment horizontal="center" vertical="center" wrapText="1"/>
    </xf>
    <xf numFmtId="0" fontId="41" fillId="9" borderId="16" xfId="0" applyFont="1" applyFill="1" applyBorder="1" applyAlignment="1">
      <alignment horizontal="center" vertical="center"/>
    </xf>
    <xf numFmtId="0" fontId="57" fillId="9" borderId="16" xfId="0" applyFont="1" applyFill="1" applyBorder="1" applyAlignment="1">
      <alignment horizontal="center" vertical="center"/>
    </xf>
    <xf numFmtId="9" fontId="43" fillId="10" borderId="11" xfId="2" applyFont="1" applyFill="1" applyBorder="1" applyAlignment="1">
      <alignment horizontal="center" vertical="center" wrapText="1"/>
    </xf>
    <xf numFmtId="9" fontId="43" fillId="0" borderId="17" xfId="2" applyFont="1" applyBorder="1" applyAlignment="1">
      <alignment horizontal="center" vertical="center"/>
    </xf>
    <xf numFmtId="0" fontId="58" fillId="9" borderId="16" xfId="0" applyFont="1" applyFill="1" applyBorder="1" applyAlignment="1">
      <alignment horizontal="center" vertical="center"/>
    </xf>
    <xf numFmtId="0" fontId="58" fillId="9" borderId="18" xfId="0" applyFont="1" applyFill="1" applyBorder="1" applyAlignment="1">
      <alignment horizontal="center" vertical="center"/>
    </xf>
    <xf numFmtId="9" fontId="42" fillId="0" borderId="19" xfId="2" applyFont="1" applyBorder="1" applyAlignment="1">
      <alignment horizontal="center" vertical="center" wrapText="1"/>
    </xf>
    <xf numFmtId="9" fontId="43" fillId="10" borderId="19" xfId="2" applyFont="1" applyFill="1" applyBorder="1" applyAlignment="1">
      <alignment horizontal="center" vertical="center" wrapText="1"/>
    </xf>
    <xf numFmtId="9" fontId="43" fillId="0" borderId="20" xfId="2" applyFont="1" applyBorder="1" applyAlignment="1">
      <alignment horizontal="center" vertical="center"/>
    </xf>
    <xf numFmtId="177" fontId="42" fillId="0" borderId="22" xfId="1" applyNumberFormat="1" applyFont="1" applyBorder="1" applyAlignment="1">
      <alignment horizontal="center" vertical="center" wrapText="1"/>
    </xf>
    <xf numFmtId="178" fontId="42" fillId="0" borderId="22" xfId="2" applyNumberFormat="1" applyFont="1" applyBorder="1" applyAlignment="1">
      <alignment horizontal="right" vertical="center" wrapText="1"/>
    </xf>
    <xf numFmtId="10" fontId="43" fillId="10" borderId="22" xfId="2" applyNumberFormat="1" applyFont="1" applyFill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/>
    </xf>
    <xf numFmtId="0" fontId="41" fillId="9" borderId="24" xfId="0" applyFont="1" applyFill="1" applyBorder="1" applyAlignment="1">
      <alignment horizontal="center" vertical="center"/>
    </xf>
    <xf numFmtId="10" fontId="42" fillId="0" borderId="25" xfId="2" applyNumberFormat="1" applyFont="1" applyBorder="1" applyAlignment="1">
      <alignment horizontal="center" vertical="center" wrapText="1"/>
    </xf>
    <xf numFmtId="177" fontId="42" fillId="0" borderId="27" xfId="1" applyNumberFormat="1" applyFont="1" applyBorder="1" applyAlignment="1">
      <alignment horizontal="center" vertical="center" wrapText="1"/>
    </xf>
    <xf numFmtId="177" fontId="43" fillId="10" borderId="27" xfId="1" applyNumberFormat="1" applyFont="1" applyFill="1" applyBorder="1" applyAlignment="1">
      <alignment horizontal="center" vertical="center" wrapText="1"/>
    </xf>
    <xf numFmtId="9" fontId="43" fillId="0" borderId="28" xfId="2" applyFont="1" applyBorder="1" applyAlignment="1">
      <alignment horizontal="center" vertical="center"/>
    </xf>
    <xf numFmtId="0" fontId="41" fillId="9" borderId="29" xfId="0" applyFont="1" applyFill="1" applyBorder="1" applyAlignment="1">
      <alignment horizontal="center" vertical="center"/>
    </xf>
    <xf numFmtId="0" fontId="41" fillId="0" borderId="30" xfId="0" applyFont="1" applyBorder="1" applyAlignment="1">
      <alignment horizontal="center" vertical="center" wrapText="1"/>
    </xf>
    <xf numFmtId="185" fontId="41" fillId="10" borderId="30" xfId="0" applyNumberFormat="1" applyFont="1" applyFill="1" applyBorder="1" applyAlignment="1">
      <alignment horizontal="center" vertical="center" wrapText="1"/>
    </xf>
    <xf numFmtId="0" fontId="41" fillId="0" borderId="31" xfId="0" applyFont="1" applyBorder="1" applyAlignment="1">
      <alignment horizontal="center" vertical="center" wrapText="1"/>
    </xf>
    <xf numFmtId="0" fontId="41" fillId="9" borderId="35" xfId="0" applyFont="1" applyFill="1" applyBorder="1" applyAlignment="1">
      <alignment horizontal="center" vertical="center"/>
    </xf>
    <xf numFmtId="0" fontId="41" fillId="0" borderId="36" xfId="0" applyFont="1" applyBorder="1" applyAlignment="1">
      <alignment horizontal="center" vertical="center" wrapText="1"/>
    </xf>
    <xf numFmtId="185" fontId="41" fillId="10" borderId="36" xfId="0" applyNumberFormat="1" applyFont="1" applyFill="1" applyBorder="1" applyAlignment="1">
      <alignment horizontal="center" vertical="center" wrapText="1"/>
    </xf>
    <xf numFmtId="0" fontId="41" fillId="0" borderId="37" xfId="0" applyFont="1" applyBorder="1" applyAlignment="1">
      <alignment horizontal="center" vertical="center" wrapText="1"/>
    </xf>
    <xf numFmtId="0" fontId="57" fillId="9" borderId="32" xfId="0" applyFont="1" applyFill="1" applyBorder="1" applyAlignment="1">
      <alignment horizontal="center" vertical="center"/>
    </xf>
    <xf numFmtId="9" fontId="42" fillId="0" borderId="33" xfId="2" applyFont="1" applyBorder="1" applyAlignment="1">
      <alignment horizontal="center" vertical="center" wrapText="1"/>
    </xf>
    <xf numFmtId="9" fontId="43" fillId="10" borderId="33" xfId="2" applyFont="1" applyFill="1" applyBorder="1" applyAlignment="1">
      <alignment horizontal="center" vertical="center" wrapText="1"/>
    </xf>
    <xf numFmtId="9" fontId="43" fillId="0" borderId="34" xfId="2" applyFont="1" applyBorder="1" applyAlignment="1">
      <alignment horizontal="center" vertical="center"/>
    </xf>
    <xf numFmtId="0" fontId="41" fillId="9" borderId="38" xfId="0" applyFont="1" applyFill="1" applyBorder="1" applyAlignment="1">
      <alignment horizontal="center" vertical="center"/>
    </xf>
    <xf numFmtId="177" fontId="45" fillId="6" borderId="39" xfId="1" applyNumberFormat="1" applyFont="1" applyFill="1" applyBorder="1" applyAlignment="1">
      <alignment horizontal="center" vertical="center" wrapText="1"/>
    </xf>
    <xf numFmtId="177" fontId="45" fillId="10" borderId="39" xfId="1" applyNumberFormat="1" applyFont="1" applyFill="1" applyBorder="1" applyAlignment="1">
      <alignment horizontal="center" vertical="center" wrapText="1"/>
    </xf>
    <xf numFmtId="0" fontId="41" fillId="6" borderId="40" xfId="0" applyFont="1" applyFill="1" applyBorder="1" applyAlignment="1">
      <alignment horizontal="center" vertical="center"/>
    </xf>
    <xf numFmtId="0" fontId="41" fillId="9" borderId="43" xfId="0" applyFont="1" applyFill="1" applyBorder="1" applyAlignment="1">
      <alignment horizontal="center" vertical="center"/>
    </xf>
    <xf numFmtId="0" fontId="41" fillId="10" borderId="44" xfId="0" applyFont="1" applyFill="1" applyBorder="1" applyAlignment="1">
      <alignment horizontal="center" vertical="center" wrapText="1"/>
    </xf>
    <xf numFmtId="0" fontId="41" fillId="10" borderId="45" xfId="0" applyFont="1" applyFill="1" applyBorder="1" applyAlignment="1">
      <alignment horizontal="center" vertical="center" wrapText="1"/>
    </xf>
    <xf numFmtId="0" fontId="57" fillId="9" borderId="41" xfId="0" applyFont="1" applyFill="1" applyBorder="1" applyAlignment="1">
      <alignment horizontal="center" vertical="center"/>
    </xf>
    <xf numFmtId="9" fontId="42" fillId="0" borderId="42" xfId="2" applyFont="1" applyBorder="1" applyAlignment="1">
      <alignment horizontal="center" vertical="center" wrapText="1"/>
    </xf>
    <xf numFmtId="0" fontId="41" fillId="9" borderId="46" xfId="0" applyFont="1" applyFill="1" applyBorder="1" applyAlignment="1">
      <alignment horizontal="center" vertical="center"/>
    </xf>
    <xf numFmtId="185" fontId="71" fillId="0" borderId="47" xfId="0" applyNumberFormat="1" applyFont="1" applyBorder="1" applyAlignment="1">
      <alignment horizontal="center" vertical="center"/>
    </xf>
    <xf numFmtId="185" fontId="71" fillId="0" borderId="48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2" fontId="7" fillId="13" borderId="0" xfId="0" applyNumberFormat="1" applyFont="1" applyFill="1" applyAlignment="1">
      <alignment horizontal="right" vertical="center"/>
    </xf>
    <xf numFmtId="192" fontId="25" fillId="13" borderId="0" xfId="0" applyNumberFormat="1" applyFont="1" applyFill="1" applyAlignment="1">
      <alignment horizontal="right" vertical="center"/>
    </xf>
    <xf numFmtId="192" fontId="7" fillId="6" borderId="0" xfId="0" applyNumberFormat="1" applyFont="1" applyFill="1" applyAlignment="1">
      <alignment horizontal="right" vertical="center"/>
    </xf>
    <xf numFmtId="192" fontId="25" fillId="6" borderId="0" xfId="0" applyNumberFormat="1" applyFont="1" applyFill="1" applyAlignment="1">
      <alignment horizontal="right" vertical="center"/>
    </xf>
    <xf numFmtId="185" fontId="12" fillId="0" borderId="0" xfId="0" applyNumberFormat="1" applyFont="1">
      <alignment vertical="center"/>
    </xf>
    <xf numFmtId="41" fontId="14" fillId="6" borderId="0" xfId="0" applyNumberFormat="1" applyFont="1" applyFill="1" applyAlignment="1">
      <alignment horizontal="center" vertical="center"/>
    </xf>
    <xf numFmtId="185" fontId="12" fillId="6" borderId="0" xfId="0" applyNumberFormat="1" applyFont="1" applyFill="1">
      <alignment vertical="center"/>
    </xf>
    <xf numFmtId="49" fontId="78" fillId="14" borderId="0" xfId="0" applyNumberFormat="1" applyFont="1" applyFill="1" applyAlignment="1">
      <alignment horizontal="center" vertical="center" wrapText="1"/>
    </xf>
    <xf numFmtId="9" fontId="30" fillId="0" borderId="0" xfId="2" applyFont="1" applyFill="1" applyBorder="1">
      <alignment vertical="center"/>
    </xf>
    <xf numFmtId="0" fontId="30" fillId="0" borderId="0" xfId="0" quotePrefix="1" applyFont="1">
      <alignment vertical="center"/>
    </xf>
    <xf numFmtId="177" fontId="30" fillId="0" borderId="0" xfId="1" applyNumberFormat="1" applyFont="1" applyFill="1" applyBorder="1">
      <alignment vertical="center"/>
    </xf>
    <xf numFmtId="193" fontId="41" fillId="9" borderId="26" xfId="0" applyNumberFormat="1" applyFont="1" applyFill="1" applyBorder="1" applyAlignment="1">
      <alignment horizontal="center" vertical="center"/>
    </xf>
    <xf numFmtId="194" fontId="41" fillId="9" borderId="21" xfId="0" applyNumberFormat="1" applyFont="1" applyFill="1" applyBorder="1" applyAlignment="1">
      <alignment horizontal="center" vertical="center"/>
    </xf>
    <xf numFmtId="178" fontId="79" fillId="0" borderId="23" xfId="2" applyNumberFormat="1" applyFont="1" applyBorder="1" applyAlignment="1">
      <alignment horizontal="center" vertical="center"/>
    </xf>
    <xf numFmtId="0" fontId="80" fillId="9" borderId="21" xfId="0" applyFont="1" applyFill="1" applyBorder="1" applyAlignment="1">
      <alignment horizontal="center" vertical="center"/>
    </xf>
    <xf numFmtId="49" fontId="61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9" fontId="66" fillId="15" borderId="0" xfId="563" applyFont="1" applyFill="1" applyBorder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49" fontId="74" fillId="15" borderId="0" xfId="562" applyNumberFormat="1" applyFont="1" applyFill="1" applyAlignment="1">
      <alignment horizontal="center" vertical="center" wrapText="1"/>
    </xf>
    <xf numFmtId="180" fontId="61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9" fontId="75" fillId="16" borderId="0" xfId="563" applyFont="1" applyFill="1" applyBorder="1" applyAlignment="1">
      <alignment horizontal="center" vertical="center"/>
    </xf>
    <xf numFmtId="9" fontId="7" fillId="16" borderId="0" xfId="563" applyFont="1" applyFill="1" applyBorder="1" applyAlignment="1">
      <alignment horizontal="center" vertical="center"/>
    </xf>
    <xf numFmtId="190" fontId="7" fillId="16" borderId="0" xfId="562" applyNumberFormat="1" applyFont="1" applyFill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185" fontId="7" fillId="16" borderId="0" xfId="562" applyNumberFormat="1" applyFont="1" applyFill="1" applyAlignment="1">
      <alignment horizontal="center" vertical="center"/>
    </xf>
    <xf numFmtId="41" fontId="7" fillId="16" borderId="0" xfId="4" applyFont="1" applyFill="1" applyBorder="1" applyAlignment="1">
      <alignment horizontal="right" vertical="center"/>
    </xf>
    <xf numFmtId="10" fontId="7" fillId="16" borderId="0" xfId="563" applyNumberFormat="1" applyFont="1" applyFill="1" applyBorder="1" applyAlignment="1">
      <alignment horizontal="right" vertical="center"/>
    </xf>
    <xf numFmtId="179" fontId="7" fillId="16" borderId="0" xfId="562" applyNumberFormat="1" applyFont="1" applyFill="1" applyAlignment="1">
      <alignment horizontal="right" vertical="center"/>
    </xf>
    <xf numFmtId="191" fontId="7" fillId="16" borderId="0" xfId="562" applyNumberFormat="1" applyFont="1" applyFill="1" applyAlignment="1">
      <alignment horizontal="right" vertical="center"/>
    </xf>
    <xf numFmtId="192" fontId="7" fillId="16" borderId="0" xfId="562" applyNumberFormat="1" applyFont="1" applyFill="1" applyAlignment="1">
      <alignment horizontal="right" vertical="center"/>
    </xf>
    <xf numFmtId="192" fontId="74" fillId="16" borderId="0" xfId="562" applyNumberFormat="1" applyFont="1" applyFill="1" applyAlignment="1">
      <alignment horizontal="right" vertical="center"/>
    </xf>
    <xf numFmtId="0" fontId="7" fillId="16" borderId="0" xfId="562" applyNumberFormat="1" applyFont="1" applyFill="1" applyAlignment="1">
      <alignment horizontal="center" vertical="center"/>
    </xf>
    <xf numFmtId="192" fontId="77" fillId="16" borderId="0" xfId="562" applyNumberFormat="1" applyFont="1" applyFill="1" applyAlignment="1">
      <alignment horizontal="right" vertical="center"/>
    </xf>
    <xf numFmtId="0" fontId="5" fillId="18" borderId="0" xfId="0" applyFont="1" applyFill="1" applyAlignment="1">
      <alignment horizontal="center" vertical="center"/>
    </xf>
    <xf numFmtId="0" fontId="5" fillId="18" borderId="0" xfId="0" applyFont="1" applyFill="1" applyAlignment="1">
      <alignment horizontal="left" vertical="center"/>
    </xf>
    <xf numFmtId="0" fontId="77" fillId="18" borderId="0" xfId="0" applyFont="1" applyFill="1" applyAlignment="1">
      <alignment horizontal="center" vertical="center"/>
    </xf>
    <xf numFmtId="0" fontId="82" fillId="19" borderId="0" xfId="0" applyFont="1" applyFill="1">
      <alignment vertical="center"/>
    </xf>
    <xf numFmtId="0" fontId="83" fillId="20" borderId="0" xfId="0" applyFont="1" applyFill="1">
      <alignment vertical="center"/>
    </xf>
    <xf numFmtId="0" fontId="5" fillId="21" borderId="0" xfId="0" applyFont="1" applyFill="1" applyAlignment="1">
      <alignment horizontal="center" vertical="center"/>
    </xf>
    <xf numFmtId="0" fontId="5" fillId="21" borderId="0" xfId="0" applyFont="1" applyFill="1" applyAlignment="1">
      <alignment horizontal="left" vertical="center"/>
    </xf>
    <xf numFmtId="0" fontId="77" fillId="21" borderId="0" xfId="0" applyFont="1" applyFill="1" applyAlignment="1">
      <alignment horizontal="center" vertical="center"/>
    </xf>
    <xf numFmtId="0" fontId="6" fillId="20" borderId="0" xfId="0" applyFont="1" applyFill="1" applyAlignment="1">
      <alignment horizontal="center" vertical="center"/>
    </xf>
    <xf numFmtId="0" fontId="2" fillId="17" borderId="0" xfId="0" applyFont="1" applyFill="1">
      <alignment vertical="center"/>
    </xf>
    <xf numFmtId="49" fontId="2" fillId="17" borderId="0" xfId="0" applyNumberFormat="1" applyFont="1" applyFill="1">
      <alignment vertical="center"/>
    </xf>
    <xf numFmtId="41" fontId="81" fillId="17" borderId="0" xfId="1" applyFont="1" applyFill="1" applyBorder="1">
      <alignment vertical="center"/>
    </xf>
    <xf numFmtId="177" fontId="81" fillId="17" borderId="0" xfId="1" applyNumberFormat="1" applyFont="1" applyFill="1" applyBorder="1">
      <alignment vertical="center"/>
    </xf>
    <xf numFmtId="176" fontId="2" fillId="17" borderId="0" xfId="1" applyNumberFormat="1" applyFont="1" applyFill="1" applyBorder="1">
      <alignment vertical="center"/>
    </xf>
    <xf numFmtId="9" fontId="2" fillId="18" borderId="0" xfId="2" applyFont="1" applyFill="1" applyBorder="1">
      <alignment vertical="center"/>
    </xf>
    <xf numFmtId="0" fontId="2" fillId="18" borderId="0" xfId="0" applyFont="1" applyFill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1" fontId="81" fillId="0" borderId="0" xfId="1" applyFont="1" applyFill="1" applyBorder="1">
      <alignment vertical="center"/>
    </xf>
    <xf numFmtId="177" fontId="81" fillId="0" borderId="0" xfId="1" applyNumberFormat="1" applyFont="1" applyFill="1" applyBorder="1">
      <alignment vertical="center"/>
    </xf>
    <xf numFmtId="9" fontId="2" fillId="21" borderId="0" xfId="2" applyFont="1" applyFill="1" applyBorder="1">
      <alignment vertical="center"/>
    </xf>
    <xf numFmtId="41" fontId="2" fillId="0" borderId="0" xfId="1" applyFont="1" applyFill="1" applyBorder="1">
      <alignment vertical="center"/>
    </xf>
    <xf numFmtId="9" fontId="2" fillId="0" borderId="0" xfId="2" applyFont="1" applyFill="1" applyBorder="1">
      <alignment vertical="center"/>
    </xf>
    <xf numFmtId="9" fontId="6" fillId="0" borderId="0" xfId="2" applyFont="1" applyFill="1" applyBorder="1">
      <alignment vertical="center"/>
    </xf>
    <xf numFmtId="9" fontId="84" fillId="0" borderId="0" xfId="2" applyFont="1" applyFill="1" applyBorder="1">
      <alignment vertical="center"/>
    </xf>
    <xf numFmtId="0" fontId="2" fillId="20" borderId="0" xfId="0" applyFont="1" applyFill="1" applyAlignment="1">
      <alignment horizontal="center" vertical="center"/>
    </xf>
    <xf numFmtId="176" fontId="2" fillId="0" borderId="0" xfId="1" applyNumberFormat="1" applyFont="1" applyFill="1" applyBorder="1">
      <alignment vertical="center"/>
    </xf>
    <xf numFmtId="0" fontId="2" fillId="21" borderId="49" xfId="0" applyFont="1" applyFill="1" applyBorder="1">
      <alignment vertical="center"/>
    </xf>
    <xf numFmtId="0" fontId="2" fillId="0" borderId="49" xfId="0" applyFont="1" applyBorder="1">
      <alignment vertical="center"/>
    </xf>
    <xf numFmtId="0" fontId="2" fillId="0" borderId="50" xfId="0" applyFont="1" applyBorder="1">
      <alignment vertical="center"/>
    </xf>
    <xf numFmtId="0" fontId="2" fillId="0" borderId="51" xfId="0" applyFont="1" applyBorder="1">
      <alignment vertical="center"/>
    </xf>
    <xf numFmtId="41" fontId="81" fillId="0" borderId="51" xfId="1" applyFont="1" applyFill="1" applyBorder="1">
      <alignment vertical="center"/>
    </xf>
    <xf numFmtId="177" fontId="81" fillId="0" borderId="51" xfId="1" applyNumberFormat="1" applyFont="1" applyFill="1" applyBorder="1">
      <alignment vertical="center"/>
    </xf>
    <xf numFmtId="176" fontId="2" fillId="0" borderId="51" xfId="1" applyNumberFormat="1" applyFont="1" applyFill="1" applyBorder="1">
      <alignment vertical="center"/>
    </xf>
    <xf numFmtId="9" fontId="2" fillId="0" borderId="51" xfId="2" applyFont="1" applyFill="1" applyBorder="1">
      <alignment vertical="center"/>
    </xf>
    <xf numFmtId="9" fontId="6" fillId="0" borderId="51" xfId="2" applyFont="1" applyFill="1" applyBorder="1">
      <alignment vertical="center"/>
    </xf>
    <xf numFmtId="9" fontId="84" fillId="0" borderId="51" xfId="2" applyFont="1" applyFill="1" applyBorder="1">
      <alignment vertical="center"/>
    </xf>
    <xf numFmtId="0" fontId="2" fillId="21" borderId="0" xfId="0" applyFont="1" applyFill="1">
      <alignment vertical="center"/>
    </xf>
    <xf numFmtId="0" fontId="50" fillId="13" borderId="0" xfId="0" applyFont="1" applyFill="1" applyAlignment="1">
      <alignment horizontal="center" vertical="center"/>
    </xf>
    <xf numFmtId="185" fontId="36" fillId="0" borderId="0" xfId="0" applyNumberFormat="1" applyFont="1" applyAlignment="1">
      <alignment horizontal="center" vertical="center"/>
    </xf>
    <xf numFmtId="187" fontId="53" fillId="10" borderId="52" xfId="2" applyNumberFormat="1" applyFont="1" applyFill="1" applyBorder="1" applyAlignment="1">
      <alignment horizontal="centerContinuous" vertical="center"/>
    </xf>
    <xf numFmtId="187" fontId="53" fillId="10" borderId="53" xfId="2" applyNumberFormat="1" applyFont="1" applyFill="1" applyBorder="1" applyAlignment="1">
      <alignment horizontal="centerContinuous" vertical="center"/>
    </xf>
    <xf numFmtId="186" fontId="20" fillId="0" borderId="0" xfId="562" applyFont="1">
      <alignment vertical="center"/>
    </xf>
    <xf numFmtId="186" fontId="34" fillId="0" borderId="0" xfId="562" applyFont="1">
      <alignment vertical="center"/>
    </xf>
    <xf numFmtId="9" fontId="20" fillId="0" borderId="0" xfId="563" applyFont="1" applyAlignment="1">
      <alignment horizontal="center" vertical="center"/>
    </xf>
    <xf numFmtId="9" fontId="20" fillId="0" borderId="0" xfId="563" applyFont="1" applyFill="1" applyAlignment="1">
      <alignment horizontal="center" vertical="center"/>
    </xf>
    <xf numFmtId="186" fontId="37" fillId="0" borderId="0" xfId="562" applyFont="1">
      <alignment vertical="center"/>
    </xf>
    <xf numFmtId="186" fontId="13" fillId="0" borderId="0" xfId="562">
      <alignment vertical="center"/>
    </xf>
    <xf numFmtId="186" fontId="76" fillId="0" borderId="0" xfId="562" applyFont="1">
      <alignment vertical="center"/>
    </xf>
    <xf numFmtId="186" fontId="35" fillId="0" borderId="0" xfId="562" applyFont="1">
      <alignment vertical="center"/>
    </xf>
    <xf numFmtId="9" fontId="8" fillId="0" borderId="0" xfId="563" applyFont="1" applyAlignment="1">
      <alignment horizontal="center" vertical="center"/>
    </xf>
    <xf numFmtId="9" fontId="0" fillId="0" borderId="0" xfId="563" applyFont="1" applyFill="1" applyAlignment="1">
      <alignment horizontal="center" vertical="center"/>
    </xf>
    <xf numFmtId="186" fontId="21" fillId="0" borderId="0" xfId="562" applyFont="1">
      <alignment vertical="center"/>
    </xf>
    <xf numFmtId="186" fontId="16" fillId="0" borderId="0" xfId="562" applyFont="1">
      <alignment vertical="center"/>
    </xf>
    <xf numFmtId="186" fontId="69" fillId="0" borderId="0" xfId="562" applyFont="1">
      <alignment vertical="center"/>
    </xf>
    <xf numFmtId="186" fontId="70" fillId="0" borderId="0" xfId="562" applyFont="1">
      <alignment vertical="center"/>
    </xf>
    <xf numFmtId="186" fontId="59" fillId="2" borderId="0" xfId="562" applyFont="1" applyFill="1">
      <alignment vertical="center"/>
    </xf>
    <xf numFmtId="186" fontId="13" fillId="2" borderId="0" xfId="562" applyFill="1">
      <alignment vertical="center"/>
    </xf>
    <xf numFmtId="186" fontId="7" fillId="16" borderId="0" xfId="562" applyFont="1" applyFill="1" applyAlignment="1">
      <alignment horizontal="center" vertical="center"/>
    </xf>
    <xf numFmtId="41" fontId="30" fillId="0" borderId="0" xfId="1" applyFont="1" applyFill="1" applyBorder="1">
      <alignment vertical="center"/>
    </xf>
    <xf numFmtId="188" fontId="30" fillId="0" borderId="0" xfId="2" applyNumberFormat="1" applyFont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9" fontId="30" fillId="0" borderId="0" xfId="2" applyFont="1" applyFill="1" applyBorder="1" applyAlignment="1">
      <alignment vertical="center" wrapText="1"/>
    </xf>
    <xf numFmtId="177" fontId="30" fillId="0" borderId="0" xfId="1" applyNumberFormat="1" applyFont="1" applyAlignment="1">
      <alignment horizontal="left" vertical="center"/>
    </xf>
    <xf numFmtId="178" fontId="30" fillId="0" borderId="0" xfId="2" applyNumberFormat="1" applyFont="1">
      <alignment vertical="center"/>
    </xf>
    <xf numFmtId="195" fontId="30" fillId="0" borderId="0" xfId="0" applyNumberFormat="1" applyFont="1">
      <alignment vertical="center"/>
    </xf>
    <xf numFmtId="9" fontId="30" fillId="0" borderId="0" xfId="2" applyFont="1" applyAlignment="1">
      <alignment horizontal="left" vertical="center"/>
    </xf>
    <xf numFmtId="9" fontId="30" fillId="0" borderId="0" xfId="2" quotePrefix="1" applyFont="1">
      <alignment vertical="center"/>
    </xf>
    <xf numFmtId="0" fontId="30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20" fillId="0" borderId="0" xfId="0" applyFont="1" applyAlignment="1">
      <alignment horizontal="center" vertical="center"/>
    </xf>
  </cellXfs>
  <cellStyles count="570">
    <cellStyle name="나쁨 2" xfId="568" xr:uid="{BB5768EB-ABBB-4327-BDB6-B69F8837E11D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29D6B7CA-98DD-4D43-99BC-3DAD843B2027}"/>
    <cellStyle name="표준 2 4" xfId="3" xr:uid="{F025CCA9-607F-40C4-B9F4-A4606A80B63C}"/>
    <cellStyle name="표준 3" xfId="565" xr:uid="{60C4FBB4-F171-472B-9713-681973E66964}"/>
  </cellStyles>
  <dxfs count="39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은혜교통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18C-4F55-B510-89D76078174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411-4292-86CB-5342B5C16ADB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D2E-483C-91D3-3737AFEB6765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CBB4-45B8-BA82-3A9D51CEB23D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7D1E-4328-A9C7-A88B769561A0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1C3E-4463-A263-B6954750140B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A983-4BFE-A24E-3D53F05864B1}"/>
              </c:ext>
            </c:extLst>
          </c:dPt>
          <c:dPt>
            <c:idx val="9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A983-4BFE-A24E-3D53F05864B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종합!$H$11:$H$20</c:f>
              <c:numCache>
                <c:formatCode>"유카후("0"월)"</c:formatCode>
                <c:ptCount val="10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종합!$J$11:$J$20</c:f>
              <c:numCache>
                <c:formatCode>_-* #,##0.00_-;\-* #,##0.00_-;_-* "-"_-;_-@_-</c:formatCode>
                <c:ptCount val="10"/>
                <c:pt idx="0">
                  <c:v>1.9609510860763544</c:v>
                </c:pt>
                <c:pt idx="1">
                  <c:v>2.3321060584469118</c:v>
                </c:pt>
                <c:pt idx="2">
                  <c:v>2.4236004266068312</c:v>
                </c:pt>
                <c:pt idx="3">
                  <c:v>2.4295536763719849</c:v>
                </c:pt>
                <c:pt idx="4">
                  <c:v>2.4009436886212181</c:v>
                </c:pt>
                <c:pt idx="5">
                  <c:v>2.2395873613085295</c:v>
                </c:pt>
                <c:pt idx="6">
                  <c:v>2.1207766845035079</c:v>
                </c:pt>
                <c:pt idx="7">
                  <c:v>2.0197658800197686</c:v>
                </c:pt>
                <c:pt idx="8">
                  <c:v>2.0764478681651437</c:v>
                </c:pt>
                <c:pt idx="9">
                  <c:v>2.2760112616877115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4499999999999997"/>
          <c:min val="1.95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종합!$H$34:$H$39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종합!$N$28:$N$33</c:f>
              <c:numCache>
                <c:formatCode>0%</c:formatCode>
                <c:ptCount val="6"/>
                <c:pt idx="0">
                  <c:v>0.10975609756097561</c:v>
                </c:pt>
                <c:pt idx="1">
                  <c:v>0.10975609756097561</c:v>
                </c:pt>
                <c:pt idx="2">
                  <c:v>0.28048780487804881</c:v>
                </c:pt>
                <c:pt idx="3">
                  <c:v>0.21951219512195122</c:v>
                </c:pt>
                <c:pt idx="4">
                  <c:v>0.17073170731707318</c:v>
                </c:pt>
                <c:pt idx="5">
                  <c:v>0.10975609756097561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64C2-4159-8E6E-B8E9C349F7E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종합!$M$67:$X$67</c:f>
              <c:strCache>
                <c:ptCount val="8"/>
                <c:pt idx="0">
                  <c:v> 순환52 </c:v>
                </c:pt>
                <c:pt idx="1">
                  <c:v> 585 </c:v>
                </c:pt>
                <c:pt idx="2">
                  <c:v> 592 </c:v>
                </c:pt>
                <c:pt idx="3">
                  <c:v> 565 </c:v>
                </c:pt>
                <c:pt idx="4">
                  <c:v> 522 </c:v>
                </c:pt>
                <c:pt idx="5">
                  <c:v> 594 </c:v>
                </c:pt>
                <c:pt idx="6">
                  <c:v> 591 </c:v>
                </c:pt>
                <c:pt idx="7">
                  <c:v> 596 </c:v>
                </c:pt>
              </c:strCache>
            </c:strRef>
          </c:cat>
          <c:val>
            <c:numRef>
              <c:f>종합!$M$73:$X$73</c:f>
              <c:numCache>
                <c:formatCode>0%</c:formatCode>
                <c:ptCount val="12"/>
                <c:pt idx="0">
                  <c:v>0</c:v>
                </c:pt>
                <c:pt idx="1">
                  <c:v>0.11764705882352941</c:v>
                </c:pt>
                <c:pt idx="2">
                  <c:v>0</c:v>
                </c:pt>
                <c:pt idx="3">
                  <c:v>0.2</c:v>
                </c:pt>
                <c:pt idx="4">
                  <c:v>7.6923076923076927E-2</c:v>
                </c:pt>
                <c:pt idx="5">
                  <c:v>0.2857142857142857</c:v>
                </c:pt>
                <c:pt idx="6">
                  <c:v>0.33333333333333331</c:v>
                </c:pt>
                <c:pt idx="7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종합!$M$67:$X$67</c:f>
              <c:strCache>
                <c:ptCount val="8"/>
                <c:pt idx="0">
                  <c:v> 순환52 </c:v>
                </c:pt>
                <c:pt idx="1">
                  <c:v> 585 </c:v>
                </c:pt>
                <c:pt idx="2">
                  <c:v> 592 </c:v>
                </c:pt>
                <c:pt idx="3">
                  <c:v> 565 </c:v>
                </c:pt>
                <c:pt idx="4">
                  <c:v> 522 </c:v>
                </c:pt>
                <c:pt idx="5">
                  <c:v> 594 </c:v>
                </c:pt>
                <c:pt idx="6">
                  <c:v> 591 </c:v>
                </c:pt>
                <c:pt idx="7">
                  <c:v> 596 </c:v>
                </c:pt>
              </c:strCache>
            </c:strRef>
          </c:cat>
          <c:val>
            <c:numRef>
              <c:f>종합!$M$72:$X$72</c:f>
              <c:numCache>
                <c:formatCode>0%</c:formatCode>
                <c:ptCount val="12"/>
                <c:pt idx="0">
                  <c:v>0.2857142857142857</c:v>
                </c:pt>
                <c:pt idx="1">
                  <c:v>0.17647058823529413</c:v>
                </c:pt>
                <c:pt idx="2">
                  <c:v>0.42857142857142855</c:v>
                </c:pt>
                <c:pt idx="3">
                  <c:v>0.26666666666666666</c:v>
                </c:pt>
                <c:pt idx="4">
                  <c:v>0.15384615384615385</c:v>
                </c:pt>
                <c:pt idx="5">
                  <c:v>0.2857142857142857</c:v>
                </c:pt>
                <c:pt idx="6">
                  <c:v>8.3333333333333329E-2</c:v>
                </c:pt>
                <c:pt idx="7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종합!$M$67:$X$67</c:f>
              <c:strCache>
                <c:ptCount val="8"/>
                <c:pt idx="0">
                  <c:v> 순환52 </c:v>
                </c:pt>
                <c:pt idx="1">
                  <c:v> 585 </c:v>
                </c:pt>
                <c:pt idx="2">
                  <c:v> 592 </c:v>
                </c:pt>
                <c:pt idx="3">
                  <c:v> 565 </c:v>
                </c:pt>
                <c:pt idx="4">
                  <c:v> 522 </c:v>
                </c:pt>
                <c:pt idx="5">
                  <c:v> 594 </c:v>
                </c:pt>
                <c:pt idx="6">
                  <c:v> 591 </c:v>
                </c:pt>
                <c:pt idx="7">
                  <c:v> 596 </c:v>
                </c:pt>
              </c:strCache>
            </c:strRef>
          </c:cat>
          <c:val>
            <c:numRef>
              <c:f>종합!$M$71:$X$71</c:f>
              <c:numCache>
                <c:formatCode>0%</c:formatCode>
                <c:ptCount val="12"/>
                <c:pt idx="0">
                  <c:v>0.2857142857142857</c:v>
                </c:pt>
                <c:pt idx="1">
                  <c:v>0.41176470588235292</c:v>
                </c:pt>
                <c:pt idx="2">
                  <c:v>0.42857142857142855</c:v>
                </c:pt>
                <c:pt idx="3">
                  <c:v>0.2</c:v>
                </c:pt>
                <c:pt idx="4">
                  <c:v>0.38461538461538464</c:v>
                </c:pt>
                <c:pt idx="5">
                  <c:v>0.14285714285714285</c:v>
                </c:pt>
                <c:pt idx="6">
                  <c:v>0.25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종합!$M$67:$X$67</c:f>
              <c:strCache>
                <c:ptCount val="8"/>
                <c:pt idx="0">
                  <c:v> 순환52 </c:v>
                </c:pt>
                <c:pt idx="1">
                  <c:v> 585 </c:v>
                </c:pt>
                <c:pt idx="2">
                  <c:v> 592 </c:v>
                </c:pt>
                <c:pt idx="3">
                  <c:v> 565 </c:v>
                </c:pt>
                <c:pt idx="4">
                  <c:v> 522 </c:v>
                </c:pt>
                <c:pt idx="5">
                  <c:v> 594 </c:v>
                </c:pt>
                <c:pt idx="6">
                  <c:v> 591 </c:v>
                </c:pt>
                <c:pt idx="7">
                  <c:v> 596 </c:v>
                </c:pt>
              </c:strCache>
            </c:strRef>
          </c:cat>
          <c:val>
            <c:numRef>
              <c:f>종합!$M$70:$X$70</c:f>
              <c:numCache>
                <c:formatCode>0%</c:formatCode>
                <c:ptCount val="12"/>
                <c:pt idx="0">
                  <c:v>0.2857142857142857</c:v>
                </c:pt>
                <c:pt idx="1">
                  <c:v>5.8823529411764705E-2</c:v>
                </c:pt>
                <c:pt idx="2">
                  <c:v>0</c:v>
                </c:pt>
                <c:pt idx="3">
                  <c:v>0.2</c:v>
                </c:pt>
                <c:pt idx="4">
                  <c:v>7.6923076923076927E-2</c:v>
                </c:pt>
                <c:pt idx="5">
                  <c:v>0.2857142857142857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종합!$M$67:$X$67</c:f>
              <c:strCache>
                <c:ptCount val="8"/>
                <c:pt idx="0">
                  <c:v> 순환52 </c:v>
                </c:pt>
                <c:pt idx="1">
                  <c:v> 585 </c:v>
                </c:pt>
                <c:pt idx="2">
                  <c:v> 592 </c:v>
                </c:pt>
                <c:pt idx="3">
                  <c:v> 565 </c:v>
                </c:pt>
                <c:pt idx="4">
                  <c:v> 522 </c:v>
                </c:pt>
                <c:pt idx="5">
                  <c:v> 594 </c:v>
                </c:pt>
                <c:pt idx="6">
                  <c:v> 591 </c:v>
                </c:pt>
                <c:pt idx="7">
                  <c:v> 596 </c:v>
                </c:pt>
              </c:strCache>
            </c:strRef>
          </c:cat>
          <c:val>
            <c:numRef>
              <c:f>종합!$M$69:$X$69</c:f>
              <c:numCache>
                <c:formatCode>0%</c:formatCode>
                <c:ptCount val="12"/>
                <c:pt idx="0">
                  <c:v>0.14285714285714285</c:v>
                </c:pt>
                <c:pt idx="1">
                  <c:v>0.23529411764705882</c:v>
                </c:pt>
                <c:pt idx="2">
                  <c:v>0.14285714285714285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8.3333333333333329E-2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종합!$M$67:$X$67</c:f>
              <c:strCache>
                <c:ptCount val="8"/>
                <c:pt idx="0">
                  <c:v> 순환52 </c:v>
                </c:pt>
                <c:pt idx="1">
                  <c:v> 585 </c:v>
                </c:pt>
                <c:pt idx="2">
                  <c:v> 592 </c:v>
                </c:pt>
                <c:pt idx="3">
                  <c:v> 565 </c:v>
                </c:pt>
                <c:pt idx="4">
                  <c:v> 522 </c:v>
                </c:pt>
                <c:pt idx="5">
                  <c:v> 594 </c:v>
                </c:pt>
                <c:pt idx="6">
                  <c:v> 591 </c:v>
                </c:pt>
                <c:pt idx="7">
                  <c:v> 596 </c:v>
                </c:pt>
              </c:strCache>
            </c:strRef>
          </c:cat>
          <c:val>
            <c:numRef>
              <c:f>종합!$M$68:$X$68</c:f>
              <c:numCache>
                <c:formatCode>0%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종합!$M$67:$X$67</c:f>
              <c:strCache>
                <c:ptCount val="8"/>
                <c:pt idx="0">
                  <c:v> 순환52 </c:v>
                </c:pt>
                <c:pt idx="1">
                  <c:v> 585 </c:v>
                </c:pt>
                <c:pt idx="2">
                  <c:v> 592 </c:v>
                </c:pt>
                <c:pt idx="3">
                  <c:v> 565 </c:v>
                </c:pt>
                <c:pt idx="4">
                  <c:v> 522 </c:v>
                </c:pt>
                <c:pt idx="5">
                  <c:v> 594 </c:v>
                </c:pt>
                <c:pt idx="6">
                  <c:v> 591 </c:v>
                </c:pt>
                <c:pt idx="7">
                  <c:v> 596 </c:v>
                </c:pt>
              </c:strCache>
            </c:strRef>
          </c:cat>
          <c:val>
            <c:numRef>
              <c:f>종합!#REF!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173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90769</xdr:rowOff>
    </xdr:from>
    <xdr:to>
      <xdr:col>6</xdr:col>
      <xdr:colOff>974912</xdr:colOff>
      <xdr:row>22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31</xdr:row>
      <xdr:rowOff>0</xdr:rowOff>
    </xdr:from>
    <xdr:to>
      <xdr:col>6</xdr:col>
      <xdr:colOff>790016</xdr:colOff>
      <xdr:row>39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55</xdr:row>
      <xdr:rowOff>303679</xdr:rowOff>
    </xdr:from>
    <xdr:to>
      <xdr:col>10</xdr:col>
      <xdr:colOff>829235</xdr:colOff>
      <xdr:row>64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57</xdr:row>
      <xdr:rowOff>145773</xdr:rowOff>
    </xdr:from>
    <xdr:to>
      <xdr:col>10</xdr:col>
      <xdr:colOff>794931</xdr:colOff>
      <xdr:row>62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31</xdr:row>
      <xdr:rowOff>33618</xdr:rowOff>
    </xdr:from>
    <xdr:to>
      <xdr:col>6</xdr:col>
      <xdr:colOff>761218</xdr:colOff>
      <xdr:row>31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65412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571500</xdr:colOff>
      <xdr:row>15</xdr:row>
      <xdr:rowOff>244928</xdr:rowOff>
    </xdr:from>
    <xdr:to>
      <xdr:col>5</xdr:col>
      <xdr:colOff>789215</xdr:colOff>
      <xdr:row>16</xdr:row>
      <xdr:rowOff>258536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0544DF05-AEF4-4CC7-B303-410FD1488B0D}"/>
            </a:ext>
          </a:extLst>
        </xdr:cNvPr>
        <xdr:cNvCxnSpPr/>
      </xdr:nvCxnSpPr>
      <xdr:spPr>
        <a:xfrm flipV="1">
          <a:off x="4218214" y="5102678"/>
          <a:ext cx="217715" cy="31296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859810</xdr:colOff>
      <xdr:row>15</xdr:row>
      <xdr:rowOff>91408</xdr:rowOff>
    </xdr:from>
    <xdr:to>
      <xdr:col>6</xdr:col>
      <xdr:colOff>142638</xdr:colOff>
      <xdr:row>16</xdr:row>
      <xdr:rowOff>289914</xdr:rowOff>
    </xdr:to>
    <xdr:sp macro="" textlink="$K$19">
      <xdr:nvSpPr>
        <xdr:cNvPr id="17" name="TextBox 16">
          <a:extLst>
            <a:ext uri="{FF2B5EF4-FFF2-40B4-BE49-F238E27FC236}">
              <a16:creationId xmlns:a16="http://schemas.microsoft.com/office/drawing/2014/main" id="{F439BF76-11E2-4496-ABB5-5405FE1BB1E4}"/>
            </a:ext>
          </a:extLst>
        </xdr:cNvPr>
        <xdr:cNvSpPr txBox="1"/>
      </xdr:nvSpPr>
      <xdr:spPr>
        <a:xfrm>
          <a:off x="3635667" y="4949158"/>
          <a:ext cx="1024542" cy="497863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99DC3C53-2B92-4656-B0AF-9D8D737562EF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149679</xdr:colOff>
      <xdr:row>10</xdr:row>
      <xdr:rowOff>163286</xdr:rowOff>
    </xdr:from>
    <xdr:to>
      <xdr:col>6</xdr:col>
      <xdr:colOff>435429</xdr:colOff>
      <xdr:row>15</xdr:row>
      <xdr:rowOff>95250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0F6D9D5D-44E1-4F51-A2FD-12B87E53DD01}"/>
            </a:ext>
          </a:extLst>
        </xdr:cNvPr>
        <xdr:cNvCxnSpPr/>
      </xdr:nvCxnSpPr>
      <xdr:spPr>
        <a:xfrm flipV="1">
          <a:off x="4667250" y="3524250"/>
          <a:ext cx="285750" cy="142875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476729</xdr:colOff>
      <xdr:row>11</xdr:row>
      <xdr:rowOff>147757</xdr:rowOff>
    </xdr:from>
    <xdr:to>
      <xdr:col>6</xdr:col>
      <xdr:colOff>633616</xdr:colOff>
      <xdr:row>13</xdr:row>
      <xdr:rowOff>46904</xdr:rowOff>
    </xdr:to>
    <xdr:sp macro="" textlink="$K$20">
      <xdr:nvSpPr>
        <xdr:cNvPr id="15" name="TextBox 14">
          <a:extLst>
            <a:ext uri="{FF2B5EF4-FFF2-40B4-BE49-F238E27FC236}">
              <a16:creationId xmlns:a16="http://schemas.microsoft.com/office/drawing/2014/main" id="{57B32542-CE12-428B-AE1B-534BE08A2BA2}"/>
            </a:ext>
          </a:extLst>
        </xdr:cNvPr>
        <xdr:cNvSpPr txBox="1"/>
      </xdr:nvSpPr>
      <xdr:spPr>
        <a:xfrm>
          <a:off x="4123443" y="3808078"/>
          <a:ext cx="1027744" cy="497862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0386DD4-83B0-42F5-B903-0A36FA9AB358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9.6%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10</xdr:row>
      <xdr:rowOff>104775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J177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7.28515625" style="4" customWidth="1"/>
    <col min="8" max="8" width="17.85546875" style="4" bestFit="1" customWidth="1"/>
    <col min="9" max="11" width="13.140625" style="4" customWidth="1"/>
    <col min="12" max="12" width="2.5703125" style="35" customWidth="1"/>
    <col min="13" max="23" width="11.5703125" style="35" customWidth="1"/>
    <col min="24" max="25" width="9.140625" style="35"/>
    <col min="26" max="26" width="9.42578125" style="2" bestFit="1" customWidth="1"/>
    <col min="27" max="36" width="9.140625" style="2"/>
    <col min="37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5" t="s">
        <v>111</v>
      </c>
      <c r="C2" s="53"/>
      <c r="D2" s="53"/>
      <c r="E2" s="53"/>
      <c r="F2" s="53"/>
      <c r="G2" s="53"/>
      <c r="H2" s="53"/>
      <c r="I2" s="53"/>
      <c r="J2" s="53"/>
      <c r="K2" s="61" t="s">
        <v>416</v>
      </c>
      <c r="L2" s="54"/>
    </row>
    <row r="3" spans="1:28" ht="15.75" customHeight="1">
      <c r="B3" s="57"/>
      <c r="C3" s="57"/>
      <c r="D3" s="57"/>
      <c r="E3" s="57"/>
      <c r="F3" s="57"/>
      <c r="G3" s="57"/>
    </row>
    <row r="4" spans="1:28" ht="16.5" customHeight="1">
      <c r="B4" s="58" t="s">
        <v>113</v>
      </c>
      <c r="C4" s="334" t="s">
        <v>38</v>
      </c>
      <c r="D4" s="334"/>
      <c r="E4" s="58" t="s">
        <v>112</v>
      </c>
      <c r="F4" s="58" t="s">
        <v>64</v>
      </c>
      <c r="G4" s="298" t="s">
        <v>115</v>
      </c>
      <c r="H4" s="34"/>
      <c r="I4" s="34"/>
      <c r="J4" s="91" t="s">
        <v>35</v>
      </c>
      <c r="K4" s="91" t="s">
        <v>36</v>
      </c>
    </row>
    <row r="5" spans="1:28" ht="48.75" customHeight="1">
      <c r="B5" s="60" t="s">
        <v>417</v>
      </c>
      <c r="C5" s="335" t="s">
        <v>582</v>
      </c>
      <c r="D5" s="335"/>
      <c r="E5" s="59">
        <v>8</v>
      </c>
      <c r="F5" s="60">
        <v>57</v>
      </c>
      <c r="G5" s="299" t="s">
        <v>558</v>
      </c>
      <c r="H5" s="34"/>
      <c r="I5" s="34"/>
      <c r="J5" s="90" t="s">
        <v>50</v>
      </c>
      <c r="K5" s="89"/>
    </row>
    <row r="6" spans="1:28" ht="15.75" customHeight="1">
      <c r="B6" s="46"/>
      <c r="C6" s="46"/>
      <c r="D6" s="46"/>
      <c r="E6" s="46"/>
      <c r="F6" s="46"/>
      <c r="G6" s="46"/>
      <c r="H6" s="46"/>
      <c r="I6" s="46"/>
      <c r="M6" s="319"/>
    </row>
    <row r="7" spans="1:28" ht="16.5" customHeight="1">
      <c r="B7" s="48" t="s">
        <v>130</v>
      </c>
      <c r="C7" s="48"/>
      <c r="D7" s="47"/>
      <c r="E7" s="47"/>
      <c r="F7" s="47"/>
      <c r="G7" s="47"/>
      <c r="H7" s="47"/>
      <c r="I7" s="47"/>
      <c r="J7" s="47"/>
      <c r="K7" s="47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33"/>
      <c r="P9" s="333"/>
    </row>
    <row r="10" spans="1:28" ht="23.25" customHeight="1" thickBot="1">
      <c r="G10" s="6"/>
      <c r="H10" s="196" t="s">
        <v>92</v>
      </c>
      <c r="I10" s="197" t="s">
        <v>93</v>
      </c>
      <c r="J10" s="198" t="str">
        <f>C5</f>
        <v>은혜교통</v>
      </c>
      <c r="K10" s="199" t="s">
        <v>94</v>
      </c>
      <c r="X10" s="319"/>
      <c r="Z10" s="35"/>
      <c r="AA10" s="35"/>
      <c r="AB10" s="35"/>
    </row>
    <row r="11" spans="1:28" ht="23.25" customHeight="1" thickTop="1">
      <c r="G11" s="6"/>
      <c r="H11" s="235">
        <v>1</v>
      </c>
      <c r="I11" s="193">
        <v>2.0099999999999998</v>
      </c>
      <c r="J11" s="194">
        <v>1.9609510860763544</v>
      </c>
      <c r="K11" s="195"/>
      <c r="M11" s="2"/>
      <c r="Y11" s="320"/>
      <c r="Z11" s="234"/>
      <c r="AA11" s="232"/>
      <c r="AB11" s="35"/>
    </row>
    <row r="12" spans="1:28" ht="23.25" customHeight="1">
      <c r="G12" s="6"/>
      <c r="H12" s="236">
        <v>2</v>
      </c>
      <c r="I12" s="187">
        <v>2.3662575846193561</v>
      </c>
      <c r="J12" s="194">
        <v>2.3321060584469118</v>
      </c>
      <c r="K12" s="237">
        <v>0.18927293750768537</v>
      </c>
      <c r="M12" s="232"/>
      <c r="Y12" s="320"/>
      <c r="Z12" s="234"/>
      <c r="AA12" s="232"/>
      <c r="AB12" s="35"/>
    </row>
    <row r="13" spans="1:28" ht="23.25" customHeight="1">
      <c r="G13" s="6"/>
      <c r="H13" s="236">
        <v>3</v>
      </c>
      <c r="I13" s="187">
        <v>2.37</v>
      </c>
      <c r="J13" s="194">
        <v>2.4236004266068312</v>
      </c>
      <c r="K13" s="237">
        <v>3.9232507384698856E-2</v>
      </c>
      <c r="M13" s="232"/>
      <c r="Y13" s="320"/>
      <c r="Z13" s="234"/>
      <c r="AA13" s="232"/>
      <c r="AB13" s="35"/>
    </row>
    <row r="14" spans="1:28" ht="23.25" customHeight="1">
      <c r="G14" s="6"/>
      <c r="H14" s="236">
        <v>4</v>
      </c>
      <c r="I14" s="187">
        <v>2.33</v>
      </c>
      <c r="J14" s="194">
        <v>2.4295536763719849</v>
      </c>
      <c r="K14" s="237">
        <v>2.4563660328649206E-3</v>
      </c>
      <c r="M14" s="232"/>
      <c r="Y14" s="320"/>
      <c r="Z14" s="234"/>
      <c r="AA14" s="232"/>
      <c r="AB14" s="35"/>
    </row>
    <row r="15" spans="1:28" ht="23.25" customHeight="1">
      <c r="G15" s="6"/>
      <c r="H15" s="236">
        <v>5</v>
      </c>
      <c r="I15" s="187">
        <v>2.2850259626150282</v>
      </c>
      <c r="J15" s="194">
        <v>2.4009436886212181</v>
      </c>
      <c r="K15" s="237">
        <v>-1.1775820402325832E-2</v>
      </c>
      <c r="M15" s="232"/>
      <c r="Y15" s="320"/>
      <c r="Z15" s="234"/>
      <c r="AA15" s="232"/>
      <c r="AB15" s="35"/>
    </row>
    <row r="16" spans="1:28" ht="23.25" customHeight="1">
      <c r="G16" s="6"/>
      <c r="H16" s="236">
        <v>6</v>
      </c>
      <c r="I16" s="187">
        <v>2.0664933427553414</v>
      </c>
      <c r="J16" s="194">
        <v>2.2395873613085295</v>
      </c>
      <c r="K16" s="237">
        <v>-6.7205377651047726E-2</v>
      </c>
      <c r="M16" s="232"/>
      <c r="Y16" s="320"/>
      <c r="Z16" s="234"/>
      <c r="AA16" s="232"/>
      <c r="AB16" s="35"/>
    </row>
    <row r="17" spans="2:28" ht="23.25" customHeight="1">
      <c r="G17" s="6"/>
      <c r="H17" s="236">
        <v>7</v>
      </c>
      <c r="I17" s="187">
        <v>2.13</v>
      </c>
      <c r="J17" s="194">
        <v>2.1207766845035079</v>
      </c>
      <c r="K17" s="237">
        <v>-5.3050253300056083E-2</v>
      </c>
      <c r="M17" s="232"/>
      <c r="Y17" s="320"/>
      <c r="Z17" s="234"/>
      <c r="AA17" s="232"/>
      <c r="AB17" s="35"/>
    </row>
    <row r="18" spans="2:28" ht="23.25" customHeight="1">
      <c r="G18" s="6"/>
      <c r="H18" s="236">
        <v>8</v>
      </c>
      <c r="I18" s="187">
        <v>2.08</v>
      </c>
      <c r="J18" s="194">
        <v>2.0197658800197686</v>
      </c>
      <c r="K18" s="237">
        <v>-4.7629156441516995E-2</v>
      </c>
      <c r="M18" s="232"/>
      <c r="Y18" s="320"/>
      <c r="Z18" s="234"/>
      <c r="AA18" s="232"/>
      <c r="AB18" s="35"/>
    </row>
    <row r="19" spans="2:28" ht="23.25" customHeight="1">
      <c r="G19" s="6"/>
      <c r="H19" s="236">
        <v>9</v>
      </c>
      <c r="I19" s="187">
        <v>2.13</v>
      </c>
      <c r="J19" s="194">
        <v>2.0764478681651437</v>
      </c>
      <c r="K19" s="237">
        <v>2.8063642774686537E-2</v>
      </c>
      <c r="M19" s="232"/>
      <c r="Y19" s="320"/>
      <c r="Z19" s="234"/>
      <c r="AA19" s="232"/>
      <c r="AB19" s="35"/>
    </row>
    <row r="20" spans="2:28" ht="23.25" customHeight="1">
      <c r="G20" s="6"/>
      <c r="H20" s="236">
        <v>10</v>
      </c>
      <c r="I20" s="187">
        <v>2.25</v>
      </c>
      <c r="J20" s="194">
        <v>2.2760112616877115</v>
      </c>
      <c r="K20" s="237">
        <v>9.6108068294010307E-2</v>
      </c>
      <c r="M20" s="232"/>
      <c r="Y20" s="320"/>
      <c r="Z20" s="234"/>
      <c r="AA20" s="232"/>
      <c r="AB20" s="35"/>
    </row>
    <row r="21" spans="2:28" ht="23.25" customHeight="1">
      <c r="G21" s="6"/>
      <c r="H21" s="238" t="s">
        <v>386</v>
      </c>
      <c r="I21" s="188">
        <v>0.11940298507462699</v>
      </c>
      <c r="J21" s="189">
        <v>0.16066702420495238</v>
      </c>
      <c r="K21" s="190">
        <v>4.1264039130325392E-2</v>
      </c>
      <c r="M21" s="232"/>
      <c r="Y21" s="320"/>
      <c r="Z21" s="234"/>
      <c r="AA21" s="232"/>
      <c r="AB21" s="35"/>
    </row>
    <row r="22" spans="2:28" ht="23.25" customHeight="1">
      <c r="H22" s="191" t="s">
        <v>413</v>
      </c>
      <c r="I22" s="192"/>
      <c r="J22" s="300" t="s">
        <v>559</v>
      </c>
      <c r="K22" s="301"/>
      <c r="M22" s="232"/>
      <c r="X22" s="2"/>
      <c r="Y22" s="2"/>
      <c r="AB22" s="35"/>
    </row>
    <row r="23" spans="2:28" ht="9" customHeight="1">
      <c r="M23" s="232"/>
      <c r="X23" s="2"/>
      <c r="Y23" s="2"/>
      <c r="AB23" s="232"/>
    </row>
    <row r="24" spans="2:28" ht="16.5" customHeight="1">
      <c r="B24" s="48" t="s">
        <v>131</v>
      </c>
      <c r="C24" s="48"/>
      <c r="D24" s="47"/>
      <c r="E24" s="47"/>
      <c r="F24" s="47"/>
      <c r="G24" s="47"/>
      <c r="H24" s="47"/>
      <c r="I24" s="47"/>
      <c r="J24" s="47"/>
      <c r="K24" s="47"/>
      <c r="M24" s="232"/>
      <c r="X24" s="2"/>
      <c r="Y24" s="2"/>
      <c r="AB24" s="232"/>
    </row>
    <row r="25" spans="2:28" ht="27.75" customHeight="1">
      <c r="B25" s="52" t="s">
        <v>62</v>
      </c>
      <c r="C25" s="52" t="s">
        <v>101</v>
      </c>
      <c r="D25" s="52" t="s">
        <v>103</v>
      </c>
      <c r="E25" s="52" t="s">
        <v>104</v>
      </c>
      <c r="F25" s="52" t="s">
        <v>105</v>
      </c>
      <c r="G25" s="52" t="s">
        <v>106</v>
      </c>
      <c r="H25" s="52" t="s">
        <v>6</v>
      </c>
      <c r="I25" s="52" t="s">
        <v>7</v>
      </c>
      <c r="J25" s="52" t="s">
        <v>107</v>
      </c>
      <c r="K25" s="52" t="s">
        <v>72</v>
      </c>
      <c r="M25" s="232"/>
      <c r="X25" s="2"/>
      <c r="Y25" s="2"/>
      <c r="AB25" s="232"/>
    </row>
    <row r="26" spans="2:28" ht="23.25" customHeight="1">
      <c r="B26" s="72" t="s">
        <v>385</v>
      </c>
      <c r="C26" s="73">
        <v>10</v>
      </c>
      <c r="D26" s="74">
        <v>2.0334265416768305E-2</v>
      </c>
      <c r="E26" s="74">
        <v>0.35602918612787621</v>
      </c>
      <c r="F26" s="74">
        <v>0.19719907684227087</v>
      </c>
      <c r="G26" s="75">
        <v>12.769287679523496</v>
      </c>
      <c r="H26" s="76">
        <v>0.37280726770689637</v>
      </c>
      <c r="I26" s="76">
        <v>18.002726291824391</v>
      </c>
      <c r="J26" s="77">
        <v>2.2456981723557368</v>
      </c>
      <c r="K26" s="78" t="s">
        <v>69</v>
      </c>
      <c r="M26" s="232"/>
      <c r="N26" s="321" t="s">
        <v>118</v>
      </c>
      <c r="Y26" s="2"/>
    </row>
    <row r="27" spans="2:28" ht="22.5" customHeight="1">
      <c r="B27" s="228" t="s">
        <v>583</v>
      </c>
      <c r="C27" s="65">
        <v>10</v>
      </c>
      <c r="D27" s="66">
        <v>2.5707393619961945E-2</v>
      </c>
      <c r="E27" s="66">
        <v>0.40573386522209182</v>
      </c>
      <c r="F27" s="66">
        <v>0.23210774631163722</v>
      </c>
      <c r="G27" s="67">
        <v>10.605268292682926</v>
      </c>
      <c r="H27" s="68">
        <v>0.77541215175168088</v>
      </c>
      <c r="I27" s="68">
        <v>16.448326046969122</v>
      </c>
      <c r="J27" s="69">
        <v>2.2760112616877115</v>
      </c>
      <c r="K27" s="70" t="s">
        <v>68</v>
      </c>
      <c r="M27" s="232"/>
      <c r="N27" s="35" t="s">
        <v>68</v>
      </c>
      <c r="O27" s="35">
        <v>82</v>
      </c>
      <c r="Y27" s="2"/>
    </row>
    <row r="28" spans="2:28" ht="22.5" customHeight="1">
      <c r="B28" s="49" t="s">
        <v>108</v>
      </c>
      <c r="C28" s="49"/>
      <c r="D28" s="63">
        <f>D27/D26-1</f>
        <v>0.2642400939038978</v>
      </c>
      <c r="E28" s="63">
        <f t="shared" ref="E28:J28" si="0">E27/E26-1</f>
        <v>0.13960843950687507</v>
      </c>
      <c r="F28" s="63">
        <f t="shared" si="0"/>
        <v>0.17702247915332769</v>
      </c>
      <c r="G28" s="63">
        <f t="shared" si="0"/>
        <v>-0.16947064246275356</v>
      </c>
      <c r="H28" s="63">
        <f t="shared" si="0"/>
        <v>1.079927670190473</v>
      </c>
      <c r="I28" s="63">
        <f t="shared" si="0"/>
        <v>-8.6342491668118693E-2</v>
      </c>
      <c r="J28" s="63">
        <f t="shared" si="0"/>
        <v>1.3498291847553245E-2</v>
      </c>
      <c r="K28" s="64" t="str">
        <f>J22</f>
        <v>7위/(32개사)</v>
      </c>
      <c r="M28" s="2" t="s">
        <v>192</v>
      </c>
      <c r="N28" s="322">
        <v>0.10975609756097561</v>
      </c>
      <c r="O28" s="35">
        <v>9</v>
      </c>
      <c r="X28" s="2"/>
      <c r="Y28" s="2"/>
    </row>
    <row r="29" spans="2:28" ht="22.5" customHeight="1">
      <c r="M29" s="2" t="s">
        <v>193</v>
      </c>
      <c r="N29" s="322">
        <v>0.10975609756097561</v>
      </c>
      <c r="O29" s="35">
        <v>9</v>
      </c>
      <c r="X29" s="2"/>
      <c r="Y29" s="2"/>
    </row>
    <row r="30" spans="2:28" ht="17.25" customHeight="1">
      <c r="B30" s="48" t="s">
        <v>132</v>
      </c>
      <c r="C30" s="48"/>
      <c r="D30" s="47"/>
      <c r="E30" s="47"/>
      <c r="F30" s="47"/>
      <c r="G30" s="47"/>
      <c r="H30" s="47"/>
      <c r="I30" s="47"/>
      <c r="J30" s="47"/>
      <c r="K30" s="47"/>
      <c r="M30" s="2" t="s">
        <v>117</v>
      </c>
      <c r="N30" s="322">
        <v>0.28048780487804881</v>
      </c>
      <c r="O30" s="35">
        <v>23</v>
      </c>
      <c r="X30" s="2"/>
      <c r="Y30" s="2"/>
    </row>
    <row r="31" spans="2:28" ht="22.5" customHeight="1">
      <c r="B31" s="56"/>
      <c r="C31" s="56"/>
      <c r="M31" s="2" t="s">
        <v>194</v>
      </c>
      <c r="N31" s="322">
        <v>0.21951219512195122</v>
      </c>
      <c r="O31" s="35">
        <v>19</v>
      </c>
      <c r="X31" s="2"/>
      <c r="Y31" s="2"/>
    </row>
    <row r="32" spans="2:28" ht="22.5" customHeight="1" thickBot="1">
      <c r="H32" s="200" t="s">
        <v>92</v>
      </c>
      <c r="I32" s="201" t="s">
        <v>93</v>
      </c>
      <c r="J32" s="202" t="str">
        <f>J10</f>
        <v>은혜교통</v>
      </c>
      <c r="K32" s="203" t="s">
        <v>116</v>
      </c>
      <c r="M32" s="2" t="s">
        <v>195</v>
      </c>
      <c r="N32" s="322">
        <v>0.17073170731707318</v>
      </c>
      <c r="O32" s="35">
        <v>14</v>
      </c>
      <c r="X32" s="2"/>
      <c r="Y32" s="2"/>
    </row>
    <row r="33" spans="2:28" ht="22.5" customHeight="1" thickTop="1">
      <c r="H33" s="208" t="s">
        <v>110</v>
      </c>
      <c r="I33" s="209" t="s">
        <v>69</v>
      </c>
      <c r="J33" s="210" t="s">
        <v>68</v>
      </c>
      <c r="K33" s="211"/>
      <c r="M33" s="2" t="s">
        <v>76</v>
      </c>
      <c r="N33" s="322">
        <v>0.10975609756097561</v>
      </c>
      <c r="O33" s="35">
        <v>8</v>
      </c>
      <c r="X33" s="2"/>
      <c r="Z33" s="35"/>
      <c r="AA33" s="35"/>
      <c r="AB33" s="35"/>
    </row>
    <row r="34" spans="2:28" ht="21" customHeight="1">
      <c r="H34" s="204" t="s">
        <v>95</v>
      </c>
      <c r="I34" s="205">
        <v>7.2690414132638284E-2</v>
      </c>
      <c r="J34" s="206" t="s">
        <v>560</v>
      </c>
      <c r="K34" s="207">
        <v>3.7065683428337326E-2</v>
      </c>
      <c r="M34" s="2"/>
      <c r="X34" s="2"/>
      <c r="Z34" s="35"/>
      <c r="AA34" s="35"/>
      <c r="AB34" s="35"/>
    </row>
    <row r="35" spans="2:28" ht="21" customHeight="1">
      <c r="H35" s="179" t="s">
        <v>96</v>
      </c>
      <c r="I35" s="171">
        <v>9.556907037358818E-2</v>
      </c>
      <c r="J35" s="180" t="s">
        <v>560</v>
      </c>
      <c r="K35" s="181">
        <v>1.418702718738743E-2</v>
      </c>
      <c r="L35" s="4"/>
      <c r="M35" s="2"/>
      <c r="X35" s="2"/>
      <c r="Z35" s="35"/>
      <c r="AA35" s="35"/>
      <c r="AB35" s="35"/>
    </row>
    <row r="36" spans="2:28" ht="21" customHeight="1">
      <c r="H36" s="178" t="s">
        <v>97</v>
      </c>
      <c r="I36" s="171">
        <v>0.16188821314798726</v>
      </c>
      <c r="J36" s="180" t="s">
        <v>561</v>
      </c>
      <c r="K36" s="181">
        <v>0.11859959173006154</v>
      </c>
      <c r="L36" s="4"/>
      <c r="M36" s="2"/>
      <c r="X36" s="2"/>
      <c r="Z36" s="35"/>
      <c r="AA36" s="35"/>
      <c r="AB36" s="35"/>
    </row>
    <row r="37" spans="2:28" ht="21" customHeight="1">
      <c r="H37" s="178" t="s">
        <v>100</v>
      </c>
      <c r="I37" s="171">
        <v>0.22473211699971041</v>
      </c>
      <c r="J37" s="180" t="s">
        <v>562</v>
      </c>
      <c r="K37" s="181">
        <v>-5.2199218777591871E-3</v>
      </c>
      <c r="L37" s="4"/>
      <c r="M37" s="2"/>
      <c r="X37" s="2"/>
      <c r="Z37" s="35"/>
      <c r="AA37" s="35"/>
      <c r="AB37" s="35"/>
    </row>
    <row r="38" spans="2:28" ht="21" customHeight="1">
      <c r="H38" s="182" t="s">
        <v>98</v>
      </c>
      <c r="I38" s="171">
        <v>0.23284100781928757</v>
      </c>
      <c r="J38" s="180" t="s">
        <v>563</v>
      </c>
      <c r="K38" s="181">
        <v>-6.2109300502214387E-2</v>
      </c>
      <c r="L38" s="4"/>
      <c r="M38" s="2"/>
      <c r="X38" s="2"/>
      <c r="Z38" s="35"/>
      <c r="AA38" s="35"/>
      <c r="AB38" s="35"/>
    </row>
    <row r="39" spans="2:28" ht="21" customHeight="1">
      <c r="H39" s="183" t="s">
        <v>99</v>
      </c>
      <c r="I39" s="184">
        <v>0.21227917752678829</v>
      </c>
      <c r="J39" s="185" t="s">
        <v>564</v>
      </c>
      <c r="K39" s="186">
        <v>-0.10252307996581268</v>
      </c>
      <c r="L39" s="4"/>
      <c r="M39" s="2"/>
      <c r="X39" s="2"/>
      <c r="Z39" s="35"/>
      <c r="AA39" s="35"/>
      <c r="AB39" s="35"/>
    </row>
    <row r="40" spans="2:28" ht="22.5" customHeight="1">
      <c r="L40" s="4"/>
      <c r="M40" s="2"/>
      <c r="X40" s="2"/>
      <c r="Z40" s="35"/>
      <c r="AA40" s="35"/>
      <c r="AB40" s="35"/>
    </row>
    <row r="41" spans="2:28" ht="18" customHeight="1">
      <c r="B41" s="48" t="s">
        <v>133</v>
      </c>
      <c r="C41" s="48"/>
      <c r="D41" s="47"/>
      <c r="E41" s="47"/>
      <c r="F41" s="47"/>
      <c r="G41" s="47"/>
      <c r="H41" s="47"/>
      <c r="I41" s="47"/>
      <c r="J41" s="47"/>
      <c r="K41" s="47"/>
      <c r="L41" s="4"/>
      <c r="M41" s="2"/>
      <c r="X41" s="2"/>
      <c r="Z41" s="35"/>
      <c r="AA41" s="35"/>
      <c r="AB41" s="35"/>
    </row>
    <row r="42" spans="2:28" ht="30.75" customHeight="1">
      <c r="B42" s="52" t="s">
        <v>62</v>
      </c>
      <c r="C42" s="52" t="s">
        <v>102</v>
      </c>
      <c r="D42" s="52" t="s">
        <v>103</v>
      </c>
      <c r="E42" s="52" t="s">
        <v>104</v>
      </c>
      <c r="F42" s="52" t="s">
        <v>105</v>
      </c>
      <c r="G42" s="52" t="s">
        <v>106</v>
      </c>
      <c r="H42" s="52" t="s">
        <v>6</v>
      </c>
      <c r="I42" s="52" t="s">
        <v>7</v>
      </c>
      <c r="J42" s="52" t="s">
        <v>107</v>
      </c>
      <c r="K42" s="52" t="s">
        <v>72</v>
      </c>
      <c r="L42" s="4"/>
      <c r="M42" s="2"/>
      <c r="N42" s="35" t="s">
        <v>126</v>
      </c>
      <c r="X42" s="2"/>
      <c r="Z42" s="35"/>
      <c r="AA42" s="35"/>
      <c r="AB42" s="35"/>
    </row>
    <row r="43" spans="2:28" ht="22.5" customHeight="1">
      <c r="B43" s="230" t="s">
        <v>581</v>
      </c>
      <c r="C43" s="73">
        <v>1</v>
      </c>
      <c r="D43" s="74">
        <v>2.4138346687025528E-2</v>
      </c>
      <c r="E43" s="74">
        <v>0.55738043998398701</v>
      </c>
      <c r="F43" s="74">
        <v>0.24220269058906124</v>
      </c>
      <c r="G43" s="75">
        <v>13.321851063829788</v>
      </c>
      <c r="H43" s="76">
        <v>2.0519563259240341</v>
      </c>
      <c r="I43" s="76">
        <v>33.60619147434214</v>
      </c>
      <c r="J43" s="77">
        <v>1.9821223583049288</v>
      </c>
      <c r="K43" s="79" t="s">
        <v>76</v>
      </c>
      <c r="L43" s="4"/>
      <c r="M43" s="2"/>
      <c r="N43" s="35">
        <v>1</v>
      </c>
      <c r="X43" s="2"/>
      <c r="Z43" s="35"/>
      <c r="AA43" s="35"/>
      <c r="AB43" s="35"/>
    </row>
    <row r="44" spans="2:28" ht="22.5" customHeight="1">
      <c r="B44" s="228" t="s">
        <v>581</v>
      </c>
      <c r="C44" s="65">
        <v>2</v>
      </c>
      <c r="D44" s="66">
        <v>4.0147206346966981E-2</v>
      </c>
      <c r="E44" s="66">
        <v>0.44741526497196493</v>
      </c>
      <c r="F44" s="66">
        <v>0.2034714355008195</v>
      </c>
      <c r="G44" s="67">
        <v>9.6076603773584903</v>
      </c>
      <c r="H44" s="68">
        <v>0.84862930004570047</v>
      </c>
      <c r="I44" s="68">
        <v>11.552852486550774</v>
      </c>
      <c r="J44" s="69">
        <v>2.2816828328460144</v>
      </c>
      <c r="K44" s="70" t="s">
        <v>66</v>
      </c>
      <c r="M44" s="2"/>
      <c r="N44" s="35">
        <v>5</v>
      </c>
      <c r="X44" s="2"/>
      <c r="Z44" s="35"/>
      <c r="AA44" s="35"/>
      <c r="AB44" s="35"/>
    </row>
    <row r="45" spans="2:28" ht="22.5" customHeight="1">
      <c r="B45" s="228" t="s">
        <v>581</v>
      </c>
      <c r="C45" s="65">
        <v>3</v>
      </c>
      <c r="D45" s="66">
        <v>2.4082793000613188E-2</v>
      </c>
      <c r="E45" s="66">
        <v>0.39880364313467337</v>
      </c>
      <c r="F45" s="66">
        <v>0.20673644881985773</v>
      </c>
      <c r="G45" s="67">
        <v>8.5323888888888888</v>
      </c>
      <c r="H45" s="68">
        <v>0.3526674607579296</v>
      </c>
      <c r="I45" s="68">
        <v>9.4622818128477419</v>
      </c>
      <c r="J45" s="69">
        <v>2.4031641812316424</v>
      </c>
      <c r="K45" s="70" t="s">
        <v>66</v>
      </c>
      <c r="M45" s="2"/>
      <c r="N45" s="35">
        <v>5</v>
      </c>
      <c r="X45" s="2"/>
      <c r="Z45" s="35"/>
      <c r="AA45" s="35"/>
      <c r="AB45" s="35"/>
    </row>
    <row r="46" spans="2:28" ht="22.5" customHeight="1">
      <c r="B46" s="228" t="s">
        <v>581</v>
      </c>
      <c r="C46" s="65">
        <v>4</v>
      </c>
      <c r="D46" s="66">
        <v>2.3902741603883886E-2</v>
      </c>
      <c r="E46" s="66">
        <v>0.38115616816291276</v>
      </c>
      <c r="F46" s="66">
        <v>0.21104798863864033</v>
      </c>
      <c r="G46" s="67">
        <v>8.4559444444444445</v>
      </c>
      <c r="H46" s="68">
        <v>0.4552786476504061</v>
      </c>
      <c r="I46" s="68">
        <v>8.4399714435667601</v>
      </c>
      <c r="J46" s="69">
        <v>2.4295536763719849</v>
      </c>
      <c r="K46" s="70" t="s">
        <v>66</v>
      </c>
      <c r="M46" s="2"/>
      <c r="N46" s="35">
        <v>5</v>
      </c>
      <c r="X46" s="2"/>
      <c r="Z46" s="35"/>
      <c r="AA46" s="35"/>
      <c r="AB46" s="35"/>
    </row>
    <row r="47" spans="2:28" ht="22.5" customHeight="1">
      <c r="B47" s="228" t="s">
        <v>581</v>
      </c>
      <c r="C47" s="65">
        <v>5</v>
      </c>
      <c r="D47" s="66">
        <v>2.307261844183613E-2</v>
      </c>
      <c r="E47" s="66">
        <v>0.37155561772807449</v>
      </c>
      <c r="F47" s="66">
        <v>0.21452624701677855</v>
      </c>
      <c r="G47" s="67">
        <v>8.8709400000000009</v>
      </c>
      <c r="H47" s="68">
        <v>0.26792509437631101</v>
      </c>
      <c r="I47" s="68">
        <v>8.3133676187066534</v>
      </c>
      <c r="J47" s="69">
        <v>2.3950982915211982</v>
      </c>
      <c r="K47" s="70" t="s">
        <v>66</v>
      </c>
      <c r="M47" s="2"/>
      <c r="N47" s="35">
        <v>5</v>
      </c>
      <c r="X47" s="2"/>
      <c r="Z47" s="35"/>
      <c r="AA47" s="35"/>
      <c r="AB47" s="35"/>
    </row>
    <row r="48" spans="2:28" ht="22.5" customHeight="1">
      <c r="B48" s="228" t="s">
        <v>581</v>
      </c>
      <c r="C48" s="65">
        <v>6</v>
      </c>
      <c r="D48" s="66">
        <v>2.498264275062452E-2</v>
      </c>
      <c r="E48" s="66">
        <v>0.37833969166171227</v>
      </c>
      <c r="F48" s="66">
        <v>0.20669265401022022</v>
      </c>
      <c r="G48" s="67">
        <v>10.478479999999999</v>
      </c>
      <c r="H48" s="68">
        <v>0.36748311338941797</v>
      </c>
      <c r="I48" s="68">
        <v>10.444955739334084</v>
      </c>
      <c r="J48" s="69">
        <v>2.23926050606764</v>
      </c>
      <c r="K48" s="70" t="s">
        <v>68</v>
      </c>
      <c r="M48" s="2"/>
      <c r="N48" s="35">
        <v>4</v>
      </c>
      <c r="X48" s="2"/>
      <c r="Z48" s="35"/>
      <c r="AA48" s="35"/>
      <c r="AB48" s="35"/>
    </row>
    <row r="49" spans="2:28" ht="22.5" customHeight="1">
      <c r="B49" s="228" t="s">
        <v>581</v>
      </c>
      <c r="C49" s="65">
        <v>7</v>
      </c>
      <c r="D49" s="66">
        <v>2.4610019006194077E-2</v>
      </c>
      <c r="E49" s="66">
        <v>0.39229341266347306</v>
      </c>
      <c r="F49" s="66">
        <v>0.19595339989075652</v>
      </c>
      <c r="G49" s="67">
        <v>11.44431914893617</v>
      </c>
      <c r="H49" s="68">
        <v>0.35927697423694177</v>
      </c>
      <c r="I49" s="68">
        <v>10.896683721510021</v>
      </c>
      <c r="J49" s="69">
        <v>2.1216462767176405</v>
      </c>
      <c r="K49" s="70" t="s">
        <v>69</v>
      </c>
      <c r="M49" s="2"/>
      <c r="N49" s="35">
        <v>3</v>
      </c>
      <c r="X49" s="2"/>
      <c r="Z49" s="35"/>
      <c r="AA49" s="35"/>
      <c r="AB49" s="35"/>
    </row>
    <row r="50" spans="2:28" ht="22.5" customHeight="1">
      <c r="B50" s="228" t="s">
        <v>581</v>
      </c>
      <c r="C50" s="65">
        <v>8</v>
      </c>
      <c r="D50" s="66">
        <v>2.742397396657454E-2</v>
      </c>
      <c r="E50" s="66">
        <v>0.40227276791396588</v>
      </c>
      <c r="F50" s="66">
        <v>0.18409558410039739</v>
      </c>
      <c r="G50" s="67">
        <v>12.55971739130435</v>
      </c>
      <c r="H50" s="68">
        <v>0.44837910341992054</v>
      </c>
      <c r="I50" s="68">
        <v>12.806604972082509</v>
      </c>
      <c r="J50" s="69">
        <v>2.0197658800197686</v>
      </c>
      <c r="K50" s="70" t="s">
        <v>67</v>
      </c>
      <c r="M50" s="2"/>
      <c r="N50" s="35">
        <v>2</v>
      </c>
      <c r="X50" s="2"/>
      <c r="Z50" s="35"/>
      <c r="AA50" s="35"/>
      <c r="AB50" s="35"/>
    </row>
    <row r="51" spans="2:28" ht="22.5" customHeight="1">
      <c r="B51" s="228" t="s">
        <v>581</v>
      </c>
      <c r="C51" s="65">
        <v>9</v>
      </c>
      <c r="D51" s="66">
        <v>2.6103654483794776E-2</v>
      </c>
      <c r="E51" s="66">
        <v>0.40843498535530537</v>
      </c>
      <c r="F51" s="66">
        <v>0.19774039170598778</v>
      </c>
      <c r="G51" s="67">
        <v>12.399292682926829</v>
      </c>
      <c r="H51" s="68">
        <v>0.50203549244504553</v>
      </c>
      <c r="I51" s="68">
        <v>15.313244638769362</v>
      </c>
      <c r="J51" s="69">
        <v>2.0764478681651437</v>
      </c>
      <c r="K51" s="70" t="s">
        <v>565</v>
      </c>
      <c r="M51" s="2"/>
      <c r="N51" s="35">
        <v>2</v>
      </c>
      <c r="X51" s="2"/>
      <c r="Z51" s="35"/>
      <c r="AA51" s="35"/>
      <c r="AB51" s="35"/>
    </row>
    <row r="52" spans="2:28" ht="22.5" customHeight="1">
      <c r="B52" s="228" t="s">
        <v>581</v>
      </c>
      <c r="C52" s="65">
        <v>10</v>
      </c>
      <c r="D52" s="66">
        <v>2.5707393619961945E-2</v>
      </c>
      <c r="E52" s="66">
        <v>0.40573386522209182</v>
      </c>
      <c r="F52" s="66">
        <v>0.23210774631163722</v>
      </c>
      <c r="G52" s="67">
        <v>10.605268292682926</v>
      </c>
      <c r="H52" s="68">
        <v>0.77541215175168088</v>
      </c>
      <c r="I52" s="68">
        <v>16.448326046969122</v>
      </c>
      <c r="J52" s="69">
        <v>2.2760112616877115</v>
      </c>
      <c r="K52" s="70" t="s">
        <v>558</v>
      </c>
      <c r="M52" s="2"/>
      <c r="N52" s="35">
        <v>4</v>
      </c>
      <c r="X52" s="2"/>
      <c r="Z52" s="35"/>
      <c r="AA52" s="35"/>
      <c r="AB52" s="35"/>
    </row>
    <row r="53" spans="2:28" ht="25.5" customHeight="1">
      <c r="B53" s="49" t="s">
        <v>108</v>
      </c>
      <c r="C53" s="49"/>
      <c r="D53" s="63" cm="1">
        <f t="array" aca="1" ref="D53" ca="1">(INDIRECT(ADDRESS(ROW()-1,COLUMN()))/INDIRECT(ADDRESS(ROW()-2,COLUMN())))-1</f>
        <v>-1.518028305495811E-2</v>
      </c>
      <c r="E53" s="63" cm="1">
        <f t="array" aca="1" ref="E53" ca="1">(INDIRECT(ADDRESS(ROW()-1,COLUMN()))/INDIRECT(ADDRESS(ROW()-2,COLUMN())))-1</f>
        <v>-6.6133417313989362E-3</v>
      </c>
      <c r="F53" s="63" cm="1">
        <f t="array" aca="1" ref="F53" ca="1">(INDIRECT(ADDRESS(ROW()-1,COLUMN()))/INDIRECT(ADDRESS(ROW()-2,COLUMN())))-1</f>
        <v>0.17380037689390671</v>
      </c>
      <c r="G53" s="63" cm="1">
        <f t="array" aca="1" ref="G53" ca="1">(INDIRECT(ADDRESS(ROW()-1,COLUMN()))/INDIRECT(ADDRESS(ROW()-2,COLUMN())))-1</f>
        <v>-0.14468763953884078</v>
      </c>
      <c r="H53" s="63" cm="1">
        <f t="array" aca="1" ref="H53" ca="1">(INDIRECT(ADDRESS(ROW()-1,COLUMN()))/INDIRECT(ADDRESS(ROW()-2,COLUMN())))-1</f>
        <v>0.5445365186736475</v>
      </c>
      <c r="I53" s="63" cm="1">
        <f t="array" aca="1" ref="I53" ca="1">(INDIRECT(ADDRESS(ROW()-1,COLUMN()))/INDIRECT(ADDRESS(ROW()-2,COLUMN())))-1</f>
        <v>7.4124160814750706E-2</v>
      </c>
      <c r="J53" s="63" cm="1">
        <f t="array" aca="1" ref="J53" ca="1">(INDIRECT(ADDRESS(ROW()-1,COLUMN()))/INDIRECT(ADDRESS(ROW()-2,COLUMN())))-1</f>
        <v>9.6108068294010307E-2</v>
      </c>
      <c r="K53" s="71" t="str" cm="1">
        <f t="array" ref="K53">_xlfn.IFS(N53=0,"등급유지",N53&gt;0,N53&amp;"등급 상승",N53&lt;0,N53&amp;"등급 하락")</f>
        <v>등급유지</v>
      </c>
      <c r="M53" s="323"/>
      <c r="O53" s="35" t="s">
        <v>127</v>
      </c>
      <c r="X53" s="324"/>
      <c r="Z53" s="233"/>
      <c r="AA53" s="35"/>
      <c r="AB53" s="35"/>
    </row>
    <row r="54" spans="2:28" ht="25.5" customHeight="1">
      <c r="B54" s="44"/>
      <c r="C54" s="44"/>
      <c r="D54" s="45"/>
      <c r="E54" s="45"/>
      <c r="F54" s="45"/>
      <c r="G54" s="45"/>
      <c r="H54" s="45"/>
      <c r="I54" s="45"/>
      <c r="J54" s="45"/>
      <c r="K54" s="45"/>
      <c r="M54" s="323"/>
      <c r="N54" s="2"/>
      <c r="O54" s="2"/>
      <c r="X54" s="324"/>
      <c r="Z54" s="233"/>
      <c r="AA54" s="35"/>
      <c r="AB54" s="35"/>
    </row>
    <row r="55" spans="2:28" ht="18" customHeight="1">
      <c r="B55" s="48" t="s">
        <v>134</v>
      </c>
      <c r="C55" s="48"/>
      <c r="D55" s="47"/>
      <c r="E55" s="47"/>
      <c r="F55" s="47"/>
      <c r="G55" s="47"/>
      <c r="H55" s="47"/>
      <c r="I55" s="47"/>
      <c r="J55" s="47"/>
      <c r="K55" s="47"/>
      <c r="M55" s="323"/>
      <c r="X55" s="324"/>
      <c r="Z55" s="233"/>
      <c r="AA55" s="35"/>
      <c r="AB55" s="35"/>
    </row>
    <row r="56" spans="2:28" ht="21" customHeight="1">
      <c r="B56" s="44"/>
      <c r="C56" s="44"/>
      <c r="D56" s="45"/>
      <c r="E56" s="45"/>
      <c r="F56" s="45"/>
      <c r="G56" s="45"/>
      <c r="H56" s="45"/>
      <c r="I56" s="45"/>
      <c r="J56" s="45"/>
      <c r="K56" s="45"/>
      <c r="M56" s="323"/>
      <c r="X56" s="324"/>
      <c r="Z56" s="233"/>
      <c r="AA56" s="35"/>
      <c r="AB56" s="35"/>
    </row>
    <row r="57" spans="2:28" ht="25.5" customHeight="1">
      <c r="B57" s="44"/>
      <c r="C57" s="44"/>
      <c r="D57" s="45"/>
      <c r="E57" s="45"/>
      <c r="F57" s="45"/>
      <c r="G57" s="45"/>
      <c r="H57" s="45"/>
      <c r="I57" s="45"/>
      <c r="J57" s="45"/>
      <c r="K57" s="45"/>
      <c r="M57" s="323"/>
      <c r="N57" s="324"/>
      <c r="P57" s="233"/>
      <c r="AA57" s="36"/>
    </row>
    <row r="58" spans="2:28" ht="25.5" customHeight="1">
      <c r="B58" s="44"/>
      <c r="C58" s="44"/>
      <c r="D58" s="45"/>
      <c r="M58" s="323"/>
      <c r="N58" s="324"/>
      <c r="P58" s="233"/>
      <c r="AA58" s="36"/>
    </row>
    <row r="59" spans="2:28" ht="25.5" customHeight="1">
      <c r="B59" s="44"/>
      <c r="C59" s="44"/>
      <c r="D59" s="45"/>
      <c r="M59" s="323"/>
      <c r="N59" s="324"/>
      <c r="P59" s="233"/>
      <c r="AA59" s="36"/>
    </row>
    <row r="60" spans="2:28" ht="25.5" customHeight="1">
      <c r="B60" s="44"/>
      <c r="C60" s="44"/>
      <c r="D60" s="45"/>
      <c r="M60" s="323"/>
      <c r="N60" s="324"/>
      <c r="P60" s="233"/>
      <c r="AA60" s="36"/>
    </row>
    <row r="61" spans="2:28" ht="25.5" customHeight="1">
      <c r="B61" s="44"/>
      <c r="C61" s="44"/>
      <c r="D61" s="45"/>
      <c r="M61" s="323"/>
      <c r="N61" s="324"/>
      <c r="P61" s="233"/>
      <c r="AA61" s="36"/>
    </row>
    <row r="62" spans="2:28" ht="25.5" customHeight="1">
      <c r="B62" s="44"/>
      <c r="C62" s="44"/>
      <c r="D62" s="45"/>
      <c r="M62" s="323"/>
      <c r="N62" s="324"/>
      <c r="P62" s="233"/>
      <c r="AA62" s="36"/>
    </row>
    <row r="63" spans="2:28" ht="25.5" customHeight="1">
      <c r="B63" s="44"/>
      <c r="C63" s="44"/>
      <c r="D63" s="45"/>
      <c r="M63" s="323"/>
      <c r="N63" s="324"/>
      <c r="P63" s="233"/>
      <c r="AA63" s="36"/>
    </row>
    <row r="64" spans="2:28" ht="25.5" customHeight="1">
      <c r="B64" s="44"/>
      <c r="C64" s="44"/>
      <c r="D64" s="45"/>
      <c r="E64" s="45"/>
      <c r="F64" s="45"/>
      <c r="G64" s="45"/>
      <c r="H64" s="45"/>
      <c r="I64" s="45"/>
      <c r="J64" s="45"/>
      <c r="K64" s="45"/>
      <c r="M64" s="323"/>
      <c r="N64" s="324"/>
      <c r="P64" s="233"/>
      <c r="AA64" s="36"/>
    </row>
    <row r="65" spans="2:27" ht="25.5" customHeight="1">
      <c r="B65" s="44"/>
      <c r="C65" s="44"/>
      <c r="D65" s="45"/>
      <c r="E65" s="45"/>
      <c r="F65" s="45"/>
      <c r="G65" s="45"/>
      <c r="H65" s="45"/>
      <c r="I65" s="45"/>
      <c r="J65" s="45"/>
      <c r="K65" s="45"/>
      <c r="M65" s="323"/>
      <c r="N65" s="324"/>
      <c r="P65" s="233"/>
      <c r="AA65" s="36"/>
    </row>
    <row r="66" spans="2:27" ht="25.5" customHeight="1" thickBot="1">
      <c r="B66" s="212" t="s">
        <v>92</v>
      </c>
      <c r="C66" s="213" t="s">
        <v>125</v>
      </c>
      <c r="D66" s="213" t="s">
        <v>121</v>
      </c>
      <c r="E66" s="213" t="s">
        <v>123</v>
      </c>
      <c r="F66" s="213" t="s">
        <v>120</v>
      </c>
      <c r="G66" s="213" t="s">
        <v>119</v>
      </c>
      <c r="H66" s="213" t="s">
        <v>124</v>
      </c>
      <c r="I66" s="213" t="s">
        <v>122</v>
      </c>
      <c r="J66" s="213" t="s">
        <v>248</v>
      </c>
      <c r="K66" s="214" t="s">
        <v>178</v>
      </c>
      <c r="M66" s="325">
        <v>1</v>
      </c>
      <c r="N66" s="326">
        <v>2</v>
      </c>
      <c r="O66" s="326">
        <v>3</v>
      </c>
      <c r="P66" s="325">
        <v>4</v>
      </c>
      <c r="Q66" s="326">
        <v>5</v>
      </c>
      <c r="R66" s="326">
        <v>6</v>
      </c>
      <c r="S66" s="325">
        <v>7</v>
      </c>
      <c r="T66" s="326">
        <v>8</v>
      </c>
      <c r="U66" s="326"/>
      <c r="V66" s="326"/>
      <c r="W66" s="326"/>
      <c r="X66" s="326"/>
      <c r="AA66" s="36"/>
    </row>
    <row r="67" spans="2:27" ht="25.5" customHeight="1" thickTop="1">
      <c r="B67" s="217" t="s">
        <v>110</v>
      </c>
      <c r="C67" s="218" t="s">
        <v>66</v>
      </c>
      <c r="D67" s="219" t="s">
        <v>68</v>
      </c>
      <c r="E67" s="219" t="s">
        <v>68</v>
      </c>
      <c r="F67" s="219" t="s">
        <v>68</v>
      </c>
      <c r="G67" s="219" t="s">
        <v>69</v>
      </c>
      <c r="H67" s="219" t="s">
        <v>69</v>
      </c>
      <c r="I67" s="219" t="s">
        <v>67</v>
      </c>
      <c r="J67" s="219" t="s">
        <v>67</v>
      </c>
      <c r="K67" s="219" t="s">
        <v>178</v>
      </c>
      <c r="M67" s="325" t="s">
        <v>125</v>
      </c>
      <c r="N67" s="325" t="s">
        <v>121</v>
      </c>
      <c r="O67" s="325" t="s">
        <v>123</v>
      </c>
      <c r="P67" s="325" t="s">
        <v>120</v>
      </c>
      <c r="Q67" s="325" t="s">
        <v>119</v>
      </c>
      <c r="R67" s="325" t="s">
        <v>124</v>
      </c>
      <c r="S67" s="325" t="s">
        <v>122</v>
      </c>
      <c r="T67" s="325" t="s">
        <v>248</v>
      </c>
      <c r="U67" s="325"/>
      <c r="V67" s="325"/>
      <c r="W67" s="325"/>
      <c r="X67" s="325"/>
      <c r="AA67" s="36"/>
    </row>
    <row r="68" spans="2:27" ht="25.5" customHeight="1">
      <c r="B68" s="215" t="s">
        <v>95</v>
      </c>
      <c r="C68" s="205" t="s">
        <v>383</v>
      </c>
      <c r="D68" s="205" t="s">
        <v>566</v>
      </c>
      <c r="E68" s="205" t="s">
        <v>383</v>
      </c>
      <c r="F68" s="205" t="s">
        <v>382</v>
      </c>
      <c r="G68" s="205" t="s">
        <v>382</v>
      </c>
      <c r="H68" s="205" t="s">
        <v>382</v>
      </c>
      <c r="I68" s="205" t="s">
        <v>567</v>
      </c>
      <c r="J68" s="205" t="s">
        <v>382</v>
      </c>
      <c r="K68" s="216" t="s">
        <v>178</v>
      </c>
      <c r="M68" s="327"/>
      <c r="N68" s="327"/>
      <c r="O68" s="327"/>
      <c r="P68" s="327"/>
      <c r="Q68" s="327"/>
      <c r="R68" s="327"/>
      <c r="S68" s="327"/>
      <c r="T68" s="327"/>
      <c r="U68" s="327"/>
      <c r="V68" s="327"/>
      <c r="W68" s="327"/>
      <c r="X68" s="327"/>
      <c r="AA68" s="36"/>
    </row>
    <row r="69" spans="2:27" ht="25.5" customHeight="1">
      <c r="B69" s="170" t="s">
        <v>96</v>
      </c>
      <c r="C69" s="172" t="s">
        <v>414</v>
      </c>
      <c r="D69" s="172" t="s">
        <v>568</v>
      </c>
      <c r="E69" s="172" t="s">
        <v>382</v>
      </c>
      <c r="F69" s="172" t="s">
        <v>569</v>
      </c>
      <c r="G69" s="172" t="s">
        <v>567</v>
      </c>
      <c r="H69" s="172" t="s">
        <v>414</v>
      </c>
      <c r="I69" s="172" t="s">
        <v>382</v>
      </c>
      <c r="J69" s="172" t="s">
        <v>382</v>
      </c>
      <c r="K69" s="173" t="s">
        <v>178</v>
      </c>
      <c r="M69" s="327">
        <v>0.14285714285714285</v>
      </c>
      <c r="N69" s="327">
        <v>0.23529411764705882</v>
      </c>
      <c r="O69" s="327">
        <v>0.14285714285714285</v>
      </c>
      <c r="P69" s="327">
        <v>0</v>
      </c>
      <c r="Q69" s="327">
        <v>0</v>
      </c>
      <c r="R69" s="327">
        <v>0</v>
      </c>
      <c r="S69" s="327">
        <v>8.3333333333333329E-2</v>
      </c>
      <c r="T69" s="327">
        <v>0</v>
      </c>
      <c r="U69" s="327"/>
      <c r="V69" s="327"/>
      <c r="W69" s="327"/>
      <c r="X69" s="327"/>
      <c r="AA69" s="36"/>
    </row>
    <row r="70" spans="2:27" ht="25.5" customHeight="1">
      <c r="B70" s="169" t="s">
        <v>97</v>
      </c>
      <c r="C70" s="172" t="s">
        <v>414</v>
      </c>
      <c r="D70" s="172" t="s">
        <v>570</v>
      </c>
      <c r="E70" s="172" t="s">
        <v>384</v>
      </c>
      <c r="F70" s="172" t="s">
        <v>569</v>
      </c>
      <c r="G70" s="172" t="s">
        <v>571</v>
      </c>
      <c r="H70" s="172" t="s">
        <v>383</v>
      </c>
      <c r="I70" s="172" t="s">
        <v>572</v>
      </c>
      <c r="J70" s="172" t="s">
        <v>382</v>
      </c>
      <c r="K70" s="173" t="s">
        <v>178</v>
      </c>
      <c r="M70" s="327">
        <v>0.2857142857142857</v>
      </c>
      <c r="N70" s="327">
        <v>5.8823529411764705E-2</v>
      </c>
      <c r="O70" s="327">
        <v>0</v>
      </c>
      <c r="P70" s="327">
        <v>0.2</v>
      </c>
      <c r="Q70" s="327">
        <v>7.6923076923076927E-2</v>
      </c>
      <c r="R70" s="327">
        <v>0.2857142857142857</v>
      </c>
      <c r="S70" s="327">
        <v>0</v>
      </c>
      <c r="T70" s="327">
        <v>0</v>
      </c>
      <c r="U70" s="327"/>
      <c r="V70" s="327"/>
      <c r="W70" s="327"/>
      <c r="X70" s="327"/>
      <c r="AA70" s="36"/>
    </row>
    <row r="71" spans="2:27" ht="25.5" customHeight="1">
      <c r="B71" s="169" t="s">
        <v>100</v>
      </c>
      <c r="C71" s="172" t="s">
        <v>414</v>
      </c>
      <c r="D71" s="172" t="s">
        <v>573</v>
      </c>
      <c r="E71" s="172" t="s">
        <v>384</v>
      </c>
      <c r="F71" s="172" t="s">
        <v>574</v>
      </c>
      <c r="G71" s="172" t="s">
        <v>575</v>
      </c>
      <c r="H71" s="172" t="s">
        <v>414</v>
      </c>
      <c r="I71" s="172" t="s">
        <v>567</v>
      </c>
      <c r="J71" s="172" t="s">
        <v>576</v>
      </c>
      <c r="K71" s="173" t="s">
        <v>178</v>
      </c>
      <c r="M71" s="327">
        <v>0.2857142857142857</v>
      </c>
      <c r="N71" s="327">
        <v>0.41176470588235292</v>
      </c>
      <c r="O71" s="327">
        <v>0.42857142857142855</v>
      </c>
      <c r="P71" s="327">
        <v>0.2</v>
      </c>
      <c r="Q71" s="327">
        <v>0.38461538461538464</v>
      </c>
      <c r="R71" s="327">
        <v>0.14285714285714285</v>
      </c>
      <c r="S71" s="327">
        <v>0.25</v>
      </c>
      <c r="T71" s="327">
        <v>0</v>
      </c>
      <c r="U71" s="327"/>
      <c r="V71" s="327"/>
      <c r="W71" s="327"/>
      <c r="X71" s="327"/>
      <c r="AA71" s="36"/>
    </row>
    <row r="72" spans="2:27" ht="25.5" customHeight="1">
      <c r="B72" s="174" t="s">
        <v>98</v>
      </c>
      <c r="C72" s="172" t="s">
        <v>382</v>
      </c>
      <c r="D72" s="172" t="s">
        <v>577</v>
      </c>
      <c r="E72" s="172" t="s">
        <v>382</v>
      </c>
      <c r="F72" s="172" t="s">
        <v>569</v>
      </c>
      <c r="G72" s="172" t="s">
        <v>567</v>
      </c>
      <c r="H72" s="172" t="s">
        <v>414</v>
      </c>
      <c r="I72" s="172" t="s">
        <v>578</v>
      </c>
      <c r="J72" s="172" t="s">
        <v>415</v>
      </c>
      <c r="K72" s="173" t="s">
        <v>178</v>
      </c>
      <c r="M72" s="327">
        <v>0.2857142857142857</v>
      </c>
      <c r="N72" s="327">
        <v>0.17647058823529413</v>
      </c>
      <c r="O72" s="327">
        <v>0.42857142857142855</v>
      </c>
      <c r="P72" s="327">
        <v>0.26666666666666666</v>
      </c>
      <c r="Q72" s="327">
        <v>0.15384615384615385</v>
      </c>
      <c r="R72" s="327">
        <v>0.2857142857142857</v>
      </c>
      <c r="S72" s="327">
        <v>8.3333333333333329E-2</v>
      </c>
      <c r="T72" s="327">
        <v>0.6</v>
      </c>
      <c r="U72" s="327"/>
      <c r="V72" s="327"/>
      <c r="W72" s="327"/>
      <c r="X72" s="327"/>
      <c r="AA72" s="36"/>
    </row>
    <row r="73" spans="2:27" ht="25.5" customHeight="1">
      <c r="B73" s="175" t="s">
        <v>99</v>
      </c>
      <c r="C73" s="176" t="s">
        <v>382</v>
      </c>
      <c r="D73" s="176" t="s">
        <v>382</v>
      </c>
      <c r="E73" s="176" t="s">
        <v>382</v>
      </c>
      <c r="F73" s="176" t="s">
        <v>579</v>
      </c>
      <c r="G73" s="176" t="s">
        <v>580</v>
      </c>
      <c r="H73" s="176" t="s">
        <v>382</v>
      </c>
      <c r="I73" s="176" t="s">
        <v>572</v>
      </c>
      <c r="J73" s="176" t="s">
        <v>382</v>
      </c>
      <c r="K73" s="177" t="s">
        <v>178</v>
      </c>
      <c r="M73" s="327">
        <v>0</v>
      </c>
      <c r="N73" s="327">
        <v>0.11764705882352941</v>
      </c>
      <c r="O73" s="327">
        <v>0</v>
      </c>
      <c r="P73" s="327">
        <v>0.2</v>
      </c>
      <c r="Q73" s="327">
        <v>7.6923076923076927E-2</v>
      </c>
      <c r="R73" s="327">
        <v>0.2857142857142857</v>
      </c>
      <c r="S73" s="327">
        <v>0.33333333333333331</v>
      </c>
      <c r="T73" s="327">
        <v>0.4</v>
      </c>
      <c r="U73" s="327"/>
      <c r="V73" s="327"/>
      <c r="W73" s="327"/>
      <c r="X73" s="327"/>
      <c r="AA73" s="36"/>
    </row>
    <row r="74" spans="2:27" ht="15.75" customHeight="1">
      <c r="B74" s="44"/>
      <c r="C74" s="44"/>
      <c r="D74" s="45"/>
      <c r="E74" s="45"/>
      <c r="F74" s="45"/>
      <c r="G74" s="45"/>
      <c r="H74" s="45"/>
      <c r="I74" s="45"/>
      <c r="J74" s="45"/>
      <c r="K74" s="45"/>
      <c r="M74" s="322">
        <v>0</v>
      </c>
      <c r="N74" s="322">
        <v>0</v>
      </c>
      <c r="O74" s="322">
        <v>0</v>
      </c>
      <c r="P74" s="322">
        <v>0.13333333333333333</v>
      </c>
      <c r="Q74" s="322">
        <v>0.23076923076923078</v>
      </c>
      <c r="R74" s="322">
        <v>0</v>
      </c>
      <c r="S74" s="322">
        <v>0.25</v>
      </c>
      <c r="T74" s="322">
        <v>0</v>
      </c>
      <c r="AA74" s="36"/>
    </row>
    <row r="75" spans="2:27" ht="17.25" customHeight="1">
      <c r="B75" s="48" t="s">
        <v>135</v>
      </c>
      <c r="C75" s="48"/>
      <c r="D75" s="47"/>
      <c r="E75" s="47"/>
      <c r="F75" s="47"/>
      <c r="G75" s="47"/>
      <c r="H75" s="47"/>
      <c r="I75" s="47"/>
      <c r="J75" s="47"/>
      <c r="K75" s="47"/>
      <c r="M75" s="327"/>
      <c r="N75" s="331"/>
      <c r="O75" s="322"/>
      <c r="P75" s="332"/>
      <c r="Q75" s="322"/>
      <c r="R75" s="322"/>
      <c r="S75" s="322"/>
      <c r="T75" s="322"/>
      <c r="AA75" s="36"/>
    </row>
    <row r="76" spans="2:27" ht="30.75" customHeight="1">
      <c r="B76" s="52" t="s">
        <v>75</v>
      </c>
      <c r="C76" s="52" t="s">
        <v>102</v>
      </c>
      <c r="D76" s="52" t="s">
        <v>103</v>
      </c>
      <c r="E76" s="52" t="s">
        <v>104</v>
      </c>
      <c r="F76" s="52" t="s">
        <v>105</v>
      </c>
      <c r="G76" s="52" t="s">
        <v>106</v>
      </c>
      <c r="H76" s="52" t="s">
        <v>6</v>
      </c>
      <c r="I76" s="52" t="s">
        <v>7</v>
      </c>
      <c r="J76" s="52" t="s">
        <v>107</v>
      </c>
      <c r="K76" s="52" t="s">
        <v>109</v>
      </c>
      <c r="M76" s="323"/>
      <c r="N76" s="324"/>
      <c r="P76" s="233"/>
      <c r="AA76" s="36"/>
    </row>
    <row r="77" spans="2:27" ht="20.25" customHeight="1">
      <c r="B77" s="34" t="s">
        <v>125</v>
      </c>
      <c r="C77" s="62">
        <v>1</v>
      </c>
      <c r="D77" s="83">
        <v>1.6642513768987902E-2</v>
      </c>
      <c r="E77" s="83">
        <v>0.53101912891647107</v>
      </c>
      <c r="F77" s="83">
        <v>0.21697934074999026</v>
      </c>
      <c r="G77" s="84">
        <v>14.77</v>
      </c>
      <c r="H77" s="85">
        <v>1.6661699593957524</v>
      </c>
      <c r="I77" s="85">
        <v>38.20873525753958</v>
      </c>
      <c r="J77" s="86">
        <v>1.8344347426512992</v>
      </c>
      <c r="K77" s="70"/>
      <c r="M77" s="323"/>
      <c r="N77" s="328"/>
      <c r="P77" s="233"/>
      <c r="AA77" s="36"/>
    </row>
    <row r="78" spans="2:27" ht="20.25" customHeight="1">
      <c r="B78" s="34" t="s">
        <v>125</v>
      </c>
      <c r="C78" s="62">
        <v>2</v>
      </c>
      <c r="D78" s="83">
        <v>3.9163891088533923E-2</v>
      </c>
      <c r="E78" s="83">
        <v>0.42296765265529618</v>
      </c>
      <c r="F78" s="83">
        <v>0.17118691326929239</v>
      </c>
      <c r="G78" s="84">
        <v>10.704599999999999</v>
      </c>
      <c r="H78" s="85">
        <v>4.8458269466680234E-2</v>
      </c>
      <c r="I78" s="85">
        <v>10.702816449540775</v>
      </c>
      <c r="J78" s="86">
        <v>2.1697831329219825</v>
      </c>
      <c r="K78" s="70"/>
      <c r="M78" s="323"/>
      <c r="N78" s="328"/>
      <c r="P78" s="233"/>
      <c r="AA78" s="36"/>
    </row>
    <row r="79" spans="2:27" ht="20.25" customHeight="1">
      <c r="B79" s="34" t="s">
        <v>125</v>
      </c>
      <c r="C79" s="62">
        <v>3</v>
      </c>
      <c r="D79" s="83">
        <v>2.8635995510123479E-2</v>
      </c>
      <c r="E79" s="83">
        <v>0.39513523431570707</v>
      </c>
      <c r="F79" s="83">
        <v>0.18060858018077833</v>
      </c>
      <c r="G79" s="84">
        <v>10.0374</v>
      </c>
      <c r="H79" s="85">
        <v>8.8418038600250482E-3</v>
      </c>
      <c r="I79" s="85">
        <v>11.806755421086782</v>
      </c>
      <c r="J79" s="86">
        <v>2.2395280597360121</v>
      </c>
      <c r="K79" s="70"/>
      <c r="M79" s="323"/>
      <c r="N79" s="328"/>
      <c r="P79" s="233"/>
      <c r="AA79" s="36"/>
    </row>
    <row r="80" spans="2:27" ht="20.25" customHeight="1">
      <c r="B80" s="34" t="s">
        <v>125</v>
      </c>
      <c r="C80" s="62">
        <v>4</v>
      </c>
      <c r="D80" s="83">
        <v>2.6216072373387755E-2</v>
      </c>
      <c r="E80" s="83">
        <v>0.38070898698312355</v>
      </c>
      <c r="F80" s="83">
        <v>0.18606917264493797</v>
      </c>
      <c r="G80" s="84">
        <v>10.698400000000001</v>
      </c>
      <c r="H80" s="85">
        <v>3.73858092515447E-3</v>
      </c>
      <c r="I80" s="85">
        <v>16.131976692041537</v>
      </c>
      <c r="J80" s="86">
        <v>2.1911372212933236</v>
      </c>
      <c r="K80" s="70"/>
      <c r="M80" s="323"/>
      <c r="N80" s="328"/>
      <c r="P80" s="233"/>
      <c r="AA80" s="36"/>
    </row>
    <row r="81" spans="2:27" ht="20.25" customHeight="1">
      <c r="B81" s="34" t="s">
        <v>125</v>
      </c>
      <c r="C81" s="62">
        <v>5</v>
      </c>
      <c r="D81" s="83">
        <v>2.5558678225801362E-2</v>
      </c>
      <c r="E81" s="83">
        <v>0.37302126115904316</v>
      </c>
      <c r="F81" s="83">
        <v>0.17915927193331729</v>
      </c>
      <c r="G81" s="84">
        <v>11.449249999999999</v>
      </c>
      <c r="H81" s="85">
        <v>1.2364338987806577E-2</v>
      </c>
      <c r="I81" s="85">
        <v>14.614648683587374</v>
      </c>
      <c r="J81" s="86">
        <v>2.2098436035075046</v>
      </c>
      <c r="K81" s="70"/>
      <c r="M81" s="323"/>
      <c r="N81" s="328"/>
      <c r="P81" s="233"/>
      <c r="AA81" s="36"/>
    </row>
    <row r="82" spans="2:27" ht="20.25" customHeight="1">
      <c r="B82" s="34" t="s">
        <v>125</v>
      </c>
      <c r="C82" s="62">
        <v>6</v>
      </c>
      <c r="D82" s="83">
        <v>3.0987620821149312E-2</v>
      </c>
      <c r="E82" s="83">
        <v>0.37317442044951721</v>
      </c>
      <c r="F82" s="83">
        <v>0.17366634765742006</v>
      </c>
      <c r="G82" s="84">
        <v>12.821250000000001</v>
      </c>
      <c r="H82" s="85">
        <v>1.6934797431245249E-2</v>
      </c>
      <c r="I82" s="85">
        <v>17.138015000420193</v>
      </c>
      <c r="J82" s="86">
        <v>2.0786671504568361</v>
      </c>
      <c r="K82" s="70"/>
      <c r="M82" s="323"/>
      <c r="N82" s="328"/>
      <c r="P82" s="233"/>
      <c r="AA82" s="36"/>
    </row>
    <row r="83" spans="2:27" ht="20.25" customHeight="1">
      <c r="B83" s="34" t="s">
        <v>125</v>
      </c>
      <c r="C83" s="62">
        <v>7</v>
      </c>
      <c r="D83" s="83">
        <v>2.7931182465601282E-2</v>
      </c>
      <c r="E83" s="83">
        <v>0.39031026288162823</v>
      </c>
      <c r="F83" s="83">
        <v>0.17215203059937237</v>
      </c>
      <c r="G83" s="84">
        <v>12.806666666666667</v>
      </c>
      <c r="H83" s="85">
        <v>1.0629949404098324E-2</v>
      </c>
      <c r="I83" s="85">
        <v>13.712634731286839</v>
      </c>
      <c r="J83" s="86">
        <v>2.0977695464056056</v>
      </c>
      <c r="K83" s="70"/>
      <c r="M83" s="323"/>
      <c r="N83" s="328"/>
      <c r="P83" s="233"/>
      <c r="AA83" s="36"/>
    </row>
    <row r="84" spans="2:27" ht="20.25" customHeight="1">
      <c r="B84" s="34" t="s">
        <v>125</v>
      </c>
      <c r="C84" s="62">
        <v>8</v>
      </c>
      <c r="D84" s="83">
        <v>3.4359438059523455E-2</v>
      </c>
      <c r="E84" s="83">
        <v>0.39275503019231184</v>
      </c>
      <c r="F84" s="83">
        <v>0.16504969357382512</v>
      </c>
      <c r="G84" s="84">
        <v>13.424666666666667</v>
      </c>
      <c r="H84" s="85">
        <v>2.8817056931265846E-2</v>
      </c>
      <c r="I84" s="85">
        <v>13.407135737271433</v>
      </c>
      <c r="J84" s="86">
        <v>2.0196451968440923</v>
      </c>
      <c r="K84" s="70"/>
      <c r="M84" s="323"/>
      <c r="N84" s="328"/>
      <c r="P84" s="233"/>
      <c r="AA84" s="36"/>
    </row>
    <row r="85" spans="2:27" ht="20.25" customHeight="1">
      <c r="B85" s="34" t="s">
        <v>125</v>
      </c>
      <c r="C85" s="62">
        <v>9</v>
      </c>
      <c r="D85" s="83">
        <v>3.5654806369417431E-2</v>
      </c>
      <c r="E85" s="83">
        <v>0.39225240318831722</v>
      </c>
      <c r="F85" s="83">
        <v>0.17191253981562316</v>
      </c>
      <c r="G85" s="84">
        <v>12.943333333333335</v>
      </c>
      <c r="H85" s="85">
        <v>1.9215261529317046E-2</v>
      </c>
      <c r="I85" s="85">
        <v>14.155242659930224</v>
      </c>
      <c r="J85" s="86">
        <v>2.0796996245039887</v>
      </c>
      <c r="K85" s="70"/>
      <c r="M85" s="323"/>
      <c r="N85" s="324"/>
      <c r="P85" s="233"/>
      <c r="AA85" s="36"/>
    </row>
    <row r="86" spans="2:27" ht="20.25" customHeight="1">
      <c r="B86" s="34" t="s">
        <v>125</v>
      </c>
      <c r="C86" s="62">
        <v>10</v>
      </c>
      <c r="D86" s="83">
        <v>2.9818034696753887E-2</v>
      </c>
      <c r="E86" s="83">
        <v>0.38790304789879715</v>
      </c>
      <c r="F86" s="83">
        <v>0.20519779835416646</v>
      </c>
      <c r="G86" s="84">
        <v>11.098333333333334</v>
      </c>
      <c r="H86" s="85">
        <v>4.1353848922645396E-2</v>
      </c>
      <c r="I86" s="85">
        <v>12.778339317097426</v>
      </c>
      <c r="J86" s="86">
        <v>2.2412321799603645</v>
      </c>
      <c r="K86" s="70" t="s">
        <v>66</v>
      </c>
      <c r="M86" s="323"/>
      <c r="N86" s="324"/>
      <c r="P86" s="233"/>
      <c r="AA86" s="36"/>
    </row>
    <row r="87" spans="2:27" ht="20.25" customHeight="1">
      <c r="B87" s="34" t="s">
        <v>121</v>
      </c>
      <c r="C87" s="62">
        <v>1</v>
      </c>
      <c r="D87" s="83">
        <v>2.0329760043394245E-2</v>
      </c>
      <c r="E87" s="83">
        <v>0.58066909837381764</v>
      </c>
      <c r="F87" s="83">
        <v>0.24753228571718422</v>
      </c>
      <c r="G87" s="84">
        <v>12.664125000000002</v>
      </c>
      <c r="H87" s="85">
        <v>1.494497206849053</v>
      </c>
      <c r="I87" s="85">
        <v>15.905013320572372</v>
      </c>
      <c r="J87" s="86">
        <v>2.0734096538202773</v>
      </c>
      <c r="K87" s="70"/>
      <c r="M87" s="323"/>
      <c r="N87" s="324"/>
      <c r="P87" s="233"/>
      <c r="AA87" s="36"/>
    </row>
    <row r="88" spans="2:27" ht="20.25" customHeight="1">
      <c r="B88" s="34" t="s">
        <v>121</v>
      </c>
      <c r="C88" s="62">
        <v>2</v>
      </c>
      <c r="D88" s="83">
        <v>5.9102662821113712E-2</v>
      </c>
      <c r="E88" s="83">
        <v>0.40072031464827657</v>
      </c>
      <c r="F88" s="83">
        <v>0.1878813917391513</v>
      </c>
      <c r="G88" s="84">
        <v>8.6687142857142856</v>
      </c>
      <c r="H88" s="85">
        <v>6.9102269131686225E-2</v>
      </c>
      <c r="I88" s="85">
        <v>5.3541461860550958</v>
      </c>
      <c r="J88" s="86">
        <v>2.4483080069603402</v>
      </c>
      <c r="K88" s="70"/>
      <c r="M88" s="323"/>
      <c r="N88" s="324"/>
      <c r="P88" s="233"/>
      <c r="AA88" s="36"/>
    </row>
    <row r="89" spans="2:27" ht="20.25" customHeight="1">
      <c r="B89" s="34" t="s">
        <v>121</v>
      </c>
      <c r="C89" s="62">
        <v>3</v>
      </c>
      <c r="D89" s="83">
        <v>3.6207762922358722E-2</v>
      </c>
      <c r="E89" s="83">
        <v>0.37769518993293166</v>
      </c>
      <c r="F89" s="83">
        <v>0.19615797538811278</v>
      </c>
      <c r="G89" s="84">
        <v>8.1830000000000016</v>
      </c>
      <c r="H89" s="85">
        <v>1.956269878496637E-2</v>
      </c>
      <c r="I89" s="85">
        <v>5.5586011261854438</v>
      </c>
      <c r="J89" s="86">
        <v>2.5269422384999127</v>
      </c>
      <c r="K89" s="70"/>
      <c r="M89" s="323"/>
      <c r="N89" s="324"/>
      <c r="P89" s="233"/>
      <c r="AA89" s="36"/>
    </row>
    <row r="90" spans="2:27" ht="20.25" customHeight="1">
      <c r="B90" s="34" t="s">
        <v>121</v>
      </c>
      <c r="C90" s="62">
        <v>4</v>
      </c>
      <c r="D90" s="83">
        <v>3.5092512614911163E-2</v>
      </c>
      <c r="E90" s="83">
        <v>0.36176875307581663</v>
      </c>
      <c r="F90" s="83">
        <v>0.19137520197474314</v>
      </c>
      <c r="G90" s="84">
        <v>7.8070000000000004</v>
      </c>
      <c r="H90" s="85">
        <v>2.414321303297853E-2</v>
      </c>
      <c r="I90" s="85">
        <v>4.4933202033598931</v>
      </c>
      <c r="J90" s="86">
        <v>2.5957199288107793</v>
      </c>
      <c r="K90" s="70"/>
      <c r="M90" s="323"/>
      <c r="N90" s="324"/>
      <c r="P90" s="233"/>
      <c r="AA90" s="36"/>
    </row>
    <row r="91" spans="2:27" ht="20.25" customHeight="1">
      <c r="B91" s="34" t="s">
        <v>121</v>
      </c>
      <c r="C91" s="62">
        <v>5</v>
      </c>
      <c r="D91" s="83">
        <v>3.2536526999274895E-2</v>
      </c>
      <c r="E91" s="83">
        <v>0.35072025887663877</v>
      </c>
      <c r="F91" s="83">
        <v>0.1946489675777012</v>
      </c>
      <c r="G91" s="84">
        <v>8.1754285714285722</v>
      </c>
      <c r="H91" s="85">
        <v>1.2278755248553931E-2</v>
      </c>
      <c r="I91" s="85">
        <v>4.2883552705574601</v>
      </c>
      <c r="J91" s="86">
        <v>2.5180453286300168</v>
      </c>
      <c r="K91" s="70"/>
      <c r="M91" s="323"/>
      <c r="N91" s="324"/>
      <c r="P91" s="233"/>
      <c r="AA91" s="36"/>
    </row>
    <row r="92" spans="2:27" ht="20.25" customHeight="1">
      <c r="B92" s="34" t="s">
        <v>121</v>
      </c>
      <c r="C92" s="62">
        <v>6</v>
      </c>
      <c r="D92" s="83">
        <v>3.2380204662687269E-2</v>
      </c>
      <c r="E92" s="83">
        <v>0.36056940831602163</v>
      </c>
      <c r="F92" s="83">
        <v>0.1865394910983314</v>
      </c>
      <c r="G92" s="84">
        <v>9.4181250000000016</v>
      </c>
      <c r="H92" s="85">
        <v>3.046786298053596E-2</v>
      </c>
      <c r="I92" s="85">
        <v>4.2451889086213432</v>
      </c>
      <c r="J92" s="86">
        <v>2.3523954609351629</v>
      </c>
      <c r="K92" s="70"/>
      <c r="M92" s="323"/>
      <c r="N92" s="324"/>
      <c r="P92" s="233"/>
      <c r="AA92" s="36"/>
    </row>
    <row r="93" spans="2:27" ht="20.25" customHeight="1">
      <c r="B93" s="34" t="s">
        <v>121</v>
      </c>
      <c r="C93" s="62">
        <v>7</v>
      </c>
      <c r="D93" s="83">
        <v>3.1983221438661107E-2</v>
      </c>
      <c r="E93" s="83">
        <v>0.36758167898625693</v>
      </c>
      <c r="F93" s="83">
        <v>0.17709535718527428</v>
      </c>
      <c r="G93" s="84">
        <v>10.239857142857142</v>
      </c>
      <c r="H93" s="85">
        <v>1.5095069654387512E-2</v>
      </c>
      <c r="I93" s="85">
        <v>4.0937828902698934</v>
      </c>
      <c r="J93" s="86">
        <v>2.2130311715421627</v>
      </c>
      <c r="K93" s="70"/>
      <c r="M93" s="323"/>
      <c r="N93" s="324"/>
      <c r="P93" s="233"/>
      <c r="AA93" s="36"/>
    </row>
    <row r="94" spans="2:27" ht="20.25" customHeight="1">
      <c r="B94" s="34" t="s">
        <v>121</v>
      </c>
      <c r="C94" s="62">
        <v>8</v>
      </c>
      <c r="D94" s="83">
        <v>3.5598970691818374E-2</v>
      </c>
      <c r="E94" s="83">
        <v>0.36515545622734047</v>
      </c>
      <c r="F94" s="83">
        <v>0.14991412838964999</v>
      </c>
      <c r="G94" s="84">
        <v>11.058428571428569</v>
      </c>
      <c r="H94" s="85">
        <v>1.087647848050665E-2</v>
      </c>
      <c r="I94" s="85">
        <v>4.3904718132978511</v>
      </c>
      <c r="J94" s="86">
        <v>2.1046416567777162</v>
      </c>
      <c r="K94" s="70"/>
      <c r="M94" s="323"/>
      <c r="N94" s="324"/>
      <c r="P94" s="233"/>
      <c r="AA94" s="36"/>
    </row>
    <row r="95" spans="2:27" ht="20.25" customHeight="1">
      <c r="B95" s="34" t="s">
        <v>121</v>
      </c>
      <c r="C95" s="62">
        <v>9</v>
      </c>
      <c r="D95" s="83">
        <v>3.2979635388476834E-2</v>
      </c>
      <c r="E95" s="83">
        <v>0.37155069514466293</v>
      </c>
      <c r="F95" s="83">
        <v>0.1695751816980032</v>
      </c>
      <c r="G95" s="84">
        <v>10.650285714285715</v>
      </c>
      <c r="H95" s="85">
        <v>2.1647895535915302E-2</v>
      </c>
      <c r="I95" s="85">
        <v>5.368678092906995</v>
      </c>
      <c r="J95" s="86">
        <v>2.1932811006731785</v>
      </c>
      <c r="K95" s="70"/>
      <c r="M95" s="323"/>
      <c r="N95" s="324"/>
      <c r="P95" s="233"/>
      <c r="AA95" s="36"/>
    </row>
    <row r="96" spans="2:27" ht="20.25" customHeight="1">
      <c r="B96" s="34" t="s">
        <v>121</v>
      </c>
      <c r="C96" s="62">
        <v>10</v>
      </c>
      <c r="D96" s="83">
        <v>3.5721184747970001E-2</v>
      </c>
      <c r="E96" s="83">
        <v>0.3610798736690301</v>
      </c>
      <c r="F96" s="83">
        <v>0.19882716329537697</v>
      </c>
      <c r="G96" s="84">
        <v>8.8658571428571431</v>
      </c>
      <c r="H96" s="85">
        <v>2.079160655912218E-2</v>
      </c>
      <c r="I96" s="85">
        <v>4.6810817053109366</v>
      </c>
      <c r="J96" s="86">
        <v>2.452560032023392</v>
      </c>
      <c r="K96" s="70" t="s">
        <v>68</v>
      </c>
      <c r="M96" s="323"/>
      <c r="N96" s="324"/>
      <c r="P96" s="233"/>
      <c r="AA96" s="36"/>
    </row>
    <row r="97" spans="2:27" ht="20.25" customHeight="1">
      <c r="B97" s="34" t="s">
        <v>123</v>
      </c>
      <c r="C97" s="62">
        <v>1</v>
      </c>
      <c r="D97" s="83">
        <v>2.0712172912782188E-2</v>
      </c>
      <c r="E97" s="83">
        <v>0.58887835935339417</v>
      </c>
      <c r="F97" s="83">
        <v>0.25907363264877964</v>
      </c>
      <c r="G97" s="84">
        <v>15.161333333333333</v>
      </c>
      <c r="H97" s="85">
        <v>3.7485566450931942</v>
      </c>
      <c r="I97" s="85">
        <v>36.922527196779839</v>
      </c>
      <c r="J97" s="86">
        <v>2.2555093462066074</v>
      </c>
      <c r="K97" s="70"/>
      <c r="M97" s="323"/>
      <c r="N97" s="324"/>
      <c r="P97" s="233"/>
      <c r="AA97" s="36"/>
    </row>
    <row r="98" spans="2:27" ht="20.25" customHeight="1">
      <c r="B98" s="34" t="s">
        <v>123</v>
      </c>
      <c r="C98" s="62">
        <v>2</v>
      </c>
      <c r="D98" s="83">
        <v>3.8888957069170692E-2</v>
      </c>
      <c r="E98" s="83">
        <v>0.46959305040877647</v>
      </c>
      <c r="F98" s="83">
        <v>0.23031346502885411</v>
      </c>
      <c r="G98" s="84">
        <v>10.913909090909092</v>
      </c>
      <c r="H98" s="85">
        <v>1.5551235327731388</v>
      </c>
      <c r="I98" s="85">
        <v>17.779915549858497</v>
      </c>
      <c r="J98" s="86">
        <v>2.5503695962292876</v>
      </c>
      <c r="K98" s="70"/>
      <c r="M98" s="323"/>
      <c r="N98" s="324"/>
      <c r="P98" s="233"/>
      <c r="AA98" s="36"/>
    </row>
    <row r="99" spans="2:27" ht="20.25" customHeight="1">
      <c r="B99" s="34" t="s">
        <v>123</v>
      </c>
      <c r="C99" s="62">
        <v>3</v>
      </c>
      <c r="D99" s="83">
        <v>2.4812230648828447E-2</v>
      </c>
      <c r="E99" s="83">
        <v>0.40085562297552435</v>
      </c>
      <c r="F99" s="83">
        <v>0.23588544522096258</v>
      </c>
      <c r="G99" s="84">
        <v>10.178111111111111</v>
      </c>
      <c r="H99" s="85">
        <v>0.92858360160015552</v>
      </c>
      <c r="I99" s="85">
        <v>14.296405902463933</v>
      </c>
      <c r="J99" s="86">
        <v>2.769462712535776</v>
      </c>
      <c r="K99" s="70"/>
      <c r="M99" s="323"/>
      <c r="N99" s="324"/>
      <c r="P99" s="233"/>
      <c r="AA99" s="36"/>
    </row>
    <row r="100" spans="2:27" ht="20.25" customHeight="1">
      <c r="B100" s="34" t="s">
        <v>123</v>
      </c>
      <c r="C100" s="62">
        <v>4</v>
      </c>
      <c r="D100" s="83">
        <v>2.7125919932352024E-2</v>
      </c>
      <c r="E100" s="83">
        <v>0.36187196871222238</v>
      </c>
      <c r="F100" s="83">
        <v>0.22222189402366546</v>
      </c>
      <c r="G100" s="84">
        <v>9.2550000000000008</v>
      </c>
      <c r="H100" s="85">
        <v>1.0661957224187155</v>
      </c>
      <c r="I100" s="85">
        <v>9.9214873296800388</v>
      </c>
      <c r="J100" s="86">
        <v>2.8762656527788959</v>
      </c>
      <c r="K100" s="70"/>
      <c r="M100" s="323"/>
      <c r="N100" s="324"/>
      <c r="P100" s="233"/>
      <c r="AA100" s="36"/>
    </row>
    <row r="101" spans="2:27" ht="20.25" customHeight="1">
      <c r="B101" s="34" t="s">
        <v>123</v>
      </c>
      <c r="C101" s="62">
        <v>5</v>
      </c>
      <c r="D101" s="83">
        <v>2.3313569528612781E-2</v>
      </c>
      <c r="E101" s="83">
        <v>0.35302061362870368</v>
      </c>
      <c r="F101" s="83">
        <v>0.23363508742896555</v>
      </c>
      <c r="G101" s="84">
        <v>9.2591111111111122</v>
      </c>
      <c r="H101" s="85">
        <v>1.011073636651646</v>
      </c>
      <c r="I101" s="85">
        <v>9.1631382048115544</v>
      </c>
      <c r="J101" s="86">
        <v>2.8643780443110654</v>
      </c>
      <c r="K101" s="70"/>
      <c r="M101" s="323"/>
      <c r="N101" s="324"/>
      <c r="P101" s="233"/>
      <c r="AA101" s="36"/>
    </row>
    <row r="102" spans="2:27" ht="20.25" customHeight="1">
      <c r="B102" s="34" t="s">
        <v>123</v>
      </c>
      <c r="C102" s="62">
        <v>6</v>
      </c>
      <c r="D102" s="83">
        <v>2.5023731970589137E-2</v>
      </c>
      <c r="E102" s="83">
        <v>0.36941704017439181</v>
      </c>
      <c r="F102" s="83">
        <v>0.21691193543172488</v>
      </c>
      <c r="G102" s="84">
        <v>11.513111111111112</v>
      </c>
      <c r="H102" s="85">
        <v>1.3716112739973505</v>
      </c>
      <c r="I102" s="85">
        <v>12.820124943721998</v>
      </c>
      <c r="J102" s="86">
        <v>2.5336079865679157</v>
      </c>
      <c r="K102" s="70"/>
      <c r="M102" s="323"/>
      <c r="N102" s="324"/>
      <c r="P102" s="233"/>
      <c r="AA102" s="36"/>
    </row>
    <row r="103" spans="2:27" ht="20.25" customHeight="1">
      <c r="B103" s="34" t="s">
        <v>123</v>
      </c>
      <c r="C103" s="62">
        <v>7</v>
      </c>
      <c r="D103" s="83">
        <v>2.3749482685013139E-2</v>
      </c>
      <c r="E103" s="83">
        <v>0.38625187606312233</v>
      </c>
      <c r="F103" s="83">
        <v>0.198471569049817</v>
      </c>
      <c r="G103" s="84">
        <v>12.804555555555556</v>
      </c>
      <c r="H103" s="85">
        <v>1.1605267708381286</v>
      </c>
      <c r="I103" s="85">
        <v>15.748778105003346</v>
      </c>
      <c r="J103" s="86">
        <v>2.3605256361327376</v>
      </c>
      <c r="K103" s="70"/>
      <c r="M103" s="323"/>
      <c r="N103" s="324"/>
      <c r="P103" s="233"/>
      <c r="AA103" s="36"/>
    </row>
    <row r="104" spans="2:27" ht="20.25" customHeight="1">
      <c r="B104" s="34" t="s">
        <v>123</v>
      </c>
      <c r="C104" s="62">
        <v>8</v>
      </c>
      <c r="D104" s="83">
        <v>2.7719123821580257E-2</v>
      </c>
      <c r="E104" s="83">
        <v>0.40423890471704738</v>
      </c>
      <c r="F104" s="83">
        <v>0.18146853736688576</v>
      </c>
      <c r="G104" s="84">
        <v>14.453249999999999</v>
      </c>
      <c r="H104" s="85">
        <v>1.6896767673071118</v>
      </c>
      <c r="I104" s="85">
        <v>18.56995978898987</v>
      </c>
      <c r="J104" s="86">
        <v>2.2127145006611246</v>
      </c>
      <c r="K104" s="70"/>
      <c r="M104" s="323"/>
      <c r="N104" s="324"/>
      <c r="P104" s="233"/>
      <c r="AA104" s="36"/>
    </row>
    <row r="105" spans="2:27" ht="20.25" customHeight="1">
      <c r="B105" s="34" t="s">
        <v>123</v>
      </c>
      <c r="C105" s="62">
        <v>9</v>
      </c>
      <c r="D105" s="83">
        <v>2.8507661331467975E-2</v>
      </c>
      <c r="E105" s="83">
        <v>0.40150665466663804</v>
      </c>
      <c r="F105" s="83">
        <v>0.1890166514969624</v>
      </c>
      <c r="G105" s="84">
        <v>14.002571428571429</v>
      </c>
      <c r="H105" s="85">
        <v>2.0356150275410743</v>
      </c>
      <c r="I105" s="85">
        <v>19.559172124334303</v>
      </c>
      <c r="J105" s="86">
        <v>2.2571322608530298</v>
      </c>
      <c r="K105" s="70"/>
      <c r="M105" s="323"/>
      <c r="N105" s="324"/>
      <c r="P105" s="233"/>
      <c r="AA105" s="36"/>
    </row>
    <row r="106" spans="2:27" ht="20.25" customHeight="1">
      <c r="B106" s="34" t="s">
        <v>123</v>
      </c>
      <c r="C106" s="62">
        <v>10</v>
      </c>
      <c r="D106" s="83">
        <v>2.9491516065254481E-2</v>
      </c>
      <c r="E106" s="83">
        <v>0.41020992190324745</v>
      </c>
      <c r="F106" s="83">
        <v>0.23510665348512863</v>
      </c>
      <c r="G106" s="84">
        <v>12.408428571428571</v>
      </c>
      <c r="H106" s="85">
        <v>2.8919876123435202</v>
      </c>
      <c r="I106" s="85">
        <v>25.198763622231731</v>
      </c>
      <c r="J106" s="86">
        <v>2.5121765139617329</v>
      </c>
      <c r="K106" s="70" t="s">
        <v>68</v>
      </c>
      <c r="M106" s="323"/>
      <c r="N106" s="324"/>
      <c r="P106" s="233"/>
      <c r="AA106" s="36"/>
    </row>
    <row r="107" spans="2:27" ht="20.25" customHeight="1">
      <c r="B107" s="34" t="s">
        <v>120</v>
      </c>
      <c r="C107" s="62">
        <v>1</v>
      </c>
      <c r="D107" s="83">
        <v>2.2812138806905802E-2</v>
      </c>
      <c r="E107" s="83">
        <v>0.53215597368201206</v>
      </c>
      <c r="F107" s="83">
        <v>0.19386150131918689</v>
      </c>
      <c r="G107" s="84">
        <v>8.3680000000000003</v>
      </c>
      <c r="H107" s="85">
        <v>0.62685754917581393</v>
      </c>
      <c r="I107" s="85">
        <v>19.595102648310629</v>
      </c>
      <c r="J107" s="86">
        <v>1.7858785962627228</v>
      </c>
      <c r="K107" s="70"/>
      <c r="M107" s="323"/>
      <c r="N107" s="324"/>
      <c r="P107" s="233"/>
      <c r="AA107" s="36"/>
    </row>
    <row r="108" spans="2:27" ht="20.25" customHeight="1">
      <c r="B108" s="34" t="s">
        <v>120</v>
      </c>
      <c r="C108" s="62">
        <v>2</v>
      </c>
      <c r="D108" s="83">
        <v>9.8858191065933181E-3</v>
      </c>
      <c r="E108" s="83">
        <v>0.48821479540686064</v>
      </c>
      <c r="F108" s="83">
        <v>0.18865467677647885</v>
      </c>
      <c r="G108" s="84">
        <v>6.8458571428571426</v>
      </c>
      <c r="H108" s="85">
        <v>0.52492448006946058</v>
      </c>
      <c r="I108" s="85">
        <v>17.351140086659623</v>
      </c>
      <c r="J108" s="86">
        <v>1.9031000829217117</v>
      </c>
      <c r="K108" s="70"/>
      <c r="M108" s="323"/>
      <c r="N108" s="324"/>
      <c r="P108" s="233"/>
      <c r="AA108" s="36"/>
    </row>
    <row r="109" spans="2:27" ht="20.25" customHeight="1">
      <c r="B109" s="34" t="s">
        <v>120</v>
      </c>
      <c r="C109" s="62">
        <v>3</v>
      </c>
      <c r="D109" s="83">
        <v>2.0952371003995506E-2</v>
      </c>
      <c r="E109" s="83">
        <v>0.37266534309875943</v>
      </c>
      <c r="F109" s="83">
        <v>0.1495802323939211</v>
      </c>
      <c r="G109" s="84">
        <v>4.5358571428571421</v>
      </c>
      <c r="H109" s="85">
        <v>2.3201011007255655E-2</v>
      </c>
      <c r="I109" s="85">
        <v>4.0634913564136328</v>
      </c>
      <c r="J109" s="86">
        <v>2.2403658680477765</v>
      </c>
      <c r="K109" s="70"/>
      <c r="M109" s="323"/>
      <c r="N109" s="324"/>
      <c r="P109" s="233"/>
      <c r="AA109" s="36"/>
    </row>
    <row r="110" spans="2:27" ht="20.25" customHeight="1">
      <c r="B110" s="34" t="s">
        <v>120</v>
      </c>
      <c r="C110" s="62">
        <v>4</v>
      </c>
      <c r="D110" s="83">
        <v>1.8856536632998817E-2</v>
      </c>
      <c r="E110" s="83">
        <v>0.38049803128583359</v>
      </c>
      <c r="F110" s="83">
        <v>0.16347117934683805</v>
      </c>
      <c r="G110" s="84">
        <v>4.7860000000000005</v>
      </c>
      <c r="H110" s="85">
        <v>0.11404051481978118</v>
      </c>
      <c r="I110" s="85">
        <v>3.8577153461450115</v>
      </c>
      <c r="J110" s="86">
        <v>2.2052267468551778</v>
      </c>
      <c r="K110" s="70"/>
      <c r="M110" s="323"/>
      <c r="N110" s="324"/>
      <c r="P110" s="233"/>
      <c r="AA110" s="36"/>
    </row>
    <row r="111" spans="2:27" ht="20.25" customHeight="1">
      <c r="B111" s="34" t="s">
        <v>120</v>
      </c>
      <c r="C111" s="62">
        <v>5</v>
      </c>
      <c r="D111" s="83">
        <v>1.9624730736391326E-2</v>
      </c>
      <c r="E111" s="83">
        <v>0.38756952165873826</v>
      </c>
      <c r="F111" s="83">
        <v>0.17763524689506044</v>
      </c>
      <c r="G111" s="84">
        <v>5.7911666666666664</v>
      </c>
      <c r="H111" s="85">
        <v>0.12492496945886736</v>
      </c>
      <c r="I111" s="85">
        <v>6.3349049028819193</v>
      </c>
      <c r="J111" s="86">
        <v>2.0558774358812477</v>
      </c>
      <c r="K111" s="70"/>
      <c r="M111" s="323"/>
      <c r="N111" s="324"/>
      <c r="P111" s="233"/>
      <c r="AA111" s="36"/>
    </row>
    <row r="112" spans="2:27" ht="20.25" customHeight="1">
      <c r="B112" s="34" t="s">
        <v>120</v>
      </c>
      <c r="C112" s="62">
        <v>6</v>
      </c>
      <c r="D112" s="83">
        <v>1.9693291260599488E-2</v>
      </c>
      <c r="E112" s="83">
        <v>0.37753064213324072</v>
      </c>
      <c r="F112" s="83">
        <v>0.17069103609458905</v>
      </c>
      <c r="G112" s="84">
        <v>6.4356666666666662</v>
      </c>
      <c r="H112" s="85">
        <v>7.9415804634579285E-2</v>
      </c>
      <c r="I112" s="85">
        <v>7.4121417658940656</v>
      </c>
      <c r="J112" s="86">
        <v>1.9500283709148156</v>
      </c>
      <c r="K112" s="70"/>
      <c r="M112" s="323"/>
      <c r="N112" s="324"/>
      <c r="P112" s="233"/>
      <c r="AA112" s="36"/>
    </row>
    <row r="113" spans="2:27" ht="20.25" customHeight="1">
      <c r="B113" s="34" t="s">
        <v>120</v>
      </c>
      <c r="C113" s="62">
        <v>7</v>
      </c>
      <c r="D113" s="83">
        <v>1.967169870299601E-2</v>
      </c>
      <c r="E113" s="83">
        <v>0.39489185189897458</v>
      </c>
      <c r="F113" s="83">
        <v>0.15960857630083325</v>
      </c>
      <c r="G113" s="84">
        <v>6.891285714285714</v>
      </c>
      <c r="H113" s="85">
        <v>6.0872836117785378E-2</v>
      </c>
      <c r="I113" s="85">
        <v>6.5133934646030349</v>
      </c>
      <c r="J113" s="86">
        <v>1.8985472240405226</v>
      </c>
      <c r="K113" s="70"/>
      <c r="M113" s="323"/>
      <c r="N113" s="324"/>
      <c r="P113" s="233"/>
      <c r="AA113" s="36"/>
    </row>
    <row r="114" spans="2:27" ht="20.25" customHeight="1">
      <c r="B114" s="34" t="s">
        <v>120</v>
      </c>
      <c r="C114" s="62">
        <v>8</v>
      </c>
      <c r="D114" s="83">
        <v>1.8124939379278667E-2</v>
      </c>
      <c r="E114" s="83">
        <v>0.39701309411179669</v>
      </c>
      <c r="F114" s="83">
        <v>0.15534664968209966</v>
      </c>
      <c r="G114" s="84">
        <v>7.2460000000000004</v>
      </c>
      <c r="H114" s="85">
        <v>0.10186665552924568</v>
      </c>
      <c r="I114" s="85">
        <v>9.5523141071288098</v>
      </c>
      <c r="J114" s="86">
        <v>1.8661534171686354</v>
      </c>
      <c r="K114" s="70"/>
      <c r="M114" s="323"/>
      <c r="N114" s="324"/>
      <c r="P114" s="233"/>
      <c r="AA114" s="36"/>
    </row>
    <row r="115" spans="2:27" ht="20.25" customHeight="1">
      <c r="B115" s="34" t="s">
        <v>120</v>
      </c>
      <c r="C115" s="62">
        <v>9</v>
      </c>
      <c r="D115" s="83">
        <v>1.7277693862190049E-2</v>
      </c>
      <c r="E115" s="83">
        <v>0.4012274216037805</v>
      </c>
      <c r="F115" s="83">
        <v>0.17317580346640155</v>
      </c>
      <c r="G115" s="84">
        <v>6.8456666666666672</v>
      </c>
      <c r="H115" s="85">
        <v>8.9000277680866366E-2</v>
      </c>
      <c r="I115" s="85">
        <v>9.7947147700363981</v>
      </c>
      <c r="J115" s="86">
        <v>1.8965503670503698</v>
      </c>
      <c r="K115" s="70"/>
    </row>
    <row r="116" spans="2:27" ht="20.25" customHeight="1">
      <c r="B116" s="34" t="s">
        <v>120</v>
      </c>
      <c r="C116" s="62">
        <v>10</v>
      </c>
      <c r="D116" s="83">
        <v>1.8035420756163996E-2</v>
      </c>
      <c r="E116" s="83">
        <v>0.40563498118230756</v>
      </c>
      <c r="F116" s="83">
        <v>0.20043091543529148</v>
      </c>
      <c r="G116" s="84">
        <v>6.0682857142857145</v>
      </c>
      <c r="H116" s="85">
        <v>0.27214472921489119</v>
      </c>
      <c r="I116" s="85">
        <v>9.3227957913479607</v>
      </c>
      <c r="J116" s="86">
        <v>2.0645391958844383</v>
      </c>
      <c r="K116" s="70" t="s">
        <v>68</v>
      </c>
    </row>
    <row r="117" spans="2:27" ht="20.25" customHeight="1">
      <c r="B117" s="34" t="s">
        <v>119</v>
      </c>
      <c r="C117" s="62">
        <v>1</v>
      </c>
      <c r="D117" s="83">
        <v>2.802483091645128E-2</v>
      </c>
      <c r="E117" s="83">
        <v>0.5563906565430724</v>
      </c>
      <c r="F117" s="83">
        <v>0.23516692247094528</v>
      </c>
      <c r="G117" s="84">
        <v>13.788333333333334</v>
      </c>
      <c r="H117" s="85">
        <v>1.7276016634596951</v>
      </c>
      <c r="I117" s="85">
        <v>41.43199760297172</v>
      </c>
      <c r="J117" s="86">
        <v>1.792563814096239</v>
      </c>
      <c r="K117" s="70"/>
      <c r="N117" s="329"/>
    </row>
    <row r="118" spans="2:27" ht="20.25" customHeight="1">
      <c r="B118" s="34" t="s">
        <v>119</v>
      </c>
      <c r="C118" s="62">
        <v>2</v>
      </c>
      <c r="D118" s="83">
        <v>3.1366229749386298E-2</v>
      </c>
      <c r="E118" s="83">
        <v>0.47309877216337121</v>
      </c>
      <c r="F118" s="83">
        <v>0.20198396980997357</v>
      </c>
      <c r="G118" s="84">
        <v>10.022</v>
      </c>
      <c r="H118" s="85">
        <v>9.4804310697833544E-2</v>
      </c>
      <c r="I118" s="85">
        <v>10.790762078356982</v>
      </c>
      <c r="J118" s="86">
        <v>2.0982095911931031</v>
      </c>
      <c r="K118" s="70"/>
      <c r="N118" s="329"/>
    </row>
    <row r="119" spans="2:27" ht="20.25" customHeight="1">
      <c r="B119" s="34" t="s">
        <v>119</v>
      </c>
      <c r="C119" s="62">
        <v>3</v>
      </c>
      <c r="D119" s="83">
        <v>1.5599862203299321E-2</v>
      </c>
      <c r="E119" s="83">
        <v>0.44836705579537456</v>
      </c>
      <c r="F119" s="83">
        <v>0.207997883695452</v>
      </c>
      <c r="G119" s="84">
        <v>9.8672727272727272</v>
      </c>
      <c r="H119" s="85">
        <v>0.65169049721812633</v>
      </c>
      <c r="I119" s="85">
        <v>13.030792858727258</v>
      </c>
      <c r="J119" s="86">
        <v>2.1298649123042637</v>
      </c>
      <c r="K119" s="70"/>
      <c r="N119" s="329"/>
    </row>
    <row r="120" spans="2:27" ht="20.25" customHeight="1">
      <c r="B120" s="34" t="s">
        <v>119</v>
      </c>
      <c r="C120" s="62">
        <v>4</v>
      </c>
      <c r="D120" s="83">
        <v>1.4607340504181287E-2</v>
      </c>
      <c r="E120" s="83">
        <v>0.44227479044570489</v>
      </c>
      <c r="F120" s="83">
        <v>0.21731941989276241</v>
      </c>
      <c r="G120" s="84">
        <v>10.028272727272729</v>
      </c>
      <c r="H120" s="85">
        <v>0.88961166037972916</v>
      </c>
      <c r="I120" s="85">
        <v>12.179475372034229</v>
      </c>
      <c r="J120" s="86">
        <v>2.098407525538514</v>
      </c>
      <c r="K120" s="70"/>
      <c r="N120" s="329"/>
    </row>
    <row r="121" spans="2:27" ht="20.25" customHeight="1">
      <c r="B121" s="34" t="s">
        <v>119</v>
      </c>
      <c r="C121" s="62">
        <v>5</v>
      </c>
      <c r="D121" s="83">
        <v>1.5616878761826618E-2</v>
      </c>
      <c r="E121" s="83">
        <v>0.43199109695061166</v>
      </c>
      <c r="F121" s="83">
        <v>0.20631080420010819</v>
      </c>
      <c r="G121" s="84">
        <v>10.631400000000003</v>
      </c>
      <c r="H121" s="85">
        <v>3.758298446598328E-2</v>
      </c>
      <c r="I121" s="85">
        <v>12.279745661306535</v>
      </c>
      <c r="J121" s="86">
        <v>2.0551550923825568</v>
      </c>
      <c r="K121" s="70"/>
    </row>
    <row r="122" spans="2:27" ht="20.25" customHeight="1">
      <c r="B122" s="34" t="s">
        <v>119</v>
      </c>
      <c r="C122" s="62">
        <v>6</v>
      </c>
      <c r="D122" s="83">
        <v>1.554387371889579E-2</v>
      </c>
      <c r="E122" s="83">
        <v>0.43486802302163385</v>
      </c>
      <c r="F122" s="83">
        <v>0.19071618623939376</v>
      </c>
      <c r="G122" s="84">
        <v>11.7036</v>
      </c>
      <c r="H122" s="85">
        <v>6.8378681136131894E-2</v>
      </c>
      <c r="I122" s="85">
        <v>12.987927140504112</v>
      </c>
      <c r="J122" s="86">
        <v>1.9361460526304515</v>
      </c>
      <c r="K122" s="70"/>
    </row>
    <row r="123" spans="2:27" ht="20.25" customHeight="1">
      <c r="B123" s="34" t="s">
        <v>119</v>
      </c>
      <c r="C123" s="62">
        <v>7</v>
      </c>
      <c r="D123" s="83">
        <v>1.2007652902867974E-2</v>
      </c>
      <c r="E123" s="83">
        <v>0.44691082075668875</v>
      </c>
      <c r="F123" s="83">
        <v>0.17816941699552735</v>
      </c>
      <c r="G123" s="84">
        <v>13.126250000000001</v>
      </c>
      <c r="H123" s="85">
        <v>0.21574739782558866</v>
      </c>
      <c r="I123" s="85">
        <v>11.159593423791714</v>
      </c>
      <c r="J123" s="86">
        <v>1.8541472669839016</v>
      </c>
      <c r="K123" s="70"/>
    </row>
    <row r="124" spans="2:27" ht="20.25" customHeight="1">
      <c r="B124" s="34" t="s">
        <v>119</v>
      </c>
      <c r="C124" s="62">
        <v>8</v>
      </c>
      <c r="D124" s="83">
        <v>1.2120380593144492E-2</v>
      </c>
      <c r="E124" s="83">
        <v>0.44398104843309294</v>
      </c>
      <c r="F124" s="83">
        <v>0.18308725922602576</v>
      </c>
      <c r="G124" s="84">
        <v>14.095749999999999</v>
      </c>
      <c r="H124" s="85">
        <v>4.6650397288778435E-2</v>
      </c>
      <c r="I124" s="85">
        <v>14.153730537415376</v>
      </c>
      <c r="J124" s="86">
        <v>1.8258280942764491</v>
      </c>
      <c r="K124" s="70"/>
    </row>
    <row r="125" spans="2:27" ht="20.25" customHeight="1">
      <c r="B125" s="34" t="s">
        <v>119</v>
      </c>
      <c r="C125" s="62">
        <v>9</v>
      </c>
      <c r="D125" s="83">
        <v>1.218104725486208E-2</v>
      </c>
      <c r="E125" s="83">
        <v>0.45677412917443871</v>
      </c>
      <c r="F125" s="83">
        <v>0.20395599510069432</v>
      </c>
      <c r="G125" s="84">
        <v>14.808333333333332</v>
      </c>
      <c r="H125" s="85">
        <v>7.6735918948776086E-2</v>
      </c>
      <c r="I125" s="85">
        <v>18.570092385603811</v>
      </c>
      <c r="J125" s="86">
        <v>1.9040846752602381</v>
      </c>
      <c r="K125" s="70"/>
    </row>
    <row r="126" spans="2:27" ht="20.25" customHeight="1">
      <c r="B126" s="34" t="s">
        <v>119</v>
      </c>
      <c r="C126" s="62">
        <v>10</v>
      </c>
      <c r="D126" s="83">
        <v>1.4145710481114893E-2</v>
      </c>
      <c r="E126" s="83">
        <v>0.45611854102360155</v>
      </c>
      <c r="F126" s="83">
        <v>0.24553581583117071</v>
      </c>
      <c r="G126" s="84">
        <v>13.376399999999999</v>
      </c>
      <c r="H126" s="85">
        <v>0.13114915884823006</v>
      </c>
      <c r="I126" s="85">
        <v>18.799412238650977</v>
      </c>
      <c r="J126" s="86">
        <v>2.0448517791016587</v>
      </c>
      <c r="K126" s="70" t="s">
        <v>69</v>
      </c>
    </row>
    <row r="127" spans="2:27" ht="20.25" customHeight="1">
      <c r="B127" s="34" t="s">
        <v>124</v>
      </c>
      <c r="C127" s="62">
        <v>1</v>
      </c>
      <c r="D127" s="83">
        <v>4.5916760767701417E-2</v>
      </c>
      <c r="E127" s="83">
        <v>0.5470189819974266</v>
      </c>
      <c r="F127" s="83">
        <v>0.28985298210212174</v>
      </c>
      <c r="G127" s="84">
        <v>14.777000000000001</v>
      </c>
      <c r="H127" s="85">
        <v>1.6498107706562484</v>
      </c>
      <c r="I127" s="85">
        <v>35.861156272348396</v>
      </c>
      <c r="J127" s="86">
        <v>2.0390509596904431</v>
      </c>
      <c r="K127" s="70"/>
    </row>
    <row r="128" spans="2:27" ht="20.25" customHeight="1">
      <c r="B128" s="34" t="s">
        <v>124</v>
      </c>
      <c r="C128" s="62">
        <v>2</v>
      </c>
      <c r="D128" s="83">
        <v>5.3175775488420923E-2</v>
      </c>
      <c r="E128" s="83">
        <v>0.43872774074784771</v>
      </c>
      <c r="F128" s="83">
        <v>0.26340115417596649</v>
      </c>
      <c r="G128" s="84">
        <v>10.801666666666668</v>
      </c>
      <c r="H128" s="85">
        <v>4.9091124199289675E-2</v>
      </c>
      <c r="I128" s="85">
        <v>12.954602219256996</v>
      </c>
      <c r="J128" s="86">
        <v>2.3940079459648276</v>
      </c>
      <c r="K128" s="70"/>
    </row>
    <row r="129" spans="2:14" ht="20.25" customHeight="1">
      <c r="B129" s="34" t="s">
        <v>124</v>
      </c>
      <c r="C129" s="62">
        <v>3</v>
      </c>
      <c r="D129" s="83">
        <v>3.6262319548432398E-2</v>
      </c>
      <c r="E129" s="83">
        <v>0.40443262052733076</v>
      </c>
      <c r="F129" s="83">
        <v>0.26349588246087008</v>
      </c>
      <c r="G129" s="84">
        <v>9.9496666666666655</v>
      </c>
      <c r="H129" s="85">
        <v>8.5714313085242841E-2</v>
      </c>
      <c r="I129" s="85">
        <v>11.067230424829885</v>
      </c>
      <c r="J129" s="86">
        <v>2.4953337663053334</v>
      </c>
      <c r="K129" s="70"/>
    </row>
    <row r="130" spans="2:14" ht="20.25" customHeight="1">
      <c r="B130" s="34" t="s">
        <v>124</v>
      </c>
      <c r="C130" s="62">
        <v>4</v>
      </c>
      <c r="D130" s="83">
        <v>2.9503613297436591E-2</v>
      </c>
      <c r="E130" s="83">
        <v>0.37881741486495801</v>
      </c>
      <c r="F130" s="83">
        <v>0.25926851509908799</v>
      </c>
      <c r="G130" s="84">
        <v>9.1660000000000021</v>
      </c>
      <c r="H130" s="85">
        <v>0.17116964066785259</v>
      </c>
      <c r="I130" s="85">
        <v>6.6114273707958064</v>
      </c>
      <c r="J130" s="86">
        <v>2.5522948723252128</v>
      </c>
      <c r="K130" s="70"/>
    </row>
    <row r="131" spans="2:14" ht="20.25" customHeight="1">
      <c r="B131" s="34" t="s">
        <v>124</v>
      </c>
      <c r="C131" s="62">
        <v>5</v>
      </c>
      <c r="D131" s="83">
        <v>2.4692901452229386E-2</v>
      </c>
      <c r="E131" s="83">
        <v>0.35773488429199091</v>
      </c>
      <c r="F131" s="83">
        <v>0.25100334886313708</v>
      </c>
      <c r="G131" s="84">
        <v>8.9266666666666676</v>
      </c>
      <c r="H131" s="85">
        <v>0.17359211505555192</v>
      </c>
      <c r="I131" s="85">
        <v>4.5242444986353219</v>
      </c>
      <c r="J131" s="86">
        <v>2.5749020060303551</v>
      </c>
      <c r="K131" s="70"/>
    </row>
    <row r="132" spans="2:14" ht="20.25" customHeight="1">
      <c r="B132" s="34" t="s">
        <v>124</v>
      </c>
      <c r="C132" s="62">
        <v>6</v>
      </c>
      <c r="D132" s="83">
        <v>2.8028856491257338E-2</v>
      </c>
      <c r="E132" s="83">
        <v>0.39029406091148899</v>
      </c>
      <c r="F132" s="83">
        <v>0.25666961935980526</v>
      </c>
      <c r="G132" s="84">
        <v>11.572666666666668</v>
      </c>
      <c r="H132" s="85">
        <v>0.2251926861218802</v>
      </c>
      <c r="I132" s="85">
        <v>11.429779891163875</v>
      </c>
      <c r="J132" s="86">
        <v>2.2663272203509011</v>
      </c>
      <c r="K132" s="70"/>
    </row>
    <row r="133" spans="2:14" ht="20.25" customHeight="1">
      <c r="B133" s="34" t="s">
        <v>124</v>
      </c>
      <c r="C133" s="62">
        <v>7</v>
      </c>
      <c r="D133" s="83">
        <v>3.1010109124073523E-2</v>
      </c>
      <c r="E133" s="83">
        <v>0.41619247797916226</v>
      </c>
      <c r="F133" s="83">
        <v>0.25677487811561422</v>
      </c>
      <c r="G133" s="84">
        <v>13.485666666666667</v>
      </c>
      <c r="H133" s="85">
        <v>0.20793541384041445</v>
      </c>
      <c r="I133" s="85">
        <v>15.605299228950127</v>
      </c>
      <c r="J133" s="86">
        <v>2.0782403816489841</v>
      </c>
      <c r="K133" s="70"/>
    </row>
    <row r="134" spans="2:14" ht="20.25" customHeight="1">
      <c r="B134" s="34" t="s">
        <v>124</v>
      </c>
      <c r="C134" s="62">
        <v>8</v>
      </c>
      <c r="D134" s="83">
        <v>3.1409753125328704E-2</v>
      </c>
      <c r="E134" s="83">
        <v>0.45564262824969337</v>
      </c>
      <c r="F134" s="83">
        <v>0.24391798748045354</v>
      </c>
      <c r="G134" s="84">
        <v>15.862666666666669</v>
      </c>
      <c r="H134" s="85">
        <v>0.29999374051522193</v>
      </c>
      <c r="I134" s="85">
        <v>21.749546187353591</v>
      </c>
      <c r="J134" s="86">
        <v>1.8903395124334486</v>
      </c>
      <c r="K134" s="70"/>
      <c r="N134" s="330"/>
    </row>
    <row r="135" spans="2:14" ht="20.25" customHeight="1">
      <c r="B135" s="34" t="s">
        <v>124</v>
      </c>
      <c r="C135" s="62">
        <v>9</v>
      </c>
      <c r="D135" s="83">
        <v>3.2693325699153834E-2</v>
      </c>
      <c r="E135" s="83">
        <v>0.44917810044783024</v>
      </c>
      <c r="F135" s="83">
        <v>0.25695759011860742</v>
      </c>
      <c r="G135" s="84">
        <v>14.719000000000001</v>
      </c>
      <c r="H135" s="85">
        <v>0.23589549256790188</v>
      </c>
      <c r="I135" s="85">
        <v>23.564274739729342</v>
      </c>
      <c r="J135" s="86">
        <v>2.0213194805725587</v>
      </c>
      <c r="K135" s="70"/>
      <c r="N135" s="330"/>
    </row>
    <row r="136" spans="2:14" ht="20.25" customHeight="1">
      <c r="B136" s="34" t="s">
        <v>124</v>
      </c>
      <c r="C136" s="62">
        <v>10</v>
      </c>
      <c r="D136" s="83">
        <v>3.189614981887573E-2</v>
      </c>
      <c r="E136" s="83">
        <v>0.42855861513753063</v>
      </c>
      <c r="F136" s="83">
        <v>0.28611822022370215</v>
      </c>
      <c r="G136" s="84">
        <v>12.296666666666667</v>
      </c>
      <c r="H136" s="85">
        <v>0.59331944197788045</v>
      </c>
      <c r="I136" s="85">
        <v>27.713202285005657</v>
      </c>
      <c r="J136" s="86">
        <v>2.2569374998374903</v>
      </c>
      <c r="K136" s="70" t="s">
        <v>69</v>
      </c>
      <c r="N136" s="330"/>
    </row>
    <row r="137" spans="2:14" ht="20.25" customHeight="1">
      <c r="B137" s="34" t="s">
        <v>122</v>
      </c>
      <c r="C137" s="62">
        <v>1</v>
      </c>
      <c r="D137" s="83">
        <v>1.6876009118535328E-2</v>
      </c>
      <c r="E137" s="83">
        <v>0.50896532439155706</v>
      </c>
      <c r="F137" s="83">
        <v>0.25126009218629214</v>
      </c>
      <c r="G137" s="84">
        <v>11.198666666666668</v>
      </c>
      <c r="H137" s="85">
        <v>2.0664289667987692</v>
      </c>
      <c r="I137" s="85">
        <v>38.098863753662819</v>
      </c>
      <c r="J137" s="86">
        <v>2.150108822994595</v>
      </c>
      <c r="K137" s="70"/>
      <c r="N137" s="330"/>
    </row>
    <row r="138" spans="2:14" ht="20.25" customHeight="1">
      <c r="B138" s="34" t="s">
        <v>122</v>
      </c>
      <c r="C138" s="62">
        <v>2</v>
      </c>
      <c r="D138" s="83">
        <v>4.2966544213291859E-2</v>
      </c>
      <c r="E138" s="83">
        <v>0.40416161081429358</v>
      </c>
      <c r="F138" s="83">
        <v>0.19488168801375755</v>
      </c>
      <c r="G138" s="84">
        <v>7.9047142857142862</v>
      </c>
      <c r="H138" s="85">
        <v>2.7574210749356212</v>
      </c>
      <c r="I138" s="85">
        <v>5.5058676305061134</v>
      </c>
      <c r="J138" s="86">
        <v>2.4628185428543139</v>
      </c>
      <c r="K138" s="70"/>
      <c r="N138" s="330"/>
    </row>
    <row r="139" spans="2:14" ht="20.25" customHeight="1">
      <c r="B139" s="34" t="s">
        <v>122</v>
      </c>
      <c r="C139" s="62">
        <v>3</v>
      </c>
      <c r="D139" s="83">
        <v>1.6286699318599957E-2</v>
      </c>
      <c r="E139" s="83">
        <v>0.35419482476127551</v>
      </c>
      <c r="F139" s="83">
        <v>0.20809996286874391</v>
      </c>
      <c r="G139" s="84">
        <v>6.3797142857142859</v>
      </c>
      <c r="H139" s="85">
        <v>7.8006840531284524E-2</v>
      </c>
      <c r="I139" s="85">
        <v>3.4880201551845795</v>
      </c>
      <c r="J139" s="86">
        <v>2.6770833066079618</v>
      </c>
      <c r="K139" s="70"/>
    </row>
    <row r="140" spans="2:14" ht="20.25" customHeight="1">
      <c r="B140" s="34" t="s">
        <v>122</v>
      </c>
      <c r="C140" s="62">
        <v>4</v>
      </c>
      <c r="D140" s="83">
        <v>2.0092944752944184E-2</v>
      </c>
      <c r="E140" s="83">
        <v>0.33638568151883419</v>
      </c>
      <c r="F140" s="83">
        <v>0.22199093035875148</v>
      </c>
      <c r="G140" s="84">
        <v>6.4355714285714294</v>
      </c>
      <c r="H140" s="85">
        <v>8.8852489505293411E-2</v>
      </c>
      <c r="I140" s="85">
        <v>3.6897165378777106</v>
      </c>
      <c r="J140" s="86">
        <v>2.6996403216022293</v>
      </c>
      <c r="K140" s="70"/>
    </row>
    <row r="141" spans="2:14" ht="20.25" customHeight="1">
      <c r="B141" s="34" t="s">
        <v>122</v>
      </c>
      <c r="C141" s="62">
        <v>5</v>
      </c>
      <c r="D141" s="83">
        <v>2.1414436773820631E-2</v>
      </c>
      <c r="E141" s="83">
        <v>0.32704769526101396</v>
      </c>
      <c r="F141" s="83">
        <v>0.23951046818738489</v>
      </c>
      <c r="G141" s="84">
        <v>7.0258571428571424</v>
      </c>
      <c r="H141" s="85">
        <v>9.0060876520825853E-2</v>
      </c>
      <c r="I141" s="85">
        <v>4.8272629815162658</v>
      </c>
      <c r="J141" s="86">
        <v>2.6546031705697852</v>
      </c>
      <c r="K141" s="70"/>
    </row>
    <row r="142" spans="2:14" ht="20.25" customHeight="1">
      <c r="B142" s="34" t="s">
        <v>122</v>
      </c>
      <c r="C142" s="62">
        <v>6</v>
      </c>
      <c r="D142" s="83">
        <v>2.6342861327869491E-2</v>
      </c>
      <c r="E142" s="83">
        <v>0.33204702128834729</v>
      </c>
      <c r="F142" s="83">
        <v>0.24299437877676902</v>
      </c>
      <c r="G142" s="84">
        <v>9.1373333333333324</v>
      </c>
      <c r="H142" s="85">
        <v>9.1665470746811792E-2</v>
      </c>
      <c r="I142" s="85">
        <v>6.980055993043992</v>
      </c>
      <c r="J142" s="86">
        <v>2.5137001679690454</v>
      </c>
      <c r="K142" s="70"/>
    </row>
    <row r="143" spans="2:14" ht="20.25" customHeight="1">
      <c r="B143" s="34" t="s">
        <v>122</v>
      </c>
      <c r="C143" s="62">
        <v>7</v>
      </c>
      <c r="D143" s="83">
        <v>2.2317517477369486E-2</v>
      </c>
      <c r="E143" s="83">
        <v>0.34549040620900029</v>
      </c>
      <c r="F143" s="83">
        <v>0.22187250897137245</v>
      </c>
      <c r="G143" s="84">
        <v>10.307833333333333</v>
      </c>
      <c r="H143" s="85">
        <v>8.2728503465390263E-2</v>
      </c>
      <c r="I143" s="85">
        <v>7.7124314520960597</v>
      </c>
      <c r="J143" s="86">
        <v>2.3835726979441287</v>
      </c>
      <c r="K143" s="70"/>
    </row>
    <row r="144" spans="2:14" ht="20.25" customHeight="1">
      <c r="B144" s="34" t="s">
        <v>122</v>
      </c>
      <c r="C144" s="62">
        <v>8</v>
      </c>
      <c r="D144" s="83">
        <v>2.3796181127422929E-2</v>
      </c>
      <c r="E144" s="83">
        <v>0.37320624756643273</v>
      </c>
      <c r="F144" s="83">
        <v>0.20330885644115115</v>
      </c>
      <c r="G144" s="84">
        <v>12.156333333333331</v>
      </c>
      <c r="H144" s="85">
        <v>0.14087542808520709</v>
      </c>
      <c r="I144" s="85">
        <v>9.0992719685945129</v>
      </c>
      <c r="J144" s="86">
        <v>2.1941297469610475</v>
      </c>
      <c r="K144" s="70"/>
    </row>
    <row r="145" spans="2:11" ht="20.25" customHeight="1">
      <c r="B145" s="34" t="s">
        <v>122</v>
      </c>
      <c r="C145" s="62">
        <v>9</v>
      </c>
      <c r="D145" s="83">
        <v>1.4766775124550338E-2</v>
      </c>
      <c r="E145" s="83">
        <v>0.41443526038883638</v>
      </c>
      <c r="F145" s="83">
        <v>0.23288332758657612</v>
      </c>
      <c r="G145" s="84">
        <v>13.6936</v>
      </c>
      <c r="H145" s="85">
        <v>0.27156143480027201</v>
      </c>
      <c r="I145" s="85">
        <v>19.661047879539694</v>
      </c>
      <c r="J145" s="86">
        <v>2.1502036185884337</v>
      </c>
      <c r="K145" s="70"/>
    </row>
    <row r="146" spans="2:11" ht="20.25" customHeight="1">
      <c r="B146" s="34" t="s">
        <v>122</v>
      </c>
      <c r="C146" s="62">
        <v>10</v>
      </c>
      <c r="D146" s="83">
        <v>1.416704269105397E-2</v>
      </c>
      <c r="E146" s="83">
        <v>0.42574911861651232</v>
      </c>
      <c r="F146" s="83">
        <v>0.26567704916262824</v>
      </c>
      <c r="G146" s="84">
        <v>12.3088</v>
      </c>
      <c r="H146" s="85">
        <v>0.92894073133786104</v>
      </c>
      <c r="I146" s="85">
        <v>22.385718906881436</v>
      </c>
      <c r="J146" s="86">
        <v>2.2944724246990305</v>
      </c>
      <c r="K146" s="70" t="s">
        <v>67</v>
      </c>
    </row>
    <row r="147" spans="2:11" ht="20.25" customHeight="1">
      <c r="B147" s="34" t="s">
        <v>248</v>
      </c>
      <c r="C147" s="62">
        <v>1</v>
      </c>
      <c r="D147" s="83">
        <v>0</v>
      </c>
      <c r="E147" s="83">
        <v>0</v>
      </c>
      <c r="F147" s="83">
        <v>0</v>
      </c>
      <c r="G147" s="84">
        <v>0</v>
      </c>
      <c r="H147" s="85">
        <v>0</v>
      </c>
      <c r="I147" s="85">
        <v>0</v>
      </c>
      <c r="J147" s="86">
        <v>0</v>
      </c>
      <c r="K147" s="70"/>
    </row>
    <row r="148" spans="2:11" ht="20.25" customHeight="1">
      <c r="B148" s="34" t="s">
        <v>248</v>
      </c>
      <c r="C148" s="62">
        <v>2</v>
      </c>
      <c r="D148" s="83">
        <v>0</v>
      </c>
      <c r="E148" s="83">
        <v>0</v>
      </c>
      <c r="F148" s="83">
        <v>0</v>
      </c>
      <c r="G148" s="84">
        <v>0</v>
      </c>
      <c r="H148" s="85">
        <v>0</v>
      </c>
      <c r="I148" s="85">
        <v>0</v>
      </c>
      <c r="J148" s="86">
        <v>0</v>
      </c>
      <c r="K148" s="70"/>
    </row>
    <row r="149" spans="2:11" ht="20.25" customHeight="1">
      <c r="B149" s="34" t="s">
        <v>248</v>
      </c>
      <c r="C149" s="62">
        <v>3</v>
      </c>
      <c r="D149" s="83">
        <v>0</v>
      </c>
      <c r="E149" s="83">
        <v>0</v>
      </c>
      <c r="F149" s="83">
        <v>0</v>
      </c>
      <c r="G149" s="84">
        <v>0</v>
      </c>
      <c r="H149" s="85">
        <v>0</v>
      </c>
      <c r="I149" s="85">
        <v>0</v>
      </c>
      <c r="J149" s="86">
        <v>0</v>
      </c>
      <c r="K149" s="70"/>
    </row>
    <row r="150" spans="2:11" ht="20.25" customHeight="1">
      <c r="B150" s="34" t="s">
        <v>248</v>
      </c>
      <c r="C150" s="62">
        <v>4</v>
      </c>
      <c r="D150" s="83">
        <v>0</v>
      </c>
      <c r="E150" s="83">
        <v>0</v>
      </c>
      <c r="F150" s="83">
        <v>0</v>
      </c>
      <c r="G150" s="84">
        <v>0</v>
      </c>
      <c r="H150" s="85">
        <v>0</v>
      </c>
      <c r="I150" s="85">
        <v>0</v>
      </c>
      <c r="J150" s="86">
        <v>0</v>
      </c>
      <c r="K150" s="70"/>
    </row>
    <row r="151" spans="2:11" ht="20.25" customHeight="1">
      <c r="B151" s="34" t="s">
        <v>248</v>
      </c>
      <c r="C151" s="62">
        <v>5</v>
      </c>
      <c r="D151" s="83">
        <v>0</v>
      </c>
      <c r="E151" s="83">
        <v>0</v>
      </c>
      <c r="F151" s="83">
        <v>0</v>
      </c>
      <c r="G151" s="84">
        <v>0</v>
      </c>
      <c r="H151" s="85">
        <v>0</v>
      </c>
      <c r="I151" s="85">
        <v>0</v>
      </c>
      <c r="J151" s="86">
        <v>0</v>
      </c>
      <c r="K151" s="70"/>
    </row>
    <row r="152" spans="2:11" ht="20.25" customHeight="1">
      <c r="B152" s="34" t="s">
        <v>248</v>
      </c>
      <c r="C152" s="62">
        <v>6</v>
      </c>
      <c r="D152" s="83">
        <v>0</v>
      </c>
      <c r="E152" s="83">
        <v>0</v>
      </c>
      <c r="F152" s="83">
        <v>0</v>
      </c>
      <c r="G152" s="84">
        <v>0</v>
      </c>
      <c r="H152" s="85">
        <v>0</v>
      </c>
      <c r="I152" s="85">
        <v>0</v>
      </c>
      <c r="J152" s="86">
        <v>0</v>
      </c>
      <c r="K152" s="70"/>
    </row>
    <row r="153" spans="2:11" ht="20.25" customHeight="1">
      <c r="B153" s="34" t="s">
        <v>248</v>
      </c>
      <c r="C153" s="62">
        <v>7</v>
      </c>
      <c r="D153" s="83">
        <v>0</v>
      </c>
      <c r="E153" s="83">
        <v>0</v>
      </c>
      <c r="F153" s="83">
        <v>0</v>
      </c>
      <c r="G153" s="84">
        <v>0</v>
      </c>
      <c r="H153" s="85">
        <v>0</v>
      </c>
      <c r="I153" s="85">
        <v>0</v>
      </c>
      <c r="J153" s="86">
        <v>0</v>
      </c>
      <c r="K153" s="70"/>
    </row>
    <row r="154" spans="2:11" ht="20.25" customHeight="1">
      <c r="B154" s="34" t="s">
        <v>248</v>
      </c>
      <c r="C154" s="62">
        <v>8</v>
      </c>
      <c r="D154" s="83">
        <v>6.4295386252378461E-2</v>
      </c>
      <c r="E154" s="83">
        <v>0.36748354249408199</v>
      </c>
      <c r="F154" s="83">
        <v>0.21157671797470548</v>
      </c>
      <c r="G154" s="84">
        <v>11.596</v>
      </c>
      <c r="H154" s="85">
        <v>0.52380643770436797</v>
      </c>
      <c r="I154" s="85">
        <v>6.0597215342270019</v>
      </c>
      <c r="J154" s="86">
        <v>2.0288284980566931</v>
      </c>
      <c r="K154" s="70"/>
    </row>
    <row r="155" spans="2:11" ht="20.25" customHeight="1">
      <c r="B155" s="34" t="s">
        <v>248</v>
      </c>
      <c r="C155" s="62">
        <v>9</v>
      </c>
      <c r="D155" s="83">
        <v>6.3339794202302208E-2</v>
      </c>
      <c r="E155" s="83">
        <v>0.37752994889718028</v>
      </c>
      <c r="F155" s="83">
        <v>0.22543729751985084</v>
      </c>
      <c r="G155" s="84">
        <v>11.52</v>
      </c>
      <c r="H155" s="85">
        <v>0.57265047063103636</v>
      </c>
      <c r="I155" s="85">
        <v>9.5714435805473208</v>
      </c>
      <c r="J155" s="86">
        <v>2.0672099693374553</v>
      </c>
      <c r="K155" s="70"/>
    </row>
    <row r="156" spans="2:11" ht="20.25" customHeight="1">
      <c r="B156" s="34" t="s">
        <v>248</v>
      </c>
      <c r="C156" s="62">
        <v>10</v>
      </c>
      <c r="D156" s="83">
        <v>4.7696655606005854E-2</v>
      </c>
      <c r="E156" s="83">
        <v>0.35648589197827363</v>
      </c>
      <c r="F156" s="83">
        <v>0.24282945325421401</v>
      </c>
      <c r="G156" s="84">
        <v>9.3015000000000008</v>
      </c>
      <c r="H156" s="85">
        <v>0.40589962934260598</v>
      </c>
      <c r="I156" s="85">
        <v>6.8394087544229105</v>
      </c>
      <c r="J156" s="86">
        <v>2.3441575139019024</v>
      </c>
      <c r="K156" s="70" t="s">
        <v>67</v>
      </c>
    </row>
    <row r="157" spans="2:11" ht="20.25" customHeight="1">
      <c r="B157" s="81" t="s">
        <v>129</v>
      </c>
      <c r="C157" s="80"/>
      <c r="D157" s="81"/>
      <c r="E157" s="81"/>
      <c r="F157" s="81"/>
      <c r="G157" s="81"/>
      <c r="H157" s="81"/>
      <c r="I157" s="81"/>
      <c r="J157" s="81"/>
      <c r="K157" s="80"/>
    </row>
    <row r="158" spans="2:11" ht="20.25" customHeight="1">
      <c r="B158" s="229" t="str">
        <f>M67</f>
        <v>순환52</v>
      </c>
      <c r="C158" s="50"/>
      <c r="D158" s="63">
        <f t="shared" ref="D158:J163" si="1">IFERROR((SUMIFS(D$77:D$156,$B$77:$B$156,$B158,$C$77:$C$156,MAX($C$77:$C$156))/SUMIFS(D$77:D$156,$B$77:$B$156,$B158,$C$77:$C$156,MAX($C$77:$C$156)-1))-1, "-")</f>
        <v>-0.16370224009041257</v>
      </c>
      <c r="E158" s="63">
        <f t="shared" si="1"/>
        <v>-1.1088154601903044E-2</v>
      </c>
      <c r="F158" s="63">
        <f t="shared" si="1"/>
        <v>0.19361739739429051</v>
      </c>
      <c r="G158" s="63">
        <f t="shared" si="1"/>
        <v>-0.14254442441411286</v>
      </c>
      <c r="H158" s="63">
        <f t="shared" si="1"/>
        <v>1.1521356271706806</v>
      </c>
      <c r="I158" s="63">
        <f t="shared" si="1"/>
        <v>-9.7271617019357048E-2</v>
      </c>
      <c r="J158" s="63">
        <f t="shared" si="1"/>
        <v>7.7671099015032885E-2</v>
      </c>
      <c r="K158" s="51"/>
    </row>
    <row r="159" spans="2:11" ht="20.25" customHeight="1">
      <c r="B159" s="229" t="str">
        <f>N67</f>
        <v>585</v>
      </c>
      <c r="C159" s="50"/>
      <c r="D159" s="63">
        <f t="shared" si="1"/>
        <v>8.3128552732607552E-2</v>
      </c>
      <c r="E159" s="63">
        <f t="shared" si="1"/>
        <v>-2.8181407308512818E-2</v>
      </c>
      <c r="F159" s="63">
        <f t="shared" si="1"/>
        <v>0.17250154948657936</v>
      </c>
      <c r="G159" s="63">
        <f t="shared" si="1"/>
        <v>-0.16754748363558325</v>
      </c>
      <c r="H159" s="63">
        <f t="shared" si="1"/>
        <v>-3.9555298822117946E-2</v>
      </c>
      <c r="I159" s="63">
        <f t="shared" si="1"/>
        <v>-0.12807554777860475</v>
      </c>
      <c r="J159" s="63">
        <f t="shared" si="1"/>
        <v>0.11821509393877228</v>
      </c>
      <c r="K159" s="51"/>
    </row>
    <row r="160" spans="2:11" ht="20.25" customHeight="1">
      <c r="B160" s="229" t="str">
        <f>O67</f>
        <v>592</v>
      </c>
      <c r="C160" s="50"/>
      <c r="D160" s="63">
        <f t="shared" si="1"/>
        <v>3.4511941275957581E-2</v>
      </c>
      <c r="E160" s="63">
        <f t="shared" si="1"/>
        <v>2.1676520514549269E-2</v>
      </c>
      <c r="F160" s="63">
        <f t="shared" si="1"/>
        <v>0.24384096122296883</v>
      </c>
      <c r="G160" s="63">
        <f t="shared" si="1"/>
        <v>-0.11384643636883029</v>
      </c>
      <c r="H160" s="63">
        <f t="shared" si="1"/>
        <v>0.42069476458763577</v>
      </c>
      <c r="I160" s="63">
        <f t="shared" si="1"/>
        <v>0.28833487747065734</v>
      </c>
      <c r="J160" s="63">
        <f t="shared" si="1"/>
        <v>0.11299481981278103</v>
      </c>
      <c r="K160" s="51"/>
    </row>
    <row r="161" spans="2:11" ht="20.25" customHeight="1">
      <c r="B161" s="229" t="str">
        <f>P67</f>
        <v>565</v>
      </c>
      <c r="C161" s="50"/>
      <c r="D161" s="63">
        <f t="shared" si="1"/>
        <v>4.385578885803354E-2</v>
      </c>
      <c r="E161" s="63">
        <f t="shared" si="1"/>
        <v>1.098519029658851E-2</v>
      </c>
      <c r="F161" s="63">
        <f t="shared" si="1"/>
        <v>0.15738406534477423</v>
      </c>
      <c r="G161" s="63">
        <f t="shared" si="1"/>
        <v>-0.1135581076663027</v>
      </c>
      <c r="H161" s="63">
        <f t="shared" si="1"/>
        <v>2.0577964058801803</v>
      </c>
      <c r="I161" s="63">
        <f t="shared" si="1"/>
        <v>-4.8180982271389228E-2</v>
      </c>
      <c r="J161" s="63">
        <f t="shared" si="1"/>
        <v>8.8575991311707014E-2</v>
      </c>
      <c r="K161" s="51"/>
    </row>
    <row r="162" spans="2:11" ht="20.25" customHeight="1">
      <c r="B162" s="38" t="str">
        <f>Q67</f>
        <v>522</v>
      </c>
      <c r="C162" s="50"/>
      <c r="D162" s="63">
        <f>IFERROR((SUMIFS(D$77:D$156,$B$77:$B$156,$B162,$C$77:$C$156,MAX($C$77:$C$156))/SUMIFS(D$77:D$156,$B$77:$B$156,$B162,$C$77:$C$156,MAX($C$77:$C$156)-1))-1, "-")</f>
        <v>0.161288531695714</v>
      </c>
      <c r="E162" s="63">
        <f t="shared" si="1"/>
        <v>-1.4352567471850319E-3</v>
      </c>
      <c r="F162" s="63">
        <f t="shared" si="1"/>
        <v>0.20386662676891731</v>
      </c>
      <c r="G162" s="63">
        <f t="shared" si="1"/>
        <v>-9.6697805289814309E-2</v>
      </c>
      <c r="H162" s="63">
        <f t="shared" si="1"/>
        <v>0.70909739069882916</v>
      </c>
      <c r="I162" s="63">
        <f t="shared" si="1"/>
        <v>1.2348880570187237E-2</v>
      </c>
      <c r="J162" s="63">
        <f t="shared" si="1"/>
        <v>7.3929014644362745E-2</v>
      </c>
      <c r="K162" s="51"/>
    </row>
    <row r="163" spans="2:11" ht="20.25" customHeight="1">
      <c r="B163" s="229" t="str">
        <f>R67</f>
        <v>594</v>
      </c>
      <c r="C163" s="50"/>
      <c r="D163" s="63">
        <f t="shared" si="1"/>
        <v>-2.4383444119872366E-2</v>
      </c>
      <c r="E163" s="63">
        <f t="shared" si="1"/>
        <v>-4.5904921209965477E-2</v>
      </c>
      <c r="F163" s="63">
        <f t="shared" si="1"/>
        <v>0.11348421384102592</v>
      </c>
      <c r="G163" s="63">
        <f t="shared" si="1"/>
        <v>-0.16457186855991124</v>
      </c>
      <c r="H163" s="63">
        <f t="shared" si="1"/>
        <v>1.5151792241519622</v>
      </c>
      <c r="I163" s="63">
        <f t="shared" si="1"/>
        <v>0.17606854406094774</v>
      </c>
      <c r="J163" s="63">
        <f t="shared" si="1"/>
        <v>0.11656644163850349</v>
      </c>
      <c r="K163" s="51"/>
    </row>
    <row r="164" spans="2:11" ht="20.25" customHeight="1">
      <c r="B164" s="229" t="str">
        <f>S67</f>
        <v>591</v>
      </c>
      <c r="C164" s="50"/>
      <c r="D164" s="63">
        <f t="shared" ref="D164:J165" si="2">IFERROR((SUMIFS(D$77:D$156,$B$77:$B$156,$B164,$C$77:$C$156,MAX($C$77:$C$156))/SUMIFS(D$77:D$156,$B$77:$B$156,$B164,$C$77:$C$156,MAX($C$77:$C$156)-1))-1, "-")</f>
        <v>-4.0613636250157903E-2</v>
      </c>
      <c r="E164" s="63">
        <f t="shared" si="2"/>
        <v>2.729945858627203E-2</v>
      </c>
      <c r="F164" s="63">
        <f t="shared" si="2"/>
        <v>0.14081609841245846</v>
      </c>
      <c r="G164" s="63">
        <f t="shared" si="2"/>
        <v>-0.10112753403049601</v>
      </c>
      <c r="H164" s="63">
        <f t="shared" si="2"/>
        <v>2.4207387806043901</v>
      </c>
      <c r="I164" s="63">
        <f t="shared" si="2"/>
        <v>0.13858218768579356</v>
      </c>
      <c r="J164" s="63">
        <f t="shared" si="2"/>
        <v>6.7095415924053992E-2</v>
      </c>
      <c r="K164" s="51"/>
    </row>
    <row r="165" spans="2:11" ht="20.25" customHeight="1">
      <c r="B165" s="229" t="str">
        <f>T67</f>
        <v>596</v>
      </c>
      <c r="C165" s="50"/>
      <c r="D165" s="63">
        <f t="shared" si="2"/>
        <v>-0.24697173069955713</v>
      </c>
      <c r="E165" s="63">
        <f t="shared" si="2"/>
        <v>-5.5741423906578547E-2</v>
      </c>
      <c r="F165" s="63">
        <f t="shared" si="2"/>
        <v>7.7148528330063471E-2</v>
      </c>
      <c r="G165" s="63">
        <f t="shared" si="2"/>
        <v>-0.19257812499999993</v>
      </c>
      <c r="H165" s="63">
        <f t="shared" si="2"/>
        <v>-0.29119131100106854</v>
      </c>
      <c r="I165" s="63">
        <f t="shared" si="2"/>
        <v>-0.28543602677415403</v>
      </c>
      <c r="J165" s="63">
        <f t="shared" si="2"/>
        <v>0.13397165680910939</v>
      </c>
      <c r="K165" s="51"/>
    </row>
    <row r="166" spans="2:11" ht="20.25" hidden="1" customHeight="1">
      <c r="B166" s="38" t="e">
        <f>#REF!</f>
        <v>#REF!</v>
      </c>
      <c r="C166" s="50"/>
      <c r="D166" s="63" t="str">
        <f t="shared" ref="D166:J167" si="3">IFERROR((SUMIFS(D$77:D$156,$B$77:$B$156,$B166,$C$77:$C$156,MAX($C$77:$C$156))/SUMIFS(D$77:D$156,$B$77:$B$156,$B166,$C$77:$C$156,MAX($C$77:$C$156)-1))-1, "-")</f>
        <v>-</v>
      </c>
      <c r="E166" s="63" t="str">
        <f t="shared" si="3"/>
        <v>-</v>
      </c>
      <c r="F166" s="63" t="str">
        <f t="shared" si="3"/>
        <v>-</v>
      </c>
      <c r="G166" s="63" t="str">
        <f t="shared" si="3"/>
        <v>-</v>
      </c>
      <c r="H166" s="63" t="str">
        <f t="shared" si="3"/>
        <v>-</v>
      </c>
      <c r="I166" s="63" t="str">
        <f t="shared" si="3"/>
        <v>-</v>
      </c>
      <c r="J166" s="82" t="str">
        <f t="shared" si="3"/>
        <v>-</v>
      </c>
      <c r="K166" s="51"/>
    </row>
    <row r="167" spans="2:11" ht="20.25" hidden="1" customHeight="1">
      <c r="B167" s="38" t="e">
        <f>#REF!</f>
        <v>#REF!</v>
      </c>
      <c r="C167" s="50"/>
      <c r="D167" s="63" t="str">
        <f t="shared" si="3"/>
        <v>-</v>
      </c>
      <c r="E167" s="63" t="str">
        <f t="shared" si="3"/>
        <v>-</v>
      </c>
      <c r="F167" s="63" t="str">
        <f t="shared" si="3"/>
        <v>-</v>
      </c>
      <c r="G167" s="63" t="str">
        <f t="shared" si="3"/>
        <v>-</v>
      </c>
      <c r="H167" s="63" t="str">
        <f t="shared" si="3"/>
        <v>-</v>
      </c>
      <c r="I167" s="63" t="str">
        <f t="shared" si="3"/>
        <v>-</v>
      </c>
      <c r="J167" s="82" t="str">
        <f t="shared" si="3"/>
        <v>-</v>
      </c>
      <c r="K167" s="51"/>
    </row>
    <row r="168" spans="2:11" ht="20.25" customHeight="1" thickBot="1"/>
    <row r="169" spans="2:11" ht="17.25" thickTop="1">
      <c r="B169" s="25" t="s">
        <v>51</v>
      </c>
      <c r="C169" s="25"/>
      <c r="D169" s="25"/>
      <c r="E169" s="25"/>
      <c r="F169" s="166" t="s">
        <v>77</v>
      </c>
      <c r="G169" s="39"/>
      <c r="H169" s="25"/>
      <c r="I169" s="25"/>
    </row>
    <row r="170" spans="2:11">
      <c r="B170" s="26" t="s">
        <v>33</v>
      </c>
      <c r="C170" s="26" t="s">
        <v>52</v>
      </c>
      <c r="D170" s="26"/>
      <c r="E170" s="26"/>
      <c r="F170" s="87" t="s">
        <v>78</v>
      </c>
      <c r="G170" s="40"/>
      <c r="H170" s="42" t="s">
        <v>81</v>
      </c>
      <c r="I170" s="42"/>
    </row>
    <row r="171" spans="2:11">
      <c r="B171" s="26" t="s">
        <v>34</v>
      </c>
      <c r="C171" s="26" t="s">
        <v>53</v>
      </c>
      <c r="D171" s="26"/>
      <c r="E171" s="26"/>
      <c r="F171" s="87" t="s">
        <v>79</v>
      </c>
      <c r="G171" s="40"/>
      <c r="H171" s="42" t="s">
        <v>82</v>
      </c>
      <c r="I171" s="42"/>
    </row>
    <row r="172" spans="2:11">
      <c r="B172" s="26" t="s">
        <v>4</v>
      </c>
      <c r="C172" s="26" t="s">
        <v>54</v>
      </c>
      <c r="D172" s="26"/>
      <c r="E172" s="26"/>
      <c r="F172" s="87" t="s">
        <v>80</v>
      </c>
      <c r="G172" s="40"/>
      <c r="H172" s="42" t="s">
        <v>83</v>
      </c>
      <c r="I172" s="42"/>
    </row>
    <row r="173" spans="2:11">
      <c r="B173" s="26" t="s">
        <v>5</v>
      </c>
      <c r="C173" s="26" t="s">
        <v>55</v>
      </c>
      <c r="D173" s="26"/>
      <c r="E173" s="26"/>
      <c r="F173" s="87" t="s">
        <v>87</v>
      </c>
      <c r="G173" s="40"/>
      <c r="H173" s="42" t="s">
        <v>84</v>
      </c>
      <c r="I173" s="42"/>
    </row>
    <row r="174" spans="2:11">
      <c r="B174" s="26" t="s">
        <v>56</v>
      </c>
      <c r="C174" s="26" t="s">
        <v>57</v>
      </c>
      <c r="D174" s="26"/>
      <c r="E174" s="26"/>
      <c r="F174" s="87" t="s">
        <v>88</v>
      </c>
      <c r="G174" s="40"/>
      <c r="H174" s="42" t="s">
        <v>85</v>
      </c>
      <c r="I174" s="42"/>
    </row>
    <row r="175" spans="2:11" ht="17.25" thickBot="1">
      <c r="B175" s="27" t="s">
        <v>58</v>
      </c>
      <c r="C175" s="27" t="s">
        <v>59</v>
      </c>
      <c r="D175" s="27"/>
      <c r="E175" s="27"/>
      <c r="F175" s="88" t="s">
        <v>89</v>
      </c>
      <c r="G175" s="41"/>
      <c r="H175" s="43" t="s">
        <v>86</v>
      </c>
      <c r="I175" s="43"/>
    </row>
    <row r="176" spans="2:11" ht="17.25" thickTop="1"/>
    <row r="177" ht="6.75" customHeight="1"/>
  </sheetData>
  <mergeCells count="3">
    <mergeCell ref="O9:P9"/>
    <mergeCell ref="C4:D4"/>
    <mergeCell ref="C5:D5"/>
  </mergeCells>
  <phoneticPr fontId="3" type="noConversion"/>
  <conditionalFormatting sqref="B77:K156">
    <cfRule type="expression" dxfId="38" priority="13">
      <formula>$B77&lt;&gt;$B78</formula>
    </cfRule>
  </conditionalFormatting>
  <conditionalFormatting sqref="C67:K67">
    <cfRule type="containsText" dxfId="37" priority="19" operator="containsText" text="F">
      <formula>NOT(ISERROR(SEARCH("F",C67)))</formula>
    </cfRule>
    <cfRule type="containsText" dxfId="36" priority="20" operator="containsText" text="D">
      <formula>NOT(ISERROR(SEARCH("D",C67)))</formula>
    </cfRule>
    <cfRule type="containsText" dxfId="35" priority="21" operator="containsText" text="S">
      <formula>NOT(ISERROR(SEARCH("S",C67)))</formula>
    </cfRule>
    <cfRule type="containsText" dxfId="34" priority="22" operator="containsText" text="A">
      <formula>NOT(ISERROR(SEARCH("A",C67)))</formula>
    </cfRule>
  </conditionalFormatting>
  <conditionalFormatting sqref="D54:K54 D56:K57 D58:D63 D64:K65 D74:K74 D157:K157 K158:K167">
    <cfRule type="containsText" dxfId="33" priority="77" operator="containsText" text="악화">
      <formula>NOT(ISERROR(SEARCH("악화",D54)))</formula>
    </cfRule>
  </conditionalFormatting>
  <conditionalFormatting sqref="D54:K54 D56:K57 D64:K65 D74:K74 D157:K157 K158:K167 D58:D63">
    <cfRule type="containsText" dxfId="32" priority="76" operator="containsText" text="개선">
      <formula>NOT(ISERROR(SEARCH("개선",D54)))</formula>
    </cfRule>
  </conditionalFormatting>
  <conditionalFormatting sqref="G4:G5">
    <cfRule type="containsText" dxfId="31" priority="27" operator="containsText" text="S">
      <formula>NOT(ISERROR(SEARCH("S",G4)))</formula>
    </cfRule>
    <cfRule type="containsText" dxfId="30" priority="28" operator="containsText" text="A">
      <formula>NOT(ISERROR(SEARCH("A",G4)))</formula>
    </cfRule>
  </conditionalFormatting>
  <conditionalFormatting sqref="G5">
    <cfRule type="containsText" dxfId="29" priority="23" operator="containsText" text="F">
      <formula>NOT(ISERROR(SEARCH("F",G5)))</formula>
    </cfRule>
    <cfRule type="containsText" dxfId="28" priority="24" operator="containsText" text="D">
      <formula>NOT(ISERROR(SEARCH("D",G5)))</formula>
    </cfRule>
  </conditionalFormatting>
  <conditionalFormatting sqref="K1:K21 J22 K24:K28 K30:K66 K68:K1048576">
    <cfRule type="containsText" dxfId="27" priority="29" operator="containsText" text="D">
      <formula>NOT(ISERROR(SEARCH("D",J1)))</formula>
    </cfRule>
    <cfRule type="containsText" dxfId="26" priority="30" operator="containsText" text="F">
      <formula>NOT(ISERROR(SEARCH("F",J1)))</formula>
    </cfRule>
    <cfRule type="containsText" dxfId="25" priority="31" operator="containsText" text="S">
      <formula>NOT(ISERROR(SEARCH("S",J1)))</formula>
    </cfRule>
    <cfRule type="containsText" dxfId="24" priority="32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1" fitToHeight="0" orientation="portrait" r:id="rId1"/>
  <rowBreaks count="1" manualBreakCount="1">
    <brk id="54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5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D28:J28</xm:sqref>
        </x14:conditionalFormatting>
        <x14:conditionalFormatting xmlns:xm="http://schemas.microsoft.com/office/excel/2006/main">
          <x14:cfRule type="iconSet" priority="34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D53:J53</xm:sqref>
        </x14:conditionalFormatting>
        <x14:conditionalFormatting xmlns:xm="http://schemas.microsoft.com/office/excel/2006/main">
          <x14:cfRule type="iconSet" priority="82" id="{8D835FF4-06A0-4F2F-A0E4-A1E47940D9D2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D158:J165</xm:sqref>
        </x14:conditionalFormatting>
        <x14:conditionalFormatting xmlns:xm="http://schemas.microsoft.com/office/excel/2006/main">
          <x14:cfRule type="iconSet" priority="33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D166:J167</xm:sqref>
        </x14:conditionalFormatting>
        <x14:conditionalFormatting xmlns:xm="http://schemas.microsoft.com/office/excel/2006/main">
          <x14:cfRule type="iconSet" priority="36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K21</xm:sqref>
        </x14:conditionalFormatting>
        <x14:conditionalFormatting xmlns:xm="http://schemas.microsoft.com/office/excel/2006/main">
          <x14:cfRule type="iconSet" priority="37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K34:K39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>
    <row r="1" spans="1:1">
      <c r="A1" t="s">
        <v>202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5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97" customWidth="1"/>
    <col min="6" max="6" width="10.28515625" style="4" customWidth="1"/>
    <col min="7" max="7" width="9.140625" style="4"/>
    <col min="8" max="8" width="9.7109375" style="4" customWidth="1"/>
    <col min="9" max="9" width="10" style="163" bestFit="1" customWidth="1"/>
    <col min="10" max="20" width="9.28515625" style="163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28"/>
      <c r="D1" s="23"/>
      <c r="E1" s="95"/>
      <c r="F1" s="100"/>
      <c r="G1" s="21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9"/>
    </row>
    <row r="2" spans="1:66" ht="50.25" customHeight="1">
      <c r="A2" s="10" t="s">
        <v>47</v>
      </c>
      <c r="B2" s="10"/>
      <c r="C2" s="10"/>
      <c r="D2" s="10"/>
      <c r="E2" s="96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0"/>
    </row>
    <row r="3" spans="1:66" s="17" customFormat="1" ht="21.75" customHeight="1">
      <c r="A3" s="37" t="s">
        <v>159</v>
      </c>
      <c r="B3" s="37"/>
      <c r="C3" s="19"/>
      <c r="D3" s="19"/>
      <c r="E3" s="96"/>
      <c r="F3" s="4"/>
      <c r="G3" s="4"/>
      <c r="H3" s="4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140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0" t="s">
        <v>38</v>
      </c>
      <c r="B4" s="130" t="s">
        <v>145</v>
      </c>
      <c r="C4" s="130" t="s">
        <v>1</v>
      </c>
      <c r="D4" s="130" t="s">
        <v>10</v>
      </c>
      <c r="E4" s="131" t="s">
        <v>144</v>
      </c>
      <c r="F4" s="117" t="s">
        <v>45</v>
      </c>
      <c r="G4" s="141" t="s">
        <v>149</v>
      </c>
      <c r="H4" s="117" t="s">
        <v>63</v>
      </c>
      <c r="I4" s="117" t="s">
        <v>3</v>
      </c>
      <c r="J4" s="116" t="s">
        <v>11</v>
      </c>
      <c r="K4" s="116" t="s">
        <v>12</v>
      </c>
      <c r="L4" s="116" t="s">
        <v>13</v>
      </c>
      <c r="M4" s="116" t="s">
        <v>15</v>
      </c>
      <c r="N4" s="231" t="s">
        <v>6</v>
      </c>
      <c r="O4" s="231" t="s">
        <v>7</v>
      </c>
      <c r="P4" s="231" t="s">
        <v>26</v>
      </c>
      <c r="Q4" s="231" t="s">
        <v>14</v>
      </c>
      <c r="R4" s="231" t="s">
        <v>46</v>
      </c>
      <c r="S4" s="142" t="s">
        <v>43</v>
      </c>
      <c r="T4" s="142" t="s">
        <v>44</v>
      </c>
      <c r="U4" s="269" t="s">
        <v>37</v>
      </c>
      <c r="V4" s="270" t="s">
        <v>31</v>
      </c>
      <c r="W4" s="269" t="s">
        <v>0</v>
      </c>
      <c r="X4" s="270" t="s">
        <v>9</v>
      </c>
      <c r="Y4" s="269" t="s">
        <v>29</v>
      </c>
      <c r="Z4" s="269" t="s">
        <v>30</v>
      </c>
      <c r="AA4" s="269" t="s">
        <v>61</v>
      </c>
      <c r="AB4" s="269" t="s">
        <v>42</v>
      </c>
      <c r="AC4" s="271" t="s">
        <v>3</v>
      </c>
      <c r="AD4" s="269" t="s">
        <v>19</v>
      </c>
      <c r="AE4" s="272" t="s">
        <v>8</v>
      </c>
      <c r="AF4" s="269" t="s">
        <v>16</v>
      </c>
      <c r="AG4" s="269" t="s">
        <v>15</v>
      </c>
      <c r="AH4" s="269" t="s">
        <v>2</v>
      </c>
      <c r="AI4" s="269" t="s">
        <v>20</v>
      </c>
      <c r="AJ4" s="269" t="s">
        <v>21</v>
      </c>
      <c r="AK4" s="269" t="s">
        <v>22</v>
      </c>
      <c r="AL4" s="269" t="s">
        <v>23</v>
      </c>
      <c r="AM4" s="269" t="s">
        <v>24</v>
      </c>
      <c r="AN4" s="269" t="s">
        <v>17</v>
      </c>
      <c r="AO4" s="269" t="s">
        <v>25</v>
      </c>
      <c r="AP4" s="269" t="s">
        <v>39</v>
      </c>
      <c r="AQ4" s="269" t="s">
        <v>27</v>
      </c>
      <c r="AR4" s="269" t="s">
        <v>40</v>
      </c>
      <c r="AS4" s="269" t="s">
        <v>41</v>
      </c>
      <c r="AT4" s="273" t="s">
        <v>6</v>
      </c>
      <c r="AU4" s="269" t="s">
        <v>7</v>
      </c>
      <c r="AV4" s="269" t="s">
        <v>28</v>
      </c>
      <c r="AW4" s="269" t="s">
        <v>18</v>
      </c>
      <c r="AX4" s="269" t="s">
        <v>60</v>
      </c>
      <c r="AY4" s="274" t="s">
        <v>90</v>
      </c>
      <c r="AZ4" s="260" t="s">
        <v>65</v>
      </c>
      <c r="BA4" s="261" t="s">
        <v>128</v>
      </c>
      <c r="BB4" s="260" t="s">
        <v>136</v>
      </c>
      <c r="BC4" s="260" t="s">
        <v>137</v>
      </c>
      <c r="BD4" s="262" t="s">
        <v>114</v>
      </c>
      <c r="BE4" s="275" t="s">
        <v>138</v>
      </c>
      <c r="BF4" s="275" t="s">
        <v>139</v>
      </c>
      <c r="BG4" s="275" t="s">
        <v>90</v>
      </c>
      <c r="BH4" s="275" t="s">
        <v>138</v>
      </c>
      <c r="BI4" s="275" t="s">
        <v>139</v>
      </c>
      <c r="BJ4" s="275" t="s">
        <v>90</v>
      </c>
      <c r="BK4" s="263"/>
      <c r="BL4" s="264" t="s">
        <v>140</v>
      </c>
      <c r="BM4" s="275" t="s">
        <v>141</v>
      </c>
      <c r="BN4" s="275" t="s">
        <v>142</v>
      </c>
    </row>
    <row r="5" spans="1:66">
      <c r="A5" s="135" t="str">
        <f>W5</f>
        <v>은혜교통</v>
      </c>
      <c r="B5" s="135" t="str">
        <f>X5</f>
        <v>522</v>
      </c>
      <c r="C5" s="136" t="str">
        <f>Y5</f>
        <v>71바5706</v>
      </c>
      <c r="D5" s="124" t="str">
        <f>Z5</f>
        <v>중형</v>
      </c>
      <c r="E5" s="120" t="str">
        <f>AZ5</f>
        <v>C</v>
      </c>
      <c r="F5" s="143">
        <f>G5/H5</f>
        <v>0.88545454545454538</v>
      </c>
      <c r="G5" s="144">
        <f>AE5</f>
        <v>1.948</v>
      </c>
      <c r="H5" s="145">
        <f>AF5</f>
        <v>2.2000000000000002</v>
      </c>
      <c r="I5" s="146">
        <f>AC5</f>
        <v>5476.8630000000003</v>
      </c>
      <c r="J5" s="147">
        <f>AI5/AH5</f>
        <v>1.2511845155845202E-2</v>
      </c>
      <c r="K5" s="147">
        <f>AJ5/AH5</f>
        <v>0.45682907158445363</v>
      </c>
      <c r="L5" s="147">
        <f>AK5/AC5</f>
        <v>0.28191320469400089</v>
      </c>
      <c r="M5" s="148">
        <f>AG5</f>
        <v>16.048999999999999</v>
      </c>
      <c r="N5" s="149">
        <f>IF(AW5=0,AT5,"속도계이상")</f>
        <v>1.7999999999999999E-2</v>
      </c>
      <c r="O5" s="149">
        <f>IF(AW5=0,AU5,"속도계이상")</f>
        <v>18.113</v>
      </c>
      <c r="P5" s="150">
        <f>AQ5/60</f>
        <v>0.97833333333333339</v>
      </c>
      <c r="Q5" s="151">
        <f>AN5</f>
        <v>95</v>
      </c>
      <c r="R5" s="152">
        <f>AC5/(AH5-AI5-AJ5)</f>
        <v>24.945440788287993</v>
      </c>
      <c r="S5" s="137">
        <f>IF(AW5=0,AL5,"속도계이상")</f>
        <v>1</v>
      </c>
      <c r="T5" s="137">
        <f>IF(AW5=0,AM5,"속도계이상")</f>
        <v>992</v>
      </c>
      <c r="U5" s="276" t="s">
        <v>582</v>
      </c>
      <c r="V5" s="277" t="s">
        <v>119</v>
      </c>
      <c r="W5" s="276" t="s">
        <v>581</v>
      </c>
      <c r="X5" s="277" t="s">
        <v>119</v>
      </c>
      <c r="Y5" s="276" t="s">
        <v>203</v>
      </c>
      <c r="Z5" s="276" t="s">
        <v>197</v>
      </c>
      <c r="AA5" s="276" t="s">
        <v>48</v>
      </c>
      <c r="AB5" s="276">
        <v>509</v>
      </c>
      <c r="AC5" s="278">
        <v>5476.8630000000003</v>
      </c>
      <c r="AD5" s="276">
        <v>2811.5790000000002</v>
      </c>
      <c r="AE5" s="279">
        <v>1.948</v>
      </c>
      <c r="AF5" s="276">
        <v>2.2000000000000002</v>
      </c>
      <c r="AG5" s="276">
        <v>16.048999999999999</v>
      </c>
      <c r="AH5" s="276">
        <v>413.73769700000003</v>
      </c>
      <c r="AI5" s="276">
        <v>5.1766220000000001</v>
      </c>
      <c r="AJ5" s="276">
        <v>189.007408</v>
      </c>
      <c r="AK5" s="276">
        <v>1544</v>
      </c>
      <c r="AL5" s="276">
        <v>1</v>
      </c>
      <c r="AM5" s="276">
        <v>992</v>
      </c>
      <c r="AN5" s="276">
        <v>95</v>
      </c>
      <c r="AO5" s="276">
        <v>13.237524000000001</v>
      </c>
      <c r="AP5" s="276">
        <v>3761.6</v>
      </c>
      <c r="AQ5" s="276">
        <v>58.7</v>
      </c>
      <c r="AR5" s="276">
        <v>261</v>
      </c>
      <c r="AS5" s="276">
        <v>144209</v>
      </c>
      <c r="AT5" s="276">
        <v>1.7999999999999999E-2</v>
      </c>
      <c r="AU5" s="276">
        <v>18.113</v>
      </c>
      <c r="AV5" s="276">
        <v>44104</v>
      </c>
      <c r="AW5" s="276">
        <v>0</v>
      </c>
      <c r="AX5" s="276">
        <v>0.6</v>
      </c>
      <c r="AY5" s="280">
        <v>0.88545454545454538</v>
      </c>
      <c r="AZ5" s="265" t="s">
        <v>69</v>
      </c>
      <c r="BA5" s="266" t="s">
        <v>426</v>
      </c>
      <c r="BB5" s="265">
        <v>1</v>
      </c>
      <c r="BC5" s="265" t="s">
        <v>427</v>
      </c>
      <c r="BD5" s="267">
        <v>7</v>
      </c>
      <c r="BE5" s="281">
        <v>24399.699000000001</v>
      </c>
      <c r="BF5" s="282">
        <v>0.22446436736781056</v>
      </c>
      <c r="BG5" s="283">
        <v>0.19875299437840679</v>
      </c>
      <c r="BH5" s="281">
        <v>191897.94699999999</v>
      </c>
      <c r="BI5" s="282">
        <v>2.854049814300515E-2</v>
      </c>
      <c r="BJ5" s="284">
        <v>2.5271313810260921E-2</v>
      </c>
      <c r="BK5" s="263">
        <v>1</v>
      </c>
      <c r="BL5" s="268" t="s">
        <v>67</v>
      </c>
      <c r="BM5" s="276">
        <v>1</v>
      </c>
      <c r="BN5" s="285" t="s">
        <v>428</v>
      </c>
    </row>
    <row r="6" spans="1:66">
      <c r="A6" s="132" t="str">
        <f t="shared" ref="A6:A7" si="0">W6</f>
        <v>은혜교통</v>
      </c>
      <c r="B6" s="132" t="str">
        <f t="shared" ref="B6:B45" si="1">X6</f>
        <v>522</v>
      </c>
      <c r="C6" s="133" t="str">
        <f t="shared" ref="C6:C7" si="2">Y6</f>
        <v>71바5708</v>
      </c>
      <c r="D6" s="107" t="str">
        <f t="shared" ref="D6:D7" si="3">Z6</f>
        <v>중형</v>
      </c>
      <c r="E6" s="103" t="str">
        <f>AZ6</f>
        <v>F</v>
      </c>
      <c r="F6" s="153">
        <f>G6/H6</f>
        <v>0.76666666666666672</v>
      </c>
      <c r="G6" s="154">
        <f>AE6</f>
        <v>1.84</v>
      </c>
      <c r="H6" s="155">
        <f>AF6</f>
        <v>2.4</v>
      </c>
      <c r="I6" s="156">
        <f t="shared" ref="I6:I7" si="4">AC6</f>
        <v>5668.63</v>
      </c>
      <c r="J6" s="157">
        <f t="shared" ref="J6:J7" si="5">AI6/AH6</f>
        <v>1.2428390732345165E-2</v>
      </c>
      <c r="K6" s="157">
        <f t="shared" ref="K6:K7" si="6">AJ6/AH6</f>
        <v>0.47344317678718834</v>
      </c>
      <c r="L6" s="157">
        <f t="shared" ref="L6:L7" si="7">AK6/AC6</f>
        <v>0.27837413978333386</v>
      </c>
      <c r="M6" s="158">
        <f t="shared" ref="M6:M7" si="8">AG6</f>
        <v>14.398</v>
      </c>
      <c r="N6" s="159">
        <f t="shared" ref="N6:N7" si="9">IF(AW6=0,AT6,"속도계이상")</f>
        <v>3.5000000000000003E-2</v>
      </c>
      <c r="O6" s="159">
        <f t="shared" ref="O6:O7" si="10">IF(AW6=0,AU6,"속도계이상")</f>
        <v>26.356000000000002</v>
      </c>
      <c r="P6" s="160">
        <f t="shared" ref="P6:P7" si="11">AQ6/60</f>
        <v>6.7249999999999996</v>
      </c>
      <c r="Q6" s="161">
        <f t="shared" ref="Q6:Q7" si="12">AN6</f>
        <v>94</v>
      </c>
      <c r="R6" s="162">
        <f t="shared" ref="R6:R7" si="13">AC6/(AH6-AI6-AJ6)</f>
        <v>24.764893452565286</v>
      </c>
      <c r="S6" s="134">
        <f t="shared" ref="S6:S7" si="14">IF(AW6=0,AL6,"속도계이상")</f>
        <v>2</v>
      </c>
      <c r="T6" s="134">
        <f t="shared" ref="T6:T7" si="15">IF(AW6=0,AM6,"속도계이상")</f>
        <v>1494</v>
      </c>
      <c r="U6" s="276" t="s">
        <v>582</v>
      </c>
      <c r="V6" s="277" t="s">
        <v>119</v>
      </c>
      <c r="W6" s="276" t="s">
        <v>581</v>
      </c>
      <c r="X6" s="277" t="s">
        <v>119</v>
      </c>
      <c r="Y6" s="276" t="s">
        <v>204</v>
      </c>
      <c r="Z6" s="276" t="s">
        <v>197</v>
      </c>
      <c r="AA6" s="276" t="s">
        <v>48</v>
      </c>
      <c r="AB6" s="276">
        <v>509</v>
      </c>
      <c r="AC6" s="278">
        <v>5668.63</v>
      </c>
      <c r="AD6" s="276">
        <v>3080.14</v>
      </c>
      <c r="AE6" s="279">
        <v>1.84</v>
      </c>
      <c r="AF6" s="276">
        <v>2.4</v>
      </c>
      <c r="AG6" s="276">
        <v>14.398</v>
      </c>
      <c r="AH6" s="276">
        <v>445.21524299999999</v>
      </c>
      <c r="AI6" s="276">
        <v>5.533309</v>
      </c>
      <c r="AJ6" s="276">
        <v>210.784119</v>
      </c>
      <c r="AK6" s="276">
        <v>1578</v>
      </c>
      <c r="AL6" s="276">
        <v>2</v>
      </c>
      <c r="AM6" s="276">
        <v>1494</v>
      </c>
      <c r="AN6" s="276">
        <v>94</v>
      </c>
      <c r="AO6" s="276">
        <v>12.732335000000001</v>
      </c>
      <c r="AP6" s="276">
        <v>10191.200000000001</v>
      </c>
      <c r="AQ6" s="276">
        <v>403.5</v>
      </c>
      <c r="AR6" s="276">
        <v>369</v>
      </c>
      <c r="AS6" s="276">
        <v>189065</v>
      </c>
      <c r="AT6" s="276">
        <v>3.5000000000000003E-2</v>
      </c>
      <c r="AU6" s="276">
        <v>26.356000000000002</v>
      </c>
      <c r="AV6" s="276">
        <v>49932</v>
      </c>
      <c r="AW6" s="276">
        <v>0</v>
      </c>
      <c r="AX6" s="276">
        <v>0.53</v>
      </c>
      <c r="AY6" s="280">
        <v>0.76666666666666672</v>
      </c>
      <c r="AZ6" s="265" t="s">
        <v>70</v>
      </c>
      <c r="BA6" s="266" t="s">
        <v>426</v>
      </c>
      <c r="BB6" s="265">
        <v>1</v>
      </c>
      <c r="BC6" s="265" t="s">
        <v>429</v>
      </c>
      <c r="BD6" s="267">
        <v>8</v>
      </c>
      <c r="BE6" s="281">
        <v>24399.699000000001</v>
      </c>
      <c r="BF6" s="282">
        <v>0.23232376760057571</v>
      </c>
      <c r="BG6" s="283">
        <v>0.17811488849377471</v>
      </c>
      <c r="BH6" s="281">
        <v>191897.94699999999</v>
      </c>
      <c r="BI6" s="282">
        <v>2.9539815764678297E-2</v>
      </c>
      <c r="BJ6" s="284">
        <v>2.2647192086253362E-2</v>
      </c>
      <c r="BK6" s="263">
        <v>1</v>
      </c>
      <c r="BL6" s="268" t="s">
        <v>70</v>
      </c>
      <c r="BM6" s="276">
        <v>0</v>
      </c>
      <c r="BN6" s="285" t="s">
        <v>430</v>
      </c>
    </row>
    <row r="7" spans="1:66">
      <c r="A7" s="135" t="str">
        <f t="shared" si="0"/>
        <v>은혜교통</v>
      </c>
      <c r="B7" s="135" t="str">
        <f t="shared" si="1"/>
        <v>522</v>
      </c>
      <c r="C7" s="136" t="str">
        <f t="shared" si="2"/>
        <v>71바5711</v>
      </c>
      <c r="D7" s="124" t="str">
        <f t="shared" si="3"/>
        <v>중형</v>
      </c>
      <c r="E7" s="120" t="str">
        <f t="shared" ref="E7:E45" si="16">AZ7</f>
        <v>C</v>
      </c>
      <c r="F7" s="143">
        <f t="shared" ref="F7:F45" si="17">G7/H7</f>
        <v>0.87363636363636354</v>
      </c>
      <c r="G7" s="144">
        <f t="shared" ref="G7:G45" si="18">AE7</f>
        <v>1.9219999999999999</v>
      </c>
      <c r="H7" s="145">
        <f t="shared" ref="H7:H45" si="19">AF7</f>
        <v>2.2000000000000002</v>
      </c>
      <c r="I7" s="146">
        <f t="shared" si="4"/>
        <v>2082.7719999999999</v>
      </c>
      <c r="J7" s="147">
        <f t="shared" si="5"/>
        <v>6.9683167877331153E-3</v>
      </c>
      <c r="K7" s="147">
        <f t="shared" si="6"/>
        <v>0.50480339555851916</v>
      </c>
      <c r="L7" s="147">
        <f t="shared" si="7"/>
        <v>0.19397226388678165</v>
      </c>
      <c r="M7" s="148">
        <f t="shared" si="8"/>
        <v>17.948</v>
      </c>
      <c r="N7" s="149">
        <f t="shared" si="9"/>
        <v>1.1040000000000001</v>
      </c>
      <c r="O7" s="149">
        <f t="shared" si="10"/>
        <v>54.207000000000001</v>
      </c>
      <c r="P7" s="150">
        <f t="shared" si="11"/>
        <v>3.55</v>
      </c>
      <c r="Q7" s="151">
        <f t="shared" si="12"/>
        <v>102</v>
      </c>
      <c r="R7" s="152">
        <f t="shared" si="13"/>
        <v>26.641099667487026</v>
      </c>
      <c r="S7" s="137">
        <f t="shared" si="14"/>
        <v>23</v>
      </c>
      <c r="T7" s="137">
        <f t="shared" si="15"/>
        <v>1129</v>
      </c>
      <c r="U7" s="276" t="s">
        <v>582</v>
      </c>
      <c r="V7" s="277" t="s">
        <v>119</v>
      </c>
      <c r="W7" s="276" t="s">
        <v>581</v>
      </c>
      <c r="X7" s="277" t="s">
        <v>119</v>
      </c>
      <c r="Y7" s="276" t="s">
        <v>206</v>
      </c>
      <c r="Z7" s="276" t="s">
        <v>197</v>
      </c>
      <c r="AA7" s="276" t="s">
        <v>48</v>
      </c>
      <c r="AB7" s="276">
        <v>509</v>
      </c>
      <c r="AC7" s="278">
        <v>2082.7719999999999</v>
      </c>
      <c r="AD7" s="276">
        <v>1083.6610000000001</v>
      </c>
      <c r="AE7" s="279">
        <v>1.9219999999999999</v>
      </c>
      <c r="AF7" s="276">
        <v>2.2000000000000002</v>
      </c>
      <c r="AG7" s="276">
        <v>17.948</v>
      </c>
      <c r="AH7" s="276">
        <v>160.12776600000001</v>
      </c>
      <c r="AI7" s="276">
        <v>1.115821</v>
      </c>
      <c r="AJ7" s="276">
        <v>80.833039999999997</v>
      </c>
      <c r="AK7" s="276">
        <v>404</v>
      </c>
      <c r="AL7" s="276">
        <v>23</v>
      </c>
      <c r="AM7" s="276">
        <v>1129</v>
      </c>
      <c r="AN7" s="276">
        <v>102</v>
      </c>
      <c r="AO7" s="276">
        <v>13.006938</v>
      </c>
      <c r="AP7" s="276">
        <v>3666.7</v>
      </c>
      <c r="AQ7" s="276">
        <v>213</v>
      </c>
      <c r="AR7" s="276">
        <v>155</v>
      </c>
      <c r="AS7" s="276">
        <v>80059</v>
      </c>
      <c r="AT7" s="276">
        <v>1.1040000000000001</v>
      </c>
      <c r="AU7" s="276">
        <v>54.207000000000001</v>
      </c>
      <c r="AV7" s="276">
        <v>0</v>
      </c>
      <c r="AW7" s="276">
        <v>0</v>
      </c>
      <c r="AX7" s="276">
        <v>0.6</v>
      </c>
      <c r="AY7" s="280">
        <v>0.87363636363636354</v>
      </c>
      <c r="AZ7" s="265" t="s">
        <v>69</v>
      </c>
      <c r="BA7" s="266" t="s">
        <v>426</v>
      </c>
      <c r="BB7" s="265">
        <v>2</v>
      </c>
      <c r="BC7" s="265" t="s">
        <v>431</v>
      </c>
      <c r="BD7" s="267">
        <v>1</v>
      </c>
      <c r="BE7" s="281">
        <v>24399.699000000001</v>
      </c>
      <c r="BF7" s="282">
        <v>8.5360561210201816E-2</v>
      </c>
      <c r="BG7" s="283">
        <v>7.4574090293639941E-2</v>
      </c>
      <c r="BH7" s="281">
        <v>191897.94699999999</v>
      </c>
      <c r="BI7" s="282">
        <v>1.0853539772366612E-2</v>
      </c>
      <c r="BJ7" s="284">
        <v>9.4820470193130117E-3</v>
      </c>
      <c r="BK7" s="263">
        <v>1</v>
      </c>
      <c r="BL7" s="268" t="s">
        <v>67</v>
      </c>
      <c r="BM7" s="276">
        <v>1</v>
      </c>
      <c r="BN7" s="285" t="s">
        <v>428</v>
      </c>
    </row>
    <row r="8" spans="1:66">
      <c r="A8" s="132" t="str">
        <f t="shared" ref="A8:A45" si="20">W8</f>
        <v>은혜교통</v>
      </c>
      <c r="B8" s="132" t="str">
        <f t="shared" si="1"/>
        <v>522</v>
      </c>
      <c r="C8" s="133" t="str">
        <f t="shared" ref="C8:C45" si="21">Y8</f>
        <v>71바5713</v>
      </c>
      <c r="D8" s="107" t="str">
        <f t="shared" ref="D8:D45" si="22">Z8</f>
        <v>중형</v>
      </c>
      <c r="E8" s="103" t="str">
        <f t="shared" si="16"/>
        <v>S</v>
      </c>
      <c r="F8" s="153">
        <f t="shared" si="17"/>
        <v>1.0556521739130436</v>
      </c>
      <c r="G8" s="154">
        <f t="shared" si="18"/>
        <v>2.4279999999999999</v>
      </c>
      <c r="H8" s="155">
        <f t="shared" si="19"/>
        <v>2.2999999999999998</v>
      </c>
      <c r="I8" s="156">
        <f t="shared" ref="I8:I45" si="23">AC8</f>
        <v>5875.1210000000001</v>
      </c>
      <c r="J8" s="157">
        <f t="shared" ref="J8:J45" si="24">AI8/AH8</f>
        <v>2.0304307021007991E-2</v>
      </c>
      <c r="K8" s="157">
        <f t="shared" ref="K8:K45" si="25">AJ8/AH8</f>
        <v>0.42822842781960624</v>
      </c>
      <c r="L8" s="157">
        <f t="shared" ref="L8:L45" si="26">AK8/AC8</f>
        <v>0.25803723872240247</v>
      </c>
      <c r="M8" s="158">
        <f t="shared" ref="M8:M45" si="27">AG8</f>
        <v>11.282999999999999</v>
      </c>
      <c r="N8" s="159">
        <f t="shared" ref="N8:N45" si="28">IF(AW8=0,AT8,"속도계이상")</f>
        <v>3.4000000000000002E-2</v>
      </c>
      <c r="O8" s="159">
        <f t="shared" ref="O8:O45" si="29">IF(AW8=0,AU8,"속도계이상")</f>
        <v>9.2590000000000003</v>
      </c>
      <c r="P8" s="160">
        <f t="shared" ref="P8:P45" si="30">AQ8/60</f>
        <v>1.4466666666666665</v>
      </c>
      <c r="Q8" s="161">
        <f t="shared" ref="Q8:Q45" si="31">AN8</f>
        <v>91</v>
      </c>
      <c r="R8" s="162">
        <f t="shared" ref="R8:R45" si="32">AC8/(AH8-AI8-AJ8)</f>
        <v>24.667007090944619</v>
      </c>
      <c r="S8" s="134">
        <f t="shared" ref="S8:S45" si="33">IF(AW8=0,AL8,"속도계이상")</f>
        <v>2</v>
      </c>
      <c r="T8" s="134">
        <f t="shared" ref="T8:T45" si="34">IF(AW8=0,AM8,"속도계이상")</f>
        <v>544</v>
      </c>
      <c r="U8" s="276" t="s">
        <v>582</v>
      </c>
      <c r="V8" s="277" t="s">
        <v>119</v>
      </c>
      <c r="W8" s="276" t="s">
        <v>581</v>
      </c>
      <c r="X8" s="277" t="s">
        <v>119</v>
      </c>
      <c r="Y8" s="276" t="s">
        <v>207</v>
      </c>
      <c r="Z8" s="276" t="s">
        <v>197</v>
      </c>
      <c r="AA8" s="276" t="s">
        <v>48</v>
      </c>
      <c r="AB8" s="276">
        <v>509</v>
      </c>
      <c r="AC8" s="278">
        <v>5875.1210000000001</v>
      </c>
      <c r="AD8" s="276">
        <v>2419.4229999999998</v>
      </c>
      <c r="AE8" s="279">
        <v>2.4279999999999999</v>
      </c>
      <c r="AF8" s="276">
        <v>2.2999999999999998</v>
      </c>
      <c r="AG8" s="276">
        <v>11.282999999999999</v>
      </c>
      <c r="AH8" s="276">
        <v>431.89742899999999</v>
      </c>
      <c r="AI8" s="276">
        <v>8.7693779999999997</v>
      </c>
      <c r="AJ8" s="276">
        <v>184.95075700000001</v>
      </c>
      <c r="AK8" s="276">
        <v>1516</v>
      </c>
      <c r="AL8" s="276">
        <v>2</v>
      </c>
      <c r="AM8" s="276">
        <v>544</v>
      </c>
      <c r="AN8" s="276">
        <v>91</v>
      </c>
      <c r="AO8" s="276">
        <v>13.603046000000001</v>
      </c>
      <c r="AP8" s="276">
        <v>5450.7</v>
      </c>
      <c r="AQ8" s="276">
        <v>86.8</v>
      </c>
      <c r="AR8" s="276">
        <v>247</v>
      </c>
      <c r="AS8" s="276">
        <v>119852</v>
      </c>
      <c r="AT8" s="276">
        <v>3.4000000000000002E-2</v>
      </c>
      <c r="AU8" s="276">
        <v>9.2590000000000003</v>
      </c>
      <c r="AV8" s="276">
        <v>50654</v>
      </c>
      <c r="AW8" s="276">
        <v>0</v>
      </c>
      <c r="AX8" s="276">
        <v>0.6</v>
      </c>
      <c r="AY8" s="280">
        <v>1.0556521739130436</v>
      </c>
      <c r="AZ8" s="265" t="s">
        <v>71</v>
      </c>
      <c r="BA8" s="266" t="s">
        <v>426</v>
      </c>
      <c r="BB8" s="265">
        <v>1</v>
      </c>
      <c r="BC8" s="265" t="s">
        <v>432</v>
      </c>
      <c r="BD8" s="267">
        <v>11</v>
      </c>
      <c r="BE8" s="281">
        <v>24399.699000000001</v>
      </c>
      <c r="BF8" s="282">
        <v>0.2407866179004913</v>
      </c>
      <c r="BG8" s="283">
        <v>0.25418691663582299</v>
      </c>
      <c r="BH8" s="281">
        <v>191897.94699999999</v>
      </c>
      <c r="BI8" s="282">
        <v>3.0615861669432035E-2</v>
      </c>
      <c r="BJ8" s="284">
        <v>3.2319700927556948E-2</v>
      </c>
      <c r="BK8" s="263">
        <v>1</v>
      </c>
      <c r="BL8" s="268" t="s">
        <v>66</v>
      </c>
      <c r="BM8" s="276">
        <v>1</v>
      </c>
      <c r="BN8" s="285" t="s">
        <v>428</v>
      </c>
    </row>
    <row r="9" spans="1:66">
      <c r="A9" s="135" t="str">
        <f t="shared" si="20"/>
        <v>은혜교통</v>
      </c>
      <c r="B9" s="135" t="str">
        <f t="shared" si="1"/>
        <v>522</v>
      </c>
      <c r="C9" s="136" t="str">
        <f t="shared" si="21"/>
        <v>71바5715</v>
      </c>
      <c r="D9" s="124" t="str">
        <f t="shared" si="22"/>
        <v>중형</v>
      </c>
      <c r="E9" s="120" t="str">
        <f t="shared" si="16"/>
        <v>C</v>
      </c>
      <c r="F9" s="143">
        <f t="shared" si="17"/>
        <v>0.86958333333333349</v>
      </c>
      <c r="G9" s="144">
        <f t="shared" si="18"/>
        <v>2.0870000000000002</v>
      </c>
      <c r="H9" s="145">
        <f t="shared" si="19"/>
        <v>2.4</v>
      </c>
      <c r="I9" s="146">
        <f t="shared" si="23"/>
        <v>5296.3130000000001</v>
      </c>
      <c r="J9" s="147">
        <f t="shared" si="24"/>
        <v>1.3969578974623864E-2</v>
      </c>
      <c r="K9" s="147">
        <f t="shared" si="25"/>
        <v>0.44666637945949661</v>
      </c>
      <c r="L9" s="147">
        <f t="shared" si="26"/>
        <v>0.17918125307171234</v>
      </c>
      <c r="M9" s="148">
        <f t="shared" si="27"/>
        <v>7.2039999999999997</v>
      </c>
      <c r="N9" s="149">
        <f t="shared" si="28"/>
        <v>7.5999999999999998E-2</v>
      </c>
      <c r="O9" s="149">
        <f t="shared" si="29"/>
        <v>8.0809999999999995</v>
      </c>
      <c r="P9" s="150">
        <f t="shared" si="30"/>
        <v>0</v>
      </c>
      <c r="Q9" s="151">
        <f t="shared" si="31"/>
        <v>70</v>
      </c>
      <c r="R9" s="152">
        <f t="shared" si="32"/>
        <v>24.702881220239767</v>
      </c>
      <c r="S9" s="137">
        <f t="shared" si="33"/>
        <v>4</v>
      </c>
      <c r="T9" s="137">
        <f t="shared" si="34"/>
        <v>428</v>
      </c>
      <c r="U9" s="276" t="s">
        <v>582</v>
      </c>
      <c r="V9" s="277" t="s">
        <v>119</v>
      </c>
      <c r="W9" s="276" t="s">
        <v>581</v>
      </c>
      <c r="X9" s="277" t="s">
        <v>119</v>
      </c>
      <c r="Y9" s="276" t="s">
        <v>208</v>
      </c>
      <c r="Z9" s="276" t="s">
        <v>197</v>
      </c>
      <c r="AA9" s="276" t="s">
        <v>205</v>
      </c>
      <c r="AB9" s="276">
        <v>509</v>
      </c>
      <c r="AC9" s="278">
        <v>5296.3130000000001</v>
      </c>
      <c r="AD9" s="276">
        <v>2537.4549999999999</v>
      </c>
      <c r="AE9" s="279">
        <v>2.0870000000000002</v>
      </c>
      <c r="AF9" s="276">
        <v>2.4</v>
      </c>
      <c r="AG9" s="276">
        <v>7.2039999999999997</v>
      </c>
      <c r="AH9" s="276">
        <v>397.506325</v>
      </c>
      <c r="AI9" s="276">
        <v>5.5529960000000003</v>
      </c>
      <c r="AJ9" s="276">
        <v>177.55271099999999</v>
      </c>
      <c r="AK9" s="276">
        <v>949</v>
      </c>
      <c r="AL9" s="276">
        <v>4</v>
      </c>
      <c r="AM9" s="276">
        <v>428</v>
      </c>
      <c r="AN9" s="276">
        <v>70</v>
      </c>
      <c r="AO9" s="276">
        <v>13.323845</v>
      </c>
      <c r="AP9" s="276">
        <v>2027.9</v>
      </c>
      <c r="AQ9" s="276">
        <v>0</v>
      </c>
      <c r="AR9" s="276">
        <v>203</v>
      </c>
      <c r="AS9" s="276">
        <v>139839</v>
      </c>
      <c r="AT9" s="276">
        <v>7.5999999999999998E-2</v>
      </c>
      <c r="AU9" s="276">
        <v>8.0809999999999995</v>
      </c>
      <c r="AV9" s="276">
        <v>41143</v>
      </c>
      <c r="AW9" s="276">
        <v>0</v>
      </c>
      <c r="AX9" s="276">
        <v>0.4</v>
      </c>
      <c r="AY9" s="280">
        <v>0.86958333333333349</v>
      </c>
      <c r="AZ9" s="265" t="s">
        <v>69</v>
      </c>
      <c r="BA9" s="266" t="s">
        <v>426</v>
      </c>
      <c r="BB9" s="265">
        <v>3</v>
      </c>
      <c r="BC9" s="265" t="s">
        <v>433</v>
      </c>
      <c r="BD9" s="267">
        <v>13</v>
      </c>
      <c r="BE9" s="281">
        <v>24399.699000000001</v>
      </c>
      <c r="BF9" s="282">
        <v>0.21706468592092057</v>
      </c>
      <c r="BG9" s="283">
        <v>0.1887558331320672</v>
      </c>
      <c r="BH9" s="281">
        <v>191897.94699999999</v>
      </c>
      <c r="BI9" s="282">
        <v>2.7599633465594086E-2</v>
      </c>
      <c r="BJ9" s="284">
        <v>2.4000181267789529E-2</v>
      </c>
      <c r="BK9" s="263">
        <v>1</v>
      </c>
      <c r="BL9" s="268" t="s">
        <v>67</v>
      </c>
      <c r="BM9" s="276">
        <v>1</v>
      </c>
      <c r="BN9" s="285" t="s">
        <v>428</v>
      </c>
    </row>
    <row r="10" spans="1:66">
      <c r="A10" s="132" t="str">
        <f t="shared" si="20"/>
        <v>은혜교통</v>
      </c>
      <c r="B10" s="132" t="str">
        <f t="shared" si="1"/>
        <v>565</v>
      </c>
      <c r="C10" s="133" t="str">
        <f t="shared" si="21"/>
        <v>71바5801</v>
      </c>
      <c r="D10" s="107" t="str">
        <f t="shared" si="22"/>
        <v>중형</v>
      </c>
      <c r="E10" s="103" t="str">
        <f t="shared" si="16"/>
        <v>B</v>
      </c>
      <c r="F10" s="153">
        <f t="shared" si="17"/>
        <v>0.94043478260869562</v>
      </c>
      <c r="G10" s="154">
        <f t="shared" si="18"/>
        <v>2.1629999999999998</v>
      </c>
      <c r="H10" s="155">
        <f t="shared" si="19"/>
        <v>2.2999999999999998</v>
      </c>
      <c r="I10" s="156">
        <f t="shared" si="23"/>
        <v>5167.232</v>
      </c>
      <c r="J10" s="157">
        <f t="shared" si="24"/>
        <v>1.8922479702194735E-2</v>
      </c>
      <c r="K10" s="157">
        <f t="shared" si="25"/>
        <v>0.40668101865169659</v>
      </c>
      <c r="L10" s="157">
        <f t="shared" si="26"/>
        <v>0.20997702444945379</v>
      </c>
      <c r="M10" s="158">
        <f t="shared" si="27"/>
        <v>5.0510000000000002</v>
      </c>
      <c r="N10" s="159">
        <f t="shared" si="28"/>
        <v>7.6999999999999999E-2</v>
      </c>
      <c r="O10" s="159">
        <f t="shared" si="29"/>
        <v>7.2770000000000001</v>
      </c>
      <c r="P10" s="160">
        <f t="shared" si="30"/>
        <v>0.7433333333333334</v>
      </c>
      <c r="Q10" s="161">
        <f t="shared" si="31"/>
        <v>91</v>
      </c>
      <c r="R10" s="162">
        <f t="shared" si="32"/>
        <v>20.684456980184613</v>
      </c>
      <c r="S10" s="134">
        <f t="shared" si="33"/>
        <v>4</v>
      </c>
      <c r="T10" s="134">
        <f t="shared" si="34"/>
        <v>376</v>
      </c>
      <c r="U10" s="276" t="s">
        <v>582</v>
      </c>
      <c r="V10" s="277" t="s">
        <v>120</v>
      </c>
      <c r="W10" s="276" t="s">
        <v>581</v>
      </c>
      <c r="X10" s="277" t="s">
        <v>120</v>
      </c>
      <c r="Y10" s="276" t="s">
        <v>209</v>
      </c>
      <c r="Z10" s="276" t="s">
        <v>197</v>
      </c>
      <c r="AA10" s="276" t="s">
        <v>205</v>
      </c>
      <c r="AB10" s="276">
        <v>509</v>
      </c>
      <c r="AC10" s="278">
        <v>5167.232</v>
      </c>
      <c r="AD10" s="276">
        <v>2389.1129999999998</v>
      </c>
      <c r="AE10" s="279">
        <v>2.1629999999999998</v>
      </c>
      <c r="AF10" s="276">
        <v>2.2999999999999998</v>
      </c>
      <c r="AG10" s="276">
        <v>5.0510000000000002</v>
      </c>
      <c r="AH10" s="276">
        <v>434.91266100000001</v>
      </c>
      <c r="AI10" s="276">
        <v>8.2296259999999997</v>
      </c>
      <c r="AJ10" s="276">
        <v>176.870724</v>
      </c>
      <c r="AK10" s="276">
        <v>1085</v>
      </c>
      <c r="AL10" s="276">
        <v>4</v>
      </c>
      <c r="AM10" s="276">
        <v>376</v>
      </c>
      <c r="AN10" s="276">
        <v>91</v>
      </c>
      <c r="AO10" s="276">
        <v>11.881079</v>
      </c>
      <c r="AP10" s="276">
        <v>1394.9</v>
      </c>
      <c r="AQ10" s="276">
        <v>44.6</v>
      </c>
      <c r="AR10" s="276">
        <v>256</v>
      </c>
      <c r="AS10" s="276">
        <v>74529</v>
      </c>
      <c r="AT10" s="276">
        <v>7.6999999999999999E-2</v>
      </c>
      <c r="AU10" s="276">
        <v>7.2770000000000001</v>
      </c>
      <c r="AV10" s="276">
        <v>1704</v>
      </c>
      <c r="AW10" s="276">
        <v>0</v>
      </c>
      <c r="AX10" s="276">
        <v>0.42</v>
      </c>
      <c r="AY10" s="280">
        <v>0.94043478260869562</v>
      </c>
      <c r="AZ10" s="265" t="s">
        <v>68</v>
      </c>
      <c r="BA10" s="266" t="s">
        <v>210</v>
      </c>
      <c r="BB10" s="265">
        <v>1</v>
      </c>
      <c r="BC10" s="265" t="s">
        <v>434</v>
      </c>
      <c r="BD10" s="267">
        <v>2</v>
      </c>
      <c r="BE10" s="281">
        <v>27191.413999999997</v>
      </c>
      <c r="BF10" s="282">
        <v>0.19003175046358387</v>
      </c>
      <c r="BG10" s="283">
        <v>0.1787124679359704</v>
      </c>
      <c r="BH10" s="281">
        <v>191897.94699999999</v>
      </c>
      <c r="BI10" s="282">
        <v>2.6926979057259014E-2</v>
      </c>
      <c r="BJ10" s="284">
        <v>2.5323067696022279E-2</v>
      </c>
      <c r="BK10" s="263">
        <v>1</v>
      </c>
      <c r="BL10" s="268" t="s">
        <v>67</v>
      </c>
      <c r="BM10" s="276">
        <v>2</v>
      </c>
      <c r="BN10" s="285" t="s">
        <v>428</v>
      </c>
    </row>
    <row r="11" spans="1:66">
      <c r="A11" s="135" t="str">
        <f t="shared" si="20"/>
        <v>은혜교통</v>
      </c>
      <c r="B11" s="135" t="str">
        <f t="shared" si="1"/>
        <v>565</v>
      </c>
      <c r="C11" s="136" t="str">
        <f t="shared" si="21"/>
        <v>71바5802</v>
      </c>
      <c r="D11" s="124" t="str">
        <f t="shared" si="22"/>
        <v>중형</v>
      </c>
      <c r="E11" s="120" t="str">
        <f t="shared" si="16"/>
        <v>B</v>
      </c>
      <c r="F11" s="143">
        <f t="shared" si="17"/>
        <v>0.90130434782608704</v>
      </c>
      <c r="G11" s="144">
        <f t="shared" si="18"/>
        <v>2.073</v>
      </c>
      <c r="H11" s="145">
        <f t="shared" si="19"/>
        <v>2.2999999999999998</v>
      </c>
      <c r="I11" s="146">
        <f t="shared" si="23"/>
        <v>5324.5360000000001</v>
      </c>
      <c r="J11" s="147">
        <f t="shared" si="24"/>
        <v>1.4885959019428067E-2</v>
      </c>
      <c r="K11" s="147">
        <f t="shared" si="25"/>
        <v>0.34627166309996332</v>
      </c>
      <c r="L11" s="147">
        <f t="shared" si="26"/>
        <v>0.19663685248817925</v>
      </c>
      <c r="M11" s="148">
        <f t="shared" si="27"/>
        <v>3.5590000000000002</v>
      </c>
      <c r="N11" s="149">
        <f t="shared" si="28"/>
        <v>1.9E-2</v>
      </c>
      <c r="O11" s="149">
        <f t="shared" si="29"/>
        <v>4.3380000000000001</v>
      </c>
      <c r="P11" s="150">
        <f t="shared" si="30"/>
        <v>0.19</v>
      </c>
      <c r="Q11" s="151">
        <f t="shared" si="31"/>
        <v>82</v>
      </c>
      <c r="R11" s="152">
        <f t="shared" si="32"/>
        <v>19.714874887869051</v>
      </c>
      <c r="S11" s="137">
        <f t="shared" si="33"/>
        <v>1</v>
      </c>
      <c r="T11" s="137">
        <f t="shared" si="34"/>
        <v>231</v>
      </c>
      <c r="U11" s="276" t="s">
        <v>582</v>
      </c>
      <c r="V11" s="277" t="s">
        <v>120</v>
      </c>
      <c r="W11" s="276" t="s">
        <v>581</v>
      </c>
      <c r="X11" s="277" t="s">
        <v>120</v>
      </c>
      <c r="Y11" s="276" t="s">
        <v>212</v>
      </c>
      <c r="Z11" s="276" t="s">
        <v>197</v>
      </c>
      <c r="AA11" s="276" t="s">
        <v>205</v>
      </c>
      <c r="AB11" s="276">
        <v>509</v>
      </c>
      <c r="AC11" s="278">
        <v>5324.5360000000001</v>
      </c>
      <c r="AD11" s="276">
        <v>2568.88</v>
      </c>
      <c r="AE11" s="279">
        <v>2.073</v>
      </c>
      <c r="AF11" s="276">
        <v>2.2999999999999998</v>
      </c>
      <c r="AG11" s="276">
        <v>3.5590000000000002</v>
      </c>
      <c r="AH11" s="276">
        <v>422.760132</v>
      </c>
      <c r="AI11" s="276">
        <v>6.2931900000000001</v>
      </c>
      <c r="AJ11" s="276">
        <v>146.38985400000001</v>
      </c>
      <c r="AK11" s="276">
        <v>1047</v>
      </c>
      <c r="AL11" s="276">
        <v>1</v>
      </c>
      <c r="AM11" s="276">
        <v>231</v>
      </c>
      <c r="AN11" s="276">
        <v>82</v>
      </c>
      <c r="AO11" s="276">
        <v>12.594697</v>
      </c>
      <c r="AP11" s="276">
        <v>499.2</v>
      </c>
      <c r="AQ11" s="276">
        <v>11.4</v>
      </c>
      <c r="AR11" s="276">
        <v>92</v>
      </c>
      <c r="AS11" s="276">
        <v>36549</v>
      </c>
      <c r="AT11" s="276">
        <v>1.9E-2</v>
      </c>
      <c r="AU11" s="276">
        <v>4.3380000000000001</v>
      </c>
      <c r="AV11" s="276">
        <v>36755</v>
      </c>
      <c r="AW11" s="276">
        <v>0</v>
      </c>
      <c r="AX11" s="276">
        <v>0.37</v>
      </c>
      <c r="AY11" s="280">
        <v>0.90130434782608704</v>
      </c>
      <c r="AZ11" s="265" t="s">
        <v>68</v>
      </c>
      <c r="BA11" s="266" t="s">
        <v>210</v>
      </c>
      <c r="BB11" s="265">
        <v>2</v>
      </c>
      <c r="BC11" s="265" t="s">
        <v>435</v>
      </c>
      <c r="BD11" s="267">
        <v>9</v>
      </c>
      <c r="BE11" s="281">
        <v>27191.413999999997</v>
      </c>
      <c r="BF11" s="282">
        <v>0.19581681188039726</v>
      </c>
      <c r="BG11" s="283">
        <v>0.17649054392524502</v>
      </c>
      <c r="BH11" s="281">
        <v>191897.94699999999</v>
      </c>
      <c r="BI11" s="282">
        <v>2.7746706430371557E-2</v>
      </c>
      <c r="BJ11" s="284">
        <v>2.5008227143547931E-2</v>
      </c>
      <c r="BK11" s="263">
        <v>1</v>
      </c>
      <c r="BL11" s="268" t="s">
        <v>67</v>
      </c>
      <c r="BM11" s="276">
        <v>2</v>
      </c>
      <c r="BN11" s="285" t="s">
        <v>428</v>
      </c>
    </row>
    <row r="12" spans="1:66" s="2" customFormat="1">
      <c r="A12" s="132" t="str">
        <f t="shared" si="20"/>
        <v>은혜교통</v>
      </c>
      <c r="B12" s="132" t="str">
        <f t="shared" si="1"/>
        <v>565</v>
      </c>
      <c r="C12" s="133" t="str">
        <f t="shared" si="21"/>
        <v>71바5804</v>
      </c>
      <c r="D12" s="107" t="str">
        <f t="shared" si="22"/>
        <v>중형</v>
      </c>
      <c r="E12" s="103" t="str">
        <f t="shared" si="16"/>
        <v>C</v>
      </c>
      <c r="F12" s="153">
        <f t="shared" si="17"/>
        <v>0.88173913043478269</v>
      </c>
      <c r="G12" s="154">
        <f t="shared" si="18"/>
        <v>2.028</v>
      </c>
      <c r="H12" s="155">
        <f t="shared" si="19"/>
        <v>2.2999999999999998</v>
      </c>
      <c r="I12" s="156">
        <f t="shared" si="23"/>
        <v>4847.4129999999996</v>
      </c>
      <c r="J12" s="157">
        <f t="shared" si="24"/>
        <v>1.2704612165419949E-2</v>
      </c>
      <c r="K12" s="157">
        <f t="shared" si="25"/>
        <v>0.44057021479174396</v>
      </c>
      <c r="L12" s="157">
        <f t="shared" si="26"/>
        <v>0.18009606361166255</v>
      </c>
      <c r="M12" s="158">
        <f t="shared" si="27"/>
        <v>5.7779999999999996</v>
      </c>
      <c r="N12" s="159">
        <f t="shared" si="28"/>
        <v>0.39200000000000002</v>
      </c>
      <c r="O12" s="159">
        <f t="shared" si="29"/>
        <v>5.7560000000000002</v>
      </c>
      <c r="P12" s="160">
        <f t="shared" si="30"/>
        <v>0.37333333333333329</v>
      </c>
      <c r="Q12" s="161">
        <f t="shared" si="31"/>
        <v>91</v>
      </c>
      <c r="R12" s="162">
        <f t="shared" si="32"/>
        <v>20.567962081595063</v>
      </c>
      <c r="S12" s="134">
        <f t="shared" si="33"/>
        <v>19</v>
      </c>
      <c r="T12" s="134">
        <f t="shared" si="34"/>
        <v>279</v>
      </c>
      <c r="U12" s="276" t="s">
        <v>582</v>
      </c>
      <c r="V12" s="277" t="s">
        <v>120</v>
      </c>
      <c r="W12" s="276" t="s">
        <v>581</v>
      </c>
      <c r="X12" s="277" t="s">
        <v>120</v>
      </c>
      <c r="Y12" s="276" t="s">
        <v>213</v>
      </c>
      <c r="Z12" s="276" t="s">
        <v>197</v>
      </c>
      <c r="AA12" s="276" t="s">
        <v>205</v>
      </c>
      <c r="AB12" s="276">
        <v>509</v>
      </c>
      <c r="AC12" s="278">
        <v>4847.4129999999996</v>
      </c>
      <c r="AD12" s="276">
        <v>2390.0129999999999</v>
      </c>
      <c r="AE12" s="279">
        <v>2.028</v>
      </c>
      <c r="AF12" s="276">
        <v>2.2999999999999998</v>
      </c>
      <c r="AG12" s="276">
        <v>5.7779999999999996</v>
      </c>
      <c r="AH12" s="276">
        <v>431.07187599999997</v>
      </c>
      <c r="AI12" s="276">
        <v>5.4766009999999996</v>
      </c>
      <c r="AJ12" s="276">
        <v>189.917429</v>
      </c>
      <c r="AK12" s="276">
        <v>873</v>
      </c>
      <c r="AL12" s="276">
        <v>19</v>
      </c>
      <c r="AM12" s="276">
        <v>279</v>
      </c>
      <c r="AN12" s="276">
        <v>91</v>
      </c>
      <c r="AO12" s="276">
        <v>11.245022000000001</v>
      </c>
      <c r="AP12" s="276">
        <v>1420.4</v>
      </c>
      <c r="AQ12" s="276">
        <v>22.4</v>
      </c>
      <c r="AR12" s="276">
        <v>342</v>
      </c>
      <c r="AS12" s="276">
        <v>125565</v>
      </c>
      <c r="AT12" s="276">
        <v>0.39200000000000002</v>
      </c>
      <c r="AU12" s="276">
        <v>5.7560000000000002</v>
      </c>
      <c r="AV12" s="276">
        <v>22645</v>
      </c>
      <c r="AW12" s="276">
        <v>0</v>
      </c>
      <c r="AX12" s="276">
        <v>0.42</v>
      </c>
      <c r="AY12" s="280">
        <v>0.88173913043478269</v>
      </c>
      <c r="AZ12" s="265" t="s">
        <v>69</v>
      </c>
      <c r="BA12" s="266" t="s">
        <v>210</v>
      </c>
      <c r="BB12" s="265">
        <v>1</v>
      </c>
      <c r="BC12" s="265" t="s">
        <v>211</v>
      </c>
      <c r="BD12" s="267">
        <v>8</v>
      </c>
      <c r="BE12" s="281">
        <v>27191.413999999997</v>
      </c>
      <c r="BF12" s="282">
        <v>0.17826998625374907</v>
      </c>
      <c r="BG12" s="283">
        <v>0.15718762266200137</v>
      </c>
      <c r="BH12" s="281">
        <v>191897.94699999999</v>
      </c>
      <c r="BI12" s="282">
        <v>2.5260369252413106E-2</v>
      </c>
      <c r="BJ12" s="284">
        <v>2.2273056019084254E-2</v>
      </c>
      <c r="BK12" s="263">
        <v>1</v>
      </c>
      <c r="BL12" s="268" t="s">
        <v>67</v>
      </c>
      <c r="BM12" s="276">
        <v>1</v>
      </c>
      <c r="BN12" s="285" t="s">
        <v>428</v>
      </c>
    </row>
    <row r="13" spans="1:66">
      <c r="A13" s="135" t="str">
        <f t="shared" si="20"/>
        <v>은혜교통</v>
      </c>
      <c r="B13" s="135" t="str">
        <f t="shared" si="1"/>
        <v>565</v>
      </c>
      <c r="C13" s="136" t="str">
        <f t="shared" si="21"/>
        <v>71바5805</v>
      </c>
      <c r="D13" s="124" t="str">
        <f t="shared" si="22"/>
        <v>중형</v>
      </c>
      <c r="E13" s="120" t="str">
        <f t="shared" si="16"/>
        <v>A</v>
      </c>
      <c r="F13" s="143">
        <f t="shared" si="17"/>
        <v>0.9669565217391306</v>
      </c>
      <c r="G13" s="144">
        <f t="shared" si="18"/>
        <v>2.2240000000000002</v>
      </c>
      <c r="H13" s="145">
        <f t="shared" si="19"/>
        <v>2.2999999999999998</v>
      </c>
      <c r="I13" s="146">
        <f t="shared" si="23"/>
        <v>4395.4610000000002</v>
      </c>
      <c r="J13" s="147">
        <f t="shared" si="24"/>
        <v>1.6338171660930181E-2</v>
      </c>
      <c r="K13" s="147">
        <f t="shared" si="25"/>
        <v>0.40697118821295342</v>
      </c>
      <c r="L13" s="147">
        <f t="shared" si="26"/>
        <v>0.22614237732970444</v>
      </c>
      <c r="M13" s="148">
        <f t="shared" si="27"/>
        <v>5.2510000000000003</v>
      </c>
      <c r="N13" s="149">
        <f t="shared" si="28"/>
        <v>0.159</v>
      </c>
      <c r="O13" s="149">
        <f t="shared" si="29"/>
        <v>6.1429999999999998</v>
      </c>
      <c r="P13" s="150">
        <f t="shared" si="30"/>
        <v>0</v>
      </c>
      <c r="Q13" s="151">
        <f t="shared" si="31"/>
        <v>79</v>
      </c>
      <c r="R13" s="152">
        <f t="shared" si="32"/>
        <v>21.625962583431733</v>
      </c>
      <c r="S13" s="137">
        <f t="shared" si="33"/>
        <v>7</v>
      </c>
      <c r="T13" s="137">
        <f t="shared" si="34"/>
        <v>270</v>
      </c>
      <c r="U13" s="276" t="s">
        <v>582</v>
      </c>
      <c r="V13" s="277" t="s">
        <v>120</v>
      </c>
      <c r="W13" s="276" t="s">
        <v>581</v>
      </c>
      <c r="X13" s="277" t="s">
        <v>120</v>
      </c>
      <c r="Y13" s="276" t="s">
        <v>215</v>
      </c>
      <c r="Z13" s="276" t="s">
        <v>197</v>
      </c>
      <c r="AA13" s="276" t="s">
        <v>205</v>
      </c>
      <c r="AB13" s="276">
        <v>509</v>
      </c>
      <c r="AC13" s="278">
        <v>4395.4610000000002</v>
      </c>
      <c r="AD13" s="276">
        <v>1976.329</v>
      </c>
      <c r="AE13" s="279">
        <v>2.2240000000000002</v>
      </c>
      <c r="AF13" s="276">
        <v>2.2999999999999998</v>
      </c>
      <c r="AG13" s="276">
        <v>5.2510000000000003</v>
      </c>
      <c r="AH13" s="276">
        <v>352.440721</v>
      </c>
      <c r="AI13" s="276">
        <v>5.7582370000000003</v>
      </c>
      <c r="AJ13" s="276">
        <v>143.43321900000001</v>
      </c>
      <c r="AK13" s="276">
        <v>994</v>
      </c>
      <c r="AL13" s="276">
        <v>7</v>
      </c>
      <c r="AM13" s="276">
        <v>270</v>
      </c>
      <c r="AN13" s="276">
        <v>79</v>
      </c>
      <c r="AO13" s="276">
        <v>12.471489999999999</v>
      </c>
      <c r="AP13" s="276">
        <v>309.7</v>
      </c>
      <c r="AQ13" s="276">
        <v>0</v>
      </c>
      <c r="AR13" s="276">
        <v>131</v>
      </c>
      <c r="AS13" s="276">
        <v>64484</v>
      </c>
      <c r="AT13" s="286">
        <v>0.159</v>
      </c>
      <c r="AU13" s="276">
        <v>6.1429999999999998</v>
      </c>
      <c r="AV13" s="276">
        <v>20740</v>
      </c>
      <c r="AW13" s="276">
        <v>0</v>
      </c>
      <c r="AX13" s="276">
        <v>0.42</v>
      </c>
      <c r="AY13" s="280">
        <v>0.9669565217391306</v>
      </c>
      <c r="AZ13" s="265" t="s">
        <v>66</v>
      </c>
      <c r="BA13" s="266" t="s">
        <v>210</v>
      </c>
      <c r="BB13" s="265">
        <v>1</v>
      </c>
      <c r="BC13" s="265" t="s">
        <v>436</v>
      </c>
      <c r="BD13" s="267">
        <v>5</v>
      </c>
      <c r="BE13" s="281">
        <v>27191.413999999997</v>
      </c>
      <c r="BF13" s="282">
        <v>0.1616488572458939</v>
      </c>
      <c r="BG13" s="283">
        <v>0.15630741674559481</v>
      </c>
      <c r="BH13" s="281">
        <v>191897.94699999999</v>
      </c>
      <c r="BI13" s="282">
        <v>2.290520075235615E-2</v>
      </c>
      <c r="BJ13" s="284">
        <v>2.2148333249234819E-2</v>
      </c>
      <c r="BK13" s="263">
        <v>1</v>
      </c>
      <c r="BL13" s="268" t="s">
        <v>69</v>
      </c>
      <c r="BM13" s="276">
        <v>2</v>
      </c>
      <c r="BN13" s="285" t="s">
        <v>428</v>
      </c>
    </row>
    <row r="14" spans="1:66">
      <c r="A14" s="132" t="str">
        <f t="shared" si="20"/>
        <v>은혜교통</v>
      </c>
      <c r="B14" s="132" t="str">
        <f t="shared" si="1"/>
        <v>565</v>
      </c>
      <c r="C14" s="133" t="str">
        <f t="shared" si="21"/>
        <v>71바5806</v>
      </c>
      <c r="D14" s="107" t="str">
        <f t="shared" si="22"/>
        <v>중형</v>
      </c>
      <c r="E14" s="103" t="str">
        <f t="shared" si="16"/>
        <v>F</v>
      </c>
      <c r="F14" s="153">
        <f t="shared" si="17"/>
        <v>0.75913043478260878</v>
      </c>
      <c r="G14" s="154">
        <f t="shared" si="18"/>
        <v>1.746</v>
      </c>
      <c r="H14" s="155">
        <f t="shared" si="19"/>
        <v>2.2999999999999998</v>
      </c>
      <c r="I14" s="156">
        <f t="shared" si="23"/>
        <v>1516.549</v>
      </c>
      <c r="J14" s="157">
        <f t="shared" si="24"/>
        <v>3.1140063889067291E-2</v>
      </c>
      <c r="K14" s="157">
        <f t="shared" si="25"/>
        <v>0.39606312874887256</v>
      </c>
      <c r="L14" s="157">
        <f t="shared" si="26"/>
        <v>0.13451593057659197</v>
      </c>
      <c r="M14" s="158">
        <f t="shared" si="27"/>
        <v>9.3759999999999994</v>
      </c>
      <c r="N14" s="159">
        <f t="shared" si="28"/>
        <v>0.33</v>
      </c>
      <c r="O14" s="159">
        <f t="shared" si="29"/>
        <v>21.035</v>
      </c>
      <c r="P14" s="160">
        <f t="shared" si="30"/>
        <v>0.53833333333333333</v>
      </c>
      <c r="Q14" s="161">
        <f t="shared" si="31"/>
        <v>92</v>
      </c>
      <c r="R14" s="162">
        <f t="shared" si="32"/>
        <v>22.693849303613135</v>
      </c>
      <c r="S14" s="134">
        <f t="shared" si="33"/>
        <v>5</v>
      </c>
      <c r="T14" s="134">
        <f t="shared" si="34"/>
        <v>319</v>
      </c>
      <c r="U14" s="276" t="s">
        <v>582</v>
      </c>
      <c r="V14" s="277" t="s">
        <v>120</v>
      </c>
      <c r="W14" s="276" t="s">
        <v>581</v>
      </c>
      <c r="X14" s="277" t="s">
        <v>120</v>
      </c>
      <c r="Y14" s="276" t="s">
        <v>216</v>
      </c>
      <c r="Z14" s="276" t="s">
        <v>197</v>
      </c>
      <c r="AA14" s="276" t="s">
        <v>205</v>
      </c>
      <c r="AB14" s="276">
        <v>509</v>
      </c>
      <c r="AC14" s="278">
        <v>1516.549</v>
      </c>
      <c r="AD14" s="276">
        <v>868.58100000000002</v>
      </c>
      <c r="AE14" s="279">
        <v>1.746</v>
      </c>
      <c r="AF14" s="276">
        <v>2.2999999999999998</v>
      </c>
      <c r="AG14" s="276">
        <v>9.3759999999999994</v>
      </c>
      <c r="AH14" s="276">
        <v>116.666909</v>
      </c>
      <c r="AI14" s="276">
        <v>3.6330149999999999</v>
      </c>
      <c r="AJ14" s="276">
        <v>46.207461000000002</v>
      </c>
      <c r="AK14" s="276">
        <v>204</v>
      </c>
      <c r="AL14" s="276">
        <v>5</v>
      </c>
      <c r="AM14" s="276">
        <v>319</v>
      </c>
      <c r="AN14" s="276">
        <v>92</v>
      </c>
      <c r="AO14" s="276">
        <v>12.998964000000001</v>
      </c>
      <c r="AP14" s="276">
        <v>551</v>
      </c>
      <c r="AQ14" s="276">
        <v>32.299999999999997</v>
      </c>
      <c r="AR14" s="276">
        <v>42</v>
      </c>
      <c r="AS14" s="276">
        <v>20780</v>
      </c>
      <c r="AT14" s="286">
        <v>0.33</v>
      </c>
      <c r="AU14" s="276">
        <v>21.035</v>
      </c>
      <c r="AV14" s="276">
        <v>0</v>
      </c>
      <c r="AW14" s="276">
        <v>0</v>
      </c>
      <c r="AX14" s="276">
        <v>0.42</v>
      </c>
      <c r="AY14" s="280">
        <v>0.75913043478260878</v>
      </c>
      <c r="AZ14" s="265" t="s">
        <v>70</v>
      </c>
      <c r="BA14" s="266" t="s">
        <v>210</v>
      </c>
      <c r="BB14" s="265">
        <v>1</v>
      </c>
      <c r="BC14" s="265" t="s">
        <v>437</v>
      </c>
      <c r="BD14" s="267">
        <v>1</v>
      </c>
      <c r="BE14" s="281">
        <v>27191.413999999997</v>
      </c>
      <c r="BF14" s="282">
        <v>5.5773083371096488E-2</v>
      </c>
      <c r="BG14" s="283">
        <v>4.2339045028667165E-2</v>
      </c>
      <c r="BH14" s="281">
        <v>191897.94699999999</v>
      </c>
      <c r="BI14" s="282">
        <v>7.9028933019278207E-3</v>
      </c>
      <c r="BJ14" s="284">
        <v>5.9993268283330334E-3</v>
      </c>
      <c r="BK14" s="263">
        <v>1</v>
      </c>
      <c r="BL14" s="268" t="s">
        <v>70</v>
      </c>
      <c r="BM14" s="276">
        <v>0</v>
      </c>
      <c r="BN14" s="285" t="s">
        <v>430</v>
      </c>
    </row>
    <row r="15" spans="1:66">
      <c r="A15" s="135" t="str">
        <f t="shared" si="20"/>
        <v>은혜교통</v>
      </c>
      <c r="B15" s="135" t="str">
        <f t="shared" si="1"/>
        <v>565</v>
      </c>
      <c r="C15" s="136" t="str">
        <f t="shared" si="21"/>
        <v>71바5807</v>
      </c>
      <c r="D15" s="124" t="str">
        <f t="shared" si="22"/>
        <v>중형</v>
      </c>
      <c r="E15" s="120" t="str">
        <f t="shared" si="16"/>
        <v>C</v>
      </c>
      <c r="F15" s="143">
        <f t="shared" si="17"/>
        <v>0.88086956521739124</v>
      </c>
      <c r="G15" s="144">
        <f t="shared" si="18"/>
        <v>2.0259999999999998</v>
      </c>
      <c r="H15" s="145">
        <f t="shared" si="19"/>
        <v>2.2999999999999998</v>
      </c>
      <c r="I15" s="146">
        <f t="shared" si="23"/>
        <v>4935.4089999999997</v>
      </c>
      <c r="J15" s="147">
        <f t="shared" si="24"/>
        <v>2.2789981308564446E-2</v>
      </c>
      <c r="K15" s="147">
        <f t="shared" si="25"/>
        <v>0.43362311829877076</v>
      </c>
      <c r="L15" s="147">
        <f t="shared" si="26"/>
        <v>0.21234309051185019</v>
      </c>
      <c r="M15" s="148">
        <f t="shared" si="27"/>
        <v>6.3970000000000002</v>
      </c>
      <c r="N15" s="149">
        <f t="shared" si="28"/>
        <v>0.77</v>
      </c>
      <c r="O15" s="149">
        <f t="shared" si="29"/>
        <v>18.923999999999999</v>
      </c>
      <c r="P15" s="150">
        <f t="shared" si="30"/>
        <v>0.33999999999999997</v>
      </c>
      <c r="Q15" s="151">
        <f t="shared" si="31"/>
        <v>90</v>
      </c>
      <c r="R15" s="152">
        <f t="shared" si="32"/>
        <v>21.536713206388907</v>
      </c>
      <c r="S15" s="137">
        <f t="shared" si="33"/>
        <v>38</v>
      </c>
      <c r="T15" s="137">
        <f t="shared" si="34"/>
        <v>934</v>
      </c>
      <c r="U15" s="276" t="s">
        <v>582</v>
      </c>
      <c r="V15" s="277" t="s">
        <v>120</v>
      </c>
      <c r="W15" s="276" t="s">
        <v>581</v>
      </c>
      <c r="X15" s="277" t="s">
        <v>120</v>
      </c>
      <c r="Y15" s="276" t="s">
        <v>372</v>
      </c>
      <c r="Z15" s="276" t="s">
        <v>197</v>
      </c>
      <c r="AA15" s="276" t="s">
        <v>205</v>
      </c>
      <c r="AB15" s="276">
        <v>509</v>
      </c>
      <c r="AC15" s="278">
        <v>4935.4089999999997</v>
      </c>
      <c r="AD15" s="276">
        <v>2436.2420000000002</v>
      </c>
      <c r="AE15" s="279">
        <v>2.0259999999999998</v>
      </c>
      <c r="AF15" s="276">
        <v>2.2999999999999998</v>
      </c>
      <c r="AG15" s="276">
        <v>6.3970000000000002</v>
      </c>
      <c r="AH15" s="276">
        <v>421.57489600000002</v>
      </c>
      <c r="AI15" s="276">
        <v>9.6076840000000008</v>
      </c>
      <c r="AJ15" s="276">
        <v>182.804621</v>
      </c>
      <c r="AK15" s="276">
        <v>1048</v>
      </c>
      <c r="AL15" s="276">
        <v>38</v>
      </c>
      <c r="AM15" s="276">
        <v>934</v>
      </c>
      <c r="AN15" s="276">
        <v>90</v>
      </c>
      <c r="AO15" s="276">
        <v>11.707075</v>
      </c>
      <c r="AP15" s="276">
        <v>2447</v>
      </c>
      <c r="AQ15" s="276">
        <v>20.399999999999999</v>
      </c>
      <c r="AR15" s="276">
        <v>290</v>
      </c>
      <c r="AS15" s="276">
        <v>93070</v>
      </c>
      <c r="AT15" s="286">
        <v>0.77</v>
      </c>
      <c r="AU15" s="276">
        <v>18.923999999999999</v>
      </c>
      <c r="AV15" s="276">
        <v>0</v>
      </c>
      <c r="AW15" s="276">
        <v>0</v>
      </c>
      <c r="AX15" s="276">
        <v>0.42</v>
      </c>
      <c r="AY15" s="280">
        <v>0.88086956521739124</v>
      </c>
      <c r="AZ15" s="265" t="s">
        <v>69</v>
      </c>
      <c r="BA15" s="266" t="s">
        <v>210</v>
      </c>
      <c r="BB15" s="265">
        <v>2</v>
      </c>
      <c r="BC15" s="265" t="s">
        <v>373</v>
      </c>
      <c r="BD15" s="267">
        <v>1</v>
      </c>
      <c r="BE15" s="281">
        <v>27191.413999999997</v>
      </c>
      <c r="BF15" s="282">
        <v>0.18150615484726171</v>
      </c>
      <c r="BG15" s="283">
        <v>0.15988324770458792</v>
      </c>
      <c r="BH15" s="281">
        <v>191897.94699999999</v>
      </c>
      <c r="BI15" s="282">
        <v>2.5718925486993355E-2</v>
      </c>
      <c r="BJ15" s="284">
        <v>2.265501871158632E-2</v>
      </c>
      <c r="BK15" s="263">
        <v>1</v>
      </c>
      <c r="BL15" s="268" t="s">
        <v>67</v>
      </c>
      <c r="BM15" s="276">
        <v>1</v>
      </c>
      <c r="BN15" s="285" t="s">
        <v>428</v>
      </c>
    </row>
    <row r="16" spans="1:66">
      <c r="A16" s="132" t="str">
        <f t="shared" si="20"/>
        <v>은혜교통</v>
      </c>
      <c r="B16" s="132" t="str">
        <f t="shared" si="1"/>
        <v>565</v>
      </c>
      <c r="C16" s="133" t="str">
        <f t="shared" si="21"/>
        <v>71바5810</v>
      </c>
      <c r="D16" s="107" t="str">
        <f t="shared" si="22"/>
        <v>중형</v>
      </c>
      <c r="E16" s="103" t="str">
        <f t="shared" si="16"/>
        <v>D</v>
      </c>
      <c r="F16" s="153">
        <f t="shared" si="17"/>
        <v>0.80652173913043479</v>
      </c>
      <c r="G16" s="154">
        <f t="shared" si="18"/>
        <v>1.855</v>
      </c>
      <c r="H16" s="155">
        <f t="shared" si="19"/>
        <v>2.2999999999999998</v>
      </c>
      <c r="I16" s="156">
        <f t="shared" si="23"/>
        <v>1004.814</v>
      </c>
      <c r="J16" s="157">
        <f t="shared" si="24"/>
        <v>2.1798637214534431E-2</v>
      </c>
      <c r="K16" s="157">
        <f t="shared" si="25"/>
        <v>0.38646845859847972</v>
      </c>
      <c r="L16" s="157">
        <f t="shared" si="26"/>
        <v>0.19804660365002877</v>
      </c>
      <c r="M16" s="158">
        <f t="shared" si="27"/>
        <v>7.0659999999999998</v>
      </c>
      <c r="N16" s="159">
        <f t="shared" si="28"/>
        <v>0</v>
      </c>
      <c r="O16" s="159">
        <f t="shared" si="29"/>
        <v>12.54</v>
      </c>
      <c r="P16" s="160">
        <f t="shared" si="30"/>
        <v>0</v>
      </c>
      <c r="Q16" s="161">
        <f t="shared" si="31"/>
        <v>72</v>
      </c>
      <c r="R16" s="162">
        <f t="shared" si="32"/>
        <v>20.711753789489066</v>
      </c>
      <c r="S16" s="134">
        <f t="shared" si="33"/>
        <v>0</v>
      </c>
      <c r="T16" s="134">
        <f t="shared" si="34"/>
        <v>126</v>
      </c>
      <c r="U16" s="276" t="s">
        <v>582</v>
      </c>
      <c r="V16" s="277" t="s">
        <v>120</v>
      </c>
      <c r="W16" s="276" t="s">
        <v>581</v>
      </c>
      <c r="X16" s="277" t="s">
        <v>120</v>
      </c>
      <c r="Y16" s="276" t="s">
        <v>438</v>
      </c>
      <c r="Z16" s="276" t="s">
        <v>197</v>
      </c>
      <c r="AA16" s="276" t="s">
        <v>205</v>
      </c>
      <c r="AB16" s="276">
        <v>509</v>
      </c>
      <c r="AC16" s="278">
        <v>1004.814</v>
      </c>
      <c r="AD16" s="276">
        <v>541.53599999999994</v>
      </c>
      <c r="AE16" s="279">
        <v>1.855</v>
      </c>
      <c r="AF16" s="276">
        <v>2.2999999999999998</v>
      </c>
      <c r="AG16" s="276">
        <v>7.0659999999999998</v>
      </c>
      <c r="AH16" s="276">
        <v>81.986638999999997</v>
      </c>
      <c r="AI16" s="276">
        <v>1.7871969999999999</v>
      </c>
      <c r="AJ16" s="276">
        <v>31.68525</v>
      </c>
      <c r="AK16" s="276">
        <v>199</v>
      </c>
      <c r="AL16" s="276">
        <v>0</v>
      </c>
      <c r="AM16" s="276">
        <v>126</v>
      </c>
      <c r="AN16" s="276">
        <v>72</v>
      </c>
      <c r="AO16" s="276">
        <v>12.255826000000001</v>
      </c>
      <c r="AP16" s="276">
        <v>317.5</v>
      </c>
      <c r="AQ16" s="276">
        <v>0</v>
      </c>
      <c r="AR16" s="276">
        <v>26</v>
      </c>
      <c r="AS16" s="276">
        <v>10049</v>
      </c>
      <c r="AT16" s="286">
        <v>0</v>
      </c>
      <c r="AU16" s="276">
        <v>12.54</v>
      </c>
      <c r="AV16" s="276">
        <v>3600</v>
      </c>
      <c r="AW16" s="276">
        <v>0</v>
      </c>
      <c r="AX16" s="276">
        <v>0.42</v>
      </c>
      <c r="AY16" s="280">
        <v>0.80652173913043479</v>
      </c>
      <c r="AZ16" s="265" t="s">
        <v>67</v>
      </c>
      <c r="BA16" s="266" t="s">
        <v>210</v>
      </c>
      <c r="BB16" s="265">
        <v>1</v>
      </c>
      <c r="BC16" s="265" t="s">
        <v>214</v>
      </c>
      <c r="BD16" s="267">
        <v>6</v>
      </c>
      <c r="BE16" s="281">
        <v>27191.413999999997</v>
      </c>
      <c r="BF16" s="282">
        <v>3.6953355938017789E-2</v>
      </c>
      <c r="BG16" s="283">
        <v>2.9803684897836087E-2</v>
      </c>
      <c r="BH16" s="281">
        <v>191897.94699999999</v>
      </c>
      <c r="BI16" s="282">
        <v>5.2361894210363807E-3</v>
      </c>
      <c r="BJ16" s="284">
        <v>4.2231005982706462E-3</v>
      </c>
      <c r="BK16" s="263">
        <v>1</v>
      </c>
      <c r="BL16" s="268" t="s">
        <v>400</v>
      </c>
      <c r="BM16" s="276" t="s">
        <v>401</v>
      </c>
      <c r="BN16" s="285" t="s">
        <v>400</v>
      </c>
    </row>
    <row r="17" spans="1:66">
      <c r="A17" s="135" t="str">
        <f t="shared" si="20"/>
        <v>은혜교통</v>
      </c>
      <c r="B17" s="135" t="str">
        <f t="shared" si="1"/>
        <v>585</v>
      </c>
      <c r="C17" s="136" t="str">
        <f t="shared" si="21"/>
        <v>71바7251</v>
      </c>
      <c r="D17" s="124" t="str">
        <f t="shared" si="22"/>
        <v>중형</v>
      </c>
      <c r="E17" s="120" t="str">
        <f t="shared" si="16"/>
        <v>S</v>
      </c>
      <c r="F17" s="143">
        <f t="shared" si="17"/>
        <v>1.1992307692307691</v>
      </c>
      <c r="G17" s="144">
        <f t="shared" si="18"/>
        <v>3.1179999999999999</v>
      </c>
      <c r="H17" s="145">
        <f t="shared" si="19"/>
        <v>2.6</v>
      </c>
      <c r="I17" s="146">
        <f t="shared" si="23"/>
        <v>4143.5940000000001</v>
      </c>
      <c r="J17" s="147">
        <f t="shared" si="24"/>
        <v>2.9133540440643174E-2</v>
      </c>
      <c r="K17" s="147">
        <f t="shared" si="25"/>
        <v>0.35918182588350867</v>
      </c>
      <c r="L17" s="147">
        <f t="shared" si="26"/>
        <v>0.16555676062857511</v>
      </c>
      <c r="M17" s="148">
        <f t="shared" si="27"/>
        <v>5.5039999999999996</v>
      </c>
      <c r="N17" s="149">
        <f t="shared" si="28"/>
        <v>4.8000000000000001E-2</v>
      </c>
      <c r="O17" s="149">
        <f t="shared" si="29"/>
        <v>3.6680000000000001</v>
      </c>
      <c r="P17" s="150">
        <f t="shared" si="30"/>
        <v>0</v>
      </c>
      <c r="Q17" s="151">
        <f t="shared" si="31"/>
        <v>80</v>
      </c>
      <c r="R17" s="152">
        <f t="shared" si="32"/>
        <v>21.66029914842219</v>
      </c>
      <c r="S17" s="137">
        <f t="shared" si="33"/>
        <v>2</v>
      </c>
      <c r="T17" s="137">
        <f t="shared" si="34"/>
        <v>152</v>
      </c>
      <c r="U17" s="276" t="s">
        <v>582</v>
      </c>
      <c r="V17" s="277" t="s">
        <v>121</v>
      </c>
      <c r="W17" s="276" t="s">
        <v>581</v>
      </c>
      <c r="X17" s="277" t="s">
        <v>121</v>
      </c>
      <c r="Y17" s="276" t="s">
        <v>217</v>
      </c>
      <c r="Z17" s="276" t="s">
        <v>197</v>
      </c>
      <c r="AA17" s="276" t="s">
        <v>205</v>
      </c>
      <c r="AB17" s="276">
        <v>509</v>
      </c>
      <c r="AC17" s="278">
        <v>4143.5940000000001</v>
      </c>
      <c r="AD17" s="276">
        <v>1328.788</v>
      </c>
      <c r="AE17" s="279">
        <v>3.1179999999999999</v>
      </c>
      <c r="AF17" s="276">
        <v>2.6</v>
      </c>
      <c r="AG17" s="276">
        <v>5.5039999999999996</v>
      </c>
      <c r="AH17" s="276">
        <v>312.74125500000002</v>
      </c>
      <c r="AI17" s="276">
        <v>9.1112599999999997</v>
      </c>
      <c r="AJ17" s="276">
        <v>112.330975</v>
      </c>
      <c r="AK17" s="276">
        <v>686</v>
      </c>
      <c r="AL17" s="276">
        <v>2</v>
      </c>
      <c r="AM17" s="276">
        <v>152</v>
      </c>
      <c r="AN17" s="276">
        <v>80</v>
      </c>
      <c r="AO17" s="276">
        <v>13.249271999999999</v>
      </c>
      <c r="AP17" s="276">
        <v>357.6</v>
      </c>
      <c r="AQ17" s="276">
        <v>0</v>
      </c>
      <c r="AR17" s="276">
        <v>19</v>
      </c>
      <c r="AS17" s="276">
        <v>7095</v>
      </c>
      <c r="AT17" s="286">
        <v>4.8000000000000001E-2</v>
      </c>
      <c r="AU17" s="276">
        <v>3.6680000000000001</v>
      </c>
      <c r="AV17" s="276">
        <v>28634</v>
      </c>
      <c r="AW17" s="276">
        <v>0</v>
      </c>
      <c r="AX17" s="276">
        <v>0.6</v>
      </c>
      <c r="AY17" s="280">
        <v>1.1992307692307691</v>
      </c>
      <c r="AZ17" s="265" t="s">
        <v>71</v>
      </c>
      <c r="BA17" s="266" t="s">
        <v>218</v>
      </c>
      <c r="BB17" s="265">
        <v>1</v>
      </c>
      <c r="BC17" s="265" t="s">
        <v>219</v>
      </c>
      <c r="BD17" s="267">
        <v>11</v>
      </c>
      <c r="BE17" s="281">
        <v>33667.432000000001</v>
      </c>
      <c r="BF17" s="282">
        <v>0.12307425169819902</v>
      </c>
      <c r="BG17" s="283">
        <v>0.14759442953653251</v>
      </c>
      <c r="BH17" s="281">
        <v>191897.94699999999</v>
      </c>
      <c r="BI17" s="282">
        <v>2.1592695830143512E-2</v>
      </c>
      <c r="BJ17" s="284">
        <v>2.5894625230149022E-2</v>
      </c>
      <c r="BK17" s="263">
        <v>1</v>
      </c>
      <c r="BL17" s="268" t="s">
        <v>71</v>
      </c>
      <c r="BM17" s="276">
        <v>0</v>
      </c>
      <c r="BN17" s="285" t="s">
        <v>430</v>
      </c>
    </row>
    <row r="18" spans="1:66">
      <c r="A18" s="132" t="str">
        <f t="shared" si="20"/>
        <v>은혜교통</v>
      </c>
      <c r="B18" s="132" t="str">
        <f t="shared" si="1"/>
        <v>585</v>
      </c>
      <c r="C18" s="133" t="str">
        <f t="shared" si="21"/>
        <v>71바7252</v>
      </c>
      <c r="D18" s="107" t="str">
        <f t="shared" si="22"/>
        <v>중형</v>
      </c>
      <c r="E18" s="103" t="str">
        <f t="shared" si="16"/>
        <v>B</v>
      </c>
      <c r="F18" s="153">
        <f t="shared" si="17"/>
        <v>0.9044444444444445</v>
      </c>
      <c r="G18" s="154">
        <f t="shared" si="18"/>
        <v>2.4420000000000002</v>
      </c>
      <c r="H18" s="155">
        <f t="shared" si="19"/>
        <v>2.7</v>
      </c>
      <c r="I18" s="156">
        <f t="shared" si="23"/>
        <v>4664.2</v>
      </c>
      <c r="J18" s="157">
        <f t="shared" si="24"/>
        <v>2.7247126253758427E-2</v>
      </c>
      <c r="K18" s="157">
        <f t="shared" si="25"/>
        <v>0.37234381233575609</v>
      </c>
      <c r="L18" s="157">
        <f t="shared" si="26"/>
        <v>0.30423223703957808</v>
      </c>
      <c r="M18" s="158">
        <f t="shared" si="27"/>
        <v>8.4930000000000003</v>
      </c>
      <c r="N18" s="159">
        <f t="shared" si="28"/>
        <v>0</v>
      </c>
      <c r="O18" s="159">
        <f t="shared" si="29"/>
        <v>4.181</v>
      </c>
      <c r="P18" s="160">
        <f t="shared" si="30"/>
        <v>0.62333333333333329</v>
      </c>
      <c r="Q18" s="161">
        <f t="shared" si="31"/>
        <v>99</v>
      </c>
      <c r="R18" s="162">
        <f t="shared" si="32"/>
        <v>21.746816864582346</v>
      </c>
      <c r="S18" s="134">
        <f t="shared" si="33"/>
        <v>0</v>
      </c>
      <c r="T18" s="134">
        <f t="shared" si="34"/>
        <v>195</v>
      </c>
      <c r="U18" s="276" t="s">
        <v>582</v>
      </c>
      <c r="V18" s="277" t="s">
        <v>121</v>
      </c>
      <c r="W18" s="276" t="s">
        <v>581</v>
      </c>
      <c r="X18" s="277" t="s">
        <v>121</v>
      </c>
      <c r="Y18" s="276" t="s">
        <v>220</v>
      </c>
      <c r="Z18" s="276" t="s">
        <v>197</v>
      </c>
      <c r="AA18" s="276" t="s">
        <v>48</v>
      </c>
      <c r="AB18" s="276">
        <v>509</v>
      </c>
      <c r="AC18" s="278">
        <v>4664.2</v>
      </c>
      <c r="AD18" s="276">
        <v>1909.655</v>
      </c>
      <c r="AE18" s="279">
        <v>2.4420000000000002</v>
      </c>
      <c r="AF18" s="276">
        <v>2.7</v>
      </c>
      <c r="AG18" s="276">
        <v>8.4930000000000003</v>
      </c>
      <c r="AH18" s="276">
        <v>357.21873599999998</v>
      </c>
      <c r="AI18" s="276">
        <v>9.7331839999999996</v>
      </c>
      <c r="AJ18" s="276">
        <v>133.00818599999999</v>
      </c>
      <c r="AK18" s="276">
        <v>1419</v>
      </c>
      <c r="AL18" s="276">
        <v>0</v>
      </c>
      <c r="AM18" s="276">
        <v>195</v>
      </c>
      <c r="AN18" s="276">
        <v>99</v>
      </c>
      <c r="AO18" s="276">
        <v>13.056984999999999</v>
      </c>
      <c r="AP18" s="276">
        <v>514</v>
      </c>
      <c r="AQ18" s="276">
        <v>37.4</v>
      </c>
      <c r="AR18" s="276">
        <v>25</v>
      </c>
      <c r="AS18" s="276">
        <v>13978</v>
      </c>
      <c r="AT18" s="286">
        <v>0</v>
      </c>
      <c r="AU18" s="276">
        <v>4.181</v>
      </c>
      <c r="AV18" s="276">
        <v>36296</v>
      </c>
      <c r="AW18" s="276">
        <v>0</v>
      </c>
      <c r="AX18" s="276">
        <v>0.57999999999999996</v>
      </c>
      <c r="AY18" s="280">
        <v>0.9044444444444445</v>
      </c>
      <c r="AZ18" s="265" t="s">
        <v>68</v>
      </c>
      <c r="BA18" s="266" t="s">
        <v>218</v>
      </c>
      <c r="BB18" s="265">
        <v>4</v>
      </c>
      <c r="BC18" s="265" t="s">
        <v>439</v>
      </c>
      <c r="BD18" s="267">
        <v>10</v>
      </c>
      <c r="BE18" s="281">
        <v>33667.432000000001</v>
      </c>
      <c r="BF18" s="282">
        <v>0.13853744473293952</v>
      </c>
      <c r="BG18" s="283">
        <v>0.12529942223623641</v>
      </c>
      <c r="BH18" s="281">
        <v>191897.94699999999</v>
      </c>
      <c r="BI18" s="282">
        <v>2.4305627407259341E-2</v>
      </c>
      <c r="BJ18" s="284">
        <v>2.1983089677232337E-2</v>
      </c>
      <c r="BK18" s="263">
        <v>1</v>
      </c>
      <c r="BL18" s="268" t="s">
        <v>69</v>
      </c>
      <c r="BM18" s="276">
        <v>1</v>
      </c>
      <c r="BN18" s="285" t="s">
        <v>428</v>
      </c>
    </row>
    <row r="19" spans="1:66">
      <c r="A19" s="135" t="str">
        <f t="shared" si="20"/>
        <v>은혜교통</v>
      </c>
      <c r="B19" s="135" t="str">
        <f t="shared" si="1"/>
        <v>585</v>
      </c>
      <c r="C19" s="136" t="str">
        <f t="shared" si="21"/>
        <v>71바7254</v>
      </c>
      <c r="D19" s="124" t="str">
        <f t="shared" si="22"/>
        <v>중형</v>
      </c>
      <c r="E19" s="120" t="str">
        <f t="shared" si="16"/>
        <v>B</v>
      </c>
      <c r="F19" s="143">
        <f t="shared" si="17"/>
        <v>0.93423076923076909</v>
      </c>
      <c r="G19" s="144">
        <f t="shared" si="18"/>
        <v>2.4289999999999998</v>
      </c>
      <c r="H19" s="145">
        <f t="shared" si="19"/>
        <v>2.6</v>
      </c>
      <c r="I19" s="146">
        <f t="shared" si="23"/>
        <v>5104.9870000000001</v>
      </c>
      <c r="J19" s="147">
        <f t="shared" si="24"/>
        <v>3.564621445572675E-2</v>
      </c>
      <c r="K19" s="147">
        <f t="shared" si="25"/>
        <v>0.32488823240386183</v>
      </c>
      <c r="L19" s="147">
        <f t="shared" si="26"/>
        <v>8.1684830931009228E-2</v>
      </c>
      <c r="M19" s="148">
        <f t="shared" si="27"/>
        <v>6.1</v>
      </c>
      <c r="N19" s="149">
        <f t="shared" si="28"/>
        <v>0</v>
      </c>
      <c r="O19" s="149">
        <f t="shared" si="29"/>
        <v>1.92</v>
      </c>
      <c r="P19" s="150">
        <f t="shared" si="30"/>
        <v>0</v>
      </c>
      <c r="Q19" s="151">
        <f t="shared" si="31"/>
        <v>70</v>
      </c>
      <c r="R19" s="152">
        <f t="shared" si="32"/>
        <v>21.211403498945632</v>
      </c>
      <c r="S19" s="137">
        <f t="shared" si="33"/>
        <v>0</v>
      </c>
      <c r="T19" s="137">
        <f t="shared" si="34"/>
        <v>98</v>
      </c>
      <c r="U19" s="276" t="s">
        <v>582</v>
      </c>
      <c r="V19" s="277" t="s">
        <v>121</v>
      </c>
      <c r="W19" s="276" t="s">
        <v>581</v>
      </c>
      <c r="X19" s="277" t="s">
        <v>121</v>
      </c>
      <c r="Y19" s="276" t="s">
        <v>221</v>
      </c>
      <c r="Z19" s="276" t="s">
        <v>197</v>
      </c>
      <c r="AA19" s="276" t="s">
        <v>205</v>
      </c>
      <c r="AB19" s="276">
        <v>509</v>
      </c>
      <c r="AC19" s="278">
        <v>5104.9870000000001</v>
      </c>
      <c r="AD19" s="276">
        <v>2102.0430000000001</v>
      </c>
      <c r="AE19" s="279">
        <v>2.4289999999999998</v>
      </c>
      <c r="AF19" s="276">
        <v>2.6</v>
      </c>
      <c r="AG19" s="276">
        <v>6.1</v>
      </c>
      <c r="AH19" s="276">
        <v>376.36400400000002</v>
      </c>
      <c r="AI19" s="276">
        <v>13.415952000000001</v>
      </c>
      <c r="AJ19" s="276">
        <v>122.276236</v>
      </c>
      <c r="AK19" s="276">
        <v>417</v>
      </c>
      <c r="AL19" s="276">
        <v>0</v>
      </c>
      <c r="AM19" s="276">
        <v>98</v>
      </c>
      <c r="AN19" s="276">
        <v>70</v>
      </c>
      <c r="AO19" s="276">
        <v>13.563961000000001</v>
      </c>
      <c r="AP19" s="276">
        <v>53.2</v>
      </c>
      <c r="AQ19" s="276">
        <v>0</v>
      </c>
      <c r="AR19" s="276">
        <v>11</v>
      </c>
      <c r="AS19" s="276">
        <v>2441</v>
      </c>
      <c r="AT19" s="286">
        <v>0</v>
      </c>
      <c r="AU19" s="276">
        <v>1.92</v>
      </c>
      <c r="AV19" s="276">
        <v>36960</v>
      </c>
      <c r="AW19" s="276">
        <v>0</v>
      </c>
      <c r="AX19" s="276">
        <v>0.5</v>
      </c>
      <c r="AY19" s="280">
        <v>0.93423076923076909</v>
      </c>
      <c r="AZ19" s="265" t="s">
        <v>68</v>
      </c>
      <c r="BA19" s="266" t="s">
        <v>218</v>
      </c>
      <c r="BB19" s="265">
        <v>1</v>
      </c>
      <c r="BC19" s="265" t="s">
        <v>440</v>
      </c>
      <c r="BD19" s="267">
        <v>7</v>
      </c>
      <c r="BE19" s="281">
        <v>33667.432000000001</v>
      </c>
      <c r="BF19" s="282">
        <v>0.15162983027633353</v>
      </c>
      <c r="BG19" s="283">
        <v>0.14165725297739004</v>
      </c>
      <c r="BH19" s="281">
        <v>191897.94699999999</v>
      </c>
      <c r="BI19" s="282">
        <v>2.6602613940419073E-2</v>
      </c>
      <c r="BJ19" s="284">
        <v>2.4852980485106892E-2</v>
      </c>
      <c r="BK19" s="263">
        <v>1</v>
      </c>
      <c r="BL19" s="268" t="s">
        <v>69</v>
      </c>
      <c r="BM19" s="276">
        <v>1</v>
      </c>
      <c r="BN19" s="285" t="s">
        <v>428</v>
      </c>
    </row>
    <row r="20" spans="1:66">
      <c r="A20" s="132" t="str">
        <f t="shared" si="20"/>
        <v>은혜교통</v>
      </c>
      <c r="B20" s="132" t="str">
        <f t="shared" si="1"/>
        <v>585</v>
      </c>
      <c r="C20" s="133" t="str">
        <f t="shared" si="21"/>
        <v>71바7255</v>
      </c>
      <c r="D20" s="107" t="str">
        <f t="shared" si="22"/>
        <v>중형</v>
      </c>
      <c r="E20" s="103" t="str">
        <f t="shared" si="16"/>
        <v>B</v>
      </c>
      <c r="F20" s="153">
        <f t="shared" si="17"/>
        <v>0.91884615384615376</v>
      </c>
      <c r="G20" s="154">
        <f t="shared" si="18"/>
        <v>2.3889999999999998</v>
      </c>
      <c r="H20" s="155">
        <f t="shared" si="19"/>
        <v>2.6</v>
      </c>
      <c r="I20" s="156">
        <f t="shared" si="23"/>
        <v>5105.384</v>
      </c>
      <c r="J20" s="157">
        <f t="shared" si="24"/>
        <v>3.914016255970857E-2</v>
      </c>
      <c r="K20" s="157">
        <f t="shared" si="25"/>
        <v>0.36435022132616773</v>
      </c>
      <c r="L20" s="157">
        <f t="shared" si="26"/>
        <v>0.23798405761447131</v>
      </c>
      <c r="M20" s="158">
        <f t="shared" si="27"/>
        <v>10.895</v>
      </c>
      <c r="N20" s="159">
        <f t="shared" si="28"/>
        <v>3.9E-2</v>
      </c>
      <c r="O20" s="159">
        <f t="shared" si="29"/>
        <v>5.4450000000000003</v>
      </c>
      <c r="P20" s="160">
        <f t="shared" si="30"/>
        <v>0</v>
      </c>
      <c r="Q20" s="161">
        <f t="shared" si="31"/>
        <v>76</v>
      </c>
      <c r="R20" s="162">
        <f t="shared" si="32"/>
        <v>21.916549490631372</v>
      </c>
      <c r="S20" s="134">
        <f t="shared" si="33"/>
        <v>2</v>
      </c>
      <c r="T20" s="134">
        <f t="shared" si="34"/>
        <v>278</v>
      </c>
      <c r="U20" s="276" t="s">
        <v>582</v>
      </c>
      <c r="V20" s="277" t="s">
        <v>121</v>
      </c>
      <c r="W20" s="276" t="s">
        <v>581</v>
      </c>
      <c r="X20" s="277" t="s">
        <v>121</v>
      </c>
      <c r="Y20" s="276" t="s">
        <v>222</v>
      </c>
      <c r="Z20" s="276" t="s">
        <v>197</v>
      </c>
      <c r="AA20" s="276" t="s">
        <v>48</v>
      </c>
      <c r="AB20" s="276">
        <v>509</v>
      </c>
      <c r="AC20" s="278">
        <v>5105.384</v>
      </c>
      <c r="AD20" s="276">
        <v>2137.46</v>
      </c>
      <c r="AE20" s="279">
        <v>2.3889999999999998</v>
      </c>
      <c r="AF20" s="276">
        <v>2.6</v>
      </c>
      <c r="AG20" s="276">
        <v>10.895</v>
      </c>
      <c r="AH20" s="276">
        <v>390.51595600000002</v>
      </c>
      <c r="AI20" s="276">
        <v>15.284858</v>
      </c>
      <c r="AJ20" s="276">
        <v>142.28457499999999</v>
      </c>
      <c r="AK20" s="276">
        <v>1215</v>
      </c>
      <c r="AL20" s="276">
        <v>2</v>
      </c>
      <c r="AM20" s="276">
        <v>278</v>
      </c>
      <c r="AN20" s="276">
        <v>76</v>
      </c>
      <c r="AO20" s="276">
        <v>13.073432</v>
      </c>
      <c r="AP20" s="276">
        <v>308.8</v>
      </c>
      <c r="AQ20" s="276">
        <v>0</v>
      </c>
      <c r="AR20" s="276">
        <v>18</v>
      </c>
      <c r="AS20" s="276">
        <v>3819</v>
      </c>
      <c r="AT20" s="286">
        <v>3.9E-2</v>
      </c>
      <c r="AU20" s="276">
        <v>5.4450000000000003</v>
      </c>
      <c r="AV20" s="276">
        <v>40498</v>
      </c>
      <c r="AW20" s="276">
        <v>0</v>
      </c>
      <c r="AX20" s="276">
        <v>0.65</v>
      </c>
      <c r="AY20" s="280">
        <v>0.91884615384615376</v>
      </c>
      <c r="AZ20" s="265" t="s">
        <v>68</v>
      </c>
      <c r="BA20" s="266" t="s">
        <v>218</v>
      </c>
      <c r="BB20" s="265">
        <v>3</v>
      </c>
      <c r="BC20" s="265" t="s">
        <v>441</v>
      </c>
      <c r="BD20" s="267">
        <v>10</v>
      </c>
      <c r="BE20" s="281">
        <v>33667.432000000001</v>
      </c>
      <c r="BF20" s="282">
        <v>0.15164162208748205</v>
      </c>
      <c r="BG20" s="283">
        <v>0.13933532121807485</v>
      </c>
      <c r="BH20" s="281">
        <v>191897.94699999999</v>
      </c>
      <c r="BI20" s="282">
        <v>2.6604682748377712E-2</v>
      </c>
      <c r="BJ20" s="284">
        <v>2.4445610417643978E-2</v>
      </c>
      <c r="BK20" s="263">
        <v>1</v>
      </c>
      <c r="BL20" s="268" t="s">
        <v>67</v>
      </c>
      <c r="BM20" s="276">
        <v>2</v>
      </c>
      <c r="BN20" s="285" t="s">
        <v>428</v>
      </c>
    </row>
    <row r="21" spans="1:66">
      <c r="A21" s="135" t="str">
        <f t="shared" si="20"/>
        <v>은혜교통</v>
      </c>
      <c r="B21" s="135" t="str">
        <f t="shared" si="1"/>
        <v>585</v>
      </c>
      <c r="C21" s="136" t="str">
        <f t="shared" si="21"/>
        <v>71바7257</v>
      </c>
      <c r="D21" s="124" t="str">
        <f t="shared" si="22"/>
        <v>중형</v>
      </c>
      <c r="E21" s="120" t="str">
        <f t="shared" si="16"/>
        <v>C</v>
      </c>
      <c r="F21" s="143">
        <f t="shared" si="17"/>
        <v>0.87499999999999989</v>
      </c>
      <c r="G21" s="144">
        <f t="shared" si="18"/>
        <v>2.2749999999999999</v>
      </c>
      <c r="H21" s="145">
        <f t="shared" si="19"/>
        <v>2.6</v>
      </c>
      <c r="I21" s="146">
        <f t="shared" si="23"/>
        <v>4691.241</v>
      </c>
      <c r="J21" s="147">
        <f t="shared" si="24"/>
        <v>4.8344753151756827E-2</v>
      </c>
      <c r="K21" s="147">
        <f t="shared" si="25"/>
        <v>0.36681460767498486</v>
      </c>
      <c r="L21" s="147">
        <f t="shared" si="26"/>
        <v>0.18715730016854815</v>
      </c>
      <c r="M21" s="148">
        <f t="shared" si="27"/>
        <v>11.178000000000001</v>
      </c>
      <c r="N21" s="149">
        <f t="shared" si="28"/>
        <v>2.1000000000000001E-2</v>
      </c>
      <c r="O21" s="149">
        <f t="shared" si="29"/>
        <v>9.5500000000000007</v>
      </c>
      <c r="P21" s="150">
        <f t="shared" si="30"/>
        <v>0</v>
      </c>
      <c r="Q21" s="151">
        <f t="shared" si="31"/>
        <v>78</v>
      </c>
      <c r="R21" s="152">
        <f t="shared" si="32"/>
        <v>21.540876727969053</v>
      </c>
      <c r="S21" s="137">
        <f t="shared" si="33"/>
        <v>1</v>
      </c>
      <c r="T21" s="137">
        <f t="shared" si="34"/>
        <v>448</v>
      </c>
      <c r="U21" s="276" t="s">
        <v>582</v>
      </c>
      <c r="V21" s="277" t="s">
        <v>121</v>
      </c>
      <c r="W21" s="276" t="s">
        <v>581</v>
      </c>
      <c r="X21" s="277" t="s">
        <v>121</v>
      </c>
      <c r="Y21" s="276" t="s">
        <v>223</v>
      </c>
      <c r="Z21" s="276" t="s">
        <v>197</v>
      </c>
      <c r="AA21" s="276" t="s">
        <v>48</v>
      </c>
      <c r="AB21" s="276">
        <v>509</v>
      </c>
      <c r="AC21" s="278">
        <v>4691.241</v>
      </c>
      <c r="AD21" s="276">
        <v>2061.8850000000002</v>
      </c>
      <c r="AE21" s="279">
        <v>2.2749999999999999</v>
      </c>
      <c r="AF21" s="276">
        <v>2.6</v>
      </c>
      <c r="AG21" s="276">
        <v>11.178000000000001</v>
      </c>
      <c r="AH21" s="276">
        <v>372.38040999999998</v>
      </c>
      <c r="AI21" s="276">
        <v>18.002638999999999</v>
      </c>
      <c r="AJ21" s="276">
        <v>136.59457399999999</v>
      </c>
      <c r="AK21" s="276">
        <v>878</v>
      </c>
      <c r="AL21" s="276">
        <v>1</v>
      </c>
      <c r="AM21" s="276">
        <v>448</v>
      </c>
      <c r="AN21" s="276">
        <v>78</v>
      </c>
      <c r="AO21" s="276">
        <v>12.59798</v>
      </c>
      <c r="AP21" s="276">
        <v>300.10000000000002</v>
      </c>
      <c r="AQ21" s="276">
        <v>0</v>
      </c>
      <c r="AR21" s="276">
        <v>63</v>
      </c>
      <c r="AS21" s="276">
        <v>15018</v>
      </c>
      <c r="AT21" s="286">
        <v>2.1000000000000001E-2</v>
      </c>
      <c r="AU21" s="276">
        <v>9.5500000000000007</v>
      </c>
      <c r="AV21" s="276">
        <v>36357</v>
      </c>
      <c r="AW21" s="276">
        <v>0</v>
      </c>
      <c r="AX21" s="276">
        <v>0.64</v>
      </c>
      <c r="AY21" s="280">
        <v>0.87499999999999989</v>
      </c>
      <c r="AZ21" s="265" t="s">
        <v>69</v>
      </c>
      <c r="BA21" s="266" t="s">
        <v>218</v>
      </c>
      <c r="BB21" s="265">
        <v>1</v>
      </c>
      <c r="BC21" s="265" t="s">
        <v>442</v>
      </c>
      <c r="BD21" s="267">
        <v>8</v>
      </c>
      <c r="BE21" s="281">
        <v>33667.432000000001</v>
      </c>
      <c r="BF21" s="282">
        <v>0.13934062449431842</v>
      </c>
      <c r="BG21" s="283">
        <v>0.1219230464325286</v>
      </c>
      <c r="BH21" s="281">
        <v>191897.94699999999</v>
      </c>
      <c r="BI21" s="282">
        <v>2.4446540848089428E-2</v>
      </c>
      <c r="BJ21" s="284">
        <v>2.1390723242078247E-2</v>
      </c>
      <c r="BK21" s="263">
        <v>1</v>
      </c>
      <c r="BL21" s="268" t="s">
        <v>67</v>
      </c>
      <c r="BM21" s="276">
        <v>1</v>
      </c>
      <c r="BN21" s="285" t="s">
        <v>428</v>
      </c>
    </row>
    <row r="22" spans="1:66">
      <c r="A22" s="132" t="str">
        <f t="shared" si="20"/>
        <v>은혜교통</v>
      </c>
      <c r="B22" s="132" t="str">
        <f t="shared" si="1"/>
        <v>585</v>
      </c>
      <c r="C22" s="133" t="str">
        <f t="shared" si="21"/>
        <v>71바7258</v>
      </c>
      <c r="D22" s="107" t="str">
        <f t="shared" si="22"/>
        <v>중형</v>
      </c>
      <c r="E22" s="103" t="str">
        <f t="shared" si="16"/>
        <v>B</v>
      </c>
      <c r="F22" s="153">
        <f t="shared" si="17"/>
        <v>0.90269230769230768</v>
      </c>
      <c r="G22" s="154">
        <f t="shared" si="18"/>
        <v>2.347</v>
      </c>
      <c r="H22" s="155">
        <f t="shared" si="19"/>
        <v>2.6</v>
      </c>
      <c r="I22" s="156">
        <f t="shared" si="23"/>
        <v>5132.87</v>
      </c>
      <c r="J22" s="157">
        <f t="shared" si="24"/>
        <v>3.1759251112484878E-2</v>
      </c>
      <c r="K22" s="157">
        <f t="shared" si="25"/>
        <v>0.36695010469972483</v>
      </c>
      <c r="L22" s="157">
        <f t="shared" si="26"/>
        <v>0.19813476670946273</v>
      </c>
      <c r="M22" s="158">
        <f t="shared" si="27"/>
        <v>10.593999999999999</v>
      </c>
      <c r="N22" s="159">
        <f t="shared" si="28"/>
        <v>0</v>
      </c>
      <c r="O22" s="159">
        <f t="shared" si="29"/>
        <v>5.0650000000000004</v>
      </c>
      <c r="P22" s="160">
        <f t="shared" si="30"/>
        <v>3.4766666666666666</v>
      </c>
      <c r="Q22" s="161">
        <f t="shared" si="31"/>
        <v>103</v>
      </c>
      <c r="R22" s="162">
        <f t="shared" si="32"/>
        <v>21.50177161198198</v>
      </c>
      <c r="S22" s="134">
        <f t="shared" si="33"/>
        <v>0</v>
      </c>
      <c r="T22" s="134">
        <f t="shared" si="34"/>
        <v>260</v>
      </c>
      <c r="U22" s="276" t="s">
        <v>582</v>
      </c>
      <c r="V22" s="277" t="s">
        <v>121</v>
      </c>
      <c r="W22" s="276" t="s">
        <v>581</v>
      </c>
      <c r="X22" s="277" t="s">
        <v>121</v>
      </c>
      <c r="Y22" s="276" t="s">
        <v>224</v>
      </c>
      <c r="Z22" s="276" t="s">
        <v>197</v>
      </c>
      <c r="AA22" s="276" t="s">
        <v>48</v>
      </c>
      <c r="AB22" s="276">
        <v>509</v>
      </c>
      <c r="AC22" s="278">
        <v>5132.87</v>
      </c>
      <c r="AD22" s="276">
        <v>2187.4270000000001</v>
      </c>
      <c r="AE22" s="279">
        <v>2.347</v>
      </c>
      <c r="AF22" s="276">
        <v>2.6</v>
      </c>
      <c r="AG22" s="276">
        <v>10.593999999999999</v>
      </c>
      <c r="AH22" s="276">
        <v>397.01011699999998</v>
      </c>
      <c r="AI22" s="276">
        <v>12.608744</v>
      </c>
      <c r="AJ22" s="276">
        <v>145.68290400000001</v>
      </c>
      <c r="AK22" s="276">
        <v>1017</v>
      </c>
      <c r="AL22" s="276">
        <v>0</v>
      </c>
      <c r="AM22" s="276">
        <v>260</v>
      </c>
      <c r="AN22" s="276">
        <v>103</v>
      </c>
      <c r="AO22" s="276">
        <v>12.928813999999999</v>
      </c>
      <c r="AP22" s="276">
        <v>851.2</v>
      </c>
      <c r="AQ22" s="276">
        <v>208.6</v>
      </c>
      <c r="AR22" s="276">
        <v>55</v>
      </c>
      <c r="AS22" s="276">
        <v>14075</v>
      </c>
      <c r="AT22" s="286">
        <v>0</v>
      </c>
      <c r="AU22" s="276">
        <v>5.0650000000000004</v>
      </c>
      <c r="AV22" s="276">
        <v>39463</v>
      </c>
      <c r="AW22" s="276">
        <v>0</v>
      </c>
      <c r="AX22" s="276">
        <v>0.64</v>
      </c>
      <c r="AY22" s="280">
        <v>0.90269230769230768</v>
      </c>
      <c r="AZ22" s="265" t="s">
        <v>68</v>
      </c>
      <c r="BA22" s="266" t="s">
        <v>218</v>
      </c>
      <c r="BB22" s="265">
        <v>5</v>
      </c>
      <c r="BC22" s="265" t="s">
        <v>443</v>
      </c>
      <c r="BD22" s="267">
        <v>9</v>
      </c>
      <c r="BE22" s="281">
        <v>33667.432000000001</v>
      </c>
      <c r="BF22" s="282">
        <v>0.15245801937017353</v>
      </c>
      <c r="BG22" s="283">
        <v>0.13762268133146049</v>
      </c>
      <c r="BH22" s="281">
        <v>191897.94699999999</v>
      </c>
      <c r="BI22" s="282">
        <v>2.6747915130118614E-2</v>
      </c>
      <c r="BJ22" s="284">
        <v>2.4145137234764764E-2</v>
      </c>
      <c r="BK22" s="263">
        <v>1</v>
      </c>
      <c r="BL22" s="268" t="s">
        <v>67</v>
      </c>
      <c r="BM22" s="276">
        <v>2</v>
      </c>
      <c r="BN22" s="285" t="s">
        <v>428</v>
      </c>
    </row>
    <row r="23" spans="1:66">
      <c r="A23" s="135" t="str">
        <f t="shared" si="20"/>
        <v>은혜교통</v>
      </c>
      <c r="B23" s="135" t="str">
        <f t="shared" si="1"/>
        <v>585</v>
      </c>
      <c r="C23" s="136" t="str">
        <f t="shared" si="21"/>
        <v>72바1948</v>
      </c>
      <c r="D23" s="124" t="str">
        <f t="shared" si="22"/>
        <v>중형</v>
      </c>
      <c r="E23" s="120" t="str">
        <f t="shared" si="16"/>
        <v>B</v>
      </c>
      <c r="F23" s="143">
        <f t="shared" si="17"/>
        <v>0.92769230769230759</v>
      </c>
      <c r="G23" s="144">
        <f t="shared" si="18"/>
        <v>2.4119999999999999</v>
      </c>
      <c r="H23" s="145">
        <f t="shared" si="19"/>
        <v>2.6</v>
      </c>
      <c r="I23" s="146">
        <f t="shared" si="23"/>
        <v>4825.1559999999999</v>
      </c>
      <c r="J23" s="147">
        <f t="shared" si="24"/>
        <v>3.7462606950714045E-2</v>
      </c>
      <c r="K23" s="147">
        <f t="shared" si="25"/>
        <v>0.37295029128633167</v>
      </c>
      <c r="L23" s="147">
        <f t="shared" si="26"/>
        <v>0.22009651086928589</v>
      </c>
      <c r="M23" s="148">
        <f t="shared" si="27"/>
        <v>9.2970000000000006</v>
      </c>
      <c r="N23" s="149">
        <f t="shared" si="28"/>
        <v>4.1000000000000002E-2</v>
      </c>
      <c r="O23" s="149">
        <f t="shared" si="29"/>
        <v>3.0049999999999999</v>
      </c>
      <c r="P23" s="150">
        <f t="shared" si="30"/>
        <v>0.12166666666666666</v>
      </c>
      <c r="Q23" s="151">
        <f t="shared" si="31"/>
        <v>86</v>
      </c>
      <c r="R23" s="152">
        <f t="shared" si="32"/>
        <v>21.840738096215048</v>
      </c>
      <c r="S23" s="137">
        <f t="shared" si="33"/>
        <v>2</v>
      </c>
      <c r="T23" s="137">
        <f t="shared" si="34"/>
        <v>145</v>
      </c>
      <c r="U23" s="276" t="s">
        <v>582</v>
      </c>
      <c r="V23" s="277" t="s">
        <v>121</v>
      </c>
      <c r="W23" s="276" t="s">
        <v>581</v>
      </c>
      <c r="X23" s="277" t="s">
        <v>121</v>
      </c>
      <c r="Y23" s="276" t="s">
        <v>225</v>
      </c>
      <c r="Z23" s="276" t="s">
        <v>197</v>
      </c>
      <c r="AA23" s="276" t="s">
        <v>48</v>
      </c>
      <c r="AB23" s="276">
        <v>509</v>
      </c>
      <c r="AC23" s="278">
        <v>4825.1559999999999</v>
      </c>
      <c r="AD23" s="276">
        <v>2000.2070000000001</v>
      </c>
      <c r="AE23" s="279">
        <v>2.4119999999999999</v>
      </c>
      <c r="AF23" s="276">
        <v>2.6</v>
      </c>
      <c r="AG23" s="276">
        <v>9.2970000000000006</v>
      </c>
      <c r="AH23" s="276">
        <v>374.71068200000002</v>
      </c>
      <c r="AI23" s="276">
        <v>14.037639</v>
      </c>
      <c r="AJ23" s="276">
        <v>139.748458</v>
      </c>
      <c r="AK23" s="276">
        <v>1062</v>
      </c>
      <c r="AL23" s="276">
        <v>2</v>
      </c>
      <c r="AM23" s="276">
        <v>145</v>
      </c>
      <c r="AN23" s="276">
        <v>86</v>
      </c>
      <c r="AO23" s="276">
        <v>12.877017</v>
      </c>
      <c r="AP23" s="276">
        <v>191.5</v>
      </c>
      <c r="AQ23" s="276">
        <v>7.3</v>
      </c>
      <c r="AR23" s="276">
        <v>33</v>
      </c>
      <c r="AS23" s="276">
        <v>7438</v>
      </c>
      <c r="AT23" s="286">
        <v>4.1000000000000002E-2</v>
      </c>
      <c r="AU23" s="276">
        <v>3.0049999999999999</v>
      </c>
      <c r="AV23" s="276">
        <v>38266</v>
      </c>
      <c r="AW23" s="276">
        <v>0</v>
      </c>
      <c r="AX23" s="276">
        <v>0.6</v>
      </c>
      <c r="AY23" s="280">
        <v>0.92769230769230759</v>
      </c>
      <c r="AZ23" s="265" t="s">
        <v>68</v>
      </c>
      <c r="BA23" s="266" t="s">
        <v>218</v>
      </c>
      <c r="BB23" s="265">
        <v>2</v>
      </c>
      <c r="BC23" s="265" t="s">
        <v>444</v>
      </c>
      <c r="BD23" s="267">
        <v>9</v>
      </c>
      <c r="BE23" s="281">
        <v>33667.432000000001</v>
      </c>
      <c r="BF23" s="282">
        <v>0.14331820734055392</v>
      </c>
      <c r="BG23" s="283">
        <v>0.13295519850208309</v>
      </c>
      <c r="BH23" s="281">
        <v>191897.94699999999</v>
      </c>
      <c r="BI23" s="282">
        <v>2.5144385729150089E-2</v>
      </c>
      <c r="BJ23" s="284">
        <v>2.3326253222580771E-2</v>
      </c>
      <c r="BK23" s="263">
        <v>1</v>
      </c>
      <c r="BL23" s="268" t="s">
        <v>67</v>
      </c>
      <c r="BM23" s="276">
        <v>2</v>
      </c>
      <c r="BN23" s="285" t="s">
        <v>428</v>
      </c>
    </row>
    <row r="24" spans="1:66">
      <c r="A24" s="132" t="str">
        <f t="shared" si="20"/>
        <v>은혜교통</v>
      </c>
      <c r="B24" s="132" t="str">
        <f t="shared" si="1"/>
        <v>591</v>
      </c>
      <c r="C24" s="133" t="str">
        <f t="shared" si="21"/>
        <v>71바5453</v>
      </c>
      <c r="D24" s="107" t="str">
        <f t="shared" si="22"/>
        <v>중형</v>
      </c>
      <c r="E24" s="103" t="str">
        <f t="shared" si="16"/>
        <v>B</v>
      </c>
      <c r="F24" s="153">
        <f t="shared" si="17"/>
        <v>0.90678571428571442</v>
      </c>
      <c r="G24" s="154">
        <f t="shared" si="18"/>
        <v>2.5390000000000001</v>
      </c>
      <c r="H24" s="155">
        <f t="shared" si="19"/>
        <v>2.8</v>
      </c>
      <c r="I24" s="156">
        <f t="shared" si="23"/>
        <v>6356.9080000000004</v>
      </c>
      <c r="J24" s="157">
        <f t="shared" si="24"/>
        <v>2.1799315494115293E-2</v>
      </c>
      <c r="K24" s="157">
        <f t="shared" si="25"/>
        <v>0.4108426644402457</v>
      </c>
      <c r="L24" s="157">
        <f t="shared" si="26"/>
        <v>0.30455057710446648</v>
      </c>
      <c r="M24" s="158">
        <f t="shared" si="27"/>
        <v>10.568</v>
      </c>
      <c r="N24" s="159">
        <f t="shared" si="28"/>
        <v>0.94399999999999995</v>
      </c>
      <c r="O24" s="159">
        <f t="shared" si="29"/>
        <v>22.463999999999999</v>
      </c>
      <c r="P24" s="160">
        <f t="shared" si="30"/>
        <v>1.8816666666666668</v>
      </c>
      <c r="Q24" s="161">
        <f t="shared" si="31"/>
        <v>94</v>
      </c>
      <c r="R24" s="162">
        <f t="shared" si="32"/>
        <v>24.785110817541952</v>
      </c>
      <c r="S24" s="134">
        <f t="shared" si="33"/>
        <v>60</v>
      </c>
      <c r="T24" s="134">
        <f t="shared" si="34"/>
        <v>1428</v>
      </c>
      <c r="U24" s="276" t="s">
        <v>582</v>
      </c>
      <c r="V24" s="277" t="s">
        <v>122</v>
      </c>
      <c r="W24" s="276" t="s">
        <v>581</v>
      </c>
      <c r="X24" s="277" t="s">
        <v>122</v>
      </c>
      <c r="Y24" s="276" t="s">
        <v>226</v>
      </c>
      <c r="Z24" s="276" t="s">
        <v>197</v>
      </c>
      <c r="AA24" s="276" t="s">
        <v>48</v>
      </c>
      <c r="AB24" s="276">
        <v>509</v>
      </c>
      <c r="AC24" s="278">
        <v>6356.9080000000004</v>
      </c>
      <c r="AD24" s="276">
        <v>2503.4119999999998</v>
      </c>
      <c r="AE24" s="279">
        <v>2.5390000000000001</v>
      </c>
      <c r="AF24" s="276">
        <v>2.8</v>
      </c>
      <c r="AG24" s="276">
        <v>10.568</v>
      </c>
      <c r="AH24" s="276">
        <v>452.06185499999998</v>
      </c>
      <c r="AI24" s="276">
        <v>9.8546390000000006</v>
      </c>
      <c r="AJ24" s="276">
        <v>185.72629699999999</v>
      </c>
      <c r="AK24" s="276">
        <v>1936</v>
      </c>
      <c r="AL24" s="276">
        <v>60</v>
      </c>
      <c r="AM24" s="276">
        <v>1428</v>
      </c>
      <c r="AN24" s="276">
        <v>94</v>
      </c>
      <c r="AO24" s="276">
        <v>14.062030999999999</v>
      </c>
      <c r="AP24" s="276">
        <v>4683.8999999999996</v>
      </c>
      <c r="AQ24" s="276">
        <v>112.9</v>
      </c>
      <c r="AR24" s="276">
        <v>261</v>
      </c>
      <c r="AS24" s="276">
        <v>128055</v>
      </c>
      <c r="AT24" s="286">
        <v>0.94399999999999995</v>
      </c>
      <c r="AU24" s="276">
        <v>22.463999999999999</v>
      </c>
      <c r="AV24" s="276">
        <v>3550</v>
      </c>
      <c r="AW24" s="276">
        <v>0</v>
      </c>
      <c r="AX24" s="276">
        <v>0.6</v>
      </c>
      <c r="AY24" s="280">
        <v>0.90678571428571442</v>
      </c>
      <c r="AZ24" s="265" t="s">
        <v>68</v>
      </c>
      <c r="BA24" s="266" t="s">
        <v>227</v>
      </c>
      <c r="BB24" s="265">
        <v>2</v>
      </c>
      <c r="BC24" s="265" t="s">
        <v>445</v>
      </c>
      <c r="BD24" s="267">
        <v>4</v>
      </c>
      <c r="BE24" s="281">
        <v>28527.116000000002</v>
      </c>
      <c r="BF24" s="282">
        <v>0.2228373874176415</v>
      </c>
      <c r="BG24" s="283">
        <v>0.20206575951906852</v>
      </c>
      <c r="BH24" s="281">
        <v>191897.94699999999</v>
      </c>
      <c r="BI24" s="282">
        <v>3.3126503432577115E-2</v>
      </c>
      <c r="BJ24" s="284">
        <v>3.0038640076897608E-2</v>
      </c>
      <c r="BK24" s="263">
        <v>1</v>
      </c>
      <c r="BL24" s="268" t="s">
        <v>67</v>
      </c>
      <c r="BM24" s="276">
        <v>2</v>
      </c>
      <c r="BN24" s="285" t="s">
        <v>428</v>
      </c>
    </row>
    <row r="25" spans="1:66">
      <c r="A25" s="135" t="str">
        <f t="shared" si="20"/>
        <v>은혜교통</v>
      </c>
      <c r="B25" s="135" t="str">
        <f t="shared" si="1"/>
        <v>591</v>
      </c>
      <c r="C25" s="136" t="str">
        <f t="shared" si="21"/>
        <v>71바5455</v>
      </c>
      <c r="D25" s="124" t="str">
        <f t="shared" si="22"/>
        <v>중형</v>
      </c>
      <c r="E25" s="120" t="str">
        <f t="shared" si="16"/>
        <v>B</v>
      </c>
      <c r="F25" s="143">
        <f t="shared" si="17"/>
        <v>0.91928571428571426</v>
      </c>
      <c r="G25" s="144">
        <f t="shared" si="18"/>
        <v>2.5739999999999998</v>
      </c>
      <c r="H25" s="145">
        <f t="shared" si="19"/>
        <v>2.8</v>
      </c>
      <c r="I25" s="146">
        <f t="shared" si="23"/>
        <v>5082.8500000000004</v>
      </c>
      <c r="J25" s="147">
        <f t="shared" si="24"/>
        <v>1.3550589467427678E-2</v>
      </c>
      <c r="K25" s="147">
        <f t="shared" si="25"/>
        <v>0.36347703677291648</v>
      </c>
      <c r="L25" s="147">
        <f t="shared" si="26"/>
        <v>0.28330562578081192</v>
      </c>
      <c r="M25" s="148">
        <f t="shared" si="27"/>
        <v>10.138</v>
      </c>
      <c r="N25" s="149">
        <f t="shared" si="28"/>
        <v>3.1080000000000001</v>
      </c>
      <c r="O25" s="149">
        <f t="shared" si="29"/>
        <v>25.536999999999999</v>
      </c>
      <c r="P25" s="150">
        <f t="shared" si="30"/>
        <v>1.1783333333333335</v>
      </c>
      <c r="Q25" s="151">
        <f t="shared" si="31"/>
        <v>93</v>
      </c>
      <c r="R25" s="152">
        <f t="shared" si="32"/>
        <v>25.355213681121292</v>
      </c>
      <c r="S25" s="137">
        <f t="shared" si="33"/>
        <v>158</v>
      </c>
      <c r="T25" s="137">
        <f t="shared" si="34"/>
        <v>1298</v>
      </c>
      <c r="U25" s="276" t="s">
        <v>582</v>
      </c>
      <c r="V25" s="277" t="s">
        <v>122</v>
      </c>
      <c r="W25" s="276" t="s">
        <v>581</v>
      </c>
      <c r="X25" s="277" t="s">
        <v>122</v>
      </c>
      <c r="Y25" s="276" t="s">
        <v>228</v>
      </c>
      <c r="Z25" s="276" t="s">
        <v>197</v>
      </c>
      <c r="AA25" s="276" t="s">
        <v>48</v>
      </c>
      <c r="AB25" s="276">
        <v>509</v>
      </c>
      <c r="AC25" s="278">
        <v>5082.8500000000004</v>
      </c>
      <c r="AD25" s="276">
        <v>1974.636</v>
      </c>
      <c r="AE25" s="279">
        <v>2.5739999999999998</v>
      </c>
      <c r="AF25" s="276">
        <v>2.8</v>
      </c>
      <c r="AG25" s="276">
        <v>10.138</v>
      </c>
      <c r="AH25" s="276">
        <v>321.78902699999998</v>
      </c>
      <c r="AI25" s="276">
        <v>4.3604310000000002</v>
      </c>
      <c r="AJ25" s="276">
        <v>116.96292200000001</v>
      </c>
      <c r="AK25" s="276">
        <v>1440</v>
      </c>
      <c r="AL25" s="276">
        <v>158</v>
      </c>
      <c r="AM25" s="276">
        <v>1298</v>
      </c>
      <c r="AN25" s="276">
        <v>93</v>
      </c>
      <c r="AO25" s="276">
        <v>15.795597000000001</v>
      </c>
      <c r="AP25" s="276">
        <v>2486</v>
      </c>
      <c r="AQ25" s="276">
        <v>70.7</v>
      </c>
      <c r="AR25" s="276">
        <v>87</v>
      </c>
      <c r="AS25" s="276">
        <v>39340</v>
      </c>
      <c r="AT25" s="286">
        <v>3.1080000000000001</v>
      </c>
      <c r="AU25" s="276">
        <v>25.536999999999999</v>
      </c>
      <c r="AV25" s="276">
        <v>22033</v>
      </c>
      <c r="AW25" s="276">
        <v>0</v>
      </c>
      <c r="AX25" s="276">
        <v>0.57999999999999996</v>
      </c>
      <c r="AY25" s="280">
        <v>0.91928571428571426</v>
      </c>
      <c r="AZ25" s="265" t="s">
        <v>68</v>
      </c>
      <c r="BA25" s="266" t="s">
        <v>227</v>
      </c>
      <c r="BB25" s="265">
        <v>1</v>
      </c>
      <c r="BC25" s="265" t="s">
        <v>230</v>
      </c>
      <c r="BD25" s="267">
        <v>4</v>
      </c>
      <c r="BE25" s="281">
        <v>28527.116000000002</v>
      </c>
      <c r="BF25" s="282">
        <v>0.1781760904256848</v>
      </c>
      <c r="BG25" s="283">
        <v>0.16379473455561167</v>
      </c>
      <c r="BH25" s="281">
        <v>191897.94699999999</v>
      </c>
      <c r="BI25" s="282">
        <v>2.64872557495365E-2</v>
      </c>
      <c r="BJ25" s="284">
        <v>2.4349355821181053E-2</v>
      </c>
      <c r="BK25" s="263">
        <v>1</v>
      </c>
      <c r="BL25" s="268" t="s">
        <v>69</v>
      </c>
      <c r="BM25" s="276">
        <v>1</v>
      </c>
      <c r="BN25" s="285" t="s">
        <v>428</v>
      </c>
    </row>
    <row r="26" spans="1:66">
      <c r="A26" s="132" t="str">
        <f t="shared" si="20"/>
        <v>은혜교통</v>
      </c>
      <c r="B26" s="132" t="str">
        <f t="shared" si="1"/>
        <v>591</v>
      </c>
      <c r="C26" s="133" t="str">
        <f t="shared" si="21"/>
        <v>71바5459</v>
      </c>
      <c r="D26" s="107" t="str">
        <f t="shared" si="22"/>
        <v>중형</v>
      </c>
      <c r="E26" s="103" t="str">
        <f t="shared" si="16"/>
        <v>D</v>
      </c>
      <c r="F26" s="153">
        <f t="shared" si="17"/>
        <v>0.82642857142857151</v>
      </c>
      <c r="G26" s="154">
        <f t="shared" si="18"/>
        <v>2.3140000000000001</v>
      </c>
      <c r="H26" s="155">
        <f t="shared" si="19"/>
        <v>2.8</v>
      </c>
      <c r="I26" s="156">
        <f t="shared" si="23"/>
        <v>5393.7269999999999</v>
      </c>
      <c r="J26" s="157">
        <f t="shared" si="24"/>
        <v>1.0157132363622819E-2</v>
      </c>
      <c r="K26" s="157">
        <f t="shared" si="25"/>
        <v>0.43210653658393366</v>
      </c>
      <c r="L26" s="157">
        <f t="shared" si="26"/>
        <v>0.24491413822019542</v>
      </c>
      <c r="M26" s="158">
        <f t="shared" si="27"/>
        <v>11.063000000000001</v>
      </c>
      <c r="N26" s="159">
        <f t="shared" si="28"/>
        <v>0.53800000000000003</v>
      </c>
      <c r="O26" s="159">
        <f t="shared" si="29"/>
        <v>16.983000000000001</v>
      </c>
      <c r="P26" s="160">
        <f t="shared" si="30"/>
        <v>0.33</v>
      </c>
      <c r="Q26" s="161">
        <f t="shared" si="31"/>
        <v>91</v>
      </c>
      <c r="R26" s="162">
        <f t="shared" si="32"/>
        <v>23.614084406692083</v>
      </c>
      <c r="S26" s="134">
        <f t="shared" si="33"/>
        <v>29</v>
      </c>
      <c r="T26" s="134">
        <f t="shared" si="34"/>
        <v>916</v>
      </c>
      <c r="U26" s="276" t="s">
        <v>582</v>
      </c>
      <c r="V26" s="277" t="s">
        <v>122</v>
      </c>
      <c r="W26" s="276" t="s">
        <v>581</v>
      </c>
      <c r="X26" s="277" t="s">
        <v>122</v>
      </c>
      <c r="Y26" s="276" t="s">
        <v>229</v>
      </c>
      <c r="Z26" s="276" t="s">
        <v>197</v>
      </c>
      <c r="AA26" s="276" t="s">
        <v>48</v>
      </c>
      <c r="AB26" s="276">
        <v>509</v>
      </c>
      <c r="AC26" s="278">
        <v>5393.7269999999999</v>
      </c>
      <c r="AD26" s="276">
        <v>2330.9720000000002</v>
      </c>
      <c r="AE26" s="279">
        <v>2.3140000000000001</v>
      </c>
      <c r="AF26" s="276">
        <v>2.8</v>
      </c>
      <c r="AG26" s="276">
        <v>11.063000000000001</v>
      </c>
      <c r="AH26" s="276">
        <v>409.53301099999999</v>
      </c>
      <c r="AI26" s="276">
        <v>4.159681</v>
      </c>
      <c r="AJ26" s="276">
        <v>176.96189100000001</v>
      </c>
      <c r="AK26" s="276">
        <v>1321</v>
      </c>
      <c r="AL26" s="276">
        <v>29</v>
      </c>
      <c r="AM26" s="276">
        <v>916</v>
      </c>
      <c r="AN26" s="276">
        <v>91</v>
      </c>
      <c r="AO26" s="276">
        <v>13.170432</v>
      </c>
      <c r="AP26" s="276">
        <v>1619.7</v>
      </c>
      <c r="AQ26" s="276">
        <v>19.8</v>
      </c>
      <c r="AR26" s="276">
        <v>262</v>
      </c>
      <c r="AS26" s="276">
        <v>146898</v>
      </c>
      <c r="AT26" s="286">
        <v>0.53800000000000003</v>
      </c>
      <c r="AU26" s="276">
        <v>16.983000000000001</v>
      </c>
      <c r="AV26" s="276">
        <v>0</v>
      </c>
      <c r="AW26" s="276">
        <v>0</v>
      </c>
      <c r="AX26" s="276">
        <v>0.59</v>
      </c>
      <c r="AY26" s="280">
        <v>0.82642857142857151</v>
      </c>
      <c r="AZ26" s="265" t="s">
        <v>67</v>
      </c>
      <c r="BA26" s="266" t="s">
        <v>227</v>
      </c>
      <c r="BB26" s="265">
        <v>1</v>
      </c>
      <c r="BC26" s="265" t="s">
        <v>389</v>
      </c>
      <c r="BD26" s="267">
        <v>1</v>
      </c>
      <c r="BE26" s="281">
        <v>28527.116000000002</v>
      </c>
      <c r="BF26" s="282">
        <v>0.18907368694402896</v>
      </c>
      <c r="BG26" s="283">
        <v>0.15625589699588679</v>
      </c>
      <c r="BH26" s="281">
        <v>191897.94699999999</v>
      </c>
      <c r="BI26" s="282">
        <v>2.8107267869832919E-2</v>
      </c>
      <c r="BJ26" s="284">
        <v>2.3228649232426207E-2</v>
      </c>
      <c r="BK26" s="263">
        <v>1</v>
      </c>
      <c r="BL26" s="268" t="s">
        <v>70</v>
      </c>
      <c r="BM26" s="276">
        <v>1</v>
      </c>
      <c r="BN26" s="285" t="s">
        <v>428</v>
      </c>
    </row>
    <row r="27" spans="1:66">
      <c r="A27" s="135" t="str">
        <f t="shared" si="20"/>
        <v>은혜교통</v>
      </c>
      <c r="B27" s="135" t="str">
        <f t="shared" si="1"/>
        <v>591</v>
      </c>
      <c r="C27" s="136" t="str">
        <f t="shared" si="21"/>
        <v>71바7256</v>
      </c>
      <c r="D27" s="124" t="str">
        <f t="shared" si="22"/>
        <v>중형</v>
      </c>
      <c r="E27" s="120" t="str">
        <f t="shared" si="16"/>
        <v>D</v>
      </c>
      <c r="F27" s="143">
        <f t="shared" si="17"/>
        <v>0.8242307692307691</v>
      </c>
      <c r="G27" s="144">
        <f t="shared" si="18"/>
        <v>2.1429999999999998</v>
      </c>
      <c r="H27" s="145">
        <f t="shared" si="19"/>
        <v>2.6</v>
      </c>
      <c r="I27" s="146">
        <f t="shared" si="23"/>
        <v>6178.0169999999998</v>
      </c>
      <c r="J27" s="147">
        <f t="shared" si="24"/>
        <v>1.1759587969651552E-2</v>
      </c>
      <c r="K27" s="147">
        <f t="shared" si="25"/>
        <v>0.46944191894376447</v>
      </c>
      <c r="L27" s="147">
        <f t="shared" si="26"/>
        <v>0.26788531012459177</v>
      </c>
      <c r="M27" s="148">
        <f t="shared" si="27"/>
        <v>13.356999999999999</v>
      </c>
      <c r="N27" s="149">
        <f t="shared" si="28"/>
        <v>0</v>
      </c>
      <c r="O27" s="149">
        <f t="shared" si="29"/>
        <v>30.672999999999998</v>
      </c>
      <c r="P27" s="150">
        <f t="shared" si="30"/>
        <v>4.0383333333333331</v>
      </c>
      <c r="Q27" s="151">
        <f t="shared" si="31"/>
        <v>98</v>
      </c>
      <c r="R27" s="152">
        <f t="shared" si="32"/>
        <v>25.069016195379859</v>
      </c>
      <c r="S27" s="137">
        <f t="shared" si="33"/>
        <v>0</v>
      </c>
      <c r="T27" s="137">
        <f t="shared" si="34"/>
        <v>1895</v>
      </c>
      <c r="U27" s="276" t="s">
        <v>582</v>
      </c>
      <c r="V27" s="277" t="s">
        <v>122</v>
      </c>
      <c r="W27" s="276" t="s">
        <v>581</v>
      </c>
      <c r="X27" s="277" t="s">
        <v>122</v>
      </c>
      <c r="Y27" s="276" t="s">
        <v>231</v>
      </c>
      <c r="Z27" s="276" t="s">
        <v>197</v>
      </c>
      <c r="AA27" s="276" t="s">
        <v>48</v>
      </c>
      <c r="AB27" s="276">
        <v>509</v>
      </c>
      <c r="AC27" s="278">
        <v>6178.0169999999998</v>
      </c>
      <c r="AD27" s="276">
        <v>2882.973</v>
      </c>
      <c r="AE27" s="279">
        <v>2.1429999999999998</v>
      </c>
      <c r="AF27" s="276">
        <v>2.6</v>
      </c>
      <c r="AG27" s="276">
        <v>13.356999999999999</v>
      </c>
      <c r="AH27" s="276">
        <v>475.02132</v>
      </c>
      <c r="AI27" s="276">
        <v>5.586055</v>
      </c>
      <c r="AJ27" s="276">
        <v>222.99492000000001</v>
      </c>
      <c r="AK27" s="276">
        <v>1655</v>
      </c>
      <c r="AL27" s="276">
        <v>0</v>
      </c>
      <c r="AM27" s="276">
        <v>1895</v>
      </c>
      <c r="AN27" s="276">
        <v>98</v>
      </c>
      <c r="AO27" s="276">
        <v>13.005767000000001</v>
      </c>
      <c r="AP27" s="276">
        <v>11522.9</v>
      </c>
      <c r="AQ27" s="276">
        <v>242.3</v>
      </c>
      <c r="AR27" s="276">
        <v>301</v>
      </c>
      <c r="AS27" s="276">
        <v>188841</v>
      </c>
      <c r="AT27" s="286">
        <v>0</v>
      </c>
      <c r="AU27" s="276">
        <v>30.672999999999998</v>
      </c>
      <c r="AV27" s="276">
        <v>49610</v>
      </c>
      <c r="AW27" s="276">
        <v>0</v>
      </c>
      <c r="AX27" s="276">
        <v>0.57999999999999996</v>
      </c>
      <c r="AY27" s="280">
        <v>0.8242307692307691</v>
      </c>
      <c r="AZ27" s="265" t="s">
        <v>67</v>
      </c>
      <c r="BA27" s="266" t="s">
        <v>227</v>
      </c>
      <c r="BB27" s="265">
        <v>2</v>
      </c>
      <c r="BC27" s="265" t="s">
        <v>446</v>
      </c>
      <c r="BD27" s="267">
        <v>12</v>
      </c>
      <c r="BE27" s="281">
        <v>28527.116000000002</v>
      </c>
      <c r="BF27" s="282">
        <v>0.2165664766112354</v>
      </c>
      <c r="BG27" s="283">
        <v>0.17850075360687592</v>
      </c>
      <c r="BH27" s="281">
        <v>191897.94699999999</v>
      </c>
      <c r="BI27" s="282">
        <v>3.2194283975325699E-2</v>
      </c>
      <c r="BJ27" s="284">
        <v>2.6535519445816523E-2</v>
      </c>
      <c r="BK27" s="263">
        <v>1</v>
      </c>
      <c r="BL27" s="268" t="s">
        <v>70</v>
      </c>
      <c r="BM27" s="276">
        <v>1</v>
      </c>
      <c r="BN27" s="285" t="s">
        <v>428</v>
      </c>
    </row>
    <row r="28" spans="1:66">
      <c r="A28" s="132" t="str">
        <f t="shared" si="20"/>
        <v>은혜교통</v>
      </c>
      <c r="B28" s="132" t="str">
        <f t="shared" si="1"/>
        <v>591</v>
      </c>
      <c r="C28" s="133" t="str">
        <f t="shared" si="21"/>
        <v>72바1869</v>
      </c>
      <c r="D28" s="107" t="str">
        <f t="shared" si="22"/>
        <v>중형</v>
      </c>
      <c r="E28" s="103" t="str">
        <f t="shared" si="16"/>
        <v>F</v>
      </c>
      <c r="F28" s="153">
        <f t="shared" si="17"/>
        <v>0.71857142857142864</v>
      </c>
      <c r="G28" s="154">
        <f t="shared" si="18"/>
        <v>2.012</v>
      </c>
      <c r="H28" s="155">
        <f t="shared" si="19"/>
        <v>2.8</v>
      </c>
      <c r="I28" s="156">
        <f t="shared" si="23"/>
        <v>5515.6139999999996</v>
      </c>
      <c r="J28" s="157">
        <f t="shared" si="24"/>
        <v>1.3002637916756835E-2</v>
      </c>
      <c r="K28" s="157">
        <f t="shared" si="25"/>
        <v>0.43428908219346835</v>
      </c>
      <c r="L28" s="157">
        <f t="shared" si="26"/>
        <v>0.22245936717108922</v>
      </c>
      <c r="M28" s="158">
        <f t="shared" si="27"/>
        <v>16.417999999999999</v>
      </c>
      <c r="N28" s="159">
        <f t="shared" si="28"/>
        <v>0.32600000000000001</v>
      </c>
      <c r="O28" s="159">
        <f t="shared" si="29"/>
        <v>15.393000000000001</v>
      </c>
      <c r="P28" s="160">
        <f t="shared" si="30"/>
        <v>3.5349999999999997</v>
      </c>
      <c r="Q28" s="161">
        <f t="shared" si="31"/>
        <v>98</v>
      </c>
      <c r="R28" s="162">
        <f t="shared" si="32"/>
        <v>24.929570954341159</v>
      </c>
      <c r="S28" s="134">
        <f t="shared" si="33"/>
        <v>18</v>
      </c>
      <c r="T28" s="134">
        <f t="shared" si="34"/>
        <v>849</v>
      </c>
      <c r="U28" s="276" t="s">
        <v>582</v>
      </c>
      <c r="V28" s="277" t="s">
        <v>122</v>
      </c>
      <c r="W28" s="276" t="s">
        <v>581</v>
      </c>
      <c r="X28" s="277" t="s">
        <v>122</v>
      </c>
      <c r="Y28" s="287" t="s">
        <v>232</v>
      </c>
      <c r="Z28" s="276" t="s">
        <v>197</v>
      </c>
      <c r="AA28" s="276" t="s">
        <v>205</v>
      </c>
      <c r="AB28" s="276">
        <v>509</v>
      </c>
      <c r="AC28" s="278">
        <v>5515.6139999999996</v>
      </c>
      <c r="AD28" s="276">
        <v>2740.9810000000002</v>
      </c>
      <c r="AE28" s="279">
        <v>2.012</v>
      </c>
      <c r="AF28" s="276">
        <v>2.8</v>
      </c>
      <c r="AG28" s="276">
        <v>16.417999999999999</v>
      </c>
      <c r="AH28" s="276">
        <v>400.29769599999997</v>
      </c>
      <c r="AI28" s="276">
        <v>5.2049260000000004</v>
      </c>
      <c r="AJ28" s="276">
        <v>173.844919</v>
      </c>
      <c r="AK28" s="276">
        <v>1227</v>
      </c>
      <c r="AL28" s="276">
        <v>18</v>
      </c>
      <c r="AM28" s="276">
        <v>849</v>
      </c>
      <c r="AN28" s="276">
        <v>98</v>
      </c>
      <c r="AO28" s="276">
        <v>13.778779999999999</v>
      </c>
      <c r="AP28" s="276">
        <v>6521.5</v>
      </c>
      <c r="AQ28" s="276">
        <v>212.1</v>
      </c>
      <c r="AR28" s="276">
        <v>246</v>
      </c>
      <c r="AS28" s="276">
        <v>113442</v>
      </c>
      <c r="AT28" s="286">
        <v>0.32600000000000001</v>
      </c>
      <c r="AU28" s="276">
        <v>15.393000000000001</v>
      </c>
      <c r="AV28" s="276">
        <v>42699</v>
      </c>
      <c r="AW28" s="276">
        <v>0</v>
      </c>
      <c r="AX28" s="276">
        <v>0.63</v>
      </c>
      <c r="AY28" s="280">
        <v>0.71857142857142864</v>
      </c>
      <c r="AZ28" s="265" t="s">
        <v>70</v>
      </c>
      <c r="BA28" s="266" t="s">
        <v>227</v>
      </c>
      <c r="BB28" s="265">
        <v>1</v>
      </c>
      <c r="BC28" s="265" t="s">
        <v>233</v>
      </c>
      <c r="BD28" s="267">
        <v>11</v>
      </c>
      <c r="BE28" s="281">
        <v>28527.116000000002</v>
      </c>
      <c r="BF28" s="282">
        <v>0.19334635860140925</v>
      </c>
      <c r="BG28" s="283">
        <v>0.13893316910929837</v>
      </c>
      <c r="BH28" s="281">
        <v>191897.94699999999</v>
      </c>
      <c r="BI28" s="282">
        <v>2.8742433601960316E-2</v>
      </c>
      <c r="BJ28" s="284">
        <v>2.0653491573980057E-2</v>
      </c>
      <c r="BK28" s="263">
        <v>1</v>
      </c>
      <c r="BL28" s="268" t="s">
        <v>70</v>
      </c>
      <c r="BM28" s="276">
        <v>0</v>
      </c>
      <c r="BN28" s="285" t="s">
        <v>430</v>
      </c>
    </row>
    <row r="29" spans="1:66">
      <c r="A29" s="135" t="str">
        <f t="shared" si="20"/>
        <v>은혜교통</v>
      </c>
      <c r="B29" s="135" t="str">
        <f t="shared" si="1"/>
        <v>592</v>
      </c>
      <c r="C29" s="136" t="str">
        <f t="shared" si="21"/>
        <v>71바5351</v>
      </c>
      <c r="D29" s="124" t="str">
        <f t="shared" si="22"/>
        <v>중형</v>
      </c>
      <c r="E29" s="120" t="str">
        <f t="shared" si="16"/>
        <v>C</v>
      </c>
      <c r="F29" s="143">
        <f t="shared" si="17"/>
        <v>0.87678571428571439</v>
      </c>
      <c r="G29" s="144">
        <f t="shared" si="18"/>
        <v>2.4550000000000001</v>
      </c>
      <c r="H29" s="145">
        <f t="shared" si="19"/>
        <v>2.8</v>
      </c>
      <c r="I29" s="146">
        <f t="shared" si="23"/>
        <v>3331.8139999999999</v>
      </c>
      <c r="J29" s="147">
        <f t="shared" si="24"/>
        <v>1.7038986300105839E-2</v>
      </c>
      <c r="K29" s="147">
        <f t="shared" si="25"/>
        <v>0.42365728463063734</v>
      </c>
      <c r="L29" s="147">
        <f t="shared" si="26"/>
        <v>0.1776809869938718</v>
      </c>
      <c r="M29" s="148">
        <f t="shared" si="27"/>
        <v>12.398999999999999</v>
      </c>
      <c r="N29" s="149">
        <f t="shared" si="28"/>
        <v>2.9409999999999998</v>
      </c>
      <c r="O29" s="149">
        <f t="shared" si="29"/>
        <v>22.3</v>
      </c>
      <c r="P29" s="150">
        <f t="shared" si="30"/>
        <v>0</v>
      </c>
      <c r="Q29" s="151">
        <f t="shared" si="31"/>
        <v>85</v>
      </c>
      <c r="R29" s="152">
        <f t="shared" si="32"/>
        <v>23.337108104163725</v>
      </c>
      <c r="S29" s="137">
        <f t="shared" si="33"/>
        <v>98</v>
      </c>
      <c r="T29" s="137">
        <f t="shared" si="34"/>
        <v>743</v>
      </c>
      <c r="U29" s="276" t="s">
        <v>582</v>
      </c>
      <c r="V29" s="277" t="s">
        <v>123</v>
      </c>
      <c r="W29" s="276" t="s">
        <v>581</v>
      </c>
      <c r="X29" s="277" t="s">
        <v>123</v>
      </c>
      <c r="Y29" s="288" t="s">
        <v>234</v>
      </c>
      <c r="Z29" s="276" t="s">
        <v>197</v>
      </c>
      <c r="AA29" s="276" t="s">
        <v>48</v>
      </c>
      <c r="AB29" s="276">
        <v>509</v>
      </c>
      <c r="AC29" s="278">
        <v>3331.8139999999999</v>
      </c>
      <c r="AD29" s="276">
        <v>1357.356</v>
      </c>
      <c r="AE29" s="279">
        <v>2.4550000000000001</v>
      </c>
      <c r="AF29" s="276">
        <v>2.8</v>
      </c>
      <c r="AG29" s="276">
        <v>12.398999999999999</v>
      </c>
      <c r="AH29" s="276">
        <v>255.261899</v>
      </c>
      <c r="AI29" s="276">
        <v>4.3494039999999998</v>
      </c>
      <c r="AJ29" s="276">
        <v>108.143563</v>
      </c>
      <c r="AK29" s="276">
        <v>592</v>
      </c>
      <c r="AL29" s="276">
        <v>98</v>
      </c>
      <c r="AM29" s="276">
        <v>743</v>
      </c>
      <c r="AN29" s="276">
        <v>85</v>
      </c>
      <c r="AO29" s="276">
        <v>13.052531</v>
      </c>
      <c r="AP29" s="276">
        <v>619.1</v>
      </c>
      <c r="AQ29" s="276">
        <v>0</v>
      </c>
      <c r="AR29" s="276">
        <v>206</v>
      </c>
      <c r="AS29" s="276">
        <v>72716</v>
      </c>
      <c r="AT29" s="286">
        <v>2.9409999999999998</v>
      </c>
      <c r="AU29" s="276">
        <v>22.3</v>
      </c>
      <c r="AV29" s="276">
        <v>0</v>
      </c>
      <c r="AW29" s="276">
        <v>0</v>
      </c>
      <c r="AX29" s="276">
        <v>0.68</v>
      </c>
      <c r="AY29" s="280">
        <v>0.87678571428571439</v>
      </c>
      <c r="AZ29" s="265" t="s">
        <v>69</v>
      </c>
      <c r="BA29" s="266" t="s">
        <v>235</v>
      </c>
      <c r="BB29" s="265">
        <v>3</v>
      </c>
      <c r="BC29" s="265" t="s">
        <v>447</v>
      </c>
      <c r="BD29" s="267">
        <v>1</v>
      </c>
      <c r="BE29" s="281">
        <v>30152.273000000001</v>
      </c>
      <c r="BF29" s="282">
        <v>0.11049959649808158</v>
      </c>
      <c r="BG29" s="283">
        <v>9.6884467643853681E-2</v>
      </c>
      <c r="BH29" s="281">
        <v>191897.94699999999</v>
      </c>
      <c r="BI29" s="282">
        <v>1.7362426498497143E-2</v>
      </c>
      <c r="BJ29" s="284">
        <v>1.5223127519218033E-2</v>
      </c>
      <c r="BK29" s="263">
        <v>1</v>
      </c>
      <c r="BL29" s="268" t="s">
        <v>67</v>
      </c>
      <c r="BM29" s="276">
        <v>1</v>
      </c>
      <c r="BN29" s="285" t="s">
        <v>428</v>
      </c>
    </row>
    <row r="30" spans="1:66">
      <c r="A30" s="132" t="str">
        <f t="shared" si="20"/>
        <v>은혜교통</v>
      </c>
      <c r="B30" s="132" t="str">
        <f t="shared" si="1"/>
        <v>592</v>
      </c>
      <c r="C30" s="133" t="str">
        <f t="shared" si="21"/>
        <v>71바5352</v>
      </c>
      <c r="D30" s="107" t="str">
        <f t="shared" si="22"/>
        <v>중형</v>
      </c>
      <c r="E30" s="103" t="str">
        <f t="shared" si="16"/>
        <v>C</v>
      </c>
      <c r="F30" s="153">
        <f t="shared" si="17"/>
        <v>0.89928571428571424</v>
      </c>
      <c r="G30" s="154">
        <f t="shared" si="18"/>
        <v>2.5179999999999998</v>
      </c>
      <c r="H30" s="155">
        <f t="shared" si="19"/>
        <v>2.8</v>
      </c>
      <c r="I30" s="156">
        <f t="shared" si="23"/>
        <v>4215.4030000000002</v>
      </c>
      <c r="J30" s="157">
        <f t="shared" si="24"/>
        <v>2.9720005240145477E-2</v>
      </c>
      <c r="K30" s="157">
        <f t="shared" si="25"/>
        <v>0.41869433273909973</v>
      </c>
      <c r="L30" s="157">
        <f t="shared" si="26"/>
        <v>0.29985270684677123</v>
      </c>
      <c r="M30" s="158">
        <f t="shared" si="27"/>
        <v>12.954000000000001</v>
      </c>
      <c r="N30" s="159">
        <f t="shared" si="28"/>
        <v>2.657</v>
      </c>
      <c r="O30" s="159">
        <f t="shared" si="29"/>
        <v>26.64</v>
      </c>
      <c r="P30" s="160">
        <f t="shared" si="30"/>
        <v>0</v>
      </c>
      <c r="Q30" s="161">
        <f t="shared" si="31"/>
        <v>75</v>
      </c>
      <c r="R30" s="162">
        <f t="shared" si="32"/>
        <v>24.627304736149696</v>
      </c>
      <c r="S30" s="134">
        <f t="shared" si="33"/>
        <v>112</v>
      </c>
      <c r="T30" s="134">
        <f t="shared" si="34"/>
        <v>1123</v>
      </c>
      <c r="U30" s="276" t="s">
        <v>582</v>
      </c>
      <c r="V30" s="277" t="s">
        <v>123</v>
      </c>
      <c r="W30" s="276" t="s">
        <v>581</v>
      </c>
      <c r="X30" s="277" t="s">
        <v>123</v>
      </c>
      <c r="Y30" s="289" t="s">
        <v>236</v>
      </c>
      <c r="Z30" s="290" t="s">
        <v>197</v>
      </c>
      <c r="AA30" s="290" t="s">
        <v>48</v>
      </c>
      <c r="AB30" s="290">
        <v>509</v>
      </c>
      <c r="AC30" s="291">
        <v>4215.4030000000002</v>
      </c>
      <c r="AD30" s="290">
        <v>1674.194</v>
      </c>
      <c r="AE30" s="292">
        <v>2.5179999999999998</v>
      </c>
      <c r="AF30" s="276">
        <v>2.8</v>
      </c>
      <c r="AG30" s="290">
        <v>12.954000000000001</v>
      </c>
      <c r="AH30" s="290">
        <v>310.31962900000002</v>
      </c>
      <c r="AI30" s="290">
        <v>9.2227010000000007</v>
      </c>
      <c r="AJ30" s="290">
        <v>129.92907</v>
      </c>
      <c r="AK30" s="290">
        <v>1264</v>
      </c>
      <c r="AL30" s="290">
        <v>112</v>
      </c>
      <c r="AM30" s="290">
        <v>1123</v>
      </c>
      <c r="AN30" s="290">
        <v>75</v>
      </c>
      <c r="AO30" s="290">
        <v>13.584068</v>
      </c>
      <c r="AP30" s="290">
        <v>250.5</v>
      </c>
      <c r="AQ30" s="290">
        <v>0</v>
      </c>
      <c r="AR30" s="290">
        <v>180</v>
      </c>
      <c r="AS30" s="290">
        <v>62752</v>
      </c>
      <c r="AT30" s="293">
        <v>2.657</v>
      </c>
      <c r="AU30" s="290">
        <v>26.64</v>
      </c>
      <c r="AV30" s="290">
        <v>0</v>
      </c>
      <c r="AW30" s="290">
        <v>0</v>
      </c>
      <c r="AX30" s="290">
        <v>0.68</v>
      </c>
      <c r="AY30" s="280">
        <v>0.89928571428571424</v>
      </c>
      <c r="AZ30" s="265" t="s">
        <v>69</v>
      </c>
      <c r="BA30" s="266" t="s">
        <v>235</v>
      </c>
      <c r="BB30" s="265">
        <v>1</v>
      </c>
      <c r="BC30" s="265" t="s">
        <v>242</v>
      </c>
      <c r="BD30" s="267">
        <v>1</v>
      </c>
      <c r="BE30" s="281">
        <v>30152.273000000001</v>
      </c>
      <c r="BF30" s="294">
        <v>0.13980382175499673</v>
      </c>
      <c r="BG30" s="295">
        <v>0.12572357970681491</v>
      </c>
      <c r="BH30" s="281">
        <v>191897.94699999999</v>
      </c>
      <c r="BI30" s="294">
        <v>2.1966899937704912E-2</v>
      </c>
      <c r="BJ30" s="296">
        <v>1.9754519301121775E-2</v>
      </c>
      <c r="BK30" s="263">
        <v>1</v>
      </c>
      <c r="BL30" s="268" t="s">
        <v>67</v>
      </c>
      <c r="BM30" s="276">
        <v>1</v>
      </c>
      <c r="BN30" s="285" t="s">
        <v>428</v>
      </c>
    </row>
    <row r="31" spans="1:66">
      <c r="A31" s="135" t="str">
        <f t="shared" si="20"/>
        <v>은혜교통</v>
      </c>
      <c r="B31" s="135" t="str">
        <f t="shared" si="1"/>
        <v>592</v>
      </c>
      <c r="C31" s="136" t="str">
        <f t="shared" si="21"/>
        <v>71바5353</v>
      </c>
      <c r="D31" s="124" t="str">
        <f t="shared" si="22"/>
        <v>중형</v>
      </c>
      <c r="E31" s="120" t="str">
        <f t="shared" si="16"/>
        <v>S</v>
      </c>
      <c r="F31" s="143">
        <f t="shared" si="17"/>
        <v>1.0003846153846154</v>
      </c>
      <c r="G31" s="144">
        <f t="shared" si="18"/>
        <v>2.601</v>
      </c>
      <c r="H31" s="145">
        <f t="shared" si="19"/>
        <v>2.6</v>
      </c>
      <c r="I31" s="146">
        <f t="shared" si="23"/>
        <v>5027.21</v>
      </c>
      <c r="J31" s="147">
        <f t="shared" si="24"/>
        <v>3.2792201104732223E-2</v>
      </c>
      <c r="K31" s="147">
        <f t="shared" si="25"/>
        <v>0.39974184105683036</v>
      </c>
      <c r="L31" s="147">
        <f t="shared" si="26"/>
        <v>0.24327609151000257</v>
      </c>
      <c r="M31" s="148">
        <f t="shared" si="27"/>
        <v>12.536</v>
      </c>
      <c r="N31" s="149">
        <f t="shared" si="28"/>
        <v>2.5059999999999998</v>
      </c>
      <c r="O31" s="149">
        <f t="shared" si="29"/>
        <v>27.829000000000001</v>
      </c>
      <c r="P31" s="150">
        <f t="shared" si="30"/>
        <v>0.17166666666666669</v>
      </c>
      <c r="Q31" s="151">
        <f t="shared" si="31"/>
        <v>100</v>
      </c>
      <c r="R31" s="152">
        <f t="shared" si="32"/>
        <v>24.200748195990702</v>
      </c>
      <c r="S31" s="137">
        <f t="shared" si="33"/>
        <v>126</v>
      </c>
      <c r="T31" s="137">
        <f t="shared" si="34"/>
        <v>1399</v>
      </c>
      <c r="U31" s="276" t="s">
        <v>582</v>
      </c>
      <c r="V31" s="277" t="s">
        <v>123</v>
      </c>
      <c r="W31" s="276" t="s">
        <v>581</v>
      </c>
      <c r="X31" s="277" t="s">
        <v>123</v>
      </c>
      <c r="Y31" s="276" t="s">
        <v>238</v>
      </c>
      <c r="Z31" s="276" t="s">
        <v>197</v>
      </c>
      <c r="AA31" s="276" t="s">
        <v>48</v>
      </c>
      <c r="AB31" s="276">
        <v>509</v>
      </c>
      <c r="AC31" s="278">
        <v>5027.21</v>
      </c>
      <c r="AD31" s="276">
        <v>1932.4849999999999</v>
      </c>
      <c r="AE31" s="279">
        <v>2.601</v>
      </c>
      <c r="AF31" s="276">
        <v>2.6</v>
      </c>
      <c r="AG31" s="276">
        <v>12.536</v>
      </c>
      <c r="AH31" s="276">
        <v>366.06518</v>
      </c>
      <c r="AI31" s="276">
        <v>12.004083</v>
      </c>
      <c r="AJ31" s="276">
        <v>146.331569</v>
      </c>
      <c r="AK31" s="276">
        <v>1223</v>
      </c>
      <c r="AL31" s="276">
        <v>126</v>
      </c>
      <c r="AM31" s="276">
        <v>1399</v>
      </c>
      <c r="AN31" s="276">
        <v>100</v>
      </c>
      <c r="AO31" s="276">
        <v>13.7331</v>
      </c>
      <c r="AP31" s="276">
        <v>833</v>
      </c>
      <c r="AQ31" s="276">
        <v>10.3</v>
      </c>
      <c r="AR31" s="276">
        <v>175</v>
      </c>
      <c r="AS31" s="276">
        <v>56406</v>
      </c>
      <c r="AT31" s="286">
        <v>2.5059999999999998</v>
      </c>
      <c r="AU31" s="276">
        <v>27.829000000000001</v>
      </c>
      <c r="AV31" s="276">
        <v>0</v>
      </c>
      <c r="AW31" s="276">
        <v>0</v>
      </c>
      <c r="AX31" s="276">
        <v>0.7</v>
      </c>
      <c r="AY31" s="280">
        <v>1.0003846153846154</v>
      </c>
      <c r="AZ31" s="265" t="s">
        <v>71</v>
      </c>
      <c r="BA31" s="266" t="s">
        <v>235</v>
      </c>
      <c r="BB31" s="265">
        <v>1</v>
      </c>
      <c r="BC31" s="265" t="s">
        <v>448</v>
      </c>
      <c r="BD31" s="267">
        <v>1</v>
      </c>
      <c r="BE31" s="281">
        <v>30152.273000000001</v>
      </c>
      <c r="BF31" s="282">
        <v>0.16672739730102604</v>
      </c>
      <c r="BG31" s="283">
        <v>0.1667915232230649</v>
      </c>
      <c r="BH31" s="281">
        <v>191897.94699999999</v>
      </c>
      <c r="BI31" s="282">
        <v>2.619730996913688E-2</v>
      </c>
      <c r="BJ31" s="284">
        <v>2.620738585758655E-2</v>
      </c>
      <c r="BK31" s="263">
        <v>1</v>
      </c>
      <c r="BL31" s="268" t="s">
        <v>68</v>
      </c>
      <c r="BM31" s="276">
        <v>2</v>
      </c>
      <c r="BN31" s="285" t="s">
        <v>428</v>
      </c>
    </row>
    <row r="32" spans="1:66">
      <c r="A32" s="132" t="str">
        <f t="shared" si="20"/>
        <v>은혜교통</v>
      </c>
      <c r="B32" s="132" t="str">
        <f t="shared" si="1"/>
        <v>592</v>
      </c>
      <c r="C32" s="133" t="str">
        <f t="shared" si="21"/>
        <v>71바5354</v>
      </c>
      <c r="D32" s="107" t="str">
        <f t="shared" si="22"/>
        <v>중형</v>
      </c>
      <c r="E32" s="103" t="str">
        <f t="shared" si="16"/>
        <v>C</v>
      </c>
      <c r="F32" s="153">
        <f t="shared" si="17"/>
        <v>0.88592592592592578</v>
      </c>
      <c r="G32" s="154">
        <f t="shared" si="18"/>
        <v>2.3919999999999999</v>
      </c>
      <c r="H32" s="155">
        <f t="shared" si="19"/>
        <v>2.7</v>
      </c>
      <c r="I32" s="156">
        <f t="shared" si="23"/>
        <v>1383.413</v>
      </c>
      <c r="J32" s="157">
        <f t="shared" si="24"/>
        <v>3.9983376037504466E-2</v>
      </c>
      <c r="K32" s="157">
        <f t="shared" si="25"/>
        <v>0.37883861361809462</v>
      </c>
      <c r="L32" s="157">
        <f t="shared" si="26"/>
        <v>0.16625548552745997</v>
      </c>
      <c r="M32" s="158">
        <f t="shared" si="27"/>
        <v>14.452</v>
      </c>
      <c r="N32" s="159">
        <f t="shared" si="28"/>
        <v>1.8069999999999999</v>
      </c>
      <c r="O32" s="159">
        <f t="shared" si="29"/>
        <v>28.696999999999999</v>
      </c>
      <c r="P32" s="160">
        <f t="shared" si="30"/>
        <v>0</v>
      </c>
      <c r="Q32" s="161">
        <f t="shared" si="31"/>
        <v>73</v>
      </c>
      <c r="R32" s="162">
        <f t="shared" si="32"/>
        <v>24.428364168570589</v>
      </c>
      <c r="S32" s="134">
        <f t="shared" si="33"/>
        <v>25</v>
      </c>
      <c r="T32" s="134">
        <f t="shared" si="34"/>
        <v>397</v>
      </c>
      <c r="U32" s="276" t="s">
        <v>582</v>
      </c>
      <c r="V32" s="277" t="s">
        <v>123</v>
      </c>
      <c r="W32" s="276" t="s">
        <v>581</v>
      </c>
      <c r="X32" s="277" t="s">
        <v>123</v>
      </c>
      <c r="Y32" s="276" t="s">
        <v>239</v>
      </c>
      <c r="Z32" s="276" t="s">
        <v>197</v>
      </c>
      <c r="AA32" s="276" t="s">
        <v>48</v>
      </c>
      <c r="AB32" s="276">
        <v>509</v>
      </c>
      <c r="AC32" s="278">
        <v>1383.413</v>
      </c>
      <c r="AD32" s="276">
        <v>578.44600000000003</v>
      </c>
      <c r="AE32" s="279">
        <v>2.3919999999999999</v>
      </c>
      <c r="AF32" s="276">
        <v>2.7</v>
      </c>
      <c r="AG32" s="276">
        <v>14.452</v>
      </c>
      <c r="AH32" s="276">
        <v>97.442471999999995</v>
      </c>
      <c r="AI32" s="276">
        <v>3.8960789999999998</v>
      </c>
      <c r="AJ32" s="276">
        <v>36.914971000000001</v>
      </c>
      <c r="AK32" s="276">
        <v>230</v>
      </c>
      <c r="AL32" s="276">
        <v>25</v>
      </c>
      <c r="AM32" s="276">
        <v>397</v>
      </c>
      <c r="AN32" s="276">
        <v>73</v>
      </c>
      <c r="AO32" s="276">
        <v>14.197228000000001</v>
      </c>
      <c r="AP32" s="276">
        <v>220.6</v>
      </c>
      <c r="AQ32" s="276">
        <v>0</v>
      </c>
      <c r="AR32" s="276">
        <v>33</v>
      </c>
      <c r="AS32" s="276">
        <v>10385</v>
      </c>
      <c r="AT32" s="286">
        <v>1.8069999999999999</v>
      </c>
      <c r="AU32" s="276">
        <v>28.696999999999999</v>
      </c>
      <c r="AV32" s="276">
        <v>0</v>
      </c>
      <c r="AW32" s="276">
        <v>0</v>
      </c>
      <c r="AX32" s="276">
        <v>0.7</v>
      </c>
      <c r="AY32" s="280">
        <v>0.88592592592592578</v>
      </c>
      <c r="AZ32" s="265" t="s">
        <v>69</v>
      </c>
      <c r="BA32" s="266" t="s">
        <v>235</v>
      </c>
      <c r="BB32" s="265">
        <v>2</v>
      </c>
      <c r="BC32" s="265" t="s">
        <v>390</v>
      </c>
      <c r="BD32" s="267">
        <v>1</v>
      </c>
      <c r="BE32" s="281">
        <v>30152.273000000001</v>
      </c>
      <c r="BF32" s="282">
        <v>4.5880885994896634E-2</v>
      </c>
      <c r="BG32" s="283">
        <v>4.0647066407330644E-2</v>
      </c>
      <c r="BH32" s="281">
        <v>191897.94699999999</v>
      </c>
      <c r="BI32" s="282">
        <v>7.2091078702368819E-3</v>
      </c>
      <c r="BJ32" s="284">
        <v>6.3867355650394884E-3</v>
      </c>
      <c r="BK32" s="263">
        <v>1</v>
      </c>
      <c r="BL32" s="268" t="s">
        <v>70</v>
      </c>
      <c r="BM32" s="276">
        <v>2</v>
      </c>
      <c r="BN32" s="285" t="s">
        <v>428</v>
      </c>
    </row>
    <row r="33" spans="1:66">
      <c r="A33" s="135" t="str">
        <f t="shared" si="20"/>
        <v>은혜교통</v>
      </c>
      <c r="B33" s="135" t="str">
        <f t="shared" si="1"/>
        <v>592</v>
      </c>
      <c r="C33" s="136" t="str">
        <f t="shared" si="21"/>
        <v>71바5355</v>
      </c>
      <c r="D33" s="124" t="str">
        <f t="shared" si="22"/>
        <v>중형</v>
      </c>
      <c r="E33" s="120" t="str">
        <f t="shared" si="16"/>
        <v>B</v>
      </c>
      <c r="F33" s="143">
        <f t="shared" si="17"/>
        <v>0.92464285714285721</v>
      </c>
      <c r="G33" s="144">
        <f t="shared" si="18"/>
        <v>2.589</v>
      </c>
      <c r="H33" s="145">
        <f t="shared" si="19"/>
        <v>2.8</v>
      </c>
      <c r="I33" s="146">
        <f t="shared" si="23"/>
        <v>5432.9750000000004</v>
      </c>
      <c r="J33" s="147">
        <f t="shared" si="24"/>
        <v>3.1982433330991066E-2</v>
      </c>
      <c r="K33" s="147">
        <f t="shared" si="25"/>
        <v>0.39155039111904305</v>
      </c>
      <c r="L33" s="147">
        <f t="shared" si="26"/>
        <v>0.27222654254805145</v>
      </c>
      <c r="M33" s="148">
        <f t="shared" si="27"/>
        <v>11.904999999999999</v>
      </c>
      <c r="N33" s="149">
        <f t="shared" si="28"/>
        <v>2.9449999999999998</v>
      </c>
      <c r="O33" s="149">
        <f t="shared" si="29"/>
        <v>31.033000000000001</v>
      </c>
      <c r="P33" s="150">
        <f t="shared" si="30"/>
        <v>0</v>
      </c>
      <c r="Q33" s="151">
        <f t="shared" si="31"/>
        <v>87</v>
      </c>
      <c r="R33" s="152">
        <f t="shared" si="32"/>
        <v>24.34827255292203</v>
      </c>
      <c r="S33" s="137">
        <f t="shared" si="33"/>
        <v>160</v>
      </c>
      <c r="T33" s="137">
        <f t="shared" si="34"/>
        <v>1686</v>
      </c>
      <c r="U33" s="276" t="s">
        <v>582</v>
      </c>
      <c r="V33" s="277" t="s">
        <v>123</v>
      </c>
      <c r="W33" s="276" t="s">
        <v>581</v>
      </c>
      <c r="X33" s="277" t="s">
        <v>123</v>
      </c>
      <c r="Y33" s="276" t="s">
        <v>240</v>
      </c>
      <c r="Z33" s="276" t="s">
        <v>197</v>
      </c>
      <c r="AA33" s="276" t="s">
        <v>48</v>
      </c>
      <c r="AB33" s="276">
        <v>509</v>
      </c>
      <c r="AC33" s="278">
        <v>5432.9750000000004</v>
      </c>
      <c r="AD33" s="276">
        <v>2098.6570000000002</v>
      </c>
      <c r="AE33" s="279">
        <v>2.589</v>
      </c>
      <c r="AF33" s="276">
        <v>2.8</v>
      </c>
      <c r="AG33" s="276">
        <v>11.904999999999999</v>
      </c>
      <c r="AH33" s="276">
        <v>387.07486299999999</v>
      </c>
      <c r="AI33" s="276">
        <v>12.379595999999999</v>
      </c>
      <c r="AJ33" s="276">
        <v>151.559314</v>
      </c>
      <c r="AK33" s="276">
        <v>1479</v>
      </c>
      <c r="AL33" s="276">
        <v>160</v>
      </c>
      <c r="AM33" s="276">
        <v>1686</v>
      </c>
      <c r="AN33" s="276">
        <v>87</v>
      </c>
      <c r="AO33" s="276">
        <v>14.035978999999999</v>
      </c>
      <c r="AP33" s="276">
        <v>554.29999999999995</v>
      </c>
      <c r="AQ33" s="276">
        <v>0</v>
      </c>
      <c r="AR33" s="276">
        <v>122</v>
      </c>
      <c r="AS33" s="276">
        <v>42432</v>
      </c>
      <c r="AT33" s="286">
        <v>2.9449999999999998</v>
      </c>
      <c r="AU33" s="276">
        <v>31.033000000000001</v>
      </c>
      <c r="AV33" s="276">
        <v>12486</v>
      </c>
      <c r="AW33" s="276">
        <v>0</v>
      </c>
      <c r="AX33" s="276">
        <v>0.67</v>
      </c>
      <c r="AY33" s="280">
        <v>0.92464285714285721</v>
      </c>
      <c r="AZ33" s="265" t="s">
        <v>68</v>
      </c>
      <c r="BA33" s="266" t="s">
        <v>235</v>
      </c>
      <c r="BB33" s="265">
        <v>1</v>
      </c>
      <c r="BC33" s="265" t="s">
        <v>237</v>
      </c>
      <c r="BD33" s="267">
        <v>5</v>
      </c>
      <c r="BE33" s="281">
        <v>30152.273000000001</v>
      </c>
      <c r="BF33" s="282">
        <v>0.1801845917221564</v>
      </c>
      <c r="BG33" s="283">
        <v>0.16660639570309391</v>
      </c>
      <c r="BH33" s="281">
        <v>191897.94699999999</v>
      </c>
      <c r="BI33" s="282">
        <v>2.8311793247063767E-2</v>
      </c>
      <c r="BJ33" s="284">
        <v>2.6178297398802893E-2</v>
      </c>
      <c r="BK33" s="263">
        <v>1</v>
      </c>
      <c r="BL33" s="268" t="s">
        <v>69</v>
      </c>
      <c r="BM33" s="276">
        <v>1</v>
      </c>
      <c r="BN33" s="285" t="s">
        <v>428</v>
      </c>
    </row>
    <row r="34" spans="1:66">
      <c r="A34" s="132" t="str">
        <f t="shared" si="20"/>
        <v>은혜교통</v>
      </c>
      <c r="B34" s="132" t="str">
        <f t="shared" si="1"/>
        <v>592</v>
      </c>
      <c r="C34" s="133" t="str">
        <f t="shared" si="21"/>
        <v>71바5357</v>
      </c>
      <c r="D34" s="107" t="str">
        <f t="shared" si="22"/>
        <v>중형</v>
      </c>
      <c r="E34" s="103" t="str">
        <f t="shared" si="16"/>
        <v>C</v>
      </c>
      <c r="F34" s="153">
        <f t="shared" si="17"/>
        <v>0.87206896551724133</v>
      </c>
      <c r="G34" s="154">
        <f t="shared" si="18"/>
        <v>2.5289999999999999</v>
      </c>
      <c r="H34" s="155">
        <f t="shared" si="19"/>
        <v>2.9</v>
      </c>
      <c r="I34" s="156">
        <f t="shared" si="23"/>
        <v>4826.55</v>
      </c>
      <c r="J34" s="157">
        <f t="shared" si="24"/>
        <v>2.5378416070099788E-2</v>
      </c>
      <c r="K34" s="157">
        <f t="shared" si="25"/>
        <v>0.4182819311645678</v>
      </c>
      <c r="L34" s="157">
        <f t="shared" si="26"/>
        <v>0.23888698967171168</v>
      </c>
      <c r="M34" s="158">
        <f t="shared" si="27"/>
        <v>9.69</v>
      </c>
      <c r="N34" s="159">
        <f t="shared" si="28"/>
        <v>2.9630000000000001</v>
      </c>
      <c r="O34" s="159">
        <f t="shared" si="29"/>
        <v>15.435</v>
      </c>
      <c r="P34" s="160">
        <f t="shared" si="30"/>
        <v>0</v>
      </c>
      <c r="Q34" s="161">
        <f t="shared" si="31"/>
        <v>83</v>
      </c>
      <c r="R34" s="162">
        <f t="shared" si="32"/>
        <v>23.44695083833798</v>
      </c>
      <c r="S34" s="134">
        <f t="shared" si="33"/>
        <v>143</v>
      </c>
      <c r="T34" s="134">
        <f t="shared" si="34"/>
        <v>745</v>
      </c>
      <c r="U34" s="276" t="s">
        <v>582</v>
      </c>
      <c r="V34" s="277" t="s">
        <v>123</v>
      </c>
      <c r="W34" s="276" t="s">
        <v>581</v>
      </c>
      <c r="X34" s="277" t="s">
        <v>123</v>
      </c>
      <c r="Y34" s="276" t="s">
        <v>241</v>
      </c>
      <c r="Z34" s="276" t="s">
        <v>197</v>
      </c>
      <c r="AA34" s="276" t="s">
        <v>48</v>
      </c>
      <c r="AB34" s="276">
        <v>509</v>
      </c>
      <c r="AC34" s="278">
        <v>4826.55</v>
      </c>
      <c r="AD34" s="276">
        <v>1908.84</v>
      </c>
      <c r="AE34" s="279">
        <v>2.5289999999999999</v>
      </c>
      <c r="AF34" s="276">
        <v>2.9</v>
      </c>
      <c r="AG34" s="276">
        <v>9.69</v>
      </c>
      <c r="AH34" s="276">
        <v>370.00740999999999</v>
      </c>
      <c r="AI34" s="276">
        <v>9.3902020000000004</v>
      </c>
      <c r="AJ34" s="276">
        <v>154.767414</v>
      </c>
      <c r="AK34" s="276">
        <v>1153</v>
      </c>
      <c r="AL34" s="276">
        <v>143</v>
      </c>
      <c r="AM34" s="276">
        <v>745</v>
      </c>
      <c r="AN34" s="276">
        <v>83</v>
      </c>
      <c r="AO34" s="276">
        <v>13.044468</v>
      </c>
      <c r="AP34" s="276">
        <v>365.6</v>
      </c>
      <c r="AQ34" s="276">
        <v>0</v>
      </c>
      <c r="AR34" s="276">
        <v>261</v>
      </c>
      <c r="AS34" s="276">
        <v>89638</v>
      </c>
      <c r="AT34" s="276">
        <v>2.9630000000000001</v>
      </c>
      <c r="AU34" s="276">
        <v>15.435</v>
      </c>
      <c r="AV34" s="276">
        <v>0</v>
      </c>
      <c r="AW34" s="276">
        <v>0</v>
      </c>
      <c r="AX34" s="276">
        <v>0.6</v>
      </c>
      <c r="AY34" s="280">
        <v>0.87206896551724133</v>
      </c>
      <c r="AZ34" s="265" t="s">
        <v>69</v>
      </c>
      <c r="BA34" s="266" t="s">
        <v>235</v>
      </c>
      <c r="BB34" s="265">
        <v>4</v>
      </c>
      <c r="BC34" s="265" t="s">
        <v>449</v>
      </c>
      <c r="BD34" s="267">
        <v>1</v>
      </c>
      <c r="BE34" s="281">
        <v>30152.273000000001</v>
      </c>
      <c r="BF34" s="282">
        <v>0.16007250929308051</v>
      </c>
      <c r="BG34" s="283">
        <v>0.13959426758696572</v>
      </c>
      <c r="BH34" s="281">
        <v>191897.94699999999</v>
      </c>
      <c r="BI34" s="282">
        <v>2.5151650006969593E-2</v>
      </c>
      <c r="BJ34" s="284">
        <v>2.1933973402629689E-2</v>
      </c>
      <c r="BK34" s="263">
        <v>1</v>
      </c>
      <c r="BL34" s="268" t="s">
        <v>70</v>
      </c>
      <c r="BM34" s="276">
        <v>2</v>
      </c>
      <c r="BN34" s="285" t="s">
        <v>428</v>
      </c>
    </row>
    <row r="35" spans="1:66">
      <c r="A35" s="135" t="str">
        <f t="shared" si="20"/>
        <v>은혜교통</v>
      </c>
      <c r="B35" s="135" t="str">
        <f t="shared" si="1"/>
        <v>592</v>
      </c>
      <c r="C35" s="136" t="str">
        <f t="shared" si="21"/>
        <v>71바5363</v>
      </c>
      <c r="D35" s="124" t="str">
        <f t="shared" si="22"/>
        <v>중형</v>
      </c>
      <c r="E35" s="120" t="str">
        <f t="shared" si="16"/>
        <v>C</v>
      </c>
      <c r="F35" s="143">
        <f t="shared" si="17"/>
        <v>0.86428571428571432</v>
      </c>
      <c r="G35" s="144">
        <f t="shared" si="18"/>
        <v>2.42</v>
      </c>
      <c r="H35" s="145">
        <f t="shared" si="19"/>
        <v>2.8</v>
      </c>
      <c r="I35" s="146">
        <f t="shared" si="23"/>
        <v>5934.9080000000004</v>
      </c>
      <c r="J35" s="147">
        <f t="shared" si="24"/>
        <v>3.270412294188773E-2</v>
      </c>
      <c r="K35" s="147">
        <f t="shared" si="25"/>
        <v>0.42153781683692981</v>
      </c>
      <c r="L35" s="147">
        <f t="shared" si="26"/>
        <v>0.19343181056892542</v>
      </c>
      <c r="M35" s="148">
        <f t="shared" si="27"/>
        <v>12.923</v>
      </c>
      <c r="N35" s="149">
        <f t="shared" si="28"/>
        <v>3.5049999999999999</v>
      </c>
      <c r="O35" s="149">
        <f t="shared" si="29"/>
        <v>25.358000000000001</v>
      </c>
      <c r="P35" s="150">
        <f t="shared" si="30"/>
        <v>7.4999999999999997E-2</v>
      </c>
      <c r="Q35" s="151">
        <f t="shared" si="31"/>
        <v>84</v>
      </c>
      <c r="R35" s="152">
        <f t="shared" si="32"/>
        <v>24.348275883755914</v>
      </c>
      <c r="S35" s="137">
        <f t="shared" si="33"/>
        <v>208</v>
      </c>
      <c r="T35" s="137">
        <f t="shared" si="34"/>
        <v>1505</v>
      </c>
      <c r="U35" s="276" t="s">
        <v>582</v>
      </c>
      <c r="V35" s="277" t="s">
        <v>123</v>
      </c>
      <c r="W35" s="276" t="s">
        <v>581</v>
      </c>
      <c r="X35" s="277" t="s">
        <v>123</v>
      </c>
      <c r="Y35" s="276" t="s">
        <v>243</v>
      </c>
      <c r="Z35" s="276" t="s">
        <v>197</v>
      </c>
      <c r="AA35" s="276" t="s">
        <v>48</v>
      </c>
      <c r="AB35" s="276">
        <v>509</v>
      </c>
      <c r="AC35" s="278">
        <v>5934.9080000000004</v>
      </c>
      <c r="AD35" s="276">
        <v>2452.4720000000002</v>
      </c>
      <c r="AE35" s="279">
        <v>2.42</v>
      </c>
      <c r="AF35" s="276">
        <v>2.8</v>
      </c>
      <c r="AG35" s="276">
        <v>12.923</v>
      </c>
      <c r="AH35" s="276">
        <v>446.62766299999998</v>
      </c>
      <c r="AI35" s="276">
        <v>14.606566000000001</v>
      </c>
      <c r="AJ35" s="276">
        <v>188.27045000000001</v>
      </c>
      <c r="AK35" s="276">
        <v>1148</v>
      </c>
      <c r="AL35" s="276">
        <v>208</v>
      </c>
      <c r="AM35" s="276">
        <v>1505</v>
      </c>
      <c r="AN35" s="276">
        <v>84</v>
      </c>
      <c r="AO35" s="276">
        <v>13.288266999999999</v>
      </c>
      <c r="AP35" s="276">
        <v>1690.4</v>
      </c>
      <c r="AQ35" s="276">
        <v>4.5</v>
      </c>
      <c r="AR35" s="276">
        <v>251</v>
      </c>
      <c r="AS35" s="276">
        <v>122303</v>
      </c>
      <c r="AT35" s="276">
        <v>3.5049999999999999</v>
      </c>
      <c r="AU35" s="276">
        <v>25.358000000000001</v>
      </c>
      <c r="AV35" s="276">
        <v>0</v>
      </c>
      <c r="AW35" s="276">
        <v>0</v>
      </c>
      <c r="AX35" s="276">
        <v>0.66</v>
      </c>
      <c r="AY35" s="280">
        <v>0.86428571428571432</v>
      </c>
      <c r="AZ35" s="265" t="s">
        <v>69</v>
      </c>
      <c r="BA35" s="266" t="s">
        <v>235</v>
      </c>
      <c r="BB35" s="265">
        <v>5</v>
      </c>
      <c r="BC35" s="265" t="s">
        <v>450</v>
      </c>
      <c r="BD35" s="267">
        <v>1</v>
      </c>
      <c r="BE35" s="281">
        <v>30152.273000000001</v>
      </c>
      <c r="BF35" s="282">
        <v>0.19683119743576213</v>
      </c>
      <c r="BG35" s="283">
        <v>0.17011839206948015</v>
      </c>
      <c r="BH35" s="281">
        <v>191897.94699999999</v>
      </c>
      <c r="BI35" s="282">
        <v>3.0927417894679201E-2</v>
      </c>
      <c r="BJ35" s="284">
        <v>2.6730125466115598E-2</v>
      </c>
      <c r="BK35" s="263">
        <v>1</v>
      </c>
      <c r="BL35" s="268" t="s">
        <v>70</v>
      </c>
      <c r="BM35" s="276">
        <v>2</v>
      </c>
      <c r="BN35" s="285" t="s">
        <v>428</v>
      </c>
    </row>
    <row r="36" spans="1:66">
      <c r="A36" s="132" t="str">
        <f t="shared" si="20"/>
        <v>은혜교통</v>
      </c>
      <c r="B36" s="132" t="str">
        <f t="shared" si="1"/>
        <v>594</v>
      </c>
      <c r="C36" s="133" t="str">
        <f t="shared" si="21"/>
        <v>71바5359</v>
      </c>
      <c r="D36" s="107" t="str">
        <f t="shared" si="22"/>
        <v>중형</v>
      </c>
      <c r="E36" s="103" t="str">
        <f t="shared" si="16"/>
        <v>D</v>
      </c>
      <c r="F36" s="153">
        <f t="shared" si="17"/>
        <v>0.83615384615384614</v>
      </c>
      <c r="G36" s="154">
        <f t="shared" si="18"/>
        <v>2.1739999999999999</v>
      </c>
      <c r="H36" s="155">
        <f t="shared" si="19"/>
        <v>2.6</v>
      </c>
      <c r="I36" s="156">
        <f t="shared" si="23"/>
        <v>5993.95</v>
      </c>
      <c r="J36" s="157">
        <f t="shared" si="24"/>
        <v>4.2884932007695949E-2</v>
      </c>
      <c r="K36" s="157">
        <f t="shared" si="25"/>
        <v>0.42658594947677636</v>
      </c>
      <c r="L36" s="157">
        <f t="shared" si="26"/>
        <v>0.3176536340810317</v>
      </c>
      <c r="M36" s="158">
        <f t="shared" si="27"/>
        <v>12.247</v>
      </c>
      <c r="N36" s="159">
        <f t="shared" si="28"/>
        <v>0.85099999999999998</v>
      </c>
      <c r="O36" s="159">
        <f t="shared" si="29"/>
        <v>32.066000000000003</v>
      </c>
      <c r="P36" s="160">
        <f t="shared" si="30"/>
        <v>8.1666666666666679E-2</v>
      </c>
      <c r="Q36" s="161">
        <f t="shared" si="31"/>
        <v>89</v>
      </c>
      <c r="R36" s="162">
        <f t="shared" si="32"/>
        <v>26.828787299738764</v>
      </c>
      <c r="S36" s="134">
        <f t="shared" si="33"/>
        <v>51</v>
      </c>
      <c r="T36" s="134">
        <f t="shared" si="34"/>
        <v>1922</v>
      </c>
      <c r="U36" s="276" t="s">
        <v>582</v>
      </c>
      <c r="V36" s="277" t="s">
        <v>124</v>
      </c>
      <c r="W36" s="276" t="s">
        <v>581</v>
      </c>
      <c r="X36" s="277" t="s">
        <v>124</v>
      </c>
      <c r="Y36" s="276" t="s">
        <v>244</v>
      </c>
      <c r="Z36" s="276" t="s">
        <v>197</v>
      </c>
      <c r="AA36" s="276" t="s">
        <v>48</v>
      </c>
      <c r="AB36" s="276">
        <v>509</v>
      </c>
      <c r="AC36" s="278">
        <v>5993.95</v>
      </c>
      <c r="AD36" s="276">
        <v>2756.6179999999999</v>
      </c>
      <c r="AE36" s="279">
        <v>2.1739999999999999</v>
      </c>
      <c r="AF36" s="276">
        <v>2.6</v>
      </c>
      <c r="AG36" s="276">
        <v>12.247</v>
      </c>
      <c r="AH36" s="276">
        <v>421.11707200000001</v>
      </c>
      <c r="AI36" s="276">
        <v>18.059577000000001</v>
      </c>
      <c r="AJ36" s="276">
        <v>179.64262600000001</v>
      </c>
      <c r="AK36" s="276">
        <v>1904</v>
      </c>
      <c r="AL36" s="276">
        <v>51</v>
      </c>
      <c r="AM36" s="276">
        <v>1922</v>
      </c>
      <c r="AN36" s="276">
        <v>89</v>
      </c>
      <c r="AO36" s="276">
        <v>14.233452</v>
      </c>
      <c r="AP36" s="276">
        <v>922.6</v>
      </c>
      <c r="AQ36" s="276">
        <v>4.9000000000000004</v>
      </c>
      <c r="AR36" s="276">
        <v>192</v>
      </c>
      <c r="AS36" s="276">
        <v>72678</v>
      </c>
      <c r="AT36" s="276">
        <v>0.85099999999999998</v>
      </c>
      <c r="AU36" s="276">
        <v>32.066000000000003</v>
      </c>
      <c r="AV36" s="276">
        <v>708</v>
      </c>
      <c r="AW36" s="276">
        <v>0</v>
      </c>
      <c r="AX36" s="276">
        <v>0.52</v>
      </c>
      <c r="AY36" s="280">
        <v>0.83615384615384614</v>
      </c>
      <c r="AZ36" s="265" t="s">
        <v>67</v>
      </c>
      <c r="BA36" s="266" t="s">
        <v>245</v>
      </c>
      <c r="BB36" s="265">
        <v>1</v>
      </c>
      <c r="BC36" s="265" t="s">
        <v>391</v>
      </c>
      <c r="BD36" s="267">
        <v>2</v>
      </c>
      <c r="BE36" s="281">
        <v>17359.957000000002</v>
      </c>
      <c r="BF36" s="282">
        <v>0.34527447274206952</v>
      </c>
      <c r="BG36" s="283">
        <v>0.28870257836202273</v>
      </c>
      <c r="BH36" s="281">
        <v>191897.94699999999</v>
      </c>
      <c r="BI36" s="282">
        <v>3.1235091848064431E-2</v>
      </c>
      <c r="BJ36" s="284">
        <v>2.6117342183727719E-2</v>
      </c>
      <c r="BK36" s="263">
        <v>1</v>
      </c>
      <c r="BL36" s="268" t="s">
        <v>70</v>
      </c>
      <c r="BM36" s="276">
        <v>1</v>
      </c>
      <c r="BN36" s="285" t="s">
        <v>428</v>
      </c>
    </row>
    <row r="37" spans="1:66">
      <c r="A37" s="135" t="str">
        <f t="shared" si="20"/>
        <v>은혜교통</v>
      </c>
      <c r="B37" s="135" t="str">
        <f t="shared" si="1"/>
        <v>594</v>
      </c>
      <c r="C37" s="136" t="str">
        <f t="shared" si="21"/>
        <v>71바5361</v>
      </c>
      <c r="D37" s="124" t="str">
        <f t="shared" si="22"/>
        <v>중형</v>
      </c>
      <c r="E37" s="120" t="str">
        <f t="shared" si="16"/>
        <v>C</v>
      </c>
      <c r="F37" s="143">
        <f t="shared" si="17"/>
        <v>0.8584615384615385</v>
      </c>
      <c r="G37" s="144">
        <f t="shared" si="18"/>
        <v>2.2320000000000002</v>
      </c>
      <c r="H37" s="145">
        <f t="shared" si="19"/>
        <v>2.6</v>
      </c>
      <c r="I37" s="146">
        <f t="shared" si="23"/>
        <v>5151.3909999999996</v>
      </c>
      <c r="J37" s="147">
        <f t="shared" si="24"/>
        <v>2.9203742825577559E-2</v>
      </c>
      <c r="K37" s="147">
        <f t="shared" si="25"/>
        <v>0.4222296822154944</v>
      </c>
      <c r="L37" s="147">
        <f t="shared" si="26"/>
        <v>0.28264210579239668</v>
      </c>
      <c r="M37" s="148">
        <f t="shared" si="27"/>
        <v>12.085000000000001</v>
      </c>
      <c r="N37" s="149">
        <f t="shared" si="28"/>
        <v>0.27200000000000002</v>
      </c>
      <c r="O37" s="149">
        <f t="shared" si="29"/>
        <v>20.829000000000001</v>
      </c>
      <c r="P37" s="150">
        <f t="shared" si="30"/>
        <v>1.5000000000000001E-2</v>
      </c>
      <c r="Q37" s="151">
        <f t="shared" si="31"/>
        <v>98</v>
      </c>
      <c r="R37" s="152">
        <f t="shared" si="32"/>
        <v>25.361095311750084</v>
      </c>
      <c r="S37" s="137">
        <f t="shared" si="33"/>
        <v>14</v>
      </c>
      <c r="T37" s="137">
        <f t="shared" si="34"/>
        <v>1073</v>
      </c>
      <c r="U37" s="276" t="s">
        <v>582</v>
      </c>
      <c r="V37" s="277" t="s">
        <v>124</v>
      </c>
      <c r="W37" s="276" t="s">
        <v>581</v>
      </c>
      <c r="X37" s="277" t="s">
        <v>124</v>
      </c>
      <c r="Y37" s="276" t="s">
        <v>246</v>
      </c>
      <c r="Z37" s="276" t="s">
        <v>197</v>
      </c>
      <c r="AA37" s="276" t="s">
        <v>48</v>
      </c>
      <c r="AB37" s="276">
        <v>509</v>
      </c>
      <c r="AC37" s="278">
        <v>5151.3909999999996</v>
      </c>
      <c r="AD37" s="276">
        <v>2307.7559999999999</v>
      </c>
      <c r="AE37" s="279">
        <v>2.2320000000000002</v>
      </c>
      <c r="AF37" s="276">
        <v>2.6</v>
      </c>
      <c r="AG37" s="276">
        <v>12.085000000000001</v>
      </c>
      <c r="AH37" s="276">
        <v>370.27736700000003</v>
      </c>
      <c r="AI37" s="276">
        <v>10.813485</v>
      </c>
      <c r="AJ37" s="276">
        <v>156.342095</v>
      </c>
      <c r="AK37" s="276">
        <v>1456</v>
      </c>
      <c r="AL37" s="276">
        <v>14</v>
      </c>
      <c r="AM37" s="276">
        <v>1073</v>
      </c>
      <c r="AN37" s="276">
        <v>98</v>
      </c>
      <c r="AO37" s="276">
        <v>13.912248999999999</v>
      </c>
      <c r="AP37" s="276">
        <v>1227.5999999999999</v>
      </c>
      <c r="AQ37" s="276">
        <v>0.9</v>
      </c>
      <c r="AR37" s="276">
        <v>181</v>
      </c>
      <c r="AS37" s="276">
        <v>90419</v>
      </c>
      <c r="AT37" s="276">
        <v>0.27200000000000002</v>
      </c>
      <c r="AU37" s="276">
        <v>20.829000000000001</v>
      </c>
      <c r="AV37" s="276">
        <v>22176</v>
      </c>
      <c r="AW37" s="276">
        <v>0</v>
      </c>
      <c r="AX37" s="276">
        <v>0.56000000000000005</v>
      </c>
      <c r="AY37" s="280">
        <v>0.8584615384615385</v>
      </c>
      <c r="AZ37" s="265" t="s">
        <v>69</v>
      </c>
      <c r="BA37" s="266" t="s">
        <v>245</v>
      </c>
      <c r="BB37" s="265">
        <v>1</v>
      </c>
      <c r="BC37" s="265" t="s">
        <v>451</v>
      </c>
      <c r="BD37" s="267">
        <v>6</v>
      </c>
      <c r="BE37" s="281">
        <v>17359.957000000002</v>
      </c>
      <c r="BF37" s="282">
        <v>0.29673984791552183</v>
      </c>
      <c r="BG37" s="283">
        <v>0.25473974636440183</v>
      </c>
      <c r="BH37" s="281">
        <v>191897.94699999999</v>
      </c>
      <c r="BI37" s="282">
        <v>2.6844429971937114E-2</v>
      </c>
      <c r="BJ37" s="284">
        <v>2.3044910652832169E-2</v>
      </c>
      <c r="BK37" s="263">
        <v>1</v>
      </c>
      <c r="BL37" s="268" t="s">
        <v>70</v>
      </c>
      <c r="BM37" s="276">
        <v>2</v>
      </c>
      <c r="BN37" s="285" t="s">
        <v>428</v>
      </c>
    </row>
    <row r="38" spans="1:66">
      <c r="A38" s="132" t="str">
        <f t="shared" si="20"/>
        <v>은혜교통</v>
      </c>
      <c r="B38" s="132" t="str">
        <f t="shared" si="1"/>
        <v>594</v>
      </c>
      <c r="C38" s="133" t="str">
        <f t="shared" si="21"/>
        <v>71바5364</v>
      </c>
      <c r="D38" s="107" t="str">
        <f t="shared" si="22"/>
        <v>중형</v>
      </c>
      <c r="E38" s="103" t="str">
        <f t="shared" si="16"/>
        <v>B</v>
      </c>
      <c r="F38" s="153">
        <f t="shared" si="17"/>
        <v>0.90961538461538471</v>
      </c>
      <c r="G38" s="154">
        <f t="shared" si="18"/>
        <v>2.3650000000000002</v>
      </c>
      <c r="H38" s="155">
        <f t="shared" si="19"/>
        <v>2.6</v>
      </c>
      <c r="I38" s="156">
        <f t="shared" si="23"/>
        <v>6214.616</v>
      </c>
      <c r="J38" s="157">
        <f t="shared" si="24"/>
        <v>2.3499682652112427E-2</v>
      </c>
      <c r="K38" s="157">
        <f t="shared" si="25"/>
        <v>0.43589947787286581</v>
      </c>
      <c r="L38" s="157">
        <f t="shared" si="26"/>
        <v>0.25858395756069241</v>
      </c>
      <c r="M38" s="158">
        <f t="shared" si="27"/>
        <v>12.558</v>
      </c>
      <c r="N38" s="159">
        <f t="shared" si="28"/>
        <v>0.61099999999999999</v>
      </c>
      <c r="O38" s="159">
        <f t="shared" si="29"/>
        <v>29.221</v>
      </c>
      <c r="P38" s="160">
        <f t="shared" si="30"/>
        <v>0</v>
      </c>
      <c r="Q38" s="161">
        <f t="shared" si="31"/>
        <v>90</v>
      </c>
      <c r="R38" s="162">
        <f t="shared" si="32"/>
        <v>26.585976401137259</v>
      </c>
      <c r="S38" s="134">
        <f t="shared" si="33"/>
        <v>38</v>
      </c>
      <c r="T38" s="134">
        <f t="shared" si="34"/>
        <v>1816</v>
      </c>
      <c r="U38" s="276" t="s">
        <v>582</v>
      </c>
      <c r="V38" s="277" t="s">
        <v>124</v>
      </c>
      <c r="W38" s="276" t="s">
        <v>581</v>
      </c>
      <c r="X38" s="277" t="s">
        <v>124</v>
      </c>
      <c r="Y38" s="276" t="s">
        <v>247</v>
      </c>
      <c r="Z38" s="276" t="s">
        <v>197</v>
      </c>
      <c r="AA38" s="276" t="s">
        <v>48</v>
      </c>
      <c r="AB38" s="276">
        <v>509</v>
      </c>
      <c r="AC38" s="278">
        <v>6214.616</v>
      </c>
      <c r="AD38" s="276">
        <v>2627.4459999999999</v>
      </c>
      <c r="AE38" s="279">
        <v>2.3650000000000002</v>
      </c>
      <c r="AF38" s="276">
        <v>2.6</v>
      </c>
      <c r="AG38" s="276">
        <v>12.558</v>
      </c>
      <c r="AH38" s="276">
        <v>432.39928600000002</v>
      </c>
      <c r="AI38" s="276">
        <v>10.161246</v>
      </c>
      <c r="AJ38" s="276">
        <v>188.48262299999999</v>
      </c>
      <c r="AK38" s="276">
        <v>1607</v>
      </c>
      <c r="AL38" s="276">
        <v>38</v>
      </c>
      <c r="AM38" s="276">
        <v>1816</v>
      </c>
      <c r="AN38" s="276">
        <v>90</v>
      </c>
      <c r="AO38" s="276">
        <v>14.372401</v>
      </c>
      <c r="AP38" s="276">
        <v>1261.7</v>
      </c>
      <c r="AQ38" s="276">
        <v>0</v>
      </c>
      <c r="AR38" s="276">
        <v>215</v>
      </c>
      <c r="AS38" s="276">
        <v>98493</v>
      </c>
      <c r="AT38" s="276">
        <v>0.61099999999999999</v>
      </c>
      <c r="AU38" s="276">
        <v>29.221</v>
      </c>
      <c r="AV38" s="276">
        <v>13163</v>
      </c>
      <c r="AW38" s="276">
        <v>0</v>
      </c>
      <c r="AX38" s="276">
        <v>0.57999999999999996</v>
      </c>
      <c r="AY38" s="280">
        <v>0.90961538461538471</v>
      </c>
      <c r="AZ38" s="265" t="s">
        <v>68</v>
      </c>
      <c r="BA38" s="266" t="s">
        <v>245</v>
      </c>
      <c r="BB38" s="265">
        <v>1</v>
      </c>
      <c r="BC38" s="265" t="s">
        <v>452</v>
      </c>
      <c r="BD38" s="267">
        <v>3</v>
      </c>
      <c r="BE38" s="281">
        <v>17359.957000000002</v>
      </c>
      <c r="BF38" s="282">
        <v>0.35798567934240849</v>
      </c>
      <c r="BG38" s="283">
        <v>0.32562928140184466</v>
      </c>
      <c r="BH38" s="281">
        <v>191897.94699999999</v>
      </c>
      <c r="BI38" s="282">
        <v>3.2385005140258223E-2</v>
      </c>
      <c r="BJ38" s="284">
        <v>2.9457898906427193E-2</v>
      </c>
      <c r="BK38" s="263">
        <v>1</v>
      </c>
      <c r="BL38" s="268" t="s">
        <v>67</v>
      </c>
      <c r="BM38" s="276">
        <v>2</v>
      </c>
      <c r="BN38" s="285" t="s">
        <v>428</v>
      </c>
    </row>
    <row r="39" spans="1:66">
      <c r="A39" s="135" t="str">
        <f t="shared" si="20"/>
        <v>은혜교통</v>
      </c>
      <c r="B39" s="135" t="str">
        <f t="shared" si="1"/>
        <v>596</v>
      </c>
      <c r="C39" s="136" t="str">
        <f t="shared" si="21"/>
        <v>71바5360</v>
      </c>
      <c r="D39" s="124" t="str">
        <f t="shared" si="22"/>
        <v>중형</v>
      </c>
      <c r="E39" s="120" t="str">
        <f t="shared" si="16"/>
        <v>F</v>
      </c>
      <c r="F39" s="143">
        <f t="shared" si="17"/>
        <v>0.79851851851851852</v>
      </c>
      <c r="G39" s="144">
        <f t="shared" si="18"/>
        <v>2.1560000000000001</v>
      </c>
      <c r="H39" s="145">
        <f t="shared" si="19"/>
        <v>2.7</v>
      </c>
      <c r="I39" s="146">
        <f t="shared" si="23"/>
        <v>4932.2020000000002</v>
      </c>
      <c r="J39" s="147">
        <f t="shared" si="24"/>
        <v>2.4056289909060807E-2</v>
      </c>
      <c r="K39" s="147">
        <f t="shared" si="25"/>
        <v>0.35347442258181605</v>
      </c>
      <c r="L39" s="147">
        <f t="shared" si="26"/>
        <v>0.2268763525905873</v>
      </c>
      <c r="M39" s="148">
        <f t="shared" si="27"/>
        <v>8.6750000000000007</v>
      </c>
      <c r="N39" s="149">
        <f t="shared" si="28"/>
        <v>0</v>
      </c>
      <c r="O39" s="149">
        <f t="shared" si="29"/>
        <v>3.8319999999999999</v>
      </c>
      <c r="P39" s="150">
        <f t="shared" si="30"/>
        <v>0</v>
      </c>
      <c r="Q39" s="151">
        <f t="shared" si="31"/>
        <v>73</v>
      </c>
      <c r="R39" s="152">
        <f t="shared" si="32"/>
        <v>21.251691825206258</v>
      </c>
      <c r="S39" s="137">
        <f t="shared" si="33"/>
        <v>0</v>
      </c>
      <c r="T39" s="137">
        <f t="shared" si="34"/>
        <v>189</v>
      </c>
      <c r="U39" s="276" t="s">
        <v>582</v>
      </c>
      <c r="V39" s="277" t="s">
        <v>248</v>
      </c>
      <c r="W39" s="276" t="s">
        <v>581</v>
      </c>
      <c r="X39" s="277" t="s">
        <v>248</v>
      </c>
      <c r="Y39" s="276" t="s">
        <v>249</v>
      </c>
      <c r="Z39" s="276" t="s">
        <v>197</v>
      </c>
      <c r="AA39" s="276" t="s">
        <v>48</v>
      </c>
      <c r="AB39" s="276">
        <v>509</v>
      </c>
      <c r="AC39" s="278">
        <v>4932.2020000000002</v>
      </c>
      <c r="AD39" s="276">
        <v>2288.0639999999999</v>
      </c>
      <c r="AE39" s="279">
        <v>2.1560000000000001</v>
      </c>
      <c r="AF39" s="276">
        <v>2.7</v>
      </c>
      <c r="AG39" s="276">
        <v>8.6750000000000007</v>
      </c>
      <c r="AH39" s="276">
        <v>372.84593899999999</v>
      </c>
      <c r="AI39" s="276">
        <v>8.9692900000000009</v>
      </c>
      <c r="AJ39" s="276">
        <v>131.79150300000001</v>
      </c>
      <c r="AK39" s="276">
        <v>1119</v>
      </c>
      <c r="AL39" s="276">
        <v>0</v>
      </c>
      <c r="AM39" s="276">
        <v>189</v>
      </c>
      <c r="AN39" s="276">
        <v>73</v>
      </c>
      <c r="AO39" s="276">
        <v>13.228524999999999</v>
      </c>
      <c r="AP39" s="276">
        <v>112.7</v>
      </c>
      <c r="AQ39" s="276">
        <v>0</v>
      </c>
      <c r="AR39" s="276">
        <v>11</v>
      </c>
      <c r="AS39" s="276">
        <v>2080</v>
      </c>
      <c r="AT39" s="276">
        <v>0</v>
      </c>
      <c r="AU39" s="276">
        <v>3.8319999999999999</v>
      </c>
      <c r="AV39" s="276">
        <v>31441</v>
      </c>
      <c r="AW39" s="276">
        <v>0</v>
      </c>
      <c r="AX39" s="276">
        <v>0.53</v>
      </c>
      <c r="AY39" s="280">
        <v>0.79851851851851852</v>
      </c>
      <c r="AZ39" s="265" t="s">
        <v>70</v>
      </c>
      <c r="BA39" s="266" t="s">
        <v>250</v>
      </c>
      <c r="BB39" s="265">
        <v>1</v>
      </c>
      <c r="BC39" s="265" t="s">
        <v>392</v>
      </c>
      <c r="BD39" s="267">
        <v>8</v>
      </c>
      <c r="BE39" s="281">
        <v>9854.6530000000002</v>
      </c>
      <c r="BF39" s="282">
        <v>0.500494740910715</v>
      </c>
      <c r="BG39" s="283">
        <v>0.39965431903833393</v>
      </c>
      <c r="BH39" s="281">
        <v>191897.94699999999</v>
      </c>
      <c r="BI39" s="282">
        <v>2.570221347912597E-2</v>
      </c>
      <c r="BJ39" s="284">
        <v>2.0523693429998366E-2</v>
      </c>
      <c r="BK39" s="263">
        <v>1</v>
      </c>
      <c r="BL39" s="268" t="s">
        <v>70</v>
      </c>
      <c r="BM39" s="276">
        <v>0</v>
      </c>
      <c r="BN39" s="285" t="s">
        <v>430</v>
      </c>
    </row>
    <row r="40" spans="1:66">
      <c r="A40" s="132" t="str">
        <f t="shared" si="20"/>
        <v>은혜교통</v>
      </c>
      <c r="B40" s="132" t="str">
        <f t="shared" si="1"/>
        <v>596</v>
      </c>
      <c r="C40" s="133" t="str">
        <f t="shared" si="21"/>
        <v>71바5365</v>
      </c>
      <c r="D40" s="107" t="str">
        <f t="shared" si="22"/>
        <v>중형</v>
      </c>
      <c r="E40" s="103" t="str">
        <f t="shared" si="16"/>
        <v>C</v>
      </c>
      <c r="F40" s="153">
        <f t="shared" si="17"/>
        <v>0.85633333333333328</v>
      </c>
      <c r="G40" s="154">
        <f t="shared" si="18"/>
        <v>2.569</v>
      </c>
      <c r="H40" s="155">
        <f t="shared" si="19"/>
        <v>3</v>
      </c>
      <c r="I40" s="156">
        <f t="shared" si="23"/>
        <v>4922.451</v>
      </c>
      <c r="J40" s="157">
        <f t="shared" si="24"/>
        <v>7.0136032832200962E-2</v>
      </c>
      <c r="K40" s="157">
        <f t="shared" si="25"/>
        <v>0.35934437135454594</v>
      </c>
      <c r="L40" s="157">
        <f t="shared" si="26"/>
        <v>0.25881415579352646</v>
      </c>
      <c r="M40" s="158">
        <f t="shared" si="27"/>
        <v>9.9280000000000008</v>
      </c>
      <c r="N40" s="159">
        <f t="shared" si="28"/>
        <v>0.81299999999999994</v>
      </c>
      <c r="O40" s="159">
        <f t="shared" si="29"/>
        <v>9.8529999999999998</v>
      </c>
      <c r="P40" s="160">
        <f t="shared" si="30"/>
        <v>0</v>
      </c>
      <c r="Q40" s="161">
        <f t="shared" si="31"/>
        <v>78</v>
      </c>
      <c r="R40" s="162">
        <f t="shared" si="32"/>
        <v>21.965344940361049</v>
      </c>
      <c r="S40" s="134">
        <f t="shared" si="33"/>
        <v>40</v>
      </c>
      <c r="T40" s="134">
        <f t="shared" si="34"/>
        <v>485</v>
      </c>
      <c r="U40" s="276" t="s">
        <v>582</v>
      </c>
      <c r="V40" s="277" t="s">
        <v>248</v>
      </c>
      <c r="W40" s="276" t="s">
        <v>581</v>
      </c>
      <c r="X40" s="277" t="s">
        <v>248</v>
      </c>
      <c r="Y40" s="276" t="s">
        <v>251</v>
      </c>
      <c r="Z40" s="276" t="s">
        <v>197</v>
      </c>
      <c r="AA40" s="276" t="s">
        <v>48</v>
      </c>
      <c r="AB40" s="276">
        <v>509</v>
      </c>
      <c r="AC40" s="278">
        <v>4922.451</v>
      </c>
      <c r="AD40" s="276">
        <v>1915.857</v>
      </c>
      <c r="AE40" s="279">
        <v>2.569</v>
      </c>
      <c r="AF40" s="276">
        <v>3</v>
      </c>
      <c r="AG40" s="276">
        <v>9.9280000000000008</v>
      </c>
      <c r="AH40" s="276">
        <v>392.80120199999999</v>
      </c>
      <c r="AI40" s="276">
        <v>27.549517999999999</v>
      </c>
      <c r="AJ40" s="276">
        <v>141.150901</v>
      </c>
      <c r="AK40" s="276">
        <v>1274</v>
      </c>
      <c r="AL40" s="276">
        <v>40</v>
      </c>
      <c r="AM40" s="276">
        <v>485</v>
      </c>
      <c r="AN40" s="276">
        <v>78</v>
      </c>
      <c r="AO40" s="276">
        <v>12.531658999999999</v>
      </c>
      <c r="AP40" s="276">
        <v>225.2</v>
      </c>
      <c r="AQ40" s="276">
        <v>0</v>
      </c>
      <c r="AR40" s="276">
        <v>65</v>
      </c>
      <c r="AS40" s="276">
        <v>35027</v>
      </c>
      <c r="AT40" s="276">
        <v>0.81299999999999994</v>
      </c>
      <c r="AU40" s="276">
        <v>9.8529999999999998</v>
      </c>
      <c r="AV40" s="276">
        <v>1321</v>
      </c>
      <c r="AW40" s="276">
        <v>0</v>
      </c>
      <c r="AX40" s="276">
        <v>0.66</v>
      </c>
      <c r="AY40" s="280">
        <v>0.85633333333333328</v>
      </c>
      <c r="AZ40" s="265" t="s">
        <v>69</v>
      </c>
      <c r="BA40" s="266" t="s">
        <v>250</v>
      </c>
      <c r="BB40" s="265">
        <v>1</v>
      </c>
      <c r="BC40" s="265" t="s">
        <v>453</v>
      </c>
      <c r="BD40" s="267">
        <v>2</v>
      </c>
      <c r="BE40" s="281">
        <v>9854.6530000000002</v>
      </c>
      <c r="BF40" s="282">
        <v>0.499505259089285</v>
      </c>
      <c r="BG40" s="283">
        <v>0.42774300353345768</v>
      </c>
      <c r="BH40" s="281">
        <v>191897.94699999999</v>
      </c>
      <c r="BI40" s="282">
        <v>2.5651400012111646E-2</v>
      </c>
      <c r="BJ40" s="284">
        <v>2.1966148877038273E-2</v>
      </c>
      <c r="BK40" s="263">
        <v>1</v>
      </c>
      <c r="BL40" s="268" t="s">
        <v>70</v>
      </c>
      <c r="BM40" s="276">
        <v>2</v>
      </c>
      <c r="BN40" s="285" t="s">
        <v>428</v>
      </c>
    </row>
    <row r="41" spans="1:66">
      <c r="A41" s="135" t="str">
        <f t="shared" si="20"/>
        <v>은혜교통</v>
      </c>
      <c r="B41" s="135" t="str">
        <f t="shared" si="1"/>
        <v>순환52</v>
      </c>
      <c r="C41" s="136" t="str">
        <f t="shared" si="21"/>
        <v>71바5704</v>
      </c>
      <c r="D41" s="124" t="str">
        <f t="shared" si="22"/>
        <v>중형</v>
      </c>
      <c r="E41" s="120" t="str">
        <f t="shared" si="16"/>
        <v>B</v>
      </c>
      <c r="F41" s="143">
        <f t="shared" si="17"/>
        <v>0.91416666666666668</v>
      </c>
      <c r="G41" s="144">
        <f t="shared" si="18"/>
        <v>2.194</v>
      </c>
      <c r="H41" s="145">
        <f t="shared" si="19"/>
        <v>2.4</v>
      </c>
      <c r="I41" s="146">
        <f t="shared" si="23"/>
        <v>5163.1139999999996</v>
      </c>
      <c r="J41" s="147">
        <f t="shared" si="24"/>
        <v>4.5905496529883169E-2</v>
      </c>
      <c r="K41" s="147">
        <f t="shared" si="25"/>
        <v>0.38728152108972713</v>
      </c>
      <c r="L41" s="147">
        <f t="shared" si="26"/>
        <v>0.23861568812929562</v>
      </c>
      <c r="M41" s="148">
        <f t="shared" si="27"/>
        <v>12.834</v>
      </c>
      <c r="N41" s="149">
        <f t="shared" si="28"/>
        <v>1.9E-2</v>
      </c>
      <c r="O41" s="149">
        <f t="shared" si="29"/>
        <v>18.303000000000001</v>
      </c>
      <c r="P41" s="150">
        <f t="shared" si="30"/>
        <v>0.12000000000000001</v>
      </c>
      <c r="Q41" s="151">
        <f t="shared" si="31"/>
        <v>99</v>
      </c>
      <c r="R41" s="152">
        <f t="shared" si="32"/>
        <v>25.012281446936331</v>
      </c>
      <c r="S41" s="137">
        <f t="shared" si="33"/>
        <v>1</v>
      </c>
      <c r="T41" s="137">
        <f t="shared" si="34"/>
        <v>945</v>
      </c>
      <c r="U41" s="276" t="s">
        <v>582</v>
      </c>
      <c r="V41" s="277" t="s">
        <v>125</v>
      </c>
      <c r="W41" s="276" t="s">
        <v>581</v>
      </c>
      <c r="X41" s="277" t="s">
        <v>125</v>
      </c>
      <c r="Y41" s="276" t="s">
        <v>252</v>
      </c>
      <c r="Z41" s="276" t="s">
        <v>197</v>
      </c>
      <c r="AA41" s="276" t="s">
        <v>48</v>
      </c>
      <c r="AB41" s="276">
        <v>509</v>
      </c>
      <c r="AC41" s="278">
        <v>5163.1139999999996</v>
      </c>
      <c r="AD41" s="276">
        <v>2353.1880000000001</v>
      </c>
      <c r="AE41" s="279">
        <v>2.194</v>
      </c>
      <c r="AF41" s="276">
        <v>2.4</v>
      </c>
      <c r="AG41" s="276">
        <v>12.834</v>
      </c>
      <c r="AH41" s="276">
        <v>364.182119</v>
      </c>
      <c r="AI41" s="276">
        <v>16.717960999999999</v>
      </c>
      <c r="AJ41" s="276">
        <v>141.04100500000001</v>
      </c>
      <c r="AK41" s="276">
        <v>1232</v>
      </c>
      <c r="AL41" s="276">
        <v>1</v>
      </c>
      <c r="AM41" s="276">
        <v>945</v>
      </c>
      <c r="AN41" s="276">
        <v>99</v>
      </c>
      <c r="AO41" s="276">
        <v>14.177284999999999</v>
      </c>
      <c r="AP41" s="276">
        <v>1221.2</v>
      </c>
      <c r="AQ41" s="276">
        <v>7.2</v>
      </c>
      <c r="AR41" s="276">
        <v>79</v>
      </c>
      <c r="AS41" s="276">
        <v>50801</v>
      </c>
      <c r="AT41" s="276">
        <v>1.9E-2</v>
      </c>
      <c r="AU41" s="276">
        <v>18.303000000000001</v>
      </c>
      <c r="AV41" s="276">
        <v>41623</v>
      </c>
      <c r="AW41" s="276">
        <v>0</v>
      </c>
      <c r="AX41" s="276">
        <v>0.57999999999999996</v>
      </c>
      <c r="AY41" s="280">
        <v>0.91416666666666668</v>
      </c>
      <c r="AZ41" s="265" t="s">
        <v>68</v>
      </c>
      <c r="BA41" s="266" t="s">
        <v>253</v>
      </c>
      <c r="BB41" s="265">
        <v>1</v>
      </c>
      <c r="BC41" s="265" t="s">
        <v>393</v>
      </c>
      <c r="BD41" s="267">
        <v>10</v>
      </c>
      <c r="BE41" s="281">
        <v>12090.772999999999</v>
      </c>
      <c r="BF41" s="282">
        <v>0.42702927265279067</v>
      </c>
      <c r="BG41" s="283">
        <v>0.39037592675009281</v>
      </c>
      <c r="BH41" s="281">
        <v>191897.94699999999</v>
      </c>
      <c r="BI41" s="282">
        <v>2.6905519734403412E-2</v>
      </c>
      <c r="BJ41" s="284">
        <v>2.4596129290533786E-2</v>
      </c>
      <c r="BK41" s="263">
        <v>1</v>
      </c>
      <c r="BL41" s="268" t="s">
        <v>67</v>
      </c>
      <c r="BM41" s="276">
        <v>2</v>
      </c>
      <c r="BN41" s="285" t="s">
        <v>428</v>
      </c>
    </row>
    <row r="42" spans="1:66">
      <c r="A42" s="132" t="str">
        <f t="shared" si="20"/>
        <v>은혜교통</v>
      </c>
      <c r="B42" s="132" t="str">
        <f t="shared" si="1"/>
        <v>순환52</v>
      </c>
      <c r="C42" s="133" t="str">
        <f t="shared" si="21"/>
        <v>71바5705</v>
      </c>
      <c r="D42" s="107" t="str">
        <f t="shared" si="22"/>
        <v>중형</v>
      </c>
      <c r="E42" s="103" t="str">
        <f t="shared" si="16"/>
        <v>S</v>
      </c>
      <c r="F42" s="153">
        <f t="shared" si="17"/>
        <v>1.0247999999999999</v>
      </c>
      <c r="G42" s="154">
        <f t="shared" si="18"/>
        <v>2.5619999999999998</v>
      </c>
      <c r="H42" s="155">
        <f t="shared" si="19"/>
        <v>2.5</v>
      </c>
      <c r="I42" s="156">
        <f t="shared" si="23"/>
        <v>980.56299999999999</v>
      </c>
      <c r="J42" s="157">
        <f t="shared" si="24"/>
        <v>2.880229402056848E-2</v>
      </c>
      <c r="K42" s="157">
        <f t="shared" si="25"/>
        <v>0.4173943451962468</v>
      </c>
      <c r="L42" s="157">
        <f t="shared" si="26"/>
        <v>0.18968694515293766</v>
      </c>
      <c r="M42" s="158">
        <f t="shared" si="27"/>
        <v>8.8160000000000007</v>
      </c>
      <c r="N42" s="159">
        <f t="shared" si="28"/>
        <v>0</v>
      </c>
      <c r="O42" s="159">
        <f t="shared" si="29"/>
        <v>23.966000000000001</v>
      </c>
      <c r="P42" s="160">
        <f t="shared" si="30"/>
        <v>8.4999999999999992E-2</v>
      </c>
      <c r="Q42" s="161">
        <f t="shared" si="31"/>
        <v>94</v>
      </c>
      <c r="R42" s="162">
        <f t="shared" si="32"/>
        <v>25.009036978784128</v>
      </c>
      <c r="S42" s="134">
        <f t="shared" si="33"/>
        <v>0</v>
      </c>
      <c r="T42" s="134">
        <f t="shared" si="34"/>
        <v>235</v>
      </c>
      <c r="U42" s="276" t="s">
        <v>582</v>
      </c>
      <c r="V42" s="277" t="s">
        <v>125</v>
      </c>
      <c r="W42" s="276" t="s">
        <v>581</v>
      </c>
      <c r="X42" s="277" t="s">
        <v>125</v>
      </c>
      <c r="Y42" s="297" t="s">
        <v>254</v>
      </c>
      <c r="Z42" s="276" t="s">
        <v>197</v>
      </c>
      <c r="AA42" s="276" t="s">
        <v>205</v>
      </c>
      <c r="AB42" s="276">
        <v>509</v>
      </c>
      <c r="AC42" s="278">
        <v>980.56299999999999</v>
      </c>
      <c r="AD42" s="276">
        <v>382.78100000000001</v>
      </c>
      <c r="AE42" s="279">
        <v>2.5619999999999998</v>
      </c>
      <c r="AF42" s="276">
        <v>2.5</v>
      </c>
      <c r="AG42" s="276">
        <v>8.8160000000000007</v>
      </c>
      <c r="AH42" s="276">
        <v>70.798319000000006</v>
      </c>
      <c r="AI42" s="276">
        <v>2.0391539999999999</v>
      </c>
      <c r="AJ42" s="276">
        <v>29.550818</v>
      </c>
      <c r="AK42" s="276">
        <v>186</v>
      </c>
      <c r="AL42" s="276">
        <v>0</v>
      </c>
      <c r="AM42" s="276">
        <v>235</v>
      </c>
      <c r="AN42" s="276">
        <v>94</v>
      </c>
      <c r="AO42" s="276">
        <v>13.850088</v>
      </c>
      <c r="AP42" s="276">
        <v>874.7</v>
      </c>
      <c r="AQ42" s="276">
        <v>5.0999999999999996</v>
      </c>
      <c r="AR42" s="276">
        <v>30</v>
      </c>
      <c r="AS42" s="276">
        <v>18539</v>
      </c>
      <c r="AT42" s="276">
        <v>0</v>
      </c>
      <c r="AU42" s="276">
        <v>23.966000000000001</v>
      </c>
      <c r="AV42" s="276">
        <v>6920</v>
      </c>
      <c r="AW42" s="276">
        <v>0</v>
      </c>
      <c r="AX42" s="276">
        <v>0.54</v>
      </c>
      <c r="AY42" s="280">
        <v>1.0247999999999999</v>
      </c>
      <c r="AZ42" s="265" t="s">
        <v>71</v>
      </c>
      <c r="BA42" s="266" t="s">
        <v>253</v>
      </c>
      <c r="BB42" s="265">
        <v>1</v>
      </c>
      <c r="BC42" s="265" t="s">
        <v>454</v>
      </c>
      <c r="BD42" s="267">
        <v>4</v>
      </c>
      <c r="BE42" s="281">
        <v>12090.772999999999</v>
      </c>
      <c r="BF42" s="282">
        <v>8.1100108322271866E-2</v>
      </c>
      <c r="BG42" s="283">
        <v>8.3111391008664201E-2</v>
      </c>
      <c r="BH42" s="281">
        <v>191897.94699999999</v>
      </c>
      <c r="BI42" s="282">
        <v>5.1098149580516361E-3</v>
      </c>
      <c r="BJ42" s="284">
        <v>5.2365383690113161E-3</v>
      </c>
      <c r="BK42" s="263">
        <v>1</v>
      </c>
      <c r="BL42" s="268" t="s">
        <v>68</v>
      </c>
      <c r="BM42" s="276">
        <v>2</v>
      </c>
      <c r="BN42" s="285" t="s">
        <v>428</v>
      </c>
    </row>
    <row r="43" spans="1:66">
      <c r="A43" s="135" t="str">
        <f t="shared" si="20"/>
        <v>은혜교통</v>
      </c>
      <c r="B43" s="135" t="str">
        <f t="shared" si="1"/>
        <v>순환52</v>
      </c>
      <c r="C43" s="136" t="str">
        <f t="shared" si="21"/>
        <v>71바5720</v>
      </c>
      <c r="D43" s="124" t="str">
        <f t="shared" si="22"/>
        <v>중형</v>
      </c>
      <c r="E43" s="120" t="str">
        <f t="shared" si="16"/>
        <v>A</v>
      </c>
      <c r="F43" s="143">
        <f t="shared" si="17"/>
        <v>0.972608695652174</v>
      </c>
      <c r="G43" s="144">
        <f t="shared" si="18"/>
        <v>2.2370000000000001</v>
      </c>
      <c r="H43" s="145">
        <f t="shared" si="19"/>
        <v>2.2999999999999998</v>
      </c>
      <c r="I43" s="146">
        <f t="shared" si="23"/>
        <v>5947.0959999999995</v>
      </c>
      <c r="J43" s="147">
        <f t="shared" si="24"/>
        <v>1.5807184524456619E-2</v>
      </c>
      <c r="K43" s="147">
        <f t="shared" si="25"/>
        <v>0.38339586720570124</v>
      </c>
      <c r="L43" s="147">
        <f t="shared" si="26"/>
        <v>0.17874270063910186</v>
      </c>
      <c r="M43" s="148">
        <f t="shared" si="27"/>
        <v>11.645</v>
      </c>
      <c r="N43" s="149">
        <f t="shared" si="28"/>
        <v>6.7000000000000004E-2</v>
      </c>
      <c r="O43" s="149">
        <f t="shared" si="29"/>
        <v>6.1369999999999996</v>
      </c>
      <c r="P43" s="150">
        <f t="shared" si="30"/>
        <v>0</v>
      </c>
      <c r="Q43" s="151">
        <f t="shared" si="31"/>
        <v>78</v>
      </c>
      <c r="R43" s="152">
        <f t="shared" si="32"/>
        <v>23.966204127468245</v>
      </c>
      <c r="S43" s="137">
        <f t="shared" si="33"/>
        <v>4</v>
      </c>
      <c r="T43" s="137">
        <f t="shared" si="34"/>
        <v>365</v>
      </c>
      <c r="U43" s="276" t="s">
        <v>582</v>
      </c>
      <c r="V43" s="277" t="s">
        <v>125</v>
      </c>
      <c r="W43" s="276" t="s">
        <v>581</v>
      </c>
      <c r="X43" s="277" t="s">
        <v>125</v>
      </c>
      <c r="Y43" s="276" t="s">
        <v>255</v>
      </c>
      <c r="Z43" s="276" t="s">
        <v>197</v>
      </c>
      <c r="AA43" s="276" t="s">
        <v>48</v>
      </c>
      <c r="AB43" s="276">
        <v>509</v>
      </c>
      <c r="AC43" s="278">
        <v>5947.0959999999995</v>
      </c>
      <c r="AD43" s="276">
        <v>2658.73</v>
      </c>
      <c r="AE43" s="279">
        <v>2.2370000000000001</v>
      </c>
      <c r="AF43" s="276">
        <v>2.2999999999999998</v>
      </c>
      <c r="AG43" s="276">
        <v>11.645</v>
      </c>
      <c r="AH43" s="276">
        <v>413.02655700000003</v>
      </c>
      <c r="AI43" s="276">
        <v>6.5287870000000003</v>
      </c>
      <c r="AJ43" s="276">
        <v>158.352675</v>
      </c>
      <c r="AK43" s="276">
        <v>1063</v>
      </c>
      <c r="AL43" s="276">
        <v>4</v>
      </c>
      <c r="AM43" s="276">
        <v>365</v>
      </c>
      <c r="AN43" s="276">
        <v>78</v>
      </c>
      <c r="AO43" s="276">
        <v>14.398821999999999</v>
      </c>
      <c r="AP43" s="276">
        <v>1737.4</v>
      </c>
      <c r="AQ43" s="276">
        <v>0</v>
      </c>
      <c r="AR43" s="276">
        <v>117</v>
      </c>
      <c r="AS43" s="276">
        <v>70521</v>
      </c>
      <c r="AT43" s="276">
        <v>6.7000000000000004E-2</v>
      </c>
      <c r="AU43" s="276">
        <v>6.1369999999999996</v>
      </c>
      <c r="AV43" s="276">
        <v>43595</v>
      </c>
      <c r="AW43" s="276">
        <v>0</v>
      </c>
      <c r="AX43" s="276">
        <v>0.57999999999999996</v>
      </c>
      <c r="AY43" s="280">
        <v>0.972608695652174</v>
      </c>
      <c r="AZ43" s="265" t="s">
        <v>66</v>
      </c>
      <c r="BA43" s="266" t="s">
        <v>253</v>
      </c>
      <c r="BB43" s="265">
        <v>1</v>
      </c>
      <c r="BC43" s="265" t="s">
        <v>455</v>
      </c>
      <c r="BD43" s="267">
        <v>9</v>
      </c>
      <c r="BE43" s="281">
        <v>12090.772999999999</v>
      </c>
      <c r="BF43" s="282">
        <v>0.49187061902493745</v>
      </c>
      <c r="BG43" s="283">
        <v>0.47839764119947181</v>
      </c>
      <c r="BH43" s="281">
        <v>191897.94699999999</v>
      </c>
      <c r="BI43" s="282">
        <v>3.0990930820119719E-2</v>
      </c>
      <c r="BJ43" s="284">
        <v>3.0142048802003399E-2</v>
      </c>
      <c r="BK43" s="263">
        <v>1</v>
      </c>
      <c r="BL43" s="268" t="s">
        <v>69</v>
      </c>
      <c r="BM43" s="276">
        <v>2</v>
      </c>
      <c r="BN43" s="285" t="s">
        <v>428</v>
      </c>
    </row>
    <row r="44" spans="1:66">
      <c r="A44" s="132" t="str">
        <f t="shared" si="20"/>
        <v>은혜교통</v>
      </c>
      <c r="B44" s="132" t="str">
        <f t="shared" si="1"/>
        <v>예비</v>
      </c>
      <c r="C44" s="133" t="str">
        <f t="shared" si="21"/>
        <v>71바5707</v>
      </c>
      <c r="D44" s="107" t="str">
        <f t="shared" si="22"/>
        <v>중형</v>
      </c>
      <c r="E44" s="103" t="str">
        <f t="shared" si="16"/>
        <v>S</v>
      </c>
      <c r="F44" s="153">
        <f t="shared" si="17"/>
        <v>1.1122727272727273</v>
      </c>
      <c r="G44" s="154">
        <f t="shared" si="18"/>
        <v>2.4470000000000001</v>
      </c>
      <c r="H44" s="155">
        <f t="shared" si="19"/>
        <v>2.2000000000000002</v>
      </c>
      <c r="I44" s="156">
        <f t="shared" si="23"/>
        <v>5134.9979999999996</v>
      </c>
      <c r="J44" s="157">
        <f t="shared" si="24"/>
        <v>3.2968438907163812E-2</v>
      </c>
      <c r="K44" s="157">
        <f t="shared" si="25"/>
        <v>0.367555258208345</v>
      </c>
      <c r="L44" s="157">
        <f t="shared" si="26"/>
        <v>0.20954243799121247</v>
      </c>
      <c r="M44" s="158">
        <f t="shared" si="27"/>
        <v>10.285</v>
      </c>
      <c r="N44" s="159">
        <f t="shared" si="28"/>
        <v>1.0129999999999999</v>
      </c>
      <c r="O44" s="159">
        <f t="shared" si="29"/>
        <v>15.462999999999999</v>
      </c>
      <c r="P44" s="160">
        <f t="shared" si="30"/>
        <v>0</v>
      </c>
      <c r="Q44" s="161">
        <f t="shared" si="31"/>
        <v>78</v>
      </c>
      <c r="R44" s="162">
        <f t="shared" si="32"/>
        <v>21.683233916546822</v>
      </c>
      <c r="S44" s="134">
        <f t="shared" si="33"/>
        <v>52</v>
      </c>
      <c r="T44" s="134">
        <f t="shared" si="34"/>
        <v>794</v>
      </c>
      <c r="U44" s="276" t="s">
        <v>582</v>
      </c>
      <c r="V44" s="277" t="s">
        <v>91</v>
      </c>
      <c r="W44" s="276" t="s">
        <v>581</v>
      </c>
      <c r="X44" s="277" t="s">
        <v>91</v>
      </c>
      <c r="Y44" s="276" t="s">
        <v>256</v>
      </c>
      <c r="Z44" s="276" t="s">
        <v>197</v>
      </c>
      <c r="AA44" s="276" t="s">
        <v>48</v>
      </c>
      <c r="AB44" s="276">
        <v>509</v>
      </c>
      <c r="AC44" s="278">
        <v>5134.9979999999996</v>
      </c>
      <c r="AD44" s="276">
        <v>2098.8679999999999</v>
      </c>
      <c r="AE44" s="279">
        <v>2.4470000000000001</v>
      </c>
      <c r="AF44" s="276">
        <v>2.2000000000000002</v>
      </c>
      <c r="AG44" s="276">
        <v>10.285</v>
      </c>
      <c r="AH44" s="276">
        <v>395.04284799999999</v>
      </c>
      <c r="AI44" s="276">
        <v>13.023946</v>
      </c>
      <c r="AJ44" s="276">
        <v>145.200076</v>
      </c>
      <c r="AK44" s="276">
        <v>1076</v>
      </c>
      <c r="AL44" s="276">
        <v>52</v>
      </c>
      <c r="AM44" s="276">
        <v>794</v>
      </c>
      <c r="AN44" s="276">
        <v>78</v>
      </c>
      <c r="AO44" s="276">
        <v>12.998583999999999</v>
      </c>
      <c r="AP44" s="276">
        <v>516.70000000000005</v>
      </c>
      <c r="AQ44" s="276">
        <v>0</v>
      </c>
      <c r="AR44" s="276">
        <v>63</v>
      </c>
      <c r="AS44" s="276">
        <v>35081</v>
      </c>
      <c r="AT44" s="276">
        <v>1.0129999999999999</v>
      </c>
      <c r="AU44" s="276">
        <v>15.462999999999999</v>
      </c>
      <c r="AV44" s="276">
        <v>11021</v>
      </c>
      <c r="AW44" s="276">
        <v>0</v>
      </c>
      <c r="AX44" s="276">
        <v>0.65</v>
      </c>
      <c r="AY44" s="280">
        <v>1.1122727272727273</v>
      </c>
      <c r="AZ44" s="265" t="s">
        <v>71</v>
      </c>
      <c r="BA44" s="266" t="s">
        <v>143</v>
      </c>
      <c r="BB44" s="265">
        <v>1</v>
      </c>
      <c r="BC44" s="265" t="s">
        <v>456</v>
      </c>
      <c r="BD44" s="267">
        <v>5</v>
      </c>
      <c r="BE44" s="281">
        <v>8654.6299999999992</v>
      </c>
      <c r="BF44" s="282">
        <v>0.59332380471493296</v>
      </c>
      <c r="BG44" s="283">
        <v>0.65993788642610951</v>
      </c>
      <c r="BH44" s="281">
        <v>191897.94699999999</v>
      </c>
      <c r="BI44" s="282">
        <v>2.6759004357665171E-2</v>
      </c>
      <c r="BJ44" s="284">
        <v>2.9763310756003036E-2</v>
      </c>
      <c r="BK44" s="263">
        <v>1</v>
      </c>
      <c r="BL44" s="268" t="s">
        <v>68</v>
      </c>
      <c r="BM44" s="276">
        <v>2</v>
      </c>
      <c r="BN44" s="285" t="s">
        <v>428</v>
      </c>
    </row>
    <row r="45" spans="1:66">
      <c r="A45" s="135" t="str">
        <f t="shared" si="20"/>
        <v>은혜교통</v>
      </c>
      <c r="B45" s="135" t="str">
        <f t="shared" si="1"/>
        <v>예비</v>
      </c>
      <c r="C45" s="136" t="str">
        <f t="shared" si="21"/>
        <v>72바1890</v>
      </c>
      <c r="D45" s="124" t="str">
        <f t="shared" si="22"/>
        <v>중형</v>
      </c>
      <c r="E45" s="120" t="str">
        <f t="shared" si="16"/>
        <v>A</v>
      </c>
      <c r="F45" s="143">
        <f t="shared" si="17"/>
        <v>0.96227272727272717</v>
      </c>
      <c r="G45" s="144">
        <f t="shared" si="18"/>
        <v>2.117</v>
      </c>
      <c r="H45" s="145">
        <f t="shared" si="19"/>
        <v>2.2000000000000002</v>
      </c>
      <c r="I45" s="146">
        <f t="shared" si="23"/>
        <v>3519.6320000000001</v>
      </c>
      <c r="J45" s="147">
        <f t="shared" si="24"/>
        <v>1.5930836641788591E-2</v>
      </c>
      <c r="K45" s="147">
        <f t="shared" si="25"/>
        <v>0.44786789008448591</v>
      </c>
      <c r="L45" s="147">
        <f t="shared" si="26"/>
        <v>0.23326302295239956</v>
      </c>
      <c r="M45" s="148">
        <f t="shared" si="27"/>
        <v>15.919</v>
      </c>
      <c r="N45" s="149">
        <f t="shared" si="28"/>
        <v>1.08</v>
      </c>
      <c r="O45" s="149">
        <f t="shared" si="29"/>
        <v>30.06</v>
      </c>
      <c r="P45" s="150">
        <f t="shared" si="30"/>
        <v>0</v>
      </c>
      <c r="Q45" s="151">
        <f t="shared" si="31"/>
        <v>81</v>
      </c>
      <c r="R45" s="152">
        <f t="shared" si="32"/>
        <v>24.883143222856251</v>
      </c>
      <c r="S45" s="137">
        <f t="shared" si="33"/>
        <v>38</v>
      </c>
      <c r="T45" s="137">
        <f t="shared" si="34"/>
        <v>1058</v>
      </c>
      <c r="U45" s="276" t="s">
        <v>582</v>
      </c>
      <c r="V45" s="277" t="s">
        <v>91</v>
      </c>
      <c r="W45" s="276" t="s">
        <v>581</v>
      </c>
      <c r="X45" s="277" t="s">
        <v>91</v>
      </c>
      <c r="Y45" s="276" t="s">
        <v>257</v>
      </c>
      <c r="Z45" s="276" t="s">
        <v>197</v>
      </c>
      <c r="AA45" s="276" t="s">
        <v>48</v>
      </c>
      <c r="AB45" s="276">
        <v>509</v>
      </c>
      <c r="AC45" s="278">
        <v>3519.6320000000001</v>
      </c>
      <c r="AD45" s="276">
        <v>1662.32</v>
      </c>
      <c r="AE45" s="279">
        <v>2.117</v>
      </c>
      <c r="AF45" s="276">
        <v>2.2000000000000002</v>
      </c>
      <c r="AG45" s="276">
        <v>15.919</v>
      </c>
      <c r="AH45" s="276">
        <v>263.79355299999997</v>
      </c>
      <c r="AI45" s="276">
        <v>4.2024520000000001</v>
      </c>
      <c r="AJ45" s="276">
        <v>118.144662</v>
      </c>
      <c r="AK45" s="276">
        <v>821</v>
      </c>
      <c r="AL45" s="276">
        <v>38</v>
      </c>
      <c r="AM45" s="276">
        <v>1058</v>
      </c>
      <c r="AN45" s="276">
        <v>81</v>
      </c>
      <c r="AO45" s="276">
        <v>13.342373</v>
      </c>
      <c r="AP45" s="276">
        <v>3369.2</v>
      </c>
      <c r="AQ45" s="276">
        <v>0</v>
      </c>
      <c r="AR45" s="276">
        <v>137</v>
      </c>
      <c r="AS45" s="276">
        <v>77236</v>
      </c>
      <c r="AT45" s="276">
        <v>1.08</v>
      </c>
      <c r="AU45" s="276">
        <v>30.06</v>
      </c>
      <c r="AV45" s="276">
        <v>13937</v>
      </c>
      <c r="AW45" s="276">
        <v>0</v>
      </c>
      <c r="AX45" s="276">
        <v>0.65</v>
      </c>
      <c r="AY45" s="280">
        <v>0.96227272727272717</v>
      </c>
      <c r="AZ45" s="265" t="s">
        <v>66</v>
      </c>
      <c r="BA45" s="266" t="s">
        <v>143</v>
      </c>
      <c r="BB45" s="265">
        <v>1</v>
      </c>
      <c r="BC45" s="265" t="s">
        <v>457</v>
      </c>
      <c r="BD45" s="267">
        <v>8</v>
      </c>
      <c r="BE45" s="281">
        <v>8654.6299999999992</v>
      </c>
      <c r="BF45" s="282">
        <v>0.4066761952850671</v>
      </c>
      <c r="BG45" s="283">
        <v>0.3913334115538577</v>
      </c>
      <c r="BH45" s="281">
        <v>191897.94699999999</v>
      </c>
      <c r="BI45" s="282">
        <v>1.8341165473750483E-2</v>
      </c>
      <c r="BJ45" s="284">
        <v>1.764920332178626E-2</v>
      </c>
      <c r="BK45" s="263">
        <v>1</v>
      </c>
      <c r="BL45" s="268" t="s">
        <v>68</v>
      </c>
      <c r="BM45" s="276">
        <v>1</v>
      </c>
      <c r="BN45" s="285" t="s">
        <v>428</v>
      </c>
    </row>
  </sheetData>
  <sortState xmlns:xlrd2="http://schemas.microsoft.com/office/spreadsheetml/2017/richdata2" ref="U5:AX45">
    <sortCondition ref="Y5:Y45"/>
    <sortCondition ref="U5:U45"/>
  </sortState>
  <phoneticPr fontId="3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86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2" customWidth="1"/>
    <col min="3" max="3" width="5.5703125" style="94" customWidth="1"/>
    <col min="4" max="4" width="10.140625" style="98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2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41" width="9.140625" hidden="1" customWidth="1" outlineLevel="1" collapsed="1"/>
    <col min="42" max="69" width="9.140625" hidden="1" customWidth="1" outlineLevel="1"/>
    <col min="70" max="70" width="9.140625" collapsed="1"/>
  </cols>
  <sheetData>
    <row r="1" spans="1:68" ht="9.75" customHeight="1">
      <c r="A1" s="22"/>
      <c r="B1" s="29"/>
      <c r="C1" s="93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0"/>
      <c r="R1" s="220"/>
    </row>
    <row r="2" spans="1:68" ht="45" customHeight="1">
      <c r="A2" s="10" t="s">
        <v>32</v>
      </c>
      <c r="B2" s="30"/>
      <c r="C2" s="92"/>
      <c r="D2" s="99"/>
      <c r="E2" s="10"/>
      <c r="F2" s="33"/>
      <c r="G2" s="10"/>
      <c r="H2" s="10"/>
      <c r="I2" s="10"/>
      <c r="J2" s="10"/>
      <c r="K2" s="10"/>
      <c r="L2" s="10"/>
      <c r="M2" s="10"/>
      <c r="N2" s="10"/>
      <c r="O2" s="10"/>
      <c r="P2" s="10"/>
      <c r="Q2" s="221"/>
      <c r="R2" s="221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160</v>
      </c>
      <c r="B3" s="31"/>
      <c r="E3" s="11"/>
      <c r="F3" s="8"/>
      <c r="G3" s="11"/>
      <c r="H3" s="11"/>
      <c r="X3" s="11"/>
      <c r="Y3" s="11"/>
    </row>
    <row r="4" spans="1:68" ht="27">
      <c r="A4" s="113" t="s">
        <v>38</v>
      </c>
      <c r="B4" s="114" t="s">
        <v>49</v>
      </c>
      <c r="C4" s="115" t="s">
        <v>144</v>
      </c>
      <c r="D4" s="115" t="s">
        <v>161</v>
      </c>
      <c r="E4" s="116" t="s">
        <v>150</v>
      </c>
      <c r="F4" s="114" t="s">
        <v>154</v>
      </c>
      <c r="G4" s="116" t="s">
        <v>152</v>
      </c>
      <c r="H4" s="116" t="s">
        <v>156</v>
      </c>
      <c r="I4" s="117" t="s">
        <v>158</v>
      </c>
      <c r="J4" s="116" t="s">
        <v>11</v>
      </c>
      <c r="K4" s="116" t="s">
        <v>12</v>
      </c>
      <c r="L4" s="116" t="s">
        <v>13</v>
      </c>
      <c r="M4" s="116" t="s">
        <v>73</v>
      </c>
      <c r="N4" s="116" t="s">
        <v>6</v>
      </c>
      <c r="O4" s="116" t="s">
        <v>7</v>
      </c>
      <c r="P4" s="116" t="s">
        <v>185</v>
      </c>
      <c r="Q4" s="223" t="s">
        <v>43</v>
      </c>
      <c r="R4" s="223" t="s">
        <v>44</v>
      </c>
      <c r="S4" s="13"/>
      <c r="T4" s="13" t="s">
        <v>42</v>
      </c>
      <c r="U4" s="13" t="s">
        <v>163</v>
      </c>
      <c r="V4" s="13" t="s">
        <v>164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198</v>
      </c>
      <c r="AN4" s="13" t="s">
        <v>199</v>
      </c>
      <c r="AO4" t="s">
        <v>200</v>
      </c>
      <c r="AP4" t="s">
        <v>37</v>
      </c>
      <c r="AQ4" t="s">
        <v>31</v>
      </c>
      <c r="AR4" t="s">
        <v>0</v>
      </c>
      <c r="AS4" t="s">
        <v>9</v>
      </c>
      <c r="AT4" t="s">
        <v>146</v>
      </c>
      <c r="AU4" t="s">
        <v>30</v>
      </c>
      <c r="AV4" t="s">
        <v>147</v>
      </c>
      <c r="AW4" t="s">
        <v>155</v>
      </c>
      <c r="AX4" t="s">
        <v>165</v>
      </c>
      <c r="AY4" t="s">
        <v>166</v>
      </c>
      <c r="AZ4" t="s">
        <v>167</v>
      </c>
      <c r="BA4" t="s">
        <v>168</v>
      </c>
      <c r="BB4" t="s">
        <v>169</v>
      </c>
      <c r="BC4" t="s">
        <v>65</v>
      </c>
      <c r="BF4" t="s">
        <v>0</v>
      </c>
      <c r="BG4" t="s">
        <v>174</v>
      </c>
      <c r="BH4" t="s">
        <v>74</v>
      </c>
      <c r="BI4" t="s">
        <v>170</v>
      </c>
      <c r="BJ4" t="s">
        <v>171</v>
      </c>
      <c r="BK4" t="s">
        <v>175</v>
      </c>
      <c r="BL4" t="s">
        <v>176</v>
      </c>
      <c r="BM4" t="s">
        <v>172</v>
      </c>
      <c r="BN4" t="s">
        <v>65</v>
      </c>
      <c r="BO4" t="s">
        <v>173</v>
      </c>
      <c r="BP4" t="s">
        <v>177</v>
      </c>
    </row>
    <row r="5" spans="1:68" ht="16.5">
      <c r="A5" s="118" t="str">
        <f>BF5</f>
        <v>은혜교통</v>
      </c>
      <c r="B5" s="119">
        <f>IF(BH5="NULL", E5, BH5)</f>
        <v>1622</v>
      </c>
      <c r="C5" s="120" t="str">
        <f>BN5</f>
        <v>B</v>
      </c>
      <c r="D5" s="121">
        <f>BM5</f>
        <v>0.90217391304347838</v>
      </c>
      <c r="E5" s="122">
        <f>U5</f>
        <v>1622</v>
      </c>
      <c r="F5" s="123" t="str">
        <f>BG5</f>
        <v>565</v>
      </c>
      <c r="G5" s="124" t="str">
        <f>BK5</f>
        <v>71바5805</v>
      </c>
      <c r="H5" s="125">
        <f>BJ5</f>
        <v>1</v>
      </c>
      <c r="I5" s="126">
        <f>BP5</f>
        <v>1024.2940000000001</v>
      </c>
      <c r="J5" s="127">
        <f>AB5/AA5</f>
        <v>1.2826634321213466E-2</v>
      </c>
      <c r="K5" s="127">
        <f>AC5/AA5</f>
        <v>0.45020299783245316</v>
      </c>
      <c r="L5" s="127">
        <f>AD5/I5</f>
        <v>0.22649747045281918</v>
      </c>
      <c r="M5" s="128">
        <f>Z5</f>
        <v>6.093</v>
      </c>
      <c r="N5" s="129">
        <f>AE5*100/W5</f>
        <v>0.19525644004553377</v>
      </c>
      <c r="O5" s="129">
        <f>AF5*100/W5</f>
        <v>8.6889115820262539</v>
      </c>
      <c r="P5" s="224">
        <f>AK5</f>
        <v>59</v>
      </c>
      <c r="Q5" s="225">
        <f>AE5</f>
        <v>2</v>
      </c>
      <c r="R5" s="225">
        <f>AF5</f>
        <v>89</v>
      </c>
      <c r="T5">
        <v>509</v>
      </c>
      <c r="U5">
        <v>1622</v>
      </c>
      <c r="V5" t="s">
        <v>394</v>
      </c>
      <c r="W5">
        <v>1024.2940000000001</v>
      </c>
      <c r="X5">
        <v>493.637</v>
      </c>
      <c r="Y5">
        <v>2.0750000000000002</v>
      </c>
      <c r="Z5">
        <v>6.093</v>
      </c>
      <c r="AA5">
        <v>88.464984000000001</v>
      </c>
      <c r="AB5">
        <v>1.134708</v>
      </c>
      <c r="AC5">
        <v>39.827201000000002</v>
      </c>
      <c r="AD5" s="1">
        <v>232</v>
      </c>
      <c r="AE5">
        <v>2</v>
      </c>
      <c r="AF5">
        <v>89</v>
      </c>
      <c r="AG5">
        <v>77</v>
      </c>
      <c r="AH5">
        <v>11.578524</v>
      </c>
      <c r="AI5">
        <v>161.6</v>
      </c>
      <c r="AJ5">
        <v>0</v>
      </c>
      <c r="AK5">
        <v>59</v>
      </c>
      <c r="AL5">
        <v>29384</v>
      </c>
      <c r="AM5" t="s">
        <v>402</v>
      </c>
      <c r="AN5" t="s">
        <v>458</v>
      </c>
      <c r="AO5">
        <v>1024.2940000000001</v>
      </c>
      <c r="AR5" t="s">
        <v>582</v>
      </c>
      <c r="AS5" t="s">
        <v>120</v>
      </c>
      <c r="AT5" t="s">
        <v>215</v>
      </c>
      <c r="AU5" t="s">
        <v>394</v>
      </c>
      <c r="AV5" t="s">
        <v>205</v>
      </c>
      <c r="AW5">
        <v>1</v>
      </c>
      <c r="BB5">
        <v>0.90217391304347838</v>
      </c>
      <c r="BC5" t="s">
        <v>68</v>
      </c>
      <c r="BF5" t="s">
        <v>582</v>
      </c>
      <c r="BG5" t="s">
        <v>120</v>
      </c>
      <c r="BH5" t="s">
        <v>394</v>
      </c>
      <c r="BI5">
        <v>1622</v>
      </c>
      <c r="BJ5">
        <v>1</v>
      </c>
      <c r="BK5" t="s">
        <v>215</v>
      </c>
      <c r="BL5" t="s">
        <v>178</v>
      </c>
      <c r="BM5">
        <v>0.90217391304347838</v>
      </c>
      <c r="BN5" t="s">
        <v>68</v>
      </c>
      <c r="BO5" t="s">
        <v>179</v>
      </c>
      <c r="BP5">
        <v>1024.2940000000001</v>
      </c>
    </row>
    <row r="6" spans="1:68" ht="16.5">
      <c r="A6" s="101" t="str">
        <f t="shared" ref="A6:A7" si="0">BF6</f>
        <v>은혜교통</v>
      </c>
      <c r="B6" s="102">
        <f t="shared" ref="B6:B69" si="1">IF(BH6="NULL", E6, BH6)</f>
        <v>5364</v>
      </c>
      <c r="C6" s="103" t="str">
        <f t="shared" ref="C6:C7" si="2">BN6</f>
        <v>B</v>
      </c>
      <c r="D6" s="104">
        <f t="shared" ref="D6:D7" si="3">BM6</f>
        <v>0.9015384615384614</v>
      </c>
      <c r="E6" s="105">
        <f t="shared" ref="E6:E7" si="4">U6</f>
        <v>5364</v>
      </c>
      <c r="F6" s="106" t="str">
        <f t="shared" ref="F6:F7" si="5">BG6</f>
        <v>594</v>
      </c>
      <c r="G6" s="107" t="str">
        <f t="shared" ref="G6:G7" si="6">BK6</f>
        <v>71바5364</v>
      </c>
      <c r="H6" s="108">
        <f t="shared" ref="H6:H7" si="7">BJ6</f>
        <v>1</v>
      </c>
      <c r="I6" s="109">
        <f t="shared" ref="I6:I7" si="8">BP6</f>
        <v>4714.4170000000004</v>
      </c>
      <c r="J6" s="110">
        <f t="shared" ref="J6:J7" si="9">AB6/AA6</f>
        <v>2.3363754663382325E-2</v>
      </c>
      <c r="K6" s="110">
        <f t="shared" ref="K6:K7" si="10">AC6/AA6</f>
        <v>0.44362853372323119</v>
      </c>
      <c r="L6" s="110">
        <f t="shared" ref="L6:L7" si="11">AD6/I6</f>
        <v>0.25644740378290676</v>
      </c>
      <c r="M6" s="111">
        <f t="shared" ref="M6:M7" si="12">Z6</f>
        <v>12.755000000000001</v>
      </c>
      <c r="N6" s="112">
        <f t="shared" ref="N6:N7" si="13">AE6*100/W6</f>
        <v>0.59392285408779066</v>
      </c>
      <c r="O6" s="112">
        <f t="shared" ref="O6:O7" si="14">AF6*100/W6</f>
        <v>29.717354234892667</v>
      </c>
      <c r="P6" s="226">
        <f t="shared" ref="P6:P7" si="15">AK6</f>
        <v>173</v>
      </c>
      <c r="Q6" s="227">
        <f t="shared" ref="Q6:Q7" si="16">AE6</f>
        <v>28</v>
      </c>
      <c r="R6" s="227">
        <f t="shared" ref="R6:R7" si="17">AF6</f>
        <v>1401</v>
      </c>
      <c r="T6">
        <v>509</v>
      </c>
      <c r="U6">
        <v>5364</v>
      </c>
      <c r="V6" t="s">
        <v>394</v>
      </c>
      <c r="W6">
        <v>4714.4170000000004</v>
      </c>
      <c r="X6">
        <v>2011.3420000000001</v>
      </c>
      <c r="Y6">
        <v>2.3439999999999999</v>
      </c>
      <c r="Z6">
        <v>12.755000000000001</v>
      </c>
      <c r="AA6">
        <v>332.359893</v>
      </c>
      <c r="AB6">
        <v>7.7651750000000002</v>
      </c>
      <c r="AC6">
        <v>147.444332</v>
      </c>
      <c r="AD6" s="1">
        <v>1209</v>
      </c>
      <c r="AE6">
        <v>28</v>
      </c>
      <c r="AF6">
        <v>1401</v>
      </c>
      <c r="AG6">
        <v>90</v>
      </c>
      <c r="AH6">
        <v>14.184673999999999</v>
      </c>
      <c r="AI6">
        <v>1023.1</v>
      </c>
      <c r="AJ6">
        <v>0</v>
      </c>
      <c r="AK6">
        <v>173</v>
      </c>
      <c r="AL6">
        <v>82890</v>
      </c>
      <c r="AM6" t="s">
        <v>396</v>
      </c>
      <c r="AN6" t="s">
        <v>459</v>
      </c>
      <c r="AO6">
        <v>4714.4170000000004</v>
      </c>
      <c r="AR6" t="s">
        <v>582</v>
      </c>
      <c r="AS6" t="s">
        <v>124</v>
      </c>
      <c r="AT6" t="s">
        <v>247</v>
      </c>
      <c r="AU6" t="s">
        <v>394</v>
      </c>
      <c r="AV6" t="s">
        <v>48</v>
      </c>
      <c r="AW6">
        <v>1</v>
      </c>
      <c r="BB6">
        <v>0.9015384615384614</v>
      </c>
      <c r="BC6" t="s">
        <v>68</v>
      </c>
      <c r="BF6" t="s">
        <v>582</v>
      </c>
      <c r="BG6" s="5" t="s">
        <v>124</v>
      </c>
      <c r="BH6" t="s">
        <v>394</v>
      </c>
      <c r="BI6">
        <v>5364</v>
      </c>
      <c r="BJ6">
        <v>1</v>
      </c>
      <c r="BK6" t="s">
        <v>247</v>
      </c>
      <c r="BL6" t="s">
        <v>178</v>
      </c>
      <c r="BM6">
        <v>0.9015384615384614</v>
      </c>
      <c r="BN6" t="s">
        <v>68</v>
      </c>
      <c r="BO6" t="s">
        <v>179</v>
      </c>
      <c r="BP6">
        <v>4714.4170000000004</v>
      </c>
    </row>
    <row r="7" spans="1:68" ht="16.5">
      <c r="A7" s="118" t="str">
        <f t="shared" si="0"/>
        <v>은혜교통</v>
      </c>
      <c r="B7" s="119">
        <f t="shared" si="1"/>
        <v>5785</v>
      </c>
      <c r="C7" s="120" t="str">
        <f t="shared" si="2"/>
        <v>D</v>
      </c>
      <c r="D7" s="121">
        <f t="shared" si="3"/>
        <v>0.82581492462268924</v>
      </c>
      <c r="E7" s="122">
        <f t="shared" si="4"/>
        <v>5785</v>
      </c>
      <c r="F7" s="123" t="str">
        <f t="shared" si="5"/>
        <v>565</v>
      </c>
      <c r="G7" s="124" t="str">
        <f t="shared" si="6"/>
        <v>71바5804</v>
      </c>
      <c r="H7" s="125">
        <f t="shared" si="7"/>
        <v>3</v>
      </c>
      <c r="I7" s="126">
        <f t="shared" si="8"/>
        <v>819.76</v>
      </c>
      <c r="J7" s="127">
        <f t="shared" si="9"/>
        <v>1.99296522080161E-2</v>
      </c>
      <c r="K7" s="127">
        <f t="shared" si="10"/>
        <v>0.41715556574367424</v>
      </c>
      <c r="L7" s="127">
        <f t="shared" si="11"/>
        <v>0.21835659217331901</v>
      </c>
      <c r="M7" s="128">
        <f t="shared" si="12"/>
        <v>6.6180000000000003</v>
      </c>
      <c r="N7" s="129">
        <f t="shared" si="13"/>
        <v>0.24397384600370842</v>
      </c>
      <c r="O7" s="129">
        <f t="shared" si="14"/>
        <v>14.272469991216942</v>
      </c>
      <c r="P7" s="224">
        <f t="shared" si="15"/>
        <v>33</v>
      </c>
      <c r="Q7" s="225">
        <f t="shared" si="16"/>
        <v>2</v>
      </c>
      <c r="R7" s="225">
        <f t="shared" si="17"/>
        <v>117</v>
      </c>
      <c r="T7">
        <v>509</v>
      </c>
      <c r="U7">
        <v>5785</v>
      </c>
      <c r="V7" t="s">
        <v>394</v>
      </c>
      <c r="W7">
        <v>819.76</v>
      </c>
      <c r="X7">
        <v>432.30200000000002</v>
      </c>
      <c r="Y7">
        <v>1.8959999999999999</v>
      </c>
      <c r="Z7">
        <v>6.6180000000000003</v>
      </c>
      <c r="AA7">
        <v>70.051096999999999</v>
      </c>
      <c r="AB7">
        <v>1.3960939999999999</v>
      </c>
      <c r="AC7">
        <v>29.222204999999999</v>
      </c>
      <c r="AD7" s="1">
        <v>179</v>
      </c>
      <c r="AE7">
        <v>2</v>
      </c>
      <c r="AF7">
        <v>117</v>
      </c>
      <c r="AG7">
        <v>77</v>
      </c>
      <c r="AH7">
        <v>11.702313999999999</v>
      </c>
      <c r="AI7">
        <v>85.3</v>
      </c>
      <c r="AJ7">
        <v>0</v>
      </c>
      <c r="AK7">
        <v>33</v>
      </c>
      <c r="AL7">
        <v>12649</v>
      </c>
      <c r="AM7" t="s">
        <v>397</v>
      </c>
      <c r="AN7" t="s">
        <v>460</v>
      </c>
      <c r="AO7">
        <v>464.911</v>
      </c>
      <c r="AR7" t="s">
        <v>582</v>
      </c>
      <c r="AS7" t="s">
        <v>120</v>
      </c>
      <c r="AT7" t="s">
        <v>213</v>
      </c>
      <c r="AU7" t="s">
        <v>394</v>
      </c>
      <c r="AV7" t="s">
        <v>205</v>
      </c>
      <c r="AW7">
        <v>3</v>
      </c>
      <c r="BB7">
        <v>0.82581492462268924</v>
      </c>
      <c r="BC7" t="s">
        <v>67</v>
      </c>
      <c r="BF7" t="s">
        <v>582</v>
      </c>
      <c r="BG7" t="s">
        <v>120</v>
      </c>
      <c r="BH7" t="s">
        <v>394</v>
      </c>
      <c r="BI7">
        <v>5785</v>
      </c>
      <c r="BJ7">
        <v>3</v>
      </c>
      <c r="BK7" t="s">
        <v>213</v>
      </c>
      <c r="BL7" t="s">
        <v>438</v>
      </c>
      <c r="BM7">
        <v>0.82581492462268924</v>
      </c>
      <c r="BN7" t="s">
        <v>67</v>
      </c>
      <c r="BO7" t="s">
        <v>183</v>
      </c>
      <c r="BP7">
        <v>819.76</v>
      </c>
    </row>
    <row r="8" spans="1:68" ht="16.5">
      <c r="A8" s="101" t="str">
        <f t="shared" ref="A8:A71" si="18">BF8</f>
        <v>은혜교통</v>
      </c>
      <c r="B8" s="102">
        <f t="shared" si="1"/>
        <v>7000</v>
      </c>
      <c r="C8" s="103" t="str">
        <f t="shared" ref="C8:C71" si="19">BN8</f>
        <v>B</v>
      </c>
      <c r="D8" s="104">
        <f t="shared" ref="D8:D71" si="20">BM8</f>
        <v>0.9085714285714287</v>
      </c>
      <c r="E8" s="105">
        <f t="shared" ref="E8:E71" si="21">U8</f>
        <v>7000</v>
      </c>
      <c r="F8" s="106" t="str">
        <f t="shared" ref="F8:F71" si="22">BG8</f>
        <v>591</v>
      </c>
      <c r="G8" s="107" t="str">
        <f t="shared" ref="G8:G71" si="23">BK8</f>
        <v>71바5453</v>
      </c>
      <c r="H8" s="108">
        <f t="shared" ref="H8:H71" si="24">BJ8</f>
        <v>1</v>
      </c>
      <c r="I8" s="109">
        <f t="shared" ref="I8:I71" si="25">BP8</f>
        <v>859.17100000000005</v>
      </c>
      <c r="J8" s="110">
        <f t="shared" ref="J8:J71" si="26">AB8/AA8</f>
        <v>2.0707698646811764E-2</v>
      </c>
      <c r="K8" s="110">
        <f t="shared" ref="K8:K71" si="27">AC8/AA8</f>
        <v>0.40189811753464216</v>
      </c>
      <c r="L8" s="110">
        <f t="shared" ref="L8:L71" si="28">AD8/I8</f>
        <v>0.32822336880551134</v>
      </c>
      <c r="M8" s="111">
        <f t="shared" ref="M8:M71" si="29">Z8</f>
        <v>10.49</v>
      </c>
      <c r="N8" s="112">
        <f t="shared" ref="N8:N71" si="30">AE8*100/W8</f>
        <v>1.280303920872562</v>
      </c>
      <c r="O8" s="112">
        <f t="shared" ref="O8:O71" si="31">AF8*100/W8</f>
        <v>19.088167547554558</v>
      </c>
      <c r="P8" s="226">
        <f t="shared" ref="P8:P71" si="32">AK8</f>
        <v>32</v>
      </c>
      <c r="Q8" s="227">
        <f t="shared" ref="Q8:Q71" si="33">AE8</f>
        <v>11</v>
      </c>
      <c r="R8" s="227">
        <f t="shared" ref="R8:R71" si="34">AF8</f>
        <v>164</v>
      </c>
      <c r="T8">
        <v>509</v>
      </c>
      <c r="U8">
        <v>7000</v>
      </c>
      <c r="V8" t="s">
        <v>394</v>
      </c>
      <c r="W8">
        <v>859.17100000000005</v>
      </c>
      <c r="X8">
        <v>337.678</v>
      </c>
      <c r="Y8">
        <v>2.544</v>
      </c>
      <c r="Z8">
        <v>10.49</v>
      </c>
      <c r="AA8">
        <v>60.202489</v>
      </c>
      <c r="AB8">
        <v>1.2466550000000001</v>
      </c>
      <c r="AC8">
        <v>24.195267000000001</v>
      </c>
      <c r="AD8" s="1">
        <v>282</v>
      </c>
      <c r="AE8">
        <v>11</v>
      </c>
      <c r="AF8">
        <v>164</v>
      </c>
      <c r="AG8">
        <v>83</v>
      </c>
      <c r="AH8">
        <v>14.271353</v>
      </c>
      <c r="AI8">
        <v>625.5</v>
      </c>
      <c r="AJ8">
        <v>0</v>
      </c>
      <c r="AK8">
        <v>32</v>
      </c>
      <c r="AL8">
        <v>14671</v>
      </c>
      <c r="AM8" t="s">
        <v>461</v>
      </c>
      <c r="AN8" t="s">
        <v>462</v>
      </c>
      <c r="AO8">
        <v>859.17100000000005</v>
      </c>
      <c r="AR8" t="s">
        <v>582</v>
      </c>
      <c r="AS8" t="s">
        <v>122</v>
      </c>
      <c r="AT8" t="s">
        <v>226</v>
      </c>
      <c r="AU8" t="s">
        <v>394</v>
      </c>
      <c r="AV8" t="s">
        <v>48</v>
      </c>
      <c r="AW8">
        <v>1</v>
      </c>
      <c r="BB8">
        <v>0.9085714285714287</v>
      </c>
      <c r="BC8" t="s">
        <v>68</v>
      </c>
      <c r="BF8" t="s">
        <v>582</v>
      </c>
      <c r="BG8" s="5" t="s">
        <v>122</v>
      </c>
      <c r="BH8" t="s">
        <v>394</v>
      </c>
      <c r="BI8">
        <v>7000</v>
      </c>
      <c r="BJ8">
        <v>1</v>
      </c>
      <c r="BK8" t="s">
        <v>226</v>
      </c>
      <c r="BL8" t="s">
        <v>178</v>
      </c>
      <c r="BM8">
        <v>0.9085714285714287</v>
      </c>
      <c r="BN8" t="s">
        <v>68</v>
      </c>
      <c r="BO8" t="s">
        <v>179</v>
      </c>
      <c r="BP8">
        <v>859.17100000000005</v>
      </c>
    </row>
    <row r="9" spans="1:68" ht="16.5">
      <c r="A9" s="118" t="str">
        <f t="shared" si="18"/>
        <v>은혜교통</v>
      </c>
      <c r="B9" s="119" t="str">
        <f t="shared" si="1"/>
        <v>강부원</v>
      </c>
      <c r="C9" s="120" t="str">
        <f t="shared" si="19"/>
        <v>A</v>
      </c>
      <c r="D9" s="121">
        <f t="shared" si="20"/>
        <v>0.98913043478260876</v>
      </c>
      <c r="E9" s="122">
        <f t="shared" si="21"/>
        <v>2521</v>
      </c>
      <c r="F9" s="123" t="str">
        <f t="shared" si="22"/>
        <v>순환52</v>
      </c>
      <c r="G9" s="124" t="str">
        <f t="shared" si="23"/>
        <v>71바5720</v>
      </c>
      <c r="H9" s="125">
        <f t="shared" si="24"/>
        <v>1</v>
      </c>
      <c r="I9" s="126">
        <f t="shared" si="25"/>
        <v>1653.7670000000001</v>
      </c>
      <c r="J9" s="127">
        <f t="shared" si="26"/>
        <v>1.0551193531142259E-2</v>
      </c>
      <c r="K9" s="127">
        <f t="shared" si="27"/>
        <v>0.38438595651505203</v>
      </c>
      <c r="L9" s="127">
        <f t="shared" si="28"/>
        <v>0.17475254978482457</v>
      </c>
      <c r="M9" s="128">
        <f t="shared" si="29"/>
        <v>10.797000000000001</v>
      </c>
      <c r="N9" s="129">
        <f t="shared" si="30"/>
        <v>6.0468010306167677E-2</v>
      </c>
      <c r="O9" s="129">
        <f t="shared" si="31"/>
        <v>4.0513566905132343</v>
      </c>
      <c r="P9" s="224">
        <f t="shared" si="32"/>
        <v>35</v>
      </c>
      <c r="Q9" s="225">
        <f t="shared" si="33"/>
        <v>1</v>
      </c>
      <c r="R9" s="225">
        <f t="shared" si="34"/>
        <v>67</v>
      </c>
      <c r="T9">
        <v>509</v>
      </c>
      <c r="U9">
        <v>2521</v>
      </c>
      <c r="V9" t="s">
        <v>258</v>
      </c>
      <c r="W9">
        <v>1653.7670000000001</v>
      </c>
      <c r="X9">
        <v>726.99</v>
      </c>
      <c r="Y9">
        <v>2.2749999999999999</v>
      </c>
      <c r="Z9">
        <v>10.797000000000001</v>
      </c>
      <c r="AA9">
        <v>117.519975</v>
      </c>
      <c r="AB9">
        <v>1.239976</v>
      </c>
      <c r="AC9">
        <v>45.173028000000002</v>
      </c>
      <c r="AD9" s="1">
        <v>289</v>
      </c>
      <c r="AE9">
        <v>1</v>
      </c>
      <c r="AF9">
        <v>67</v>
      </c>
      <c r="AG9">
        <v>78</v>
      </c>
      <c r="AH9">
        <v>14.07222</v>
      </c>
      <c r="AI9">
        <v>72.400000000000006</v>
      </c>
      <c r="AJ9">
        <v>0</v>
      </c>
      <c r="AK9">
        <v>35</v>
      </c>
      <c r="AL9">
        <v>20749</v>
      </c>
      <c r="AM9" t="s">
        <v>259</v>
      </c>
      <c r="AN9" t="s">
        <v>463</v>
      </c>
      <c r="AO9">
        <v>1653.7670000000001</v>
      </c>
      <c r="AR9" t="s">
        <v>582</v>
      </c>
      <c r="AS9" t="s">
        <v>125</v>
      </c>
      <c r="AT9" t="s">
        <v>255</v>
      </c>
      <c r="AU9" t="s">
        <v>258</v>
      </c>
      <c r="AV9" t="s">
        <v>48</v>
      </c>
      <c r="AW9">
        <v>1</v>
      </c>
      <c r="BB9">
        <v>0.98913043478260876</v>
      </c>
      <c r="BC9" t="s">
        <v>66</v>
      </c>
      <c r="BF9" t="s">
        <v>582</v>
      </c>
      <c r="BG9" t="s">
        <v>125</v>
      </c>
      <c r="BH9" t="s">
        <v>258</v>
      </c>
      <c r="BI9">
        <v>2521</v>
      </c>
      <c r="BJ9">
        <v>1</v>
      </c>
      <c r="BK9" t="s">
        <v>255</v>
      </c>
      <c r="BL9" t="s">
        <v>178</v>
      </c>
      <c r="BM9">
        <v>0.98913043478260876</v>
      </c>
      <c r="BN9" t="s">
        <v>66</v>
      </c>
      <c r="BO9" t="s">
        <v>182</v>
      </c>
      <c r="BP9">
        <v>1653.7670000000001</v>
      </c>
    </row>
    <row r="10" spans="1:68" ht="16.5">
      <c r="A10" s="101" t="str">
        <f t="shared" si="18"/>
        <v>은혜교통</v>
      </c>
      <c r="B10" s="102" t="str">
        <f t="shared" si="1"/>
        <v>고복수</v>
      </c>
      <c r="C10" s="103" t="str">
        <f t="shared" si="19"/>
        <v>B</v>
      </c>
      <c r="D10" s="104">
        <f t="shared" si="20"/>
        <v>0.94115064321452657</v>
      </c>
      <c r="E10" s="105">
        <f t="shared" si="21"/>
        <v>7172</v>
      </c>
      <c r="F10" s="106" t="str">
        <f t="shared" si="22"/>
        <v>522</v>
      </c>
      <c r="G10" s="107" t="str">
        <f t="shared" si="23"/>
        <v>71바5715</v>
      </c>
      <c r="H10" s="108">
        <f t="shared" si="24"/>
        <v>3</v>
      </c>
      <c r="I10" s="109">
        <f t="shared" si="25"/>
        <v>2301.2020000000002</v>
      </c>
      <c r="J10" s="110">
        <f t="shared" si="26"/>
        <v>1.0947606693337886E-2</v>
      </c>
      <c r="K10" s="110">
        <f t="shared" si="27"/>
        <v>0.46056359455057921</v>
      </c>
      <c r="L10" s="110">
        <f t="shared" si="28"/>
        <v>0.22944530727854398</v>
      </c>
      <c r="M10" s="111">
        <f t="shared" si="29"/>
        <v>7.3449999999999998</v>
      </c>
      <c r="N10" s="112">
        <f t="shared" si="30"/>
        <v>0</v>
      </c>
      <c r="O10" s="112">
        <f t="shared" si="31"/>
        <v>5.0408438720286179</v>
      </c>
      <c r="P10" s="226">
        <f t="shared" si="32"/>
        <v>109</v>
      </c>
      <c r="Q10" s="227">
        <f t="shared" si="33"/>
        <v>0</v>
      </c>
      <c r="R10" s="227">
        <f t="shared" si="34"/>
        <v>116</v>
      </c>
      <c r="T10">
        <v>509</v>
      </c>
      <c r="U10">
        <v>7172</v>
      </c>
      <c r="V10" t="s">
        <v>260</v>
      </c>
      <c r="W10">
        <v>2301.2020000000002</v>
      </c>
      <c r="X10">
        <v>1005.884</v>
      </c>
      <c r="Y10">
        <v>2.2879999999999998</v>
      </c>
      <c r="Z10">
        <v>7.3449999999999998</v>
      </c>
      <c r="AA10">
        <v>184.74220500000001</v>
      </c>
      <c r="AB10">
        <v>2.0224850000000001</v>
      </c>
      <c r="AC10">
        <v>85.085533999999996</v>
      </c>
      <c r="AD10" s="1">
        <v>528</v>
      </c>
      <c r="AE10">
        <v>0</v>
      </c>
      <c r="AF10">
        <v>116</v>
      </c>
      <c r="AG10">
        <v>78</v>
      </c>
      <c r="AH10">
        <v>12.456287</v>
      </c>
      <c r="AI10">
        <v>1358.7</v>
      </c>
      <c r="AJ10">
        <v>0</v>
      </c>
      <c r="AK10">
        <v>109</v>
      </c>
      <c r="AL10">
        <v>78330</v>
      </c>
      <c r="AM10" t="s">
        <v>261</v>
      </c>
      <c r="AN10" t="s">
        <v>464</v>
      </c>
      <c r="AO10">
        <v>1434.807</v>
      </c>
      <c r="AR10" t="s">
        <v>582</v>
      </c>
      <c r="AS10" t="s">
        <v>119</v>
      </c>
      <c r="AT10" t="s">
        <v>208</v>
      </c>
      <c r="AU10" t="s">
        <v>260</v>
      </c>
      <c r="AV10" t="s">
        <v>205</v>
      </c>
      <c r="AW10">
        <v>3</v>
      </c>
      <c r="BB10">
        <v>0.94115064321452657</v>
      </c>
      <c r="BC10" t="s">
        <v>68</v>
      </c>
      <c r="BF10" t="s">
        <v>582</v>
      </c>
      <c r="BG10" t="s">
        <v>119</v>
      </c>
      <c r="BH10" t="s">
        <v>260</v>
      </c>
      <c r="BI10">
        <v>7172</v>
      </c>
      <c r="BJ10">
        <v>3</v>
      </c>
      <c r="BK10" t="s">
        <v>208</v>
      </c>
      <c r="BL10" t="s">
        <v>231</v>
      </c>
      <c r="BM10">
        <v>0.94115064321452657</v>
      </c>
      <c r="BN10" t="s">
        <v>68</v>
      </c>
      <c r="BO10" t="s">
        <v>179</v>
      </c>
      <c r="BP10">
        <v>2301.2020000000002</v>
      </c>
    </row>
    <row r="11" spans="1:68" ht="16.5">
      <c r="A11" s="118" t="str">
        <f t="shared" si="18"/>
        <v>은혜교통</v>
      </c>
      <c r="B11" s="119" t="str">
        <f t="shared" si="1"/>
        <v>곽순근</v>
      </c>
      <c r="C11" s="120" t="str">
        <f t="shared" si="19"/>
        <v>B</v>
      </c>
      <c r="D11" s="121">
        <f t="shared" si="20"/>
        <v>0.90501586723369598</v>
      </c>
      <c r="E11" s="122">
        <f t="shared" si="21"/>
        <v>3244</v>
      </c>
      <c r="F11" s="123" t="str">
        <f t="shared" si="22"/>
        <v>585</v>
      </c>
      <c r="G11" s="124" t="str">
        <f t="shared" si="23"/>
        <v>71바7255</v>
      </c>
      <c r="H11" s="125">
        <f t="shared" si="24"/>
        <v>2</v>
      </c>
      <c r="I11" s="126">
        <f t="shared" si="25"/>
        <v>1863.895</v>
      </c>
      <c r="J11" s="127">
        <f t="shared" si="26"/>
        <v>4.1698675942404374E-2</v>
      </c>
      <c r="K11" s="127">
        <f t="shared" si="27"/>
        <v>0.35595670744339691</v>
      </c>
      <c r="L11" s="127">
        <f t="shared" si="28"/>
        <v>0.26289034521794413</v>
      </c>
      <c r="M11" s="128">
        <f t="shared" si="29"/>
        <v>10.862</v>
      </c>
      <c r="N11" s="129">
        <f t="shared" si="30"/>
        <v>5.3651090860804926E-2</v>
      </c>
      <c r="O11" s="129">
        <f t="shared" si="31"/>
        <v>2.3069969070146117</v>
      </c>
      <c r="P11" s="224">
        <f t="shared" si="32"/>
        <v>0</v>
      </c>
      <c r="Q11" s="225">
        <f t="shared" si="33"/>
        <v>1</v>
      </c>
      <c r="R11" s="225">
        <f t="shared" si="34"/>
        <v>43</v>
      </c>
      <c r="T11">
        <v>509</v>
      </c>
      <c r="U11">
        <v>3244</v>
      </c>
      <c r="V11" t="s">
        <v>262</v>
      </c>
      <c r="W11">
        <v>1863.895</v>
      </c>
      <c r="X11">
        <v>790.61500000000001</v>
      </c>
      <c r="Y11">
        <v>2.3580000000000001</v>
      </c>
      <c r="Z11">
        <v>10.862</v>
      </c>
      <c r="AA11">
        <v>141.776612</v>
      </c>
      <c r="AB11">
        <v>5.9118969999999997</v>
      </c>
      <c r="AC11">
        <v>50.466335999999998</v>
      </c>
      <c r="AD11" s="1">
        <v>490</v>
      </c>
      <c r="AE11">
        <v>1</v>
      </c>
      <c r="AF11">
        <v>43</v>
      </c>
      <c r="AG11">
        <v>68</v>
      </c>
      <c r="AH11">
        <v>13.146701999999999</v>
      </c>
      <c r="AI11">
        <v>30.8</v>
      </c>
      <c r="AJ11">
        <v>0</v>
      </c>
      <c r="AK11">
        <v>0</v>
      </c>
      <c r="AL11">
        <v>0</v>
      </c>
      <c r="AM11" t="s">
        <v>263</v>
      </c>
      <c r="AN11" t="s">
        <v>465</v>
      </c>
      <c r="AO11">
        <v>1757.645</v>
      </c>
      <c r="AR11" t="s">
        <v>582</v>
      </c>
      <c r="AS11" t="s">
        <v>121</v>
      </c>
      <c r="AT11" t="s">
        <v>222</v>
      </c>
      <c r="AU11" t="s">
        <v>262</v>
      </c>
      <c r="AV11" t="s">
        <v>48</v>
      </c>
      <c r="AW11">
        <v>2</v>
      </c>
      <c r="BB11">
        <v>0.90501586723369598</v>
      </c>
      <c r="BC11" t="s">
        <v>68</v>
      </c>
      <c r="BF11" t="s">
        <v>582</v>
      </c>
      <c r="BG11" t="s">
        <v>121</v>
      </c>
      <c r="BH11" t="s">
        <v>262</v>
      </c>
      <c r="BI11">
        <v>3244</v>
      </c>
      <c r="BJ11">
        <v>2</v>
      </c>
      <c r="BK11" t="s">
        <v>222</v>
      </c>
      <c r="BL11" t="s">
        <v>249</v>
      </c>
      <c r="BM11">
        <v>0.90501586723369598</v>
      </c>
      <c r="BN11" t="s">
        <v>68</v>
      </c>
      <c r="BO11" t="s">
        <v>179</v>
      </c>
      <c r="BP11">
        <v>1863.895</v>
      </c>
    </row>
    <row r="12" spans="1:68" ht="16.5">
      <c r="A12" s="101" t="str">
        <f t="shared" si="18"/>
        <v>은혜교통</v>
      </c>
      <c r="B12" s="102" t="str">
        <f t="shared" si="1"/>
        <v>권오경</v>
      </c>
      <c r="C12" s="103" t="str">
        <f t="shared" si="19"/>
        <v>C</v>
      </c>
      <c r="D12" s="104">
        <f t="shared" si="20"/>
        <v>0.89932610172735172</v>
      </c>
      <c r="E12" s="105">
        <f t="shared" si="21"/>
        <v>4187</v>
      </c>
      <c r="F12" s="106" t="str">
        <f t="shared" si="22"/>
        <v>585</v>
      </c>
      <c r="G12" s="107" t="str">
        <f t="shared" si="23"/>
        <v>72바1948</v>
      </c>
      <c r="H12" s="108">
        <f t="shared" si="24"/>
        <v>2</v>
      </c>
      <c r="I12" s="109">
        <f t="shared" si="25"/>
        <v>1993.67</v>
      </c>
      <c r="J12" s="110">
        <f t="shared" si="26"/>
        <v>4.5554307625482945E-2</v>
      </c>
      <c r="K12" s="110">
        <f t="shared" si="27"/>
        <v>0.39941145982575543</v>
      </c>
      <c r="L12" s="110">
        <f t="shared" si="28"/>
        <v>0.13843815676616492</v>
      </c>
      <c r="M12" s="111">
        <f t="shared" si="29"/>
        <v>10.029</v>
      </c>
      <c r="N12" s="112">
        <f t="shared" si="30"/>
        <v>9.9850324363778692E-2</v>
      </c>
      <c r="O12" s="112">
        <f t="shared" si="31"/>
        <v>5.0424413803708239</v>
      </c>
      <c r="P12" s="226">
        <f t="shared" si="32"/>
        <v>32</v>
      </c>
      <c r="Q12" s="227">
        <f t="shared" si="33"/>
        <v>2</v>
      </c>
      <c r="R12" s="227">
        <f t="shared" si="34"/>
        <v>101</v>
      </c>
      <c r="T12">
        <v>509</v>
      </c>
      <c r="U12">
        <v>4187</v>
      </c>
      <c r="V12" t="s">
        <v>264</v>
      </c>
      <c r="W12">
        <v>2002.998</v>
      </c>
      <c r="X12">
        <v>856.41300000000001</v>
      </c>
      <c r="Y12">
        <v>2.339</v>
      </c>
      <c r="Z12">
        <v>10.029</v>
      </c>
      <c r="AA12">
        <v>163.64966100000001</v>
      </c>
      <c r="AB12">
        <v>7.4549469999999998</v>
      </c>
      <c r="AC12">
        <v>65.363550000000004</v>
      </c>
      <c r="AD12" s="1">
        <v>276</v>
      </c>
      <c r="AE12">
        <v>2</v>
      </c>
      <c r="AF12">
        <v>101</v>
      </c>
      <c r="AG12">
        <v>72</v>
      </c>
      <c r="AH12">
        <v>12.239547999999999</v>
      </c>
      <c r="AI12">
        <v>41.6</v>
      </c>
      <c r="AJ12">
        <v>0</v>
      </c>
      <c r="AK12">
        <v>32</v>
      </c>
      <c r="AL12">
        <v>6756</v>
      </c>
      <c r="AM12" t="s">
        <v>265</v>
      </c>
      <c r="AN12" t="s">
        <v>466</v>
      </c>
      <c r="AO12">
        <v>1888.13</v>
      </c>
      <c r="AR12" t="s">
        <v>582</v>
      </c>
      <c r="AS12" t="s">
        <v>121</v>
      </c>
      <c r="AT12" t="s">
        <v>225</v>
      </c>
      <c r="AU12" t="s">
        <v>264</v>
      </c>
      <c r="AV12" t="s">
        <v>48</v>
      </c>
      <c r="AW12">
        <v>2</v>
      </c>
      <c r="BB12">
        <v>0.89932610172735172</v>
      </c>
      <c r="BC12" t="s">
        <v>69</v>
      </c>
      <c r="BF12" t="s">
        <v>582</v>
      </c>
      <c r="BG12" t="s">
        <v>121</v>
      </c>
      <c r="BH12" t="s">
        <v>264</v>
      </c>
      <c r="BI12">
        <v>4187</v>
      </c>
      <c r="BJ12">
        <v>2</v>
      </c>
      <c r="BK12" t="s">
        <v>225</v>
      </c>
      <c r="BL12" t="s">
        <v>224</v>
      </c>
      <c r="BM12">
        <v>0.89932610172735172</v>
      </c>
      <c r="BN12" t="s">
        <v>69</v>
      </c>
      <c r="BO12" t="s">
        <v>181</v>
      </c>
      <c r="BP12">
        <v>1993.67</v>
      </c>
    </row>
    <row r="13" spans="1:68" ht="16.5">
      <c r="A13" s="118" t="str">
        <f t="shared" si="18"/>
        <v>은혜교통</v>
      </c>
      <c r="B13" s="119" t="str">
        <f t="shared" si="1"/>
        <v>권혁</v>
      </c>
      <c r="C13" s="120" t="str">
        <f t="shared" si="19"/>
        <v>F</v>
      </c>
      <c r="D13" s="121">
        <f t="shared" si="20"/>
        <v>0.75913043478260878</v>
      </c>
      <c r="E13" s="122">
        <f t="shared" si="21"/>
        <v>3233</v>
      </c>
      <c r="F13" s="123" t="str">
        <f t="shared" si="22"/>
        <v>565</v>
      </c>
      <c r="G13" s="124" t="str">
        <f t="shared" si="23"/>
        <v>71바5806</v>
      </c>
      <c r="H13" s="125">
        <f t="shared" si="24"/>
        <v>1</v>
      </c>
      <c r="I13" s="126">
        <f t="shared" si="25"/>
        <v>1516.549</v>
      </c>
      <c r="J13" s="127">
        <f t="shared" si="26"/>
        <v>3.1140063889067291E-2</v>
      </c>
      <c r="K13" s="127">
        <f t="shared" si="27"/>
        <v>0.39606312874887256</v>
      </c>
      <c r="L13" s="127">
        <f t="shared" si="28"/>
        <v>0.13451593057659197</v>
      </c>
      <c r="M13" s="128">
        <f t="shared" si="29"/>
        <v>9.3759999999999994</v>
      </c>
      <c r="N13" s="129">
        <f t="shared" si="30"/>
        <v>0.32969590827596074</v>
      </c>
      <c r="O13" s="129">
        <f t="shared" si="31"/>
        <v>21.034598948006295</v>
      </c>
      <c r="P13" s="224">
        <f t="shared" si="32"/>
        <v>42</v>
      </c>
      <c r="Q13" s="225">
        <f t="shared" si="33"/>
        <v>5</v>
      </c>
      <c r="R13" s="225">
        <f t="shared" si="34"/>
        <v>319</v>
      </c>
      <c r="T13">
        <v>509</v>
      </c>
      <c r="U13">
        <v>3233</v>
      </c>
      <c r="V13" t="s">
        <v>418</v>
      </c>
      <c r="W13">
        <v>1516.549</v>
      </c>
      <c r="X13">
        <v>868.58100000000002</v>
      </c>
      <c r="Y13">
        <v>1.746</v>
      </c>
      <c r="Z13">
        <v>9.3759999999999994</v>
      </c>
      <c r="AA13">
        <v>116.666909</v>
      </c>
      <c r="AB13">
        <v>3.6330149999999999</v>
      </c>
      <c r="AC13">
        <v>46.207461000000002</v>
      </c>
      <c r="AD13" s="1">
        <v>204</v>
      </c>
      <c r="AE13">
        <v>5</v>
      </c>
      <c r="AF13">
        <v>319</v>
      </c>
      <c r="AG13">
        <v>92</v>
      </c>
      <c r="AH13">
        <v>12.998964000000001</v>
      </c>
      <c r="AI13">
        <v>551</v>
      </c>
      <c r="AJ13">
        <v>32.299999999999997</v>
      </c>
      <c r="AK13">
        <v>42</v>
      </c>
      <c r="AL13">
        <v>20780</v>
      </c>
      <c r="AM13" t="s">
        <v>467</v>
      </c>
      <c r="AN13" t="s">
        <v>468</v>
      </c>
      <c r="AO13">
        <v>1516.549</v>
      </c>
      <c r="AR13" t="s">
        <v>582</v>
      </c>
      <c r="AS13" t="s">
        <v>120</v>
      </c>
      <c r="AT13" t="s">
        <v>216</v>
      </c>
      <c r="AU13" t="s">
        <v>418</v>
      </c>
      <c r="AV13" t="s">
        <v>205</v>
      </c>
      <c r="AW13">
        <v>1</v>
      </c>
      <c r="BB13">
        <v>0.75913043478260878</v>
      </c>
      <c r="BC13" t="s">
        <v>70</v>
      </c>
      <c r="BF13" t="s">
        <v>582</v>
      </c>
      <c r="BG13" t="s">
        <v>120</v>
      </c>
      <c r="BH13" t="s">
        <v>418</v>
      </c>
      <c r="BI13">
        <v>3233</v>
      </c>
      <c r="BJ13">
        <v>1</v>
      </c>
      <c r="BK13" t="s">
        <v>216</v>
      </c>
      <c r="BL13" t="s">
        <v>178</v>
      </c>
      <c r="BM13">
        <v>0.75913043478260878</v>
      </c>
      <c r="BN13" t="s">
        <v>70</v>
      </c>
      <c r="BO13" t="s">
        <v>196</v>
      </c>
      <c r="BP13">
        <v>1516.549</v>
      </c>
    </row>
    <row r="14" spans="1:68" ht="16.5">
      <c r="A14" s="101" t="str">
        <f t="shared" si="18"/>
        <v>은혜교통</v>
      </c>
      <c r="B14" s="102" t="str">
        <f t="shared" si="1"/>
        <v>김광만</v>
      </c>
      <c r="C14" s="103" t="str">
        <f t="shared" si="19"/>
        <v>D</v>
      </c>
      <c r="D14" s="104">
        <f t="shared" si="20"/>
        <v>0.83909090909090911</v>
      </c>
      <c r="E14" s="105">
        <f t="shared" si="21"/>
        <v>8205</v>
      </c>
      <c r="F14" s="106" t="str">
        <f t="shared" si="22"/>
        <v>522</v>
      </c>
      <c r="G14" s="107" t="str">
        <f t="shared" si="23"/>
        <v>71바5706</v>
      </c>
      <c r="H14" s="108">
        <f t="shared" si="24"/>
        <v>1</v>
      </c>
      <c r="I14" s="109">
        <f t="shared" si="25"/>
        <v>2762.29</v>
      </c>
      <c r="J14" s="110">
        <f t="shared" si="26"/>
        <v>1.4443351587613425E-2</v>
      </c>
      <c r="K14" s="110">
        <f t="shared" si="27"/>
        <v>0.48305695775806667</v>
      </c>
      <c r="L14" s="110">
        <f t="shared" si="28"/>
        <v>0.33740121420994901</v>
      </c>
      <c r="M14" s="111">
        <f t="shared" si="29"/>
        <v>16.908000000000001</v>
      </c>
      <c r="N14" s="112">
        <f t="shared" si="30"/>
        <v>3.6201847018234874E-2</v>
      </c>
      <c r="O14" s="112">
        <f t="shared" si="31"/>
        <v>12.851655691473379</v>
      </c>
      <c r="P14" s="226">
        <f t="shared" si="32"/>
        <v>168</v>
      </c>
      <c r="Q14" s="227">
        <f t="shared" si="33"/>
        <v>1</v>
      </c>
      <c r="R14" s="227">
        <f t="shared" si="34"/>
        <v>355</v>
      </c>
      <c r="T14">
        <v>509</v>
      </c>
      <c r="U14">
        <v>8205</v>
      </c>
      <c r="V14" t="s">
        <v>266</v>
      </c>
      <c r="W14">
        <v>2762.29</v>
      </c>
      <c r="X14">
        <v>1496.095</v>
      </c>
      <c r="Y14">
        <v>1.8460000000000001</v>
      </c>
      <c r="Z14">
        <v>16.908000000000001</v>
      </c>
      <c r="AA14">
        <v>224.15053599999999</v>
      </c>
      <c r="AB14">
        <v>3.2374849999999999</v>
      </c>
      <c r="AC14">
        <v>108.27747599999999</v>
      </c>
      <c r="AD14" s="1">
        <v>932</v>
      </c>
      <c r="AE14">
        <v>1</v>
      </c>
      <c r="AF14">
        <v>355</v>
      </c>
      <c r="AG14">
        <v>95</v>
      </c>
      <c r="AH14">
        <v>12.323370000000001</v>
      </c>
      <c r="AI14">
        <v>2262.6999999999998</v>
      </c>
      <c r="AJ14">
        <v>58.7</v>
      </c>
      <c r="AK14">
        <v>168</v>
      </c>
      <c r="AL14">
        <v>115391</v>
      </c>
      <c r="AM14" t="s">
        <v>267</v>
      </c>
      <c r="AN14" t="s">
        <v>469</v>
      </c>
      <c r="AO14">
        <v>2762.29</v>
      </c>
      <c r="AR14" t="s">
        <v>582</v>
      </c>
      <c r="AS14" t="s">
        <v>119</v>
      </c>
      <c r="AT14" t="s">
        <v>203</v>
      </c>
      <c r="AU14" t="s">
        <v>266</v>
      </c>
      <c r="AV14" t="s">
        <v>48</v>
      </c>
      <c r="AW14">
        <v>1</v>
      </c>
      <c r="BB14">
        <v>0.83909090909090911</v>
      </c>
      <c r="BC14" t="s">
        <v>67</v>
      </c>
      <c r="BF14" t="s">
        <v>582</v>
      </c>
      <c r="BG14" t="s">
        <v>119</v>
      </c>
      <c r="BH14" t="s">
        <v>266</v>
      </c>
      <c r="BI14">
        <v>8205</v>
      </c>
      <c r="BJ14">
        <v>1</v>
      </c>
      <c r="BK14" t="s">
        <v>203</v>
      </c>
      <c r="BL14" t="s">
        <v>178</v>
      </c>
      <c r="BM14">
        <v>0.83909090909090911</v>
      </c>
      <c r="BN14" t="s">
        <v>67</v>
      </c>
      <c r="BO14" t="s">
        <v>183</v>
      </c>
      <c r="BP14">
        <v>2762.29</v>
      </c>
    </row>
    <row r="15" spans="1:68" ht="16.5">
      <c r="A15" s="118" t="str">
        <f t="shared" si="18"/>
        <v>은혜교통</v>
      </c>
      <c r="B15" s="119" t="str">
        <f t="shared" si="1"/>
        <v>김국중</v>
      </c>
      <c r="C15" s="120" t="str">
        <f t="shared" si="19"/>
        <v>F</v>
      </c>
      <c r="D15" s="121">
        <f t="shared" si="20"/>
        <v>0.7978394220368743</v>
      </c>
      <c r="E15" s="122">
        <f t="shared" si="21"/>
        <v>2293</v>
      </c>
      <c r="F15" s="123" t="str">
        <f t="shared" si="22"/>
        <v>565</v>
      </c>
      <c r="G15" s="124" t="str">
        <f t="shared" si="23"/>
        <v>71바5802</v>
      </c>
      <c r="H15" s="125">
        <f t="shared" si="24"/>
        <v>3</v>
      </c>
      <c r="I15" s="126">
        <f t="shared" si="25"/>
        <v>716.41699999999992</v>
      </c>
      <c r="J15" s="127">
        <f t="shared" si="26"/>
        <v>2.8337476355525561E-2</v>
      </c>
      <c r="K15" s="127">
        <f t="shared" si="27"/>
        <v>0.37933377964134624</v>
      </c>
      <c r="L15" s="127">
        <f t="shared" si="28"/>
        <v>0.19402107990178907</v>
      </c>
      <c r="M15" s="128">
        <f t="shared" si="29"/>
        <v>5.9290000000000003</v>
      </c>
      <c r="N15" s="129">
        <f t="shared" si="30"/>
        <v>0</v>
      </c>
      <c r="O15" s="129">
        <f t="shared" si="31"/>
        <v>7.9562601110805575</v>
      </c>
      <c r="P15" s="224">
        <f t="shared" si="32"/>
        <v>27</v>
      </c>
      <c r="Q15" s="225">
        <f t="shared" si="33"/>
        <v>0</v>
      </c>
      <c r="R15" s="225">
        <f t="shared" si="34"/>
        <v>57</v>
      </c>
      <c r="T15">
        <v>509</v>
      </c>
      <c r="U15">
        <v>2293</v>
      </c>
      <c r="V15" t="s">
        <v>268</v>
      </c>
      <c r="W15">
        <v>716.41700000000003</v>
      </c>
      <c r="X15">
        <v>390.56299999999999</v>
      </c>
      <c r="Y15">
        <v>1.8340000000000001</v>
      </c>
      <c r="Z15">
        <v>5.9290000000000003</v>
      </c>
      <c r="AA15">
        <v>61.098312999999997</v>
      </c>
      <c r="AB15">
        <v>1.7313719999999999</v>
      </c>
      <c r="AC15">
        <v>23.176653999999999</v>
      </c>
      <c r="AD15" s="1">
        <v>139</v>
      </c>
      <c r="AE15">
        <v>0</v>
      </c>
      <c r="AF15">
        <v>57</v>
      </c>
      <c r="AG15">
        <v>78</v>
      </c>
      <c r="AH15">
        <v>11.725642000000001</v>
      </c>
      <c r="AI15">
        <v>268.8</v>
      </c>
      <c r="AJ15">
        <v>0</v>
      </c>
      <c r="AK15">
        <v>27</v>
      </c>
      <c r="AL15">
        <v>12448</v>
      </c>
      <c r="AM15" t="s">
        <v>269</v>
      </c>
      <c r="AN15" t="s">
        <v>470</v>
      </c>
      <c r="AO15">
        <v>290.88099999999997</v>
      </c>
      <c r="AR15" t="s">
        <v>582</v>
      </c>
      <c r="AS15" t="s">
        <v>120</v>
      </c>
      <c r="AT15" t="s">
        <v>212</v>
      </c>
      <c r="AU15" t="s">
        <v>268</v>
      </c>
      <c r="AV15" t="s">
        <v>205</v>
      </c>
      <c r="AW15">
        <v>3</v>
      </c>
      <c r="BB15">
        <v>0.7978394220368743</v>
      </c>
      <c r="BC15" t="s">
        <v>70</v>
      </c>
      <c r="BF15" t="s">
        <v>582</v>
      </c>
      <c r="BG15" s="5" t="s">
        <v>120</v>
      </c>
      <c r="BH15" t="s">
        <v>268</v>
      </c>
      <c r="BI15">
        <v>2293</v>
      </c>
      <c r="BJ15">
        <v>3</v>
      </c>
      <c r="BK15" t="s">
        <v>212</v>
      </c>
      <c r="BL15" t="s">
        <v>213</v>
      </c>
      <c r="BM15">
        <v>0.7978394220368743</v>
      </c>
      <c r="BN15" t="s">
        <v>70</v>
      </c>
      <c r="BO15" t="s">
        <v>196</v>
      </c>
      <c r="BP15">
        <v>716.41699999999992</v>
      </c>
    </row>
    <row r="16" spans="1:68" ht="16.5">
      <c r="A16" s="101" t="str">
        <f t="shared" si="18"/>
        <v>은혜교통</v>
      </c>
      <c r="B16" s="102" t="str">
        <f t="shared" si="1"/>
        <v>김민경</v>
      </c>
      <c r="C16" s="103" t="str">
        <f t="shared" si="19"/>
        <v>B</v>
      </c>
      <c r="D16" s="104">
        <f t="shared" si="20"/>
        <v>0.91857142857142871</v>
      </c>
      <c r="E16" s="105">
        <f t="shared" si="21"/>
        <v>1211</v>
      </c>
      <c r="F16" s="106" t="str">
        <f t="shared" si="22"/>
        <v>592</v>
      </c>
      <c r="G16" s="107" t="str">
        <f t="shared" si="23"/>
        <v>71바5355</v>
      </c>
      <c r="H16" s="108">
        <f t="shared" si="24"/>
        <v>1</v>
      </c>
      <c r="I16" s="109">
        <f t="shared" si="25"/>
        <v>675.20299999999997</v>
      </c>
      <c r="J16" s="110">
        <f t="shared" si="26"/>
        <v>2.2225100044073891E-2</v>
      </c>
      <c r="K16" s="110">
        <f t="shared" si="27"/>
        <v>0.37689139017917045</v>
      </c>
      <c r="L16" s="110">
        <f t="shared" si="28"/>
        <v>0.2325226635545162</v>
      </c>
      <c r="M16" s="111">
        <f t="shared" si="29"/>
        <v>11.247999999999999</v>
      </c>
      <c r="N16" s="112">
        <f t="shared" si="30"/>
        <v>0.88862164415738676</v>
      </c>
      <c r="O16" s="112">
        <f t="shared" si="31"/>
        <v>23.696577177530315</v>
      </c>
      <c r="P16" s="226">
        <f t="shared" si="32"/>
        <v>6</v>
      </c>
      <c r="Q16" s="227">
        <f t="shared" si="33"/>
        <v>6</v>
      </c>
      <c r="R16" s="227">
        <f t="shared" si="34"/>
        <v>160</v>
      </c>
      <c r="T16">
        <v>509</v>
      </c>
      <c r="U16">
        <v>1211</v>
      </c>
      <c r="V16" t="s">
        <v>270</v>
      </c>
      <c r="W16">
        <v>675.20299999999997</v>
      </c>
      <c r="X16">
        <v>262.55799999999999</v>
      </c>
      <c r="Y16">
        <v>2.5720000000000001</v>
      </c>
      <c r="Z16">
        <v>11.247999999999999</v>
      </c>
      <c r="AA16">
        <v>48.130536999999997</v>
      </c>
      <c r="AB16">
        <v>1.069706</v>
      </c>
      <c r="AC16">
        <v>18.139984999999999</v>
      </c>
      <c r="AD16" s="1">
        <v>157</v>
      </c>
      <c r="AE16">
        <v>6</v>
      </c>
      <c r="AF16">
        <v>160</v>
      </c>
      <c r="AG16">
        <v>65</v>
      </c>
      <c r="AH16">
        <v>14.028578</v>
      </c>
      <c r="AI16">
        <v>4.5</v>
      </c>
      <c r="AJ16">
        <v>0</v>
      </c>
      <c r="AK16">
        <v>6</v>
      </c>
      <c r="AL16">
        <v>1943</v>
      </c>
      <c r="AM16" t="s">
        <v>271</v>
      </c>
      <c r="AN16" t="s">
        <v>471</v>
      </c>
      <c r="AO16">
        <v>675.20299999999997</v>
      </c>
      <c r="AR16" t="s">
        <v>582</v>
      </c>
      <c r="AS16" t="s">
        <v>123</v>
      </c>
      <c r="AT16" t="s">
        <v>240</v>
      </c>
      <c r="AU16" t="s">
        <v>270</v>
      </c>
      <c r="AV16" t="s">
        <v>48</v>
      </c>
      <c r="AW16">
        <v>1</v>
      </c>
      <c r="BB16">
        <v>0.91857142857142871</v>
      </c>
      <c r="BC16" t="s">
        <v>68</v>
      </c>
      <c r="BF16" t="s">
        <v>582</v>
      </c>
      <c r="BG16" t="s">
        <v>123</v>
      </c>
      <c r="BH16" t="s">
        <v>270</v>
      </c>
      <c r="BI16">
        <v>1211</v>
      </c>
      <c r="BJ16">
        <v>1</v>
      </c>
      <c r="BK16" t="s">
        <v>240</v>
      </c>
      <c r="BL16" t="s">
        <v>178</v>
      </c>
      <c r="BM16">
        <v>0.91857142857142871</v>
      </c>
      <c r="BN16" t="s">
        <v>68</v>
      </c>
      <c r="BO16" t="s">
        <v>179</v>
      </c>
      <c r="BP16">
        <v>675.20299999999997</v>
      </c>
    </row>
    <row r="17" spans="1:68" ht="16.5">
      <c r="A17" s="118" t="str">
        <f t="shared" si="18"/>
        <v>은혜교통</v>
      </c>
      <c r="B17" s="119" t="str">
        <f t="shared" si="1"/>
        <v>김상범</v>
      </c>
      <c r="C17" s="120" t="str">
        <f t="shared" si="19"/>
        <v>C</v>
      </c>
      <c r="D17" s="121">
        <f t="shared" si="20"/>
        <v>0.88086956521739124</v>
      </c>
      <c r="E17" s="122">
        <f t="shared" si="21"/>
        <v>3277</v>
      </c>
      <c r="F17" s="123" t="str">
        <f t="shared" si="22"/>
        <v>565</v>
      </c>
      <c r="G17" s="124" t="str">
        <f t="shared" si="23"/>
        <v>71바5807</v>
      </c>
      <c r="H17" s="125">
        <f t="shared" si="24"/>
        <v>1</v>
      </c>
      <c r="I17" s="126">
        <f t="shared" si="25"/>
        <v>4935.4089999999997</v>
      </c>
      <c r="J17" s="127">
        <f t="shared" si="26"/>
        <v>2.2789981308564446E-2</v>
      </c>
      <c r="K17" s="127">
        <f t="shared" si="27"/>
        <v>0.43362311829877076</v>
      </c>
      <c r="L17" s="127">
        <f t="shared" si="28"/>
        <v>0.21234309051185019</v>
      </c>
      <c r="M17" s="128">
        <f t="shared" si="29"/>
        <v>6.3970000000000002</v>
      </c>
      <c r="N17" s="129">
        <f t="shared" si="30"/>
        <v>0.76994632055823542</v>
      </c>
      <c r="O17" s="129">
        <f t="shared" si="31"/>
        <v>18.924470089510315</v>
      </c>
      <c r="P17" s="224">
        <f t="shared" si="32"/>
        <v>290</v>
      </c>
      <c r="Q17" s="225">
        <f t="shared" si="33"/>
        <v>38</v>
      </c>
      <c r="R17" s="225">
        <f t="shared" si="34"/>
        <v>934</v>
      </c>
      <c r="T17">
        <v>509</v>
      </c>
      <c r="U17">
        <v>3277</v>
      </c>
      <c r="V17" t="s">
        <v>374</v>
      </c>
      <c r="W17">
        <v>4935.4089999999997</v>
      </c>
      <c r="X17">
        <v>2436.2420000000002</v>
      </c>
      <c r="Y17">
        <v>2.0259999999999998</v>
      </c>
      <c r="Z17">
        <v>6.3970000000000002</v>
      </c>
      <c r="AA17">
        <v>421.57489600000002</v>
      </c>
      <c r="AB17">
        <v>9.6076840000000008</v>
      </c>
      <c r="AC17">
        <v>182.804621</v>
      </c>
      <c r="AD17" s="1">
        <v>1048</v>
      </c>
      <c r="AE17">
        <v>38</v>
      </c>
      <c r="AF17">
        <v>934</v>
      </c>
      <c r="AG17">
        <v>90</v>
      </c>
      <c r="AH17">
        <v>11.707075</v>
      </c>
      <c r="AI17">
        <v>2447</v>
      </c>
      <c r="AJ17">
        <v>20.399999999999999</v>
      </c>
      <c r="AK17">
        <v>290</v>
      </c>
      <c r="AL17">
        <v>93070</v>
      </c>
      <c r="AM17" t="s">
        <v>375</v>
      </c>
      <c r="AN17" t="s">
        <v>472</v>
      </c>
      <c r="AO17">
        <v>4935.4089999999997</v>
      </c>
      <c r="AR17" t="s">
        <v>582</v>
      </c>
      <c r="AS17" t="s">
        <v>120</v>
      </c>
      <c r="AT17" t="s">
        <v>372</v>
      </c>
      <c r="AU17" t="s">
        <v>374</v>
      </c>
      <c r="AV17" t="s">
        <v>205</v>
      </c>
      <c r="AW17">
        <v>1</v>
      </c>
      <c r="BB17">
        <v>0.88086956521739124</v>
      </c>
      <c r="BC17" t="s">
        <v>69</v>
      </c>
      <c r="BF17" t="s">
        <v>582</v>
      </c>
      <c r="BG17" t="s">
        <v>120</v>
      </c>
      <c r="BH17" t="s">
        <v>374</v>
      </c>
      <c r="BI17">
        <v>3277</v>
      </c>
      <c r="BJ17">
        <v>1</v>
      </c>
      <c r="BK17" t="s">
        <v>372</v>
      </c>
      <c r="BL17" t="s">
        <v>178</v>
      </c>
      <c r="BM17">
        <v>0.88086956521739124</v>
      </c>
      <c r="BN17" t="s">
        <v>69</v>
      </c>
      <c r="BO17" t="s">
        <v>181</v>
      </c>
      <c r="BP17">
        <v>4935.4089999999997</v>
      </c>
    </row>
    <row r="18" spans="1:68" ht="16.5">
      <c r="A18" s="101" t="str">
        <f t="shared" si="18"/>
        <v>은혜교통</v>
      </c>
      <c r="B18" s="102" t="str">
        <f t="shared" si="1"/>
        <v>김서신</v>
      </c>
      <c r="C18" s="103" t="str">
        <f t="shared" si="19"/>
        <v>D</v>
      </c>
      <c r="D18" s="104">
        <f t="shared" si="20"/>
        <v>0.8198890169182278</v>
      </c>
      <c r="E18" s="105">
        <f t="shared" si="21"/>
        <v>8708</v>
      </c>
      <c r="F18" s="106" t="str">
        <f t="shared" si="22"/>
        <v>585</v>
      </c>
      <c r="G18" s="107" t="str">
        <f t="shared" si="23"/>
        <v>71바7252</v>
      </c>
      <c r="H18" s="108">
        <f t="shared" si="24"/>
        <v>8</v>
      </c>
      <c r="I18" s="109">
        <f t="shared" si="25"/>
        <v>2248.3049999999998</v>
      </c>
      <c r="J18" s="110">
        <f t="shared" si="26"/>
        <v>3.6036498074052445E-2</v>
      </c>
      <c r="K18" s="110">
        <f t="shared" si="27"/>
        <v>0.38053035665637275</v>
      </c>
      <c r="L18" s="110">
        <f t="shared" si="28"/>
        <v>0.2842141079613309</v>
      </c>
      <c r="M18" s="111">
        <f t="shared" si="29"/>
        <v>11.093</v>
      </c>
      <c r="N18" s="112">
        <f t="shared" si="30"/>
        <v>4.4477951167657417E-2</v>
      </c>
      <c r="O18" s="112">
        <f t="shared" si="31"/>
        <v>8.5397666241902233</v>
      </c>
      <c r="P18" s="226">
        <f t="shared" si="32"/>
        <v>11</v>
      </c>
      <c r="Q18" s="227">
        <f t="shared" si="33"/>
        <v>1</v>
      </c>
      <c r="R18" s="227">
        <f t="shared" si="34"/>
        <v>192</v>
      </c>
      <c r="T18">
        <v>509</v>
      </c>
      <c r="U18">
        <v>8708</v>
      </c>
      <c r="V18" t="s">
        <v>272</v>
      </c>
      <c r="W18">
        <v>2248.3049999999998</v>
      </c>
      <c r="X18">
        <v>1045.7550000000001</v>
      </c>
      <c r="Y18">
        <v>2.15</v>
      </c>
      <c r="Z18">
        <v>11.093</v>
      </c>
      <c r="AA18">
        <v>174.99827500000001</v>
      </c>
      <c r="AB18">
        <v>6.3063250000000002</v>
      </c>
      <c r="AC18">
        <v>66.592156000000003</v>
      </c>
      <c r="AD18" s="1">
        <v>639</v>
      </c>
      <c r="AE18">
        <v>1</v>
      </c>
      <c r="AF18">
        <v>192</v>
      </c>
      <c r="AG18">
        <v>79</v>
      </c>
      <c r="AH18">
        <v>12.847583</v>
      </c>
      <c r="AI18">
        <v>236.3</v>
      </c>
      <c r="AJ18">
        <v>0</v>
      </c>
      <c r="AK18">
        <v>11</v>
      </c>
      <c r="AL18">
        <v>11860</v>
      </c>
      <c r="AM18" t="s">
        <v>273</v>
      </c>
      <c r="AN18" t="s">
        <v>473</v>
      </c>
      <c r="AO18">
        <v>742.29</v>
      </c>
      <c r="AR18" t="s">
        <v>582</v>
      </c>
      <c r="AS18" t="s">
        <v>121</v>
      </c>
      <c r="AT18" t="s">
        <v>220</v>
      </c>
      <c r="AU18" t="s">
        <v>272</v>
      </c>
      <c r="AV18" t="s">
        <v>48</v>
      </c>
      <c r="AW18">
        <v>8</v>
      </c>
      <c r="BB18">
        <v>0.8198890169182278</v>
      </c>
      <c r="BC18" t="s">
        <v>67</v>
      </c>
      <c r="BF18" t="s">
        <v>582</v>
      </c>
      <c r="BG18" t="s">
        <v>121</v>
      </c>
      <c r="BH18" t="s">
        <v>272</v>
      </c>
      <c r="BI18">
        <v>8708</v>
      </c>
      <c r="BJ18">
        <v>8</v>
      </c>
      <c r="BK18" t="s">
        <v>220</v>
      </c>
      <c r="BL18" t="s">
        <v>222</v>
      </c>
      <c r="BM18">
        <v>0.8198890169182278</v>
      </c>
      <c r="BN18" t="s">
        <v>67</v>
      </c>
      <c r="BO18" t="s">
        <v>183</v>
      </c>
      <c r="BP18">
        <v>2248.3049999999998</v>
      </c>
    </row>
    <row r="19" spans="1:68" ht="16.5">
      <c r="A19" s="118" t="str">
        <f t="shared" si="18"/>
        <v>은혜교통</v>
      </c>
      <c r="B19" s="119" t="str">
        <f t="shared" si="1"/>
        <v>김성용</v>
      </c>
      <c r="C19" s="120" t="str">
        <f t="shared" si="19"/>
        <v>F</v>
      </c>
      <c r="D19" s="121">
        <f t="shared" si="20"/>
        <v>0.79348796117813003</v>
      </c>
      <c r="E19" s="122">
        <f t="shared" si="21"/>
        <v>7697</v>
      </c>
      <c r="F19" s="123" t="str">
        <f t="shared" si="22"/>
        <v>522</v>
      </c>
      <c r="G19" s="124" t="str">
        <f t="shared" si="23"/>
        <v>71바5715</v>
      </c>
      <c r="H19" s="125">
        <f t="shared" si="24"/>
        <v>3</v>
      </c>
      <c r="I19" s="126">
        <f t="shared" si="25"/>
        <v>787.99599999999998</v>
      </c>
      <c r="J19" s="127">
        <f t="shared" si="26"/>
        <v>3.8352723958702366E-2</v>
      </c>
      <c r="K19" s="127">
        <f t="shared" si="27"/>
        <v>0.46208701539957292</v>
      </c>
      <c r="L19" s="127">
        <f t="shared" si="28"/>
        <v>0.2131990517718364</v>
      </c>
      <c r="M19" s="128">
        <f t="shared" si="29"/>
        <v>9.0990000000000002</v>
      </c>
      <c r="N19" s="129">
        <f t="shared" si="30"/>
        <v>0</v>
      </c>
      <c r="O19" s="129">
        <f t="shared" si="31"/>
        <v>6.218305676678562</v>
      </c>
      <c r="P19" s="224">
        <f t="shared" si="32"/>
        <v>40</v>
      </c>
      <c r="Q19" s="225">
        <f t="shared" si="33"/>
        <v>0</v>
      </c>
      <c r="R19" s="225">
        <f t="shared" si="34"/>
        <v>49</v>
      </c>
      <c r="T19">
        <v>509</v>
      </c>
      <c r="U19">
        <v>7697</v>
      </c>
      <c r="V19" t="s">
        <v>274</v>
      </c>
      <c r="W19">
        <v>787.99599999999998</v>
      </c>
      <c r="X19">
        <v>417.19299999999998</v>
      </c>
      <c r="Y19">
        <v>1.889</v>
      </c>
      <c r="Z19">
        <v>9.0990000000000002</v>
      </c>
      <c r="AA19">
        <v>68.197215999999997</v>
      </c>
      <c r="AB19">
        <v>2.6155490000000001</v>
      </c>
      <c r="AC19">
        <v>31.513048000000001</v>
      </c>
      <c r="AD19" s="1">
        <v>168</v>
      </c>
      <c r="AE19">
        <v>0</v>
      </c>
      <c r="AF19">
        <v>49</v>
      </c>
      <c r="AG19">
        <v>80</v>
      </c>
      <c r="AH19">
        <v>11.554665</v>
      </c>
      <c r="AI19">
        <v>739.7</v>
      </c>
      <c r="AJ19">
        <v>0</v>
      </c>
      <c r="AK19">
        <v>40</v>
      </c>
      <c r="AL19">
        <v>32149</v>
      </c>
      <c r="AM19" t="s">
        <v>275</v>
      </c>
      <c r="AN19" t="s">
        <v>474</v>
      </c>
      <c r="AO19">
        <v>575.14599999999996</v>
      </c>
      <c r="AR19" t="s">
        <v>582</v>
      </c>
      <c r="AS19" t="s">
        <v>119</v>
      </c>
      <c r="AT19" t="s">
        <v>208</v>
      </c>
      <c r="AU19" t="s">
        <v>274</v>
      </c>
      <c r="AV19" t="s">
        <v>205</v>
      </c>
      <c r="AW19">
        <v>3</v>
      </c>
      <c r="BB19">
        <v>0.79348796117813003</v>
      </c>
      <c r="BC19" t="s">
        <v>70</v>
      </c>
      <c r="BF19" t="s">
        <v>582</v>
      </c>
      <c r="BG19" t="s">
        <v>119</v>
      </c>
      <c r="BH19" t="s">
        <v>274</v>
      </c>
      <c r="BI19">
        <v>7697</v>
      </c>
      <c r="BJ19">
        <v>3</v>
      </c>
      <c r="BK19" t="s">
        <v>208</v>
      </c>
      <c r="BL19" t="s">
        <v>204</v>
      </c>
      <c r="BM19">
        <v>0.79348796117813003</v>
      </c>
      <c r="BN19" t="s">
        <v>70</v>
      </c>
      <c r="BO19" t="s">
        <v>196</v>
      </c>
      <c r="BP19">
        <v>787.99599999999998</v>
      </c>
    </row>
    <row r="20" spans="1:68" ht="16.5">
      <c r="A20" s="101" t="str">
        <f t="shared" si="18"/>
        <v>은혜교통</v>
      </c>
      <c r="B20" s="102" t="str">
        <f t="shared" si="1"/>
        <v>김성태</v>
      </c>
      <c r="C20" s="103" t="str">
        <f t="shared" si="19"/>
        <v>D</v>
      </c>
      <c r="D20" s="104">
        <f t="shared" si="20"/>
        <v>0.81819861051956233</v>
      </c>
      <c r="E20" s="105">
        <f t="shared" si="21"/>
        <v>7843</v>
      </c>
      <c r="F20" s="106" t="str">
        <f t="shared" si="22"/>
        <v>591</v>
      </c>
      <c r="G20" s="107" t="str">
        <f t="shared" si="23"/>
        <v>71바7256</v>
      </c>
      <c r="H20" s="108">
        <f t="shared" si="24"/>
        <v>2</v>
      </c>
      <c r="I20" s="109">
        <f t="shared" si="25"/>
        <v>2415.86</v>
      </c>
      <c r="J20" s="110">
        <f t="shared" si="26"/>
        <v>7.9685842843487311E-3</v>
      </c>
      <c r="K20" s="110">
        <f t="shared" si="27"/>
        <v>0.47288476815367642</v>
      </c>
      <c r="L20" s="110">
        <f t="shared" si="28"/>
        <v>0.27360857003303168</v>
      </c>
      <c r="M20" s="111">
        <f t="shared" si="29"/>
        <v>15.589</v>
      </c>
      <c r="N20" s="112">
        <f t="shared" si="30"/>
        <v>0</v>
      </c>
      <c r="O20" s="112">
        <f t="shared" si="31"/>
        <v>41.889844610200917</v>
      </c>
      <c r="P20" s="226">
        <f t="shared" si="32"/>
        <v>118</v>
      </c>
      <c r="Q20" s="227">
        <f t="shared" si="33"/>
        <v>0</v>
      </c>
      <c r="R20" s="227">
        <f t="shared" si="34"/>
        <v>1012</v>
      </c>
      <c r="T20">
        <v>509</v>
      </c>
      <c r="U20">
        <v>7843</v>
      </c>
      <c r="V20" t="s">
        <v>387</v>
      </c>
      <c r="W20">
        <v>2415.86</v>
      </c>
      <c r="X20">
        <v>1183.1790000000001</v>
      </c>
      <c r="Y20">
        <v>2.0419999999999998</v>
      </c>
      <c r="Z20">
        <v>15.589</v>
      </c>
      <c r="AA20">
        <v>180.74164099999999</v>
      </c>
      <c r="AB20">
        <v>1.4402550000000001</v>
      </c>
      <c r="AC20">
        <v>85.469969000000006</v>
      </c>
      <c r="AD20" s="1">
        <v>661</v>
      </c>
      <c r="AE20">
        <v>0</v>
      </c>
      <c r="AF20">
        <v>1012</v>
      </c>
      <c r="AG20">
        <v>98</v>
      </c>
      <c r="AH20">
        <v>13.366370999999999</v>
      </c>
      <c r="AI20">
        <v>4310.3</v>
      </c>
      <c r="AJ20">
        <v>113.7</v>
      </c>
      <c r="AK20">
        <v>118</v>
      </c>
      <c r="AL20">
        <v>50336</v>
      </c>
      <c r="AM20" t="s">
        <v>398</v>
      </c>
      <c r="AN20" t="s">
        <v>475</v>
      </c>
      <c r="AO20">
        <v>1846.317</v>
      </c>
      <c r="AR20" t="s">
        <v>582</v>
      </c>
      <c r="AS20" t="s">
        <v>122</v>
      </c>
      <c r="AT20" t="s">
        <v>231</v>
      </c>
      <c r="AU20" t="s">
        <v>387</v>
      </c>
      <c r="AV20" t="s">
        <v>48</v>
      </c>
      <c r="AW20">
        <v>2</v>
      </c>
      <c r="BB20">
        <v>0.81819861051956233</v>
      </c>
      <c r="BC20" t="s">
        <v>67</v>
      </c>
      <c r="BF20" t="s">
        <v>582</v>
      </c>
      <c r="BG20" s="5" t="s">
        <v>122</v>
      </c>
      <c r="BH20" t="s">
        <v>387</v>
      </c>
      <c r="BI20">
        <v>7843</v>
      </c>
      <c r="BJ20">
        <v>2</v>
      </c>
      <c r="BK20" t="s">
        <v>231</v>
      </c>
      <c r="BL20" t="s">
        <v>257</v>
      </c>
      <c r="BM20">
        <v>0.81819861051956233</v>
      </c>
      <c r="BN20" t="s">
        <v>67</v>
      </c>
      <c r="BO20" t="s">
        <v>183</v>
      </c>
      <c r="BP20">
        <v>2415.86</v>
      </c>
    </row>
    <row r="21" spans="1:68" ht="16.5">
      <c r="A21" s="118" t="str">
        <f t="shared" si="18"/>
        <v>은혜교통</v>
      </c>
      <c r="B21" s="119" t="str">
        <f t="shared" si="1"/>
        <v>김성호</v>
      </c>
      <c r="C21" s="120" t="str">
        <f t="shared" si="19"/>
        <v>C</v>
      </c>
      <c r="D21" s="121">
        <f t="shared" si="20"/>
        <v>0.86907608221793731</v>
      </c>
      <c r="E21" s="122">
        <f t="shared" si="21"/>
        <v>2211</v>
      </c>
      <c r="F21" s="123" t="str">
        <f t="shared" si="22"/>
        <v>522</v>
      </c>
      <c r="G21" s="124" t="str">
        <f t="shared" si="23"/>
        <v>71바5715</v>
      </c>
      <c r="H21" s="125">
        <f t="shared" si="24"/>
        <v>3</v>
      </c>
      <c r="I21" s="126">
        <f t="shared" si="25"/>
        <v>760.79099999999994</v>
      </c>
      <c r="J21" s="127">
        <f t="shared" si="26"/>
        <v>2.0010996877110093E-2</v>
      </c>
      <c r="K21" s="127">
        <f t="shared" si="27"/>
        <v>0.46848015033827783</v>
      </c>
      <c r="L21" s="127">
        <f t="shared" si="28"/>
        <v>0.25499775891144877</v>
      </c>
      <c r="M21" s="128">
        <f t="shared" si="29"/>
        <v>11.917999999999999</v>
      </c>
      <c r="N21" s="129">
        <f t="shared" si="30"/>
        <v>0.13144214376878799</v>
      </c>
      <c r="O21" s="129">
        <f t="shared" si="31"/>
        <v>19.584879421549413</v>
      </c>
      <c r="P21" s="224">
        <f t="shared" si="32"/>
        <v>49</v>
      </c>
      <c r="Q21" s="225">
        <f t="shared" si="33"/>
        <v>1</v>
      </c>
      <c r="R21" s="225">
        <f t="shared" si="34"/>
        <v>149</v>
      </c>
      <c r="T21">
        <v>509</v>
      </c>
      <c r="U21">
        <v>2211</v>
      </c>
      <c r="V21" t="s">
        <v>276</v>
      </c>
      <c r="W21">
        <v>760.79100000000005</v>
      </c>
      <c r="X21">
        <v>370.46899999999999</v>
      </c>
      <c r="Y21">
        <v>2.0539999999999998</v>
      </c>
      <c r="Z21">
        <v>11.917999999999999</v>
      </c>
      <c r="AA21">
        <v>56.274158</v>
      </c>
      <c r="AB21">
        <v>1.1261019999999999</v>
      </c>
      <c r="AC21">
        <v>26.363326000000001</v>
      </c>
      <c r="AD21" s="1">
        <v>194</v>
      </c>
      <c r="AE21">
        <v>1</v>
      </c>
      <c r="AF21">
        <v>149</v>
      </c>
      <c r="AG21">
        <v>91</v>
      </c>
      <c r="AH21">
        <v>13.519367000000001</v>
      </c>
      <c r="AI21">
        <v>694.8</v>
      </c>
      <c r="AJ21">
        <v>52.1</v>
      </c>
      <c r="AK21">
        <v>49</v>
      </c>
      <c r="AL21">
        <v>18570</v>
      </c>
      <c r="AM21" t="s">
        <v>277</v>
      </c>
      <c r="AN21" t="s">
        <v>476</v>
      </c>
      <c r="AO21">
        <v>394.30500000000001</v>
      </c>
      <c r="AR21" t="s">
        <v>582</v>
      </c>
      <c r="AS21" t="s">
        <v>119</v>
      </c>
      <c r="AT21" t="s">
        <v>208</v>
      </c>
      <c r="AU21" t="s">
        <v>276</v>
      </c>
      <c r="AV21" t="s">
        <v>205</v>
      </c>
      <c r="AW21">
        <v>3</v>
      </c>
      <c r="BB21">
        <v>0.86907608221793731</v>
      </c>
      <c r="BC21" t="s">
        <v>69</v>
      </c>
      <c r="BF21" t="s">
        <v>582</v>
      </c>
      <c r="BG21" t="s">
        <v>119</v>
      </c>
      <c r="BH21" t="s">
        <v>276</v>
      </c>
      <c r="BI21">
        <v>2211</v>
      </c>
      <c r="BJ21">
        <v>3</v>
      </c>
      <c r="BK21" t="s">
        <v>208</v>
      </c>
      <c r="BL21" t="s">
        <v>207</v>
      </c>
      <c r="BM21">
        <v>0.86907608221793731</v>
      </c>
      <c r="BN21" t="s">
        <v>69</v>
      </c>
      <c r="BO21" t="s">
        <v>181</v>
      </c>
      <c r="BP21">
        <v>760.79099999999994</v>
      </c>
    </row>
    <row r="22" spans="1:68" ht="16.5">
      <c r="A22" s="101" t="str">
        <f t="shared" si="18"/>
        <v>은혜교통</v>
      </c>
      <c r="B22" s="102" t="str">
        <f t="shared" si="1"/>
        <v>김양수</v>
      </c>
      <c r="C22" s="103" t="str">
        <f t="shared" si="19"/>
        <v>C</v>
      </c>
      <c r="D22" s="104">
        <f t="shared" si="20"/>
        <v>0.89481048776914074</v>
      </c>
      <c r="E22" s="105">
        <f t="shared" si="21"/>
        <v>8405</v>
      </c>
      <c r="F22" s="106" t="str">
        <f t="shared" si="22"/>
        <v>585</v>
      </c>
      <c r="G22" s="107" t="str">
        <f t="shared" si="23"/>
        <v>72바1948</v>
      </c>
      <c r="H22" s="108">
        <f t="shared" si="24"/>
        <v>8</v>
      </c>
      <c r="I22" s="109">
        <f t="shared" si="25"/>
        <v>1985.6029999999998</v>
      </c>
      <c r="J22" s="110">
        <f t="shared" si="26"/>
        <v>3.1714936094338252E-2</v>
      </c>
      <c r="K22" s="110">
        <f t="shared" si="27"/>
        <v>0.35358916651218925</v>
      </c>
      <c r="L22" s="110">
        <f t="shared" si="28"/>
        <v>0.22814228221855026</v>
      </c>
      <c r="M22" s="111">
        <f t="shared" si="29"/>
        <v>9.1829999999999998</v>
      </c>
      <c r="N22" s="112">
        <f t="shared" si="30"/>
        <v>0</v>
      </c>
      <c r="O22" s="112">
        <f t="shared" si="31"/>
        <v>3.2735647558953125</v>
      </c>
      <c r="P22" s="226">
        <f t="shared" si="32"/>
        <v>1</v>
      </c>
      <c r="Q22" s="227">
        <f t="shared" si="33"/>
        <v>0</v>
      </c>
      <c r="R22" s="227">
        <f t="shared" si="34"/>
        <v>65</v>
      </c>
      <c r="T22">
        <v>509</v>
      </c>
      <c r="U22">
        <v>8405</v>
      </c>
      <c r="V22" t="s">
        <v>278</v>
      </c>
      <c r="W22">
        <v>1985.6030000000001</v>
      </c>
      <c r="X22">
        <v>849.62099999999998</v>
      </c>
      <c r="Y22">
        <v>2.3370000000000002</v>
      </c>
      <c r="Z22">
        <v>9.1829999999999998</v>
      </c>
      <c r="AA22">
        <v>150.03271599999999</v>
      </c>
      <c r="AB22">
        <v>4.7582779999999998</v>
      </c>
      <c r="AC22">
        <v>53.049942999999999</v>
      </c>
      <c r="AD22" s="1">
        <v>453</v>
      </c>
      <c r="AE22">
        <v>0</v>
      </c>
      <c r="AF22">
        <v>65</v>
      </c>
      <c r="AG22">
        <v>75</v>
      </c>
      <c r="AH22">
        <v>13.234465999999999</v>
      </c>
      <c r="AI22">
        <v>76.900000000000006</v>
      </c>
      <c r="AJ22">
        <v>0</v>
      </c>
      <c r="AK22">
        <v>1</v>
      </c>
      <c r="AL22">
        <v>62</v>
      </c>
      <c r="AM22" t="s">
        <v>279</v>
      </c>
      <c r="AN22" t="s">
        <v>477</v>
      </c>
      <c r="AO22">
        <v>406.46600000000001</v>
      </c>
      <c r="AR22" t="s">
        <v>582</v>
      </c>
      <c r="AS22" t="s">
        <v>121</v>
      </c>
      <c r="AT22" t="s">
        <v>225</v>
      </c>
      <c r="AU22" t="s">
        <v>278</v>
      </c>
      <c r="AV22" t="s">
        <v>48</v>
      </c>
      <c r="AW22">
        <v>8</v>
      </c>
      <c r="BB22">
        <v>0.89481048776914074</v>
      </c>
      <c r="BC22" t="s">
        <v>69</v>
      </c>
      <c r="BF22" t="s">
        <v>582</v>
      </c>
      <c r="BG22" t="s">
        <v>121</v>
      </c>
      <c r="BH22" t="s">
        <v>278</v>
      </c>
      <c r="BI22">
        <v>8405</v>
      </c>
      <c r="BJ22">
        <v>8</v>
      </c>
      <c r="BK22" t="s">
        <v>225</v>
      </c>
      <c r="BL22" t="s">
        <v>221</v>
      </c>
      <c r="BM22">
        <v>0.89481048776914074</v>
      </c>
      <c r="BN22" t="s">
        <v>69</v>
      </c>
      <c r="BO22" t="s">
        <v>181</v>
      </c>
      <c r="BP22">
        <v>1985.6029999999998</v>
      </c>
    </row>
    <row r="23" spans="1:68" ht="16.5">
      <c r="A23" s="118" t="str">
        <f t="shared" si="18"/>
        <v>은혜교통</v>
      </c>
      <c r="B23" s="119" t="str">
        <f t="shared" si="1"/>
        <v>김연근</v>
      </c>
      <c r="C23" s="120" t="str">
        <f t="shared" si="19"/>
        <v>C</v>
      </c>
      <c r="D23" s="121">
        <f t="shared" si="20"/>
        <v>0.85013548914121961</v>
      </c>
      <c r="E23" s="122">
        <f t="shared" si="21"/>
        <v>5879</v>
      </c>
      <c r="F23" s="123" t="str">
        <f t="shared" si="22"/>
        <v>591</v>
      </c>
      <c r="G23" s="124" t="str">
        <f t="shared" si="23"/>
        <v>71바7256</v>
      </c>
      <c r="H23" s="125">
        <f t="shared" si="24"/>
        <v>2</v>
      </c>
      <c r="I23" s="126">
        <f t="shared" si="25"/>
        <v>2236.9790000000003</v>
      </c>
      <c r="J23" s="127">
        <f t="shared" si="26"/>
        <v>1.1820539726749053E-2</v>
      </c>
      <c r="K23" s="127">
        <f t="shared" si="27"/>
        <v>0.4864183770398755</v>
      </c>
      <c r="L23" s="127">
        <f t="shared" si="28"/>
        <v>0.26732481619183729</v>
      </c>
      <c r="M23" s="128">
        <f t="shared" si="29"/>
        <v>14.157</v>
      </c>
      <c r="N23" s="129">
        <f t="shared" si="30"/>
        <v>0</v>
      </c>
      <c r="O23" s="129">
        <f t="shared" si="31"/>
        <v>28.475904333478322</v>
      </c>
      <c r="P23" s="224">
        <f t="shared" si="32"/>
        <v>124</v>
      </c>
      <c r="Q23" s="225">
        <f t="shared" si="33"/>
        <v>0</v>
      </c>
      <c r="R23" s="225">
        <f t="shared" si="34"/>
        <v>637</v>
      </c>
      <c r="T23">
        <v>509</v>
      </c>
      <c r="U23">
        <v>5879</v>
      </c>
      <c r="V23" t="s">
        <v>403</v>
      </c>
      <c r="W23">
        <v>2236.9789999999998</v>
      </c>
      <c r="X23">
        <v>1065.777</v>
      </c>
      <c r="Y23">
        <v>2.0990000000000002</v>
      </c>
      <c r="Z23">
        <v>14.157</v>
      </c>
      <c r="AA23">
        <v>180.21749</v>
      </c>
      <c r="AB23">
        <v>2.1302680000000001</v>
      </c>
      <c r="AC23">
        <v>87.661098999999993</v>
      </c>
      <c r="AD23" s="1">
        <v>598</v>
      </c>
      <c r="AE23">
        <v>0</v>
      </c>
      <c r="AF23">
        <v>637</v>
      </c>
      <c r="AG23">
        <v>87</v>
      </c>
      <c r="AH23">
        <v>12.412663</v>
      </c>
      <c r="AI23">
        <v>4657</v>
      </c>
      <c r="AJ23">
        <v>64.8</v>
      </c>
      <c r="AK23">
        <v>124</v>
      </c>
      <c r="AL23">
        <v>88745</v>
      </c>
      <c r="AM23" t="s">
        <v>404</v>
      </c>
      <c r="AN23" t="s">
        <v>478</v>
      </c>
      <c r="AO23">
        <v>1623.8040000000001</v>
      </c>
      <c r="AR23" t="s">
        <v>582</v>
      </c>
      <c r="AS23" t="s">
        <v>122</v>
      </c>
      <c r="AT23" t="s">
        <v>231</v>
      </c>
      <c r="AU23" t="s">
        <v>403</v>
      </c>
      <c r="AV23" t="s">
        <v>48</v>
      </c>
      <c r="AW23">
        <v>2</v>
      </c>
      <c r="BB23">
        <v>0.85013548914121961</v>
      </c>
      <c r="BC23" t="s">
        <v>69</v>
      </c>
      <c r="BF23" t="s">
        <v>582</v>
      </c>
      <c r="BG23" t="s">
        <v>122</v>
      </c>
      <c r="BH23" t="s">
        <v>403</v>
      </c>
      <c r="BI23">
        <v>5879</v>
      </c>
      <c r="BJ23">
        <v>2</v>
      </c>
      <c r="BK23" t="s">
        <v>231</v>
      </c>
      <c r="BL23" t="s">
        <v>257</v>
      </c>
      <c r="BM23">
        <v>0.85013548914121961</v>
      </c>
      <c r="BN23" t="s">
        <v>69</v>
      </c>
      <c r="BO23" t="s">
        <v>181</v>
      </c>
      <c r="BP23">
        <v>2236.9790000000003</v>
      </c>
    </row>
    <row r="24" spans="1:68" ht="16.5">
      <c r="A24" s="101" t="str">
        <f t="shared" si="18"/>
        <v>은혜교통</v>
      </c>
      <c r="B24" s="102" t="str">
        <f t="shared" si="1"/>
        <v>김영태</v>
      </c>
      <c r="C24" s="103" t="str">
        <f t="shared" si="19"/>
        <v>S</v>
      </c>
      <c r="D24" s="104">
        <f t="shared" si="20"/>
        <v>1.1100000000000001</v>
      </c>
      <c r="E24" s="105">
        <f t="shared" si="21"/>
        <v>8855</v>
      </c>
      <c r="F24" s="106" t="str">
        <f t="shared" si="22"/>
        <v>예비</v>
      </c>
      <c r="G24" s="107" t="str">
        <f t="shared" si="23"/>
        <v>71바5707</v>
      </c>
      <c r="H24" s="108">
        <f t="shared" si="24"/>
        <v>1</v>
      </c>
      <c r="I24" s="109">
        <f t="shared" si="25"/>
        <v>3275.4810000000002</v>
      </c>
      <c r="J24" s="110">
        <f t="shared" si="26"/>
        <v>3.0557750478371868E-2</v>
      </c>
      <c r="K24" s="110">
        <f t="shared" si="27"/>
        <v>0.3744530205664221</v>
      </c>
      <c r="L24" s="110">
        <f t="shared" si="28"/>
        <v>0.20546600636669848</v>
      </c>
      <c r="M24" s="111">
        <f t="shared" si="29"/>
        <v>10.073</v>
      </c>
      <c r="N24" s="112">
        <f t="shared" si="30"/>
        <v>1.0990752197921465</v>
      </c>
      <c r="O24" s="112">
        <f t="shared" si="31"/>
        <v>14.532216795029493</v>
      </c>
      <c r="P24" s="226">
        <f t="shared" si="32"/>
        <v>49</v>
      </c>
      <c r="Q24" s="227">
        <f t="shared" si="33"/>
        <v>36</v>
      </c>
      <c r="R24" s="227">
        <f t="shared" si="34"/>
        <v>476</v>
      </c>
      <c r="T24">
        <v>509</v>
      </c>
      <c r="U24">
        <v>8855</v>
      </c>
      <c r="V24" t="s">
        <v>280</v>
      </c>
      <c r="W24">
        <v>3275.4810000000002</v>
      </c>
      <c r="X24">
        <v>1341.4190000000001</v>
      </c>
      <c r="Y24">
        <v>2.4420000000000002</v>
      </c>
      <c r="Z24">
        <v>10.073</v>
      </c>
      <c r="AA24">
        <v>257.55904399999997</v>
      </c>
      <c r="AB24">
        <v>7.870425</v>
      </c>
      <c r="AC24">
        <v>96.443762000000007</v>
      </c>
      <c r="AD24" s="1">
        <v>673</v>
      </c>
      <c r="AE24">
        <v>36</v>
      </c>
      <c r="AF24">
        <v>476</v>
      </c>
      <c r="AG24">
        <v>78</v>
      </c>
      <c r="AH24">
        <v>12.717397999999999</v>
      </c>
      <c r="AI24">
        <v>286.10000000000002</v>
      </c>
      <c r="AJ24">
        <v>0</v>
      </c>
      <c r="AK24">
        <v>49</v>
      </c>
      <c r="AL24">
        <v>27183</v>
      </c>
      <c r="AM24" t="s">
        <v>281</v>
      </c>
      <c r="AN24" t="s">
        <v>479</v>
      </c>
      <c r="AO24">
        <v>3275.4810000000002</v>
      </c>
      <c r="AR24" t="s">
        <v>582</v>
      </c>
      <c r="AS24" t="s">
        <v>91</v>
      </c>
      <c r="AT24" t="s">
        <v>256</v>
      </c>
      <c r="AU24" t="s">
        <v>280</v>
      </c>
      <c r="AV24" t="s">
        <v>48</v>
      </c>
      <c r="AW24">
        <v>1</v>
      </c>
      <c r="BB24">
        <v>1.1100000000000001</v>
      </c>
      <c r="BC24" t="s">
        <v>71</v>
      </c>
      <c r="BF24" t="s">
        <v>582</v>
      </c>
      <c r="BG24" s="5" t="s">
        <v>91</v>
      </c>
      <c r="BH24" t="s">
        <v>280</v>
      </c>
      <c r="BI24">
        <v>8855</v>
      </c>
      <c r="BJ24">
        <v>1</v>
      </c>
      <c r="BK24" t="s">
        <v>256</v>
      </c>
      <c r="BL24" t="s">
        <v>178</v>
      </c>
      <c r="BM24">
        <v>1.1100000000000001</v>
      </c>
      <c r="BN24" t="s">
        <v>71</v>
      </c>
      <c r="BO24" t="s">
        <v>180</v>
      </c>
      <c r="BP24">
        <v>3275.4810000000002</v>
      </c>
    </row>
    <row r="25" spans="1:68" ht="16.5">
      <c r="A25" s="118" t="str">
        <f t="shared" si="18"/>
        <v>은혜교통</v>
      </c>
      <c r="B25" s="119" t="str">
        <f t="shared" si="1"/>
        <v>김용규</v>
      </c>
      <c r="C25" s="120" t="str">
        <f t="shared" si="19"/>
        <v>S</v>
      </c>
      <c r="D25" s="121">
        <f t="shared" si="20"/>
        <v>1.0239130434782608</v>
      </c>
      <c r="E25" s="122">
        <f t="shared" si="21"/>
        <v>5508</v>
      </c>
      <c r="F25" s="123" t="str">
        <f t="shared" si="22"/>
        <v>순환52</v>
      </c>
      <c r="G25" s="124" t="str">
        <f t="shared" si="23"/>
        <v>71바5720</v>
      </c>
      <c r="H25" s="125">
        <f t="shared" si="24"/>
        <v>1</v>
      </c>
      <c r="I25" s="126">
        <f t="shared" si="25"/>
        <v>2754.9059999999999</v>
      </c>
      <c r="J25" s="127">
        <f t="shared" si="26"/>
        <v>1.1823754520730758E-2</v>
      </c>
      <c r="K25" s="127">
        <f t="shared" si="27"/>
        <v>0.36610333778869658</v>
      </c>
      <c r="L25" s="127">
        <f t="shared" si="28"/>
        <v>0.18258336219094226</v>
      </c>
      <c r="M25" s="128">
        <f t="shared" si="29"/>
        <v>10.862</v>
      </c>
      <c r="N25" s="129">
        <f t="shared" si="30"/>
        <v>7.2597758326418405E-2</v>
      </c>
      <c r="O25" s="129">
        <f t="shared" si="31"/>
        <v>4.3921643787483129</v>
      </c>
      <c r="P25" s="224">
        <f t="shared" si="32"/>
        <v>36</v>
      </c>
      <c r="Q25" s="225">
        <f t="shared" si="33"/>
        <v>2</v>
      </c>
      <c r="R25" s="225">
        <f t="shared" si="34"/>
        <v>121</v>
      </c>
      <c r="T25">
        <v>509</v>
      </c>
      <c r="U25">
        <v>5508</v>
      </c>
      <c r="V25" t="s">
        <v>282</v>
      </c>
      <c r="W25">
        <v>2754.9059999999999</v>
      </c>
      <c r="X25">
        <v>1169.7180000000001</v>
      </c>
      <c r="Y25">
        <v>2.355</v>
      </c>
      <c r="Z25">
        <v>10.862</v>
      </c>
      <c r="AA25">
        <v>183.19494</v>
      </c>
      <c r="AB25">
        <v>2.1660520000000001</v>
      </c>
      <c r="AC25">
        <v>67.068279000000004</v>
      </c>
      <c r="AD25" s="1">
        <v>503</v>
      </c>
      <c r="AE25">
        <v>2</v>
      </c>
      <c r="AF25">
        <v>121</v>
      </c>
      <c r="AG25">
        <v>78</v>
      </c>
      <c r="AH25">
        <v>15.038111000000001</v>
      </c>
      <c r="AI25">
        <v>638.4</v>
      </c>
      <c r="AJ25">
        <v>0</v>
      </c>
      <c r="AK25">
        <v>36</v>
      </c>
      <c r="AL25">
        <v>20315</v>
      </c>
      <c r="AM25" t="s">
        <v>283</v>
      </c>
      <c r="AN25" t="s">
        <v>480</v>
      </c>
      <c r="AO25">
        <v>2754.9059999999999</v>
      </c>
      <c r="AR25" t="s">
        <v>582</v>
      </c>
      <c r="AS25" t="s">
        <v>125</v>
      </c>
      <c r="AT25" t="s">
        <v>255</v>
      </c>
      <c r="AU25" t="s">
        <v>282</v>
      </c>
      <c r="AV25" t="s">
        <v>48</v>
      </c>
      <c r="AW25">
        <v>1</v>
      </c>
      <c r="BB25">
        <v>1.0239130434782608</v>
      </c>
      <c r="BC25" t="s">
        <v>71</v>
      </c>
      <c r="BF25" t="s">
        <v>582</v>
      </c>
      <c r="BG25" t="s">
        <v>125</v>
      </c>
      <c r="BH25" t="s">
        <v>282</v>
      </c>
      <c r="BI25">
        <v>5508</v>
      </c>
      <c r="BJ25">
        <v>1</v>
      </c>
      <c r="BK25" t="s">
        <v>255</v>
      </c>
      <c r="BL25" t="s">
        <v>178</v>
      </c>
      <c r="BM25">
        <v>1.0239130434782608</v>
      </c>
      <c r="BN25" t="s">
        <v>71</v>
      </c>
      <c r="BO25" t="s">
        <v>180</v>
      </c>
      <c r="BP25">
        <v>2754.9059999999999</v>
      </c>
    </row>
    <row r="26" spans="1:68" ht="16.5">
      <c r="A26" s="101" t="str">
        <f t="shared" si="18"/>
        <v>은혜교통</v>
      </c>
      <c r="B26" s="102" t="str">
        <f t="shared" si="1"/>
        <v>김응환</v>
      </c>
      <c r="C26" s="103" t="str">
        <f t="shared" si="19"/>
        <v>A</v>
      </c>
      <c r="D26" s="104">
        <f t="shared" si="20"/>
        <v>0.99826086956521742</v>
      </c>
      <c r="E26" s="105">
        <f t="shared" si="21"/>
        <v>5657</v>
      </c>
      <c r="F26" s="106" t="str">
        <f t="shared" si="22"/>
        <v>565</v>
      </c>
      <c r="G26" s="107" t="str">
        <f t="shared" si="23"/>
        <v>71바5802</v>
      </c>
      <c r="H26" s="108">
        <f t="shared" si="24"/>
        <v>1</v>
      </c>
      <c r="I26" s="109">
        <f t="shared" si="25"/>
        <v>2176.7370000000001</v>
      </c>
      <c r="J26" s="110">
        <f t="shared" si="26"/>
        <v>8.1527679597405735E-3</v>
      </c>
      <c r="K26" s="110">
        <f t="shared" si="27"/>
        <v>0.31613084259495311</v>
      </c>
      <c r="L26" s="110">
        <f t="shared" si="28"/>
        <v>0.18008606460036283</v>
      </c>
      <c r="M26" s="111">
        <f t="shared" si="29"/>
        <v>2.1840000000000002</v>
      </c>
      <c r="N26" s="112">
        <f t="shared" si="30"/>
        <v>0</v>
      </c>
      <c r="O26" s="112">
        <f t="shared" si="31"/>
        <v>2.4807774205152024</v>
      </c>
      <c r="P26" s="226">
        <f t="shared" si="32"/>
        <v>25</v>
      </c>
      <c r="Q26" s="227">
        <f t="shared" si="33"/>
        <v>0</v>
      </c>
      <c r="R26" s="227">
        <f t="shared" si="34"/>
        <v>54</v>
      </c>
      <c r="T26">
        <v>509</v>
      </c>
      <c r="U26">
        <v>5657</v>
      </c>
      <c r="V26" t="s">
        <v>284</v>
      </c>
      <c r="W26">
        <v>2176.7370000000001</v>
      </c>
      <c r="X26">
        <v>948.00300000000004</v>
      </c>
      <c r="Y26">
        <v>2.2959999999999998</v>
      </c>
      <c r="Z26">
        <v>2.1840000000000002</v>
      </c>
      <c r="AA26">
        <v>169.567441</v>
      </c>
      <c r="AB26">
        <v>1.382444</v>
      </c>
      <c r="AC26">
        <v>53.605497999999997</v>
      </c>
      <c r="AD26" s="1">
        <v>392</v>
      </c>
      <c r="AE26">
        <v>0</v>
      </c>
      <c r="AF26">
        <v>54</v>
      </c>
      <c r="AG26">
        <v>82</v>
      </c>
      <c r="AH26">
        <v>12.836997999999999</v>
      </c>
      <c r="AI26">
        <v>208.1</v>
      </c>
      <c r="AJ26">
        <v>11.4</v>
      </c>
      <c r="AK26">
        <v>25</v>
      </c>
      <c r="AL26">
        <v>7155</v>
      </c>
      <c r="AM26" t="s">
        <v>285</v>
      </c>
      <c r="AN26" t="s">
        <v>481</v>
      </c>
      <c r="AO26">
        <v>2176.7370000000001</v>
      </c>
      <c r="AR26" t="s">
        <v>582</v>
      </c>
      <c r="AS26" t="s">
        <v>120</v>
      </c>
      <c r="AT26" t="s">
        <v>212</v>
      </c>
      <c r="AU26" t="s">
        <v>284</v>
      </c>
      <c r="AV26" t="s">
        <v>205</v>
      </c>
      <c r="AW26">
        <v>1</v>
      </c>
      <c r="BB26">
        <v>0.99826086956521742</v>
      </c>
      <c r="BC26" t="s">
        <v>66</v>
      </c>
      <c r="BF26" t="s">
        <v>582</v>
      </c>
      <c r="BG26" t="s">
        <v>120</v>
      </c>
      <c r="BH26" t="s">
        <v>284</v>
      </c>
      <c r="BI26">
        <v>5657</v>
      </c>
      <c r="BJ26">
        <v>1</v>
      </c>
      <c r="BK26" t="s">
        <v>212</v>
      </c>
      <c r="BL26" t="s">
        <v>178</v>
      </c>
      <c r="BM26">
        <v>0.99826086956521742</v>
      </c>
      <c r="BN26" t="s">
        <v>66</v>
      </c>
      <c r="BO26" t="s">
        <v>182</v>
      </c>
      <c r="BP26">
        <v>2176.7370000000001</v>
      </c>
    </row>
    <row r="27" spans="1:68" ht="16.5">
      <c r="A27" s="118" t="str">
        <f t="shared" si="18"/>
        <v>은혜교통</v>
      </c>
      <c r="B27" s="119" t="str">
        <f t="shared" si="1"/>
        <v>김철</v>
      </c>
      <c r="C27" s="120" t="str">
        <f t="shared" si="19"/>
        <v>F</v>
      </c>
      <c r="D27" s="121">
        <f t="shared" si="20"/>
        <v>0.74692307692307691</v>
      </c>
      <c r="E27" s="122">
        <f t="shared" si="21"/>
        <v>1357</v>
      </c>
      <c r="F27" s="123" t="str">
        <f t="shared" si="22"/>
        <v>591</v>
      </c>
      <c r="G27" s="124" t="str">
        <f t="shared" si="23"/>
        <v>72바1869</v>
      </c>
      <c r="H27" s="125">
        <f t="shared" si="24"/>
        <v>2</v>
      </c>
      <c r="I27" s="126">
        <f t="shared" si="25"/>
        <v>2051.1280000000002</v>
      </c>
      <c r="J27" s="127">
        <f t="shared" si="26"/>
        <v>9.9303873074692468E-3</v>
      </c>
      <c r="K27" s="127">
        <f t="shared" si="27"/>
        <v>0.46924174188346895</v>
      </c>
      <c r="L27" s="127">
        <f t="shared" si="28"/>
        <v>0.23109235503586317</v>
      </c>
      <c r="M27" s="128">
        <f t="shared" si="29"/>
        <v>20.062999999999999</v>
      </c>
      <c r="N27" s="129">
        <f t="shared" si="30"/>
        <v>0.19501464559988455</v>
      </c>
      <c r="O27" s="129">
        <f t="shared" si="31"/>
        <v>16.966274167189955</v>
      </c>
      <c r="P27" s="224">
        <f t="shared" si="32"/>
        <v>116</v>
      </c>
      <c r="Q27" s="225">
        <f t="shared" si="33"/>
        <v>4</v>
      </c>
      <c r="R27" s="225">
        <f t="shared" si="34"/>
        <v>348</v>
      </c>
      <c r="T27">
        <v>509</v>
      </c>
      <c r="U27">
        <v>1357</v>
      </c>
      <c r="V27" t="s">
        <v>419</v>
      </c>
      <c r="W27">
        <v>2051.1280000000002</v>
      </c>
      <c r="X27">
        <v>1139.33</v>
      </c>
      <c r="Y27">
        <v>1.8</v>
      </c>
      <c r="Z27">
        <v>20.062999999999999</v>
      </c>
      <c r="AA27">
        <v>152.02831</v>
      </c>
      <c r="AB27">
        <v>1.5097</v>
      </c>
      <c r="AC27">
        <v>71.338029000000006</v>
      </c>
      <c r="AD27" s="1">
        <v>474</v>
      </c>
      <c r="AE27">
        <v>4</v>
      </c>
      <c r="AF27">
        <v>348</v>
      </c>
      <c r="AG27">
        <v>92</v>
      </c>
      <c r="AH27">
        <v>13.49175</v>
      </c>
      <c r="AI27">
        <v>2470.8000000000002</v>
      </c>
      <c r="AJ27">
        <v>89.7</v>
      </c>
      <c r="AK27">
        <v>116</v>
      </c>
      <c r="AL27">
        <v>55257</v>
      </c>
      <c r="AM27" t="s">
        <v>482</v>
      </c>
      <c r="AN27" t="s">
        <v>483</v>
      </c>
      <c r="AO27">
        <v>1907.787</v>
      </c>
      <c r="AR27" t="s">
        <v>582</v>
      </c>
      <c r="AS27" t="s">
        <v>122</v>
      </c>
      <c r="AT27" t="s">
        <v>232</v>
      </c>
      <c r="AU27" t="s">
        <v>419</v>
      </c>
      <c r="AV27" t="s">
        <v>205</v>
      </c>
      <c r="AW27">
        <v>2</v>
      </c>
      <c r="BB27">
        <v>0.74692307692307691</v>
      </c>
      <c r="BC27" t="s">
        <v>70</v>
      </c>
      <c r="BF27" t="s">
        <v>582</v>
      </c>
      <c r="BG27" s="5" t="s">
        <v>122</v>
      </c>
      <c r="BH27" t="s">
        <v>419</v>
      </c>
      <c r="BI27">
        <v>1357</v>
      </c>
      <c r="BJ27">
        <v>2</v>
      </c>
      <c r="BK27" t="s">
        <v>232</v>
      </c>
      <c r="BL27" t="s">
        <v>231</v>
      </c>
      <c r="BM27">
        <v>0.74692307692307691</v>
      </c>
      <c r="BN27" t="s">
        <v>70</v>
      </c>
      <c r="BO27" t="s">
        <v>196</v>
      </c>
      <c r="BP27">
        <v>2051.1280000000002</v>
      </c>
    </row>
    <row r="28" spans="1:68" ht="16.5">
      <c r="A28" s="101" t="str">
        <f t="shared" si="18"/>
        <v>은혜교통</v>
      </c>
      <c r="B28" s="102" t="str">
        <f t="shared" si="1"/>
        <v>김헌영</v>
      </c>
      <c r="C28" s="103" t="str">
        <f t="shared" si="19"/>
        <v>B</v>
      </c>
      <c r="D28" s="104">
        <f t="shared" si="20"/>
        <v>0.92767793966857648</v>
      </c>
      <c r="E28" s="105">
        <f t="shared" si="21"/>
        <v>2650</v>
      </c>
      <c r="F28" s="106" t="str">
        <f t="shared" si="22"/>
        <v>591</v>
      </c>
      <c r="G28" s="107" t="str">
        <f t="shared" si="23"/>
        <v>71바7256</v>
      </c>
      <c r="H28" s="108">
        <f t="shared" si="24"/>
        <v>7</v>
      </c>
      <c r="I28" s="109">
        <f t="shared" si="25"/>
        <v>1355.0620000000001</v>
      </c>
      <c r="J28" s="110">
        <f t="shared" si="26"/>
        <v>4.8429562218125083E-2</v>
      </c>
      <c r="K28" s="110">
        <f t="shared" si="27"/>
        <v>0.41651602152947031</v>
      </c>
      <c r="L28" s="110">
        <f t="shared" si="28"/>
        <v>0.18227948241482675</v>
      </c>
      <c r="M28" s="111">
        <f t="shared" si="29"/>
        <v>12.788</v>
      </c>
      <c r="N28" s="112">
        <f t="shared" si="30"/>
        <v>7.3797361301549305E-2</v>
      </c>
      <c r="O28" s="112">
        <f t="shared" si="31"/>
        <v>17.489974628467184</v>
      </c>
      <c r="P28" s="226">
        <f t="shared" si="32"/>
        <v>55</v>
      </c>
      <c r="Q28" s="227">
        <f t="shared" si="33"/>
        <v>1</v>
      </c>
      <c r="R28" s="227">
        <f t="shared" si="34"/>
        <v>237</v>
      </c>
      <c r="T28">
        <v>509</v>
      </c>
      <c r="U28">
        <v>2650</v>
      </c>
      <c r="V28" t="s">
        <v>286</v>
      </c>
      <c r="W28">
        <v>1355.0619999999999</v>
      </c>
      <c r="X28">
        <v>599.87900000000002</v>
      </c>
      <c r="Y28">
        <v>2.2589999999999999</v>
      </c>
      <c r="Z28">
        <v>12.788</v>
      </c>
      <c r="AA28">
        <v>96.628851999999995</v>
      </c>
      <c r="AB28">
        <v>4.6796930000000003</v>
      </c>
      <c r="AC28">
        <v>40.247464999999998</v>
      </c>
      <c r="AD28" s="1">
        <v>247</v>
      </c>
      <c r="AE28">
        <v>1</v>
      </c>
      <c r="AF28">
        <v>237</v>
      </c>
      <c r="AG28">
        <v>92</v>
      </c>
      <c r="AH28">
        <v>14.023368</v>
      </c>
      <c r="AI28">
        <v>1555.6</v>
      </c>
      <c r="AJ28">
        <v>37.200000000000003</v>
      </c>
      <c r="AK28">
        <v>55</v>
      </c>
      <c r="AL28">
        <v>26208</v>
      </c>
      <c r="AM28" t="s">
        <v>287</v>
      </c>
      <c r="AN28" t="s">
        <v>484</v>
      </c>
      <c r="AO28">
        <v>393.70100000000002</v>
      </c>
      <c r="AR28" t="s">
        <v>582</v>
      </c>
      <c r="AS28" t="s">
        <v>122</v>
      </c>
      <c r="AT28" t="s">
        <v>231</v>
      </c>
      <c r="AU28" t="s">
        <v>286</v>
      </c>
      <c r="AV28" t="s">
        <v>48</v>
      </c>
      <c r="AW28">
        <v>7</v>
      </c>
      <c r="BB28">
        <v>0.92767793966857648</v>
      </c>
      <c r="BC28" t="s">
        <v>68</v>
      </c>
      <c r="BF28" t="s">
        <v>582</v>
      </c>
      <c r="BG28" s="5" t="s">
        <v>122</v>
      </c>
      <c r="BH28" t="s">
        <v>286</v>
      </c>
      <c r="BI28">
        <v>2650</v>
      </c>
      <c r="BJ28">
        <v>7</v>
      </c>
      <c r="BK28" t="s">
        <v>231</v>
      </c>
      <c r="BL28" t="s">
        <v>232</v>
      </c>
      <c r="BM28">
        <v>0.92767793966857648</v>
      </c>
      <c r="BN28" t="s">
        <v>68</v>
      </c>
      <c r="BO28" t="s">
        <v>179</v>
      </c>
      <c r="BP28">
        <v>1355.0620000000001</v>
      </c>
    </row>
    <row r="29" spans="1:68" ht="16.5">
      <c r="A29" s="118" t="str">
        <f t="shared" si="18"/>
        <v>은혜교통</v>
      </c>
      <c r="B29" s="119" t="str">
        <f t="shared" si="1"/>
        <v>김현중</v>
      </c>
      <c r="C29" s="120" t="str">
        <f t="shared" si="19"/>
        <v>A</v>
      </c>
      <c r="D29" s="121">
        <f t="shared" si="20"/>
        <v>0.96076923076923082</v>
      </c>
      <c r="E29" s="122">
        <f t="shared" si="21"/>
        <v>9462</v>
      </c>
      <c r="F29" s="123" t="str">
        <f t="shared" si="22"/>
        <v>594</v>
      </c>
      <c r="G29" s="124" t="str">
        <f t="shared" si="23"/>
        <v>71바5364</v>
      </c>
      <c r="H29" s="125">
        <f t="shared" si="24"/>
        <v>1</v>
      </c>
      <c r="I29" s="126">
        <f t="shared" si="25"/>
        <v>1284.4929999999999</v>
      </c>
      <c r="J29" s="127">
        <f t="shared" si="26"/>
        <v>2.2529919482399206E-2</v>
      </c>
      <c r="K29" s="127">
        <f t="shared" si="27"/>
        <v>0.41372689354737491</v>
      </c>
      <c r="L29" s="127">
        <f t="shared" si="28"/>
        <v>0.25379663415838</v>
      </c>
      <c r="M29" s="128">
        <f t="shared" si="29"/>
        <v>11.476000000000001</v>
      </c>
      <c r="N29" s="129">
        <f t="shared" si="30"/>
        <v>0.70066555442497547</v>
      </c>
      <c r="O29" s="129">
        <f t="shared" si="31"/>
        <v>26.080328970262975</v>
      </c>
      <c r="P29" s="224">
        <f t="shared" si="32"/>
        <v>39</v>
      </c>
      <c r="Q29" s="225">
        <f t="shared" si="33"/>
        <v>9</v>
      </c>
      <c r="R29" s="225">
        <f t="shared" si="34"/>
        <v>335</v>
      </c>
      <c r="T29">
        <v>509</v>
      </c>
      <c r="U29">
        <v>9462</v>
      </c>
      <c r="V29" t="s">
        <v>485</v>
      </c>
      <c r="W29">
        <v>1284.4929999999999</v>
      </c>
      <c r="X29">
        <v>514.17999999999995</v>
      </c>
      <c r="Y29">
        <v>2.4980000000000002</v>
      </c>
      <c r="Z29">
        <v>11.476000000000001</v>
      </c>
      <c r="AA29">
        <v>85.896623000000005</v>
      </c>
      <c r="AB29">
        <v>1.935244</v>
      </c>
      <c r="AC29">
        <v>35.537742999999999</v>
      </c>
      <c r="AD29" s="1">
        <v>326</v>
      </c>
      <c r="AE29">
        <v>9</v>
      </c>
      <c r="AF29">
        <v>335</v>
      </c>
      <c r="AG29">
        <v>85</v>
      </c>
      <c r="AH29">
        <v>14.953939999999999</v>
      </c>
      <c r="AI29">
        <v>199.9</v>
      </c>
      <c r="AJ29">
        <v>0</v>
      </c>
      <c r="AK29">
        <v>39</v>
      </c>
      <c r="AL29">
        <v>15357</v>
      </c>
      <c r="AM29" t="s">
        <v>486</v>
      </c>
      <c r="AN29" t="s">
        <v>487</v>
      </c>
      <c r="AO29">
        <v>1284.4929999999999</v>
      </c>
      <c r="AR29" t="s">
        <v>582</v>
      </c>
      <c r="AS29" t="s">
        <v>124</v>
      </c>
      <c r="AT29" t="s">
        <v>247</v>
      </c>
      <c r="AU29" t="s">
        <v>485</v>
      </c>
      <c r="AV29" t="s">
        <v>48</v>
      </c>
      <c r="AW29">
        <v>1</v>
      </c>
      <c r="BB29">
        <v>0.96076923076923082</v>
      </c>
      <c r="BC29" t="s">
        <v>66</v>
      </c>
      <c r="BF29" t="s">
        <v>582</v>
      </c>
      <c r="BG29" s="5" t="s">
        <v>124</v>
      </c>
      <c r="BH29" t="s">
        <v>485</v>
      </c>
      <c r="BI29">
        <v>9462</v>
      </c>
      <c r="BJ29">
        <v>1</v>
      </c>
      <c r="BK29" t="s">
        <v>247</v>
      </c>
      <c r="BL29" t="s">
        <v>178</v>
      </c>
      <c r="BM29">
        <v>0.96076923076923082</v>
      </c>
      <c r="BN29" t="s">
        <v>66</v>
      </c>
      <c r="BO29" t="s">
        <v>182</v>
      </c>
      <c r="BP29">
        <v>1284.4929999999999</v>
      </c>
    </row>
    <row r="30" spans="1:68" ht="16.5">
      <c r="A30" s="101" t="str">
        <f t="shared" si="18"/>
        <v>은혜교통</v>
      </c>
      <c r="B30" s="102" t="str">
        <f t="shared" si="1"/>
        <v>문용원</v>
      </c>
      <c r="C30" s="103" t="str">
        <f t="shared" si="19"/>
        <v>C</v>
      </c>
      <c r="D30" s="104">
        <f t="shared" si="20"/>
        <v>0.87044778605137862</v>
      </c>
      <c r="E30" s="105">
        <f t="shared" si="21"/>
        <v>481</v>
      </c>
      <c r="F30" s="106" t="str">
        <f t="shared" si="22"/>
        <v>596</v>
      </c>
      <c r="G30" s="107" t="str">
        <f t="shared" si="23"/>
        <v>71바5365</v>
      </c>
      <c r="H30" s="108">
        <f t="shared" si="24"/>
        <v>3</v>
      </c>
      <c r="I30" s="109">
        <f t="shared" si="25"/>
        <v>4976.1219999999994</v>
      </c>
      <c r="J30" s="110">
        <f t="shared" si="26"/>
        <v>6.1832138442115929E-2</v>
      </c>
      <c r="K30" s="110">
        <f t="shared" si="27"/>
        <v>0.35450146758213791</v>
      </c>
      <c r="L30" s="110">
        <f t="shared" si="28"/>
        <v>0.25079770954168729</v>
      </c>
      <c r="M30" s="111">
        <f t="shared" si="29"/>
        <v>9.6039999999999992</v>
      </c>
      <c r="N30" s="112">
        <f t="shared" si="30"/>
        <v>1.0248944861078566</v>
      </c>
      <c r="O30" s="112">
        <f t="shared" si="31"/>
        <v>10.610672326763693</v>
      </c>
      <c r="P30" s="226">
        <f t="shared" si="32"/>
        <v>51</v>
      </c>
      <c r="Q30" s="227">
        <f t="shared" si="33"/>
        <v>51</v>
      </c>
      <c r="R30" s="227">
        <f t="shared" si="34"/>
        <v>528</v>
      </c>
      <c r="T30">
        <v>509</v>
      </c>
      <c r="U30">
        <v>481</v>
      </c>
      <c r="V30" t="s">
        <v>420</v>
      </c>
      <c r="W30">
        <v>4976.1220000000003</v>
      </c>
      <c r="X30">
        <v>1905.35</v>
      </c>
      <c r="Y30">
        <v>2.6120000000000001</v>
      </c>
      <c r="Z30">
        <v>9.6039999999999992</v>
      </c>
      <c r="AA30">
        <v>385.72730300000001</v>
      </c>
      <c r="AB30">
        <v>23.850344</v>
      </c>
      <c r="AC30">
        <v>136.74089499999999</v>
      </c>
      <c r="AD30" s="1">
        <v>1248</v>
      </c>
      <c r="AE30">
        <v>51</v>
      </c>
      <c r="AF30">
        <v>528</v>
      </c>
      <c r="AG30">
        <v>78</v>
      </c>
      <c r="AH30">
        <v>12.900620999999999</v>
      </c>
      <c r="AI30">
        <v>225.6</v>
      </c>
      <c r="AJ30">
        <v>0</v>
      </c>
      <c r="AK30">
        <v>51</v>
      </c>
      <c r="AL30">
        <v>26634</v>
      </c>
      <c r="AM30" t="s">
        <v>488</v>
      </c>
      <c r="AN30" t="s">
        <v>489</v>
      </c>
      <c r="AO30">
        <v>4165.8620000000001</v>
      </c>
      <c r="AR30" t="s">
        <v>582</v>
      </c>
      <c r="AS30" t="s">
        <v>248</v>
      </c>
      <c r="AT30" t="s">
        <v>251</v>
      </c>
      <c r="AU30" t="s">
        <v>420</v>
      </c>
      <c r="AV30" t="s">
        <v>48</v>
      </c>
      <c r="AW30">
        <v>3</v>
      </c>
      <c r="BB30">
        <v>0.87044778605137862</v>
      </c>
      <c r="BC30" t="s">
        <v>69</v>
      </c>
      <c r="BF30" t="s">
        <v>582</v>
      </c>
      <c r="BG30" t="s">
        <v>248</v>
      </c>
      <c r="BH30" t="s">
        <v>420</v>
      </c>
      <c r="BI30">
        <v>481</v>
      </c>
      <c r="BJ30">
        <v>3</v>
      </c>
      <c r="BK30" t="s">
        <v>251</v>
      </c>
      <c r="BL30" t="s">
        <v>256</v>
      </c>
      <c r="BM30">
        <v>0.87044778605137862</v>
      </c>
      <c r="BN30" t="s">
        <v>69</v>
      </c>
      <c r="BO30" t="s">
        <v>181</v>
      </c>
      <c r="BP30">
        <v>4976.1219999999994</v>
      </c>
    </row>
    <row r="31" spans="1:68" ht="16.5">
      <c r="A31" s="118" t="str">
        <f t="shared" si="18"/>
        <v>은혜교통</v>
      </c>
      <c r="B31" s="119" t="str">
        <f t="shared" si="1"/>
        <v>박경배</v>
      </c>
      <c r="C31" s="120" t="str">
        <f t="shared" si="19"/>
        <v>B</v>
      </c>
      <c r="D31" s="121">
        <f t="shared" si="20"/>
        <v>0.92392857142857154</v>
      </c>
      <c r="E31" s="122">
        <f t="shared" si="21"/>
        <v>953</v>
      </c>
      <c r="F31" s="123" t="str">
        <f t="shared" si="22"/>
        <v>591</v>
      </c>
      <c r="G31" s="124" t="str">
        <f t="shared" si="23"/>
        <v>71바5453</v>
      </c>
      <c r="H31" s="125">
        <f t="shared" si="24"/>
        <v>1</v>
      </c>
      <c r="I31" s="126">
        <f t="shared" si="25"/>
        <v>2789.1039999999998</v>
      </c>
      <c r="J31" s="127">
        <f t="shared" si="26"/>
        <v>2.2712223380032974E-2</v>
      </c>
      <c r="K31" s="127">
        <f t="shared" si="27"/>
        <v>0.39626679014083888</v>
      </c>
      <c r="L31" s="127">
        <f t="shared" si="28"/>
        <v>0.27894262817019372</v>
      </c>
      <c r="M31" s="128">
        <f t="shared" si="29"/>
        <v>10</v>
      </c>
      <c r="N31" s="129">
        <f t="shared" si="30"/>
        <v>0.68122235671384079</v>
      </c>
      <c r="O31" s="129">
        <f t="shared" si="31"/>
        <v>19.325202645724218</v>
      </c>
      <c r="P31" s="224">
        <f t="shared" si="32"/>
        <v>105</v>
      </c>
      <c r="Q31" s="225">
        <f t="shared" si="33"/>
        <v>19</v>
      </c>
      <c r="R31" s="225">
        <f t="shared" si="34"/>
        <v>539</v>
      </c>
      <c r="T31">
        <v>509</v>
      </c>
      <c r="U31">
        <v>953</v>
      </c>
      <c r="V31" t="s">
        <v>288</v>
      </c>
      <c r="W31">
        <v>2789.1039999999998</v>
      </c>
      <c r="X31">
        <v>1078.0640000000001</v>
      </c>
      <c r="Y31">
        <v>2.5870000000000002</v>
      </c>
      <c r="Z31">
        <v>10</v>
      </c>
      <c r="AA31">
        <v>196.441622</v>
      </c>
      <c r="AB31">
        <v>4.4616259999999999</v>
      </c>
      <c r="AC31">
        <v>77.843290999999994</v>
      </c>
      <c r="AD31" s="1">
        <v>778</v>
      </c>
      <c r="AE31">
        <v>19</v>
      </c>
      <c r="AF31">
        <v>539</v>
      </c>
      <c r="AG31">
        <v>84</v>
      </c>
      <c r="AH31">
        <v>14.198131</v>
      </c>
      <c r="AI31">
        <v>1320.5</v>
      </c>
      <c r="AJ31">
        <v>0</v>
      </c>
      <c r="AK31">
        <v>105</v>
      </c>
      <c r="AL31">
        <v>45206</v>
      </c>
      <c r="AM31" t="s">
        <v>289</v>
      </c>
      <c r="AN31" t="s">
        <v>490</v>
      </c>
      <c r="AO31">
        <v>2789.1039999999998</v>
      </c>
      <c r="AR31" t="s">
        <v>582</v>
      </c>
      <c r="AS31" t="s">
        <v>122</v>
      </c>
      <c r="AT31" t="s">
        <v>226</v>
      </c>
      <c r="AU31" t="s">
        <v>288</v>
      </c>
      <c r="AV31" t="s">
        <v>48</v>
      </c>
      <c r="AW31">
        <v>1</v>
      </c>
      <c r="BB31">
        <v>0.92392857142857154</v>
      </c>
      <c r="BC31" t="s">
        <v>68</v>
      </c>
      <c r="BF31" t="s">
        <v>582</v>
      </c>
      <c r="BG31" s="5" t="s">
        <v>122</v>
      </c>
      <c r="BH31" t="s">
        <v>288</v>
      </c>
      <c r="BI31">
        <v>953</v>
      </c>
      <c r="BJ31">
        <v>1</v>
      </c>
      <c r="BK31" t="s">
        <v>226</v>
      </c>
      <c r="BL31" t="s">
        <v>178</v>
      </c>
      <c r="BM31">
        <v>0.92392857142857154</v>
      </c>
      <c r="BN31" t="s">
        <v>68</v>
      </c>
      <c r="BO31" t="s">
        <v>179</v>
      </c>
      <c r="BP31">
        <v>2789.1039999999998</v>
      </c>
    </row>
    <row r="32" spans="1:68" ht="16.5">
      <c r="A32" s="101" t="str">
        <f t="shared" si="18"/>
        <v>은혜교통</v>
      </c>
      <c r="B32" s="102" t="str">
        <f t="shared" si="1"/>
        <v>박영길</v>
      </c>
      <c r="C32" s="103" t="str">
        <f t="shared" si="19"/>
        <v>D</v>
      </c>
      <c r="D32" s="104">
        <f t="shared" si="20"/>
        <v>0.81996713857821735</v>
      </c>
      <c r="E32" s="105">
        <f t="shared" si="21"/>
        <v>6956</v>
      </c>
      <c r="F32" s="106" t="str">
        <f t="shared" si="22"/>
        <v>591</v>
      </c>
      <c r="G32" s="107" t="str">
        <f t="shared" si="23"/>
        <v>72바1869</v>
      </c>
      <c r="H32" s="108">
        <f t="shared" si="24"/>
        <v>2</v>
      </c>
      <c r="I32" s="109">
        <f t="shared" si="25"/>
        <v>2137.4969999999998</v>
      </c>
      <c r="J32" s="110">
        <f t="shared" si="26"/>
        <v>1.4691882957221458E-2</v>
      </c>
      <c r="K32" s="110">
        <f t="shared" si="27"/>
        <v>0.3830441655816253</v>
      </c>
      <c r="L32" s="110">
        <f t="shared" si="28"/>
        <v>0.21520498040465089</v>
      </c>
      <c r="M32" s="111">
        <f t="shared" si="29"/>
        <v>13.022</v>
      </c>
      <c r="N32" s="112">
        <f t="shared" si="30"/>
        <v>0.37426953113852324</v>
      </c>
      <c r="O32" s="112">
        <f t="shared" si="31"/>
        <v>9.8245751923862361</v>
      </c>
      <c r="P32" s="226">
        <f t="shared" si="32"/>
        <v>77</v>
      </c>
      <c r="Q32" s="227">
        <f t="shared" si="33"/>
        <v>8</v>
      </c>
      <c r="R32" s="227">
        <f t="shared" si="34"/>
        <v>210</v>
      </c>
      <c r="T32">
        <v>509</v>
      </c>
      <c r="U32">
        <v>6956</v>
      </c>
      <c r="V32" t="s">
        <v>290</v>
      </c>
      <c r="W32">
        <v>2137.4969999999998</v>
      </c>
      <c r="X32">
        <v>939.43200000000002</v>
      </c>
      <c r="Y32">
        <v>2.2749999999999999</v>
      </c>
      <c r="Z32">
        <v>13.022</v>
      </c>
      <c r="AA32">
        <v>146.053573</v>
      </c>
      <c r="AB32">
        <v>2.1458020000000002</v>
      </c>
      <c r="AC32">
        <v>55.944969</v>
      </c>
      <c r="AD32" s="1">
        <v>460</v>
      </c>
      <c r="AE32">
        <v>8</v>
      </c>
      <c r="AF32">
        <v>210</v>
      </c>
      <c r="AG32">
        <v>94</v>
      </c>
      <c r="AH32">
        <v>14.635020000000001</v>
      </c>
      <c r="AI32">
        <v>908.8</v>
      </c>
      <c r="AJ32">
        <v>22.9</v>
      </c>
      <c r="AK32">
        <v>77</v>
      </c>
      <c r="AL32">
        <v>21660</v>
      </c>
      <c r="AM32" t="s">
        <v>291</v>
      </c>
      <c r="AN32" t="s">
        <v>491</v>
      </c>
      <c r="AO32">
        <v>2024.557</v>
      </c>
      <c r="AR32" t="s">
        <v>582</v>
      </c>
      <c r="AS32" t="s">
        <v>122</v>
      </c>
      <c r="AT32" t="s">
        <v>232</v>
      </c>
      <c r="AU32" t="s">
        <v>290</v>
      </c>
      <c r="AV32" t="s">
        <v>205</v>
      </c>
      <c r="AW32">
        <v>2</v>
      </c>
      <c r="BB32">
        <v>0.81996713857821735</v>
      </c>
      <c r="BC32" t="s">
        <v>67</v>
      </c>
      <c r="BF32" t="s">
        <v>582</v>
      </c>
      <c r="BG32" t="s">
        <v>122</v>
      </c>
      <c r="BH32" t="s">
        <v>290</v>
      </c>
      <c r="BI32">
        <v>6956</v>
      </c>
      <c r="BJ32">
        <v>2</v>
      </c>
      <c r="BK32" t="s">
        <v>232</v>
      </c>
      <c r="BL32" t="s">
        <v>204</v>
      </c>
      <c r="BM32">
        <v>0.81996713857821735</v>
      </c>
      <c r="BN32" t="s">
        <v>67</v>
      </c>
      <c r="BO32" t="s">
        <v>183</v>
      </c>
      <c r="BP32">
        <v>2137.4969999999998</v>
      </c>
    </row>
    <row r="33" spans="1:68" ht="16.5">
      <c r="A33" s="118" t="str">
        <f t="shared" si="18"/>
        <v>은혜교통</v>
      </c>
      <c r="B33" s="119" t="str">
        <f t="shared" si="1"/>
        <v>박종래</v>
      </c>
      <c r="C33" s="120" t="str">
        <f t="shared" si="19"/>
        <v>S</v>
      </c>
      <c r="D33" s="121">
        <f t="shared" si="20"/>
        <v>1.1140510347214592</v>
      </c>
      <c r="E33" s="122">
        <f t="shared" si="21"/>
        <v>5606</v>
      </c>
      <c r="F33" s="123" t="str">
        <f t="shared" si="22"/>
        <v>585</v>
      </c>
      <c r="G33" s="124" t="str">
        <f t="shared" si="23"/>
        <v>71바7251</v>
      </c>
      <c r="H33" s="125">
        <f t="shared" si="24"/>
        <v>3</v>
      </c>
      <c r="I33" s="126">
        <f t="shared" si="25"/>
        <v>1830.422</v>
      </c>
      <c r="J33" s="127">
        <f t="shared" si="26"/>
        <v>2.8325060882192075E-2</v>
      </c>
      <c r="K33" s="127">
        <f t="shared" si="27"/>
        <v>0.35888999451986098</v>
      </c>
      <c r="L33" s="127">
        <f t="shared" si="28"/>
        <v>0.20869504409365708</v>
      </c>
      <c r="M33" s="128">
        <f t="shared" si="29"/>
        <v>7.319</v>
      </c>
      <c r="N33" s="129">
        <f t="shared" si="30"/>
        <v>5.4632210495721749E-2</v>
      </c>
      <c r="O33" s="129">
        <f t="shared" si="31"/>
        <v>6.0095431545293927</v>
      </c>
      <c r="P33" s="224">
        <f t="shared" si="32"/>
        <v>6</v>
      </c>
      <c r="Q33" s="225">
        <f t="shared" si="33"/>
        <v>1</v>
      </c>
      <c r="R33" s="225">
        <f t="shared" si="34"/>
        <v>110</v>
      </c>
      <c r="T33">
        <v>509</v>
      </c>
      <c r="U33">
        <v>5606</v>
      </c>
      <c r="V33" t="s">
        <v>292</v>
      </c>
      <c r="W33">
        <v>1830.422</v>
      </c>
      <c r="X33">
        <v>636.83600000000001</v>
      </c>
      <c r="Y33">
        <v>2.8740000000000001</v>
      </c>
      <c r="Z33">
        <v>7.319</v>
      </c>
      <c r="AA33">
        <v>131.43826999999999</v>
      </c>
      <c r="AB33">
        <v>3.7229969999999999</v>
      </c>
      <c r="AC33">
        <v>47.171880000000002</v>
      </c>
      <c r="AD33" s="1">
        <v>382</v>
      </c>
      <c r="AE33">
        <v>1</v>
      </c>
      <c r="AF33">
        <v>110</v>
      </c>
      <c r="AG33">
        <v>80</v>
      </c>
      <c r="AH33">
        <v>13.926095999999999</v>
      </c>
      <c r="AI33">
        <v>193.4</v>
      </c>
      <c r="AJ33">
        <v>0</v>
      </c>
      <c r="AK33">
        <v>6</v>
      </c>
      <c r="AL33">
        <v>2710</v>
      </c>
      <c r="AM33" t="s">
        <v>293</v>
      </c>
      <c r="AN33" t="s">
        <v>492</v>
      </c>
      <c r="AO33">
        <v>1512.5519999999999</v>
      </c>
      <c r="AR33" t="s">
        <v>582</v>
      </c>
      <c r="AS33" t="s">
        <v>121</v>
      </c>
      <c r="AT33" t="s">
        <v>217</v>
      </c>
      <c r="AU33" t="s">
        <v>292</v>
      </c>
      <c r="AV33" t="s">
        <v>205</v>
      </c>
      <c r="AW33">
        <v>3</v>
      </c>
      <c r="BB33">
        <v>1.1140510347214592</v>
      </c>
      <c r="BC33" t="s">
        <v>71</v>
      </c>
      <c r="BF33" t="s">
        <v>582</v>
      </c>
      <c r="BG33" s="5" t="s">
        <v>121</v>
      </c>
      <c r="BH33" t="s">
        <v>292</v>
      </c>
      <c r="BI33">
        <v>5606</v>
      </c>
      <c r="BJ33">
        <v>3</v>
      </c>
      <c r="BK33" t="s">
        <v>217</v>
      </c>
      <c r="BL33" t="s">
        <v>225</v>
      </c>
      <c r="BM33">
        <v>1.1140510347214592</v>
      </c>
      <c r="BN33" t="s">
        <v>71</v>
      </c>
      <c r="BO33" t="s">
        <v>180</v>
      </c>
      <c r="BP33">
        <v>1830.422</v>
      </c>
    </row>
    <row r="34" spans="1:68" ht="16.5">
      <c r="A34" s="101" t="str">
        <f t="shared" si="18"/>
        <v>은혜교통</v>
      </c>
      <c r="B34" s="102" t="str">
        <f t="shared" si="1"/>
        <v>박춘자</v>
      </c>
      <c r="C34" s="103" t="str">
        <f t="shared" si="19"/>
        <v>B</v>
      </c>
      <c r="D34" s="104">
        <f t="shared" si="20"/>
        <v>0.90572675466606123</v>
      </c>
      <c r="E34" s="105">
        <f t="shared" si="21"/>
        <v>9271</v>
      </c>
      <c r="F34" s="106" t="str">
        <f t="shared" si="22"/>
        <v>585</v>
      </c>
      <c r="G34" s="107" t="str">
        <f t="shared" si="23"/>
        <v>71바7252</v>
      </c>
      <c r="H34" s="108">
        <f t="shared" si="24"/>
        <v>2</v>
      </c>
      <c r="I34" s="109">
        <f t="shared" si="25"/>
        <v>1160.7169999999999</v>
      </c>
      <c r="J34" s="110">
        <f t="shared" si="26"/>
        <v>4.4956605777129496E-2</v>
      </c>
      <c r="K34" s="110">
        <f t="shared" si="27"/>
        <v>0.36915866902811123</v>
      </c>
      <c r="L34" s="110">
        <f t="shared" si="28"/>
        <v>0.28516856391351209</v>
      </c>
      <c r="M34" s="111">
        <f t="shared" si="29"/>
        <v>8.532</v>
      </c>
      <c r="N34" s="112">
        <f t="shared" si="30"/>
        <v>0</v>
      </c>
      <c r="O34" s="112">
        <f t="shared" si="31"/>
        <v>5.5999869046460073</v>
      </c>
      <c r="P34" s="226">
        <f t="shared" si="32"/>
        <v>16</v>
      </c>
      <c r="Q34" s="227">
        <f t="shared" si="33"/>
        <v>0</v>
      </c>
      <c r="R34" s="227">
        <f t="shared" si="34"/>
        <v>65</v>
      </c>
      <c r="T34">
        <v>509</v>
      </c>
      <c r="U34">
        <v>9271</v>
      </c>
      <c r="V34" t="s">
        <v>294</v>
      </c>
      <c r="W34">
        <v>1160.7170000000001</v>
      </c>
      <c r="X34">
        <v>476.02800000000002</v>
      </c>
      <c r="Y34">
        <v>2.4380000000000002</v>
      </c>
      <c r="Z34">
        <v>8.532</v>
      </c>
      <c r="AA34">
        <v>91.259958999999995</v>
      </c>
      <c r="AB34">
        <v>4.1027380000000004</v>
      </c>
      <c r="AC34">
        <v>33.689405000000001</v>
      </c>
      <c r="AD34" s="1">
        <v>331</v>
      </c>
      <c r="AE34">
        <v>0</v>
      </c>
      <c r="AF34">
        <v>65</v>
      </c>
      <c r="AG34">
        <v>74</v>
      </c>
      <c r="AH34">
        <v>12.718798</v>
      </c>
      <c r="AI34">
        <v>44</v>
      </c>
      <c r="AJ34">
        <v>0</v>
      </c>
      <c r="AK34">
        <v>16</v>
      </c>
      <c r="AL34">
        <v>2151</v>
      </c>
      <c r="AM34" t="s">
        <v>295</v>
      </c>
      <c r="AN34" t="s">
        <v>493</v>
      </c>
      <c r="AO34">
        <v>1076.982</v>
      </c>
      <c r="AR34" t="s">
        <v>582</v>
      </c>
      <c r="AS34" t="s">
        <v>121</v>
      </c>
      <c r="AT34" t="s">
        <v>220</v>
      </c>
      <c r="AU34" t="s">
        <v>294</v>
      </c>
      <c r="AV34" t="s">
        <v>48</v>
      </c>
      <c r="AW34">
        <v>2</v>
      </c>
      <c r="BB34">
        <v>0.90572675466606123</v>
      </c>
      <c r="BC34" t="s">
        <v>68</v>
      </c>
      <c r="BF34" t="s">
        <v>582</v>
      </c>
      <c r="BG34" s="5" t="s">
        <v>121</v>
      </c>
      <c r="BH34" t="s">
        <v>294</v>
      </c>
      <c r="BI34">
        <v>9271</v>
      </c>
      <c r="BJ34">
        <v>2</v>
      </c>
      <c r="BK34" t="s">
        <v>220</v>
      </c>
      <c r="BL34" t="s">
        <v>225</v>
      </c>
      <c r="BM34">
        <v>0.90572675466606123</v>
      </c>
      <c r="BN34" t="s">
        <v>68</v>
      </c>
      <c r="BO34" t="s">
        <v>179</v>
      </c>
      <c r="BP34">
        <v>1160.7169999999999</v>
      </c>
    </row>
    <row r="35" spans="1:68" ht="16.5">
      <c r="A35" s="118" t="str">
        <f t="shared" si="18"/>
        <v>은혜교통</v>
      </c>
      <c r="B35" s="119" t="str">
        <f t="shared" si="1"/>
        <v>서동원</v>
      </c>
      <c r="C35" s="120" t="str">
        <f t="shared" si="19"/>
        <v>D</v>
      </c>
      <c r="D35" s="121">
        <f t="shared" si="20"/>
        <v>0.84346153846153848</v>
      </c>
      <c r="E35" s="122">
        <f t="shared" si="21"/>
        <v>2448</v>
      </c>
      <c r="F35" s="123" t="str">
        <f t="shared" si="22"/>
        <v>594</v>
      </c>
      <c r="G35" s="124" t="str">
        <f t="shared" si="23"/>
        <v>71바5361</v>
      </c>
      <c r="H35" s="125">
        <f t="shared" si="24"/>
        <v>1</v>
      </c>
      <c r="I35" s="126">
        <f t="shared" si="25"/>
        <v>2634.2739999999999</v>
      </c>
      <c r="J35" s="127">
        <f t="shared" si="26"/>
        <v>2.4136137989743921E-2</v>
      </c>
      <c r="K35" s="127">
        <f t="shared" si="27"/>
        <v>0.41534823802483839</v>
      </c>
      <c r="L35" s="127">
        <f t="shared" si="28"/>
        <v>0.29040259289656278</v>
      </c>
      <c r="M35" s="128">
        <f t="shared" si="29"/>
        <v>12.582000000000001</v>
      </c>
      <c r="N35" s="129">
        <f t="shared" si="30"/>
        <v>0.30368898603562122</v>
      </c>
      <c r="O35" s="129">
        <f t="shared" si="31"/>
        <v>26.117252799063426</v>
      </c>
      <c r="P35" s="224">
        <f t="shared" si="32"/>
        <v>81</v>
      </c>
      <c r="Q35" s="225">
        <f t="shared" si="33"/>
        <v>8</v>
      </c>
      <c r="R35" s="225">
        <f t="shared" si="34"/>
        <v>688</v>
      </c>
      <c r="T35">
        <v>509</v>
      </c>
      <c r="U35">
        <v>2448</v>
      </c>
      <c r="V35" t="s">
        <v>405</v>
      </c>
      <c r="W35">
        <v>2634.2739999999999</v>
      </c>
      <c r="X35">
        <v>1201.0170000000001</v>
      </c>
      <c r="Y35">
        <v>2.1930000000000001</v>
      </c>
      <c r="Z35">
        <v>12.582000000000001</v>
      </c>
      <c r="AA35">
        <v>183.80409499999999</v>
      </c>
      <c r="AB35">
        <v>4.4363210000000004</v>
      </c>
      <c r="AC35">
        <v>76.342707000000004</v>
      </c>
      <c r="AD35" s="1">
        <v>765</v>
      </c>
      <c r="AE35">
        <v>8</v>
      </c>
      <c r="AF35">
        <v>688</v>
      </c>
      <c r="AG35">
        <v>98</v>
      </c>
      <c r="AH35">
        <v>14.331965</v>
      </c>
      <c r="AI35">
        <v>889.9</v>
      </c>
      <c r="AJ35">
        <v>0.9</v>
      </c>
      <c r="AK35">
        <v>81</v>
      </c>
      <c r="AL35">
        <v>37102</v>
      </c>
      <c r="AM35" t="s">
        <v>406</v>
      </c>
      <c r="AN35" t="s">
        <v>494</v>
      </c>
      <c r="AO35">
        <v>2634.2739999999999</v>
      </c>
      <c r="AR35" t="s">
        <v>582</v>
      </c>
      <c r="AS35" t="s">
        <v>124</v>
      </c>
      <c r="AT35" t="s">
        <v>246</v>
      </c>
      <c r="AU35" t="s">
        <v>405</v>
      </c>
      <c r="AV35" t="s">
        <v>48</v>
      </c>
      <c r="AW35">
        <v>1</v>
      </c>
      <c r="BB35">
        <v>0.84346153846153848</v>
      </c>
      <c r="BC35" t="s">
        <v>67</v>
      </c>
      <c r="BF35" t="s">
        <v>582</v>
      </c>
      <c r="BG35" t="s">
        <v>124</v>
      </c>
      <c r="BH35" t="s">
        <v>405</v>
      </c>
      <c r="BI35">
        <v>2448</v>
      </c>
      <c r="BJ35">
        <v>1</v>
      </c>
      <c r="BK35" t="s">
        <v>246</v>
      </c>
      <c r="BL35" t="s">
        <v>178</v>
      </c>
      <c r="BM35">
        <v>0.84346153846153848</v>
      </c>
      <c r="BN35" t="s">
        <v>67</v>
      </c>
      <c r="BO35" t="s">
        <v>183</v>
      </c>
      <c r="BP35">
        <v>2634.2739999999999</v>
      </c>
    </row>
    <row r="36" spans="1:68" ht="16.5">
      <c r="A36" s="101" t="str">
        <f t="shared" si="18"/>
        <v>은혜교통</v>
      </c>
      <c r="B36" s="102" t="str">
        <f t="shared" si="1"/>
        <v>송정헌</v>
      </c>
      <c r="C36" s="103" t="str">
        <f t="shared" si="19"/>
        <v>C</v>
      </c>
      <c r="D36" s="104">
        <f t="shared" si="20"/>
        <v>0.86609858003150375</v>
      </c>
      <c r="E36" s="105">
        <f t="shared" si="21"/>
        <v>9582</v>
      </c>
      <c r="F36" s="106" t="str">
        <f t="shared" si="22"/>
        <v>565</v>
      </c>
      <c r="G36" s="107" t="str">
        <f t="shared" si="23"/>
        <v>71바5802</v>
      </c>
      <c r="H36" s="108">
        <f t="shared" si="24"/>
        <v>2</v>
      </c>
      <c r="I36" s="109">
        <f t="shared" si="25"/>
        <v>1898.5509999999999</v>
      </c>
      <c r="J36" s="110">
        <f t="shared" si="26"/>
        <v>1.7199617459896958E-2</v>
      </c>
      <c r="K36" s="110">
        <f t="shared" si="27"/>
        <v>0.33489393379895604</v>
      </c>
      <c r="L36" s="110">
        <f t="shared" si="28"/>
        <v>0.1980457728025215</v>
      </c>
      <c r="M36" s="111">
        <f t="shared" si="29"/>
        <v>4.1150000000000002</v>
      </c>
      <c r="N36" s="112">
        <f t="shared" si="30"/>
        <v>5.2671748085776994E-2</v>
      </c>
      <c r="O36" s="112">
        <f t="shared" si="31"/>
        <v>3.3709918774897276</v>
      </c>
      <c r="P36" s="226">
        <f t="shared" si="32"/>
        <v>10</v>
      </c>
      <c r="Q36" s="227">
        <f t="shared" si="33"/>
        <v>1</v>
      </c>
      <c r="R36" s="227">
        <f t="shared" si="34"/>
        <v>64</v>
      </c>
      <c r="T36">
        <v>509</v>
      </c>
      <c r="U36">
        <v>9582</v>
      </c>
      <c r="V36" t="s">
        <v>296</v>
      </c>
      <c r="W36">
        <v>1898.5509999999999</v>
      </c>
      <c r="X36">
        <v>953.09400000000005</v>
      </c>
      <c r="Y36">
        <v>1.992</v>
      </c>
      <c r="Z36">
        <v>4.1150000000000002</v>
      </c>
      <c r="AA36">
        <v>147.88410300000001</v>
      </c>
      <c r="AB36">
        <v>2.5435500000000002</v>
      </c>
      <c r="AC36">
        <v>49.525489</v>
      </c>
      <c r="AD36" s="1">
        <v>376</v>
      </c>
      <c r="AE36">
        <v>1</v>
      </c>
      <c r="AF36">
        <v>64</v>
      </c>
      <c r="AG36">
        <v>69</v>
      </c>
      <c r="AH36">
        <v>12.838100000000001</v>
      </c>
      <c r="AI36">
        <v>96.1</v>
      </c>
      <c r="AJ36">
        <v>0</v>
      </c>
      <c r="AK36">
        <v>10</v>
      </c>
      <c r="AL36">
        <v>5009</v>
      </c>
      <c r="AM36" t="s">
        <v>297</v>
      </c>
      <c r="AN36" t="s">
        <v>495</v>
      </c>
      <c r="AO36">
        <v>1802.989</v>
      </c>
      <c r="AR36" t="s">
        <v>582</v>
      </c>
      <c r="AS36" t="s">
        <v>120</v>
      </c>
      <c r="AT36" t="s">
        <v>212</v>
      </c>
      <c r="AU36" t="s">
        <v>296</v>
      </c>
      <c r="AV36" t="s">
        <v>205</v>
      </c>
      <c r="AW36">
        <v>2</v>
      </c>
      <c r="BB36">
        <v>0.86609858003150375</v>
      </c>
      <c r="BC36" t="s">
        <v>69</v>
      </c>
      <c r="BF36" t="s">
        <v>582</v>
      </c>
      <c r="BG36" s="5" t="s">
        <v>120</v>
      </c>
      <c r="BH36" t="s">
        <v>296</v>
      </c>
      <c r="BI36">
        <v>9582</v>
      </c>
      <c r="BJ36">
        <v>2</v>
      </c>
      <c r="BK36" t="s">
        <v>212</v>
      </c>
      <c r="BL36" t="s">
        <v>438</v>
      </c>
      <c r="BM36">
        <v>0.86609858003150375</v>
      </c>
      <c r="BN36" t="s">
        <v>69</v>
      </c>
      <c r="BO36" t="s">
        <v>181</v>
      </c>
      <c r="BP36">
        <v>1898.5509999999999</v>
      </c>
    </row>
    <row r="37" spans="1:68" ht="16.5">
      <c r="A37" s="118" t="str">
        <f t="shared" si="18"/>
        <v>은혜교통</v>
      </c>
      <c r="B37" s="119" t="str">
        <f t="shared" si="1"/>
        <v>심명걸</v>
      </c>
      <c r="C37" s="120" t="str">
        <f t="shared" si="19"/>
        <v>F</v>
      </c>
      <c r="D37" s="121">
        <f t="shared" si="20"/>
        <v>0.78028470965010632</v>
      </c>
      <c r="E37" s="122">
        <f t="shared" si="21"/>
        <v>6391</v>
      </c>
      <c r="F37" s="123" t="str">
        <f t="shared" si="22"/>
        <v>591</v>
      </c>
      <c r="G37" s="124" t="str">
        <f t="shared" si="23"/>
        <v>71바7256</v>
      </c>
      <c r="H37" s="125">
        <f t="shared" si="24"/>
        <v>5</v>
      </c>
      <c r="I37" s="126">
        <f t="shared" si="25"/>
        <v>1299.0920000000001</v>
      </c>
      <c r="J37" s="127">
        <f t="shared" si="26"/>
        <v>6.7537551729376696E-3</v>
      </c>
      <c r="K37" s="127">
        <f t="shared" si="27"/>
        <v>0.50978054565597719</v>
      </c>
      <c r="L37" s="127">
        <f t="shared" si="28"/>
        <v>0.18859326360257778</v>
      </c>
      <c r="M37" s="128">
        <f t="shared" si="29"/>
        <v>14.933999999999999</v>
      </c>
      <c r="N37" s="129">
        <f t="shared" si="30"/>
        <v>0</v>
      </c>
      <c r="O37" s="129">
        <f t="shared" si="31"/>
        <v>23.016075843743167</v>
      </c>
      <c r="P37" s="224">
        <f t="shared" si="32"/>
        <v>74</v>
      </c>
      <c r="Q37" s="225">
        <f t="shared" si="33"/>
        <v>0</v>
      </c>
      <c r="R37" s="225">
        <f t="shared" si="34"/>
        <v>299</v>
      </c>
      <c r="T37">
        <v>509</v>
      </c>
      <c r="U37">
        <v>6391</v>
      </c>
      <c r="V37" t="s">
        <v>407</v>
      </c>
      <c r="W37">
        <v>1299.0920000000001</v>
      </c>
      <c r="X37">
        <v>701.3</v>
      </c>
      <c r="Y37">
        <v>1.8520000000000001</v>
      </c>
      <c r="Z37">
        <v>14.933999999999999</v>
      </c>
      <c r="AA37">
        <v>109.896936</v>
      </c>
      <c r="AB37">
        <v>0.74221700000000002</v>
      </c>
      <c r="AC37">
        <v>56.023319999999998</v>
      </c>
      <c r="AD37" s="1">
        <v>245</v>
      </c>
      <c r="AE37">
        <v>0</v>
      </c>
      <c r="AF37">
        <v>299</v>
      </c>
      <c r="AG37">
        <v>90</v>
      </c>
      <c r="AH37">
        <v>11.821002</v>
      </c>
      <c r="AI37">
        <v>3187.9</v>
      </c>
      <c r="AJ37">
        <v>89.2</v>
      </c>
      <c r="AK37">
        <v>74</v>
      </c>
      <c r="AL37">
        <v>67005</v>
      </c>
      <c r="AM37" t="s">
        <v>408</v>
      </c>
      <c r="AN37" t="s">
        <v>496</v>
      </c>
      <c r="AO37">
        <v>337.48200000000003</v>
      </c>
      <c r="AR37" t="s">
        <v>582</v>
      </c>
      <c r="AS37" t="s">
        <v>122</v>
      </c>
      <c r="AT37" t="s">
        <v>231</v>
      </c>
      <c r="AU37" t="s">
        <v>407</v>
      </c>
      <c r="AV37" t="s">
        <v>48</v>
      </c>
      <c r="AW37">
        <v>5</v>
      </c>
      <c r="BB37">
        <v>0.78028470965010632</v>
      </c>
      <c r="BC37" t="s">
        <v>70</v>
      </c>
      <c r="BF37" t="s">
        <v>582</v>
      </c>
      <c r="BG37" t="s">
        <v>122</v>
      </c>
      <c r="BH37" t="s">
        <v>407</v>
      </c>
      <c r="BI37">
        <v>6391</v>
      </c>
      <c r="BJ37">
        <v>5</v>
      </c>
      <c r="BK37" t="s">
        <v>231</v>
      </c>
      <c r="BL37" t="s">
        <v>207</v>
      </c>
      <c r="BM37">
        <v>0.78028470965010632</v>
      </c>
      <c r="BN37" t="s">
        <v>70</v>
      </c>
      <c r="BO37" t="s">
        <v>196</v>
      </c>
      <c r="BP37">
        <v>1299.0920000000001</v>
      </c>
    </row>
    <row r="38" spans="1:68" ht="16.5">
      <c r="A38" s="101" t="str">
        <f t="shared" si="18"/>
        <v>은혜교통</v>
      </c>
      <c r="B38" s="102" t="str">
        <f t="shared" si="1"/>
        <v>심용석</v>
      </c>
      <c r="C38" s="103" t="str">
        <f t="shared" si="19"/>
        <v>C</v>
      </c>
      <c r="D38" s="104">
        <f t="shared" si="20"/>
        <v>0.88592592592592578</v>
      </c>
      <c r="E38" s="105">
        <f t="shared" si="21"/>
        <v>2848</v>
      </c>
      <c r="F38" s="106" t="str">
        <f t="shared" si="22"/>
        <v>592</v>
      </c>
      <c r="G38" s="107" t="str">
        <f t="shared" si="23"/>
        <v>71바5354</v>
      </c>
      <c r="H38" s="108">
        <f t="shared" si="24"/>
        <v>1</v>
      </c>
      <c r="I38" s="109">
        <f t="shared" si="25"/>
        <v>1383.413</v>
      </c>
      <c r="J38" s="110">
        <f t="shared" si="26"/>
        <v>3.9983376037504466E-2</v>
      </c>
      <c r="K38" s="110">
        <f t="shared" si="27"/>
        <v>0.37883861361809462</v>
      </c>
      <c r="L38" s="110">
        <f t="shared" si="28"/>
        <v>0.16625548552745997</v>
      </c>
      <c r="M38" s="111">
        <f t="shared" si="29"/>
        <v>14.452</v>
      </c>
      <c r="N38" s="112">
        <f t="shared" si="30"/>
        <v>1.8071248426897824</v>
      </c>
      <c r="O38" s="112">
        <f t="shared" si="31"/>
        <v>28.697142501913746</v>
      </c>
      <c r="P38" s="226">
        <f t="shared" si="32"/>
        <v>33</v>
      </c>
      <c r="Q38" s="227">
        <f t="shared" si="33"/>
        <v>25</v>
      </c>
      <c r="R38" s="227">
        <f t="shared" si="34"/>
        <v>397</v>
      </c>
      <c r="T38">
        <v>509</v>
      </c>
      <c r="U38">
        <v>2848</v>
      </c>
      <c r="V38" t="s">
        <v>298</v>
      </c>
      <c r="W38">
        <v>1383.413</v>
      </c>
      <c r="X38">
        <v>578.44600000000003</v>
      </c>
      <c r="Y38">
        <v>2.3919999999999999</v>
      </c>
      <c r="Z38">
        <v>14.452</v>
      </c>
      <c r="AA38">
        <v>97.442471999999995</v>
      </c>
      <c r="AB38">
        <v>3.8960789999999998</v>
      </c>
      <c r="AC38">
        <v>36.914971000000001</v>
      </c>
      <c r="AD38" s="1">
        <v>230</v>
      </c>
      <c r="AE38">
        <v>25</v>
      </c>
      <c r="AF38">
        <v>397</v>
      </c>
      <c r="AG38">
        <v>73</v>
      </c>
      <c r="AH38">
        <v>14.197228000000001</v>
      </c>
      <c r="AI38">
        <v>220.6</v>
      </c>
      <c r="AJ38">
        <v>0</v>
      </c>
      <c r="AK38">
        <v>33</v>
      </c>
      <c r="AL38">
        <v>10385</v>
      </c>
      <c r="AM38" t="s">
        <v>299</v>
      </c>
      <c r="AN38" t="s">
        <v>497</v>
      </c>
      <c r="AO38">
        <v>1383.413</v>
      </c>
      <c r="AR38" t="s">
        <v>582</v>
      </c>
      <c r="AS38" t="s">
        <v>123</v>
      </c>
      <c r="AT38" t="s">
        <v>239</v>
      </c>
      <c r="AU38" t="s">
        <v>298</v>
      </c>
      <c r="AV38" t="s">
        <v>48</v>
      </c>
      <c r="AW38">
        <v>1</v>
      </c>
      <c r="BB38">
        <v>0.88592592592592578</v>
      </c>
      <c r="BC38" t="s">
        <v>69</v>
      </c>
      <c r="BF38" t="s">
        <v>582</v>
      </c>
      <c r="BG38" s="5" t="s">
        <v>123</v>
      </c>
      <c r="BH38" t="s">
        <v>298</v>
      </c>
      <c r="BI38">
        <v>2848</v>
      </c>
      <c r="BJ38">
        <v>1</v>
      </c>
      <c r="BK38" t="s">
        <v>239</v>
      </c>
      <c r="BL38" t="s">
        <v>178</v>
      </c>
      <c r="BM38">
        <v>0.88592592592592578</v>
      </c>
      <c r="BN38" t="s">
        <v>69</v>
      </c>
      <c r="BO38" t="s">
        <v>181</v>
      </c>
      <c r="BP38">
        <v>1383.413</v>
      </c>
    </row>
    <row r="39" spans="1:68" ht="16.5">
      <c r="A39" s="118" t="str">
        <f t="shared" si="18"/>
        <v>은혜교통</v>
      </c>
      <c r="B39" s="119" t="str">
        <f t="shared" si="1"/>
        <v>안성순</v>
      </c>
      <c r="C39" s="120" t="str">
        <f t="shared" si="19"/>
        <v>C</v>
      </c>
      <c r="D39" s="121">
        <f t="shared" si="20"/>
        <v>0.89958333333333329</v>
      </c>
      <c r="E39" s="122">
        <f t="shared" si="21"/>
        <v>1212</v>
      </c>
      <c r="F39" s="123" t="str">
        <f t="shared" si="22"/>
        <v>순환52</v>
      </c>
      <c r="G39" s="124" t="str">
        <f t="shared" si="23"/>
        <v>71바5704</v>
      </c>
      <c r="H39" s="125">
        <f t="shared" si="24"/>
        <v>1</v>
      </c>
      <c r="I39" s="126">
        <f t="shared" si="25"/>
        <v>1459.154</v>
      </c>
      <c r="J39" s="127">
        <f t="shared" si="26"/>
        <v>4.9446348610708894E-2</v>
      </c>
      <c r="K39" s="127">
        <f t="shared" si="27"/>
        <v>0.40294612014144976</v>
      </c>
      <c r="L39" s="127">
        <f t="shared" si="28"/>
        <v>0.2823553922341302</v>
      </c>
      <c r="M39" s="128">
        <f t="shared" si="29"/>
        <v>12.97</v>
      </c>
      <c r="N39" s="129">
        <f t="shared" si="30"/>
        <v>0</v>
      </c>
      <c r="O39" s="129">
        <f t="shared" si="31"/>
        <v>10.074330742334256</v>
      </c>
      <c r="P39" s="224">
        <f t="shared" si="32"/>
        <v>26</v>
      </c>
      <c r="Q39" s="225">
        <f t="shared" si="33"/>
        <v>0</v>
      </c>
      <c r="R39" s="225">
        <f t="shared" si="34"/>
        <v>147</v>
      </c>
      <c r="T39">
        <v>509</v>
      </c>
      <c r="U39">
        <v>1212</v>
      </c>
      <c r="V39" t="s">
        <v>300</v>
      </c>
      <c r="W39">
        <v>1459.154</v>
      </c>
      <c r="X39">
        <v>675.80700000000002</v>
      </c>
      <c r="Y39">
        <v>2.1589999999999998</v>
      </c>
      <c r="Z39">
        <v>12.97</v>
      </c>
      <c r="AA39">
        <v>107.517747</v>
      </c>
      <c r="AB39">
        <v>5.3163600000000004</v>
      </c>
      <c r="AC39">
        <v>43.323858999999999</v>
      </c>
      <c r="AD39" s="1">
        <v>412</v>
      </c>
      <c r="AE39">
        <v>0</v>
      </c>
      <c r="AF39">
        <v>147</v>
      </c>
      <c r="AG39">
        <v>80</v>
      </c>
      <c r="AH39">
        <v>13.571285</v>
      </c>
      <c r="AI39">
        <v>357.2</v>
      </c>
      <c r="AJ39">
        <v>0</v>
      </c>
      <c r="AK39">
        <v>26</v>
      </c>
      <c r="AL39">
        <v>22008</v>
      </c>
      <c r="AM39" t="s">
        <v>301</v>
      </c>
      <c r="AN39" t="s">
        <v>498</v>
      </c>
      <c r="AO39">
        <v>1459.154</v>
      </c>
      <c r="AR39" t="s">
        <v>582</v>
      </c>
      <c r="AS39" t="s">
        <v>125</v>
      </c>
      <c r="AT39" t="s">
        <v>252</v>
      </c>
      <c r="AU39" t="s">
        <v>300</v>
      </c>
      <c r="AV39" t="s">
        <v>48</v>
      </c>
      <c r="AW39">
        <v>1</v>
      </c>
      <c r="BB39">
        <v>0.89958333333333329</v>
      </c>
      <c r="BC39" t="s">
        <v>69</v>
      </c>
      <c r="BF39" t="s">
        <v>582</v>
      </c>
      <c r="BG39" t="s">
        <v>125</v>
      </c>
      <c r="BH39" t="s">
        <v>300</v>
      </c>
      <c r="BI39">
        <v>1212</v>
      </c>
      <c r="BJ39">
        <v>1</v>
      </c>
      <c r="BK39" t="s">
        <v>252</v>
      </c>
      <c r="BL39" t="s">
        <v>178</v>
      </c>
      <c r="BM39">
        <v>0.89958333333333329</v>
      </c>
      <c r="BN39" t="s">
        <v>69</v>
      </c>
      <c r="BO39" t="s">
        <v>181</v>
      </c>
      <c r="BP39">
        <v>1459.154</v>
      </c>
    </row>
    <row r="40" spans="1:68" ht="16.5">
      <c r="A40" s="101" t="str">
        <f t="shared" si="18"/>
        <v>은혜교통</v>
      </c>
      <c r="B40" s="102" t="str">
        <f t="shared" si="1"/>
        <v>여홍태</v>
      </c>
      <c r="C40" s="103" t="str">
        <f t="shared" si="19"/>
        <v>B</v>
      </c>
      <c r="D40" s="104">
        <f t="shared" si="20"/>
        <v>0.90755708005519597</v>
      </c>
      <c r="E40" s="105">
        <f t="shared" si="21"/>
        <v>322</v>
      </c>
      <c r="F40" s="106" t="str">
        <f t="shared" si="22"/>
        <v>순환52</v>
      </c>
      <c r="G40" s="107" t="str">
        <f t="shared" si="23"/>
        <v>71바5720</v>
      </c>
      <c r="H40" s="108">
        <f t="shared" si="24"/>
        <v>4</v>
      </c>
      <c r="I40" s="109">
        <f t="shared" si="25"/>
        <v>566.26800000000003</v>
      </c>
      <c r="J40" s="110">
        <f t="shared" si="26"/>
        <v>9.8937813628539092E-3</v>
      </c>
      <c r="K40" s="110">
        <f t="shared" si="27"/>
        <v>0.44533848146535965</v>
      </c>
      <c r="L40" s="110">
        <f t="shared" si="28"/>
        <v>0.14833965542817182</v>
      </c>
      <c r="M40" s="111">
        <f t="shared" si="29"/>
        <v>13.125</v>
      </c>
      <c r="N40" s="112">
        <f t="shared" si="30"/>
        <v>0</v>
      </c>
      <c r="O40" s="112">
        <f t="shared" si="31"/>
        <v>16.824528496753366</v>
      </c>
      <c r="P40" s="226">
        <f t="shared" si="32"/>
        <v>32</v>
      </c>
      <c r="Q40" s="227">
        <f t="shared" si="33"/>
        <v>0</v>
      </c>
      <c r="R40" s="227">
        <f t="shared" si="34"/>
        <v>101</v>
      </c>
      <c r="T40">
        <v>509</v>
      </c>
      <c r="U40">
        <v>322</v>
      </c>
      <c r="V40" t="s">
        <v>302</v>
      </c>
      <c r="W40">
        <v>600.31399999999996</v>
      </c>
      <c r="X40">
        <v>276.51799999999997</v>
      </c>
      <c r="Y40">
        <v>2.1709999999999998</v>
      </c>
      <c r="Z40">
        <v>13.125</v>
      </c>
      <c r="AA40">
        <v>42.562493000000003</v>
      </c>
      <c r="AB40">
        <v>0.42110399999999998</v>
      </c>
      <c r="AC40">
        <v>18.954716000000001</v>
      </c>
      <c r="AD40" s="1">
        <v>84</v>
      </c>
      <c r="AE40">
        <v>0</v>
      </c>
      <c r="AF40">
        <v>101</v>
      </c>
      <c r="AG40">
        <v>80</v>
      </c>
      <c r="AH40">
        <v>14.104296</v>
      </c>
      <c r="AI40">
        <v>1094.4000000000001</v>
      </c>
      <c r="AJ40">
        <v>0</v>
      </c>
      <c r="AK40">
        <v>32</v>
      </c>
      <c r="AL40">
        <v>15267</v>
      </c>
      <c r="AM40" t="s">
        <v>303</v>
      </c>
      <c r="AN40" t="s">
        <v>499</v>
      </c>
      <c r="AO40">
        <v>259.10000000000002</v>
      </c>
      <c r="AR40" t="s">
        <v>582</v>
      </c>
      <c r="AS40" t="s">
        <v>125</v>
      </c>
      <c r="AT40" t="s">
        <v>255</v>
      </c>
      <c r="AU40" t="s">
        <v>302</v>
      </c>
      <c r="AV40" t="s">
        <v>48</v>
      </c>
      <c r="AW40">
        <v>4</v>
      </c>
      <c r="BB40">
        <v>0.90755708005519597</v>
      </c>
      <c r="BC40" t="s">
        <v>68</v>
      </c>
      <c r="BF40" t="s">
        <v>582</v>
      </c>
      <c r="BG40" t="s">
        <v>125</v>
      </c>
      <c r="BH40" t="s">
        <v>302</v>
      </c>
      <c r="BI40">
        <v>322</v>
      </c>
      <c r="BJ40">
        <v>4</v>
      </c>
      <c r="BK40" t="s">
        <v>255</v>
      </c>
      <c r="BL40" t="s">
        <v>252</v>
      </c>
      <c r="BM40">
        <v>0.90755708005519597</v>
      </c>
      <c r="BN40" t="s">
        <v>68</v>
      </c>
      <c r="BO40" t="s">
        <v>179</v>
      </c>
      <c r="BP40">
        <v>566.26800000000003</v>
      </c>
    </row>
    <row r="41" spans="1:68" ht="16.5">
      <c r="A41" s="118" t="str">
        <f t="shared" si="18"/>
        <v>은혜교통</v>
      </c>
      <c r="B41" s="119" t="str">
        <f t="shared" si="1"/>
        <v>오기상</v>
      </c>
      <c r="C41" s="120" t="str">
        <f t="shared" si="19"/>
        <v>D</v>
      </c>
      <c r="D41" s="121">
        <f t="shared" si="20"/>
        <v>0.82366666666666666</v>
      </c>
      <c r="E41" s="122">
        <f t="shared" si="21"/>
        <v>8977</v>
      </c>
      <c r="F41" s="123" t="str">
        <f t="shared" si="22"/>
        <v>596</v>
      </c>
      <c r="G41" s="124" t="str">
        <f t="shared" si="23"/>
        <v>71바5365</v>
      </c>
      <c r="H41" s="125">
        <f t="shared" si="24"/>
        <v>1</v>
      </c>
      <c r="I41" s="126">
        <f t="shared" si="25"/>
        <v>756.58900000000006</v>
      </c>
      <c r="J41" s="127">
        <f t="shared" si="26"/>
        <v>7.6840437349384991E-2</v>
      </c>
      <c r="K41" s="127">
        <f t="shared" si="27"/>
        <v>0.36372165155644887</v>
      </c>
      <c r="L41" s="127">
        <f t="shared" si="28"/>
        <v>0.28284841571844155</v>
      </c>
      <c r="M41" s="128">
        <f t="shared" si="29"/>
        <v>10.585000000000001</v>
      </c>
      <c r="N41" s="129">
        <f t="shared" si="30"/>
        <v>0.79303294126665858</v>
      </c>
      <c r="O41" s="129">
        <f t="shared" si="31"/>
        <v>10.177256079588785</v>
      </c>
      <c r="P41" s="224">
        <f t="shared" si="32"/>
        <v>14</v>
      </c>
      <c r="Q41" s="225">
        <f t="shared" si="33"/>
        <v>6</v>
      </c>
      <c r="R41" s="225">
        <f t="shared" si="34"/>
        <v>77</v>
      </c>
      <c r="T41">
        <v>509</v>
      </c>
      <c r="U41">
        <v>8977</v>
      </c>
      <c r="V41" t="s">
        <v>304</v>
      </c>
      <c r="W41">
        <v>756.58900000000006</v>
      </c>
      <c r="X41">
        <v>306.16699999999997</v>
      </c>
      <c r="Y41">
        <v>2.4710000000000001</v>
      </c>
      <c r="Z41">
        <v>10.585000000000001</v>
      </c>
      <c r="AA41">
        <v>61.624414999999999</v>
      </c>
      <c r="AB41">
        <v>4.7352470000000002</v>
      </c>
      <c r="AC41">
        <v>22.414134000000001</v>
      </c>
      <c r="AD41" s="1">
        <v>214</v>
      </c>
      <c r="AE41">
        <v>6</v>
      </c>
      <c r="AF41">
        <v>77</v>
      </c>
      <c r="AG41">
        <v>71</v>
      </c>
      <c r="AH41">
        <v>12.277422</v>
      </c>
      <c r="AI41">
        <v>3.8</v>
      </c>
      <c r="AJ41">
        <v>0</v>
      </c>
      <c r="AK41">
        <v>14</v>
      </c>
      <c r="AL41">
        <v>8393</v>
      </c>
      <c r="AM41" t="s">
        <v>305</v>
      </c>
      <c r="AN41" t="s">
        <v>500</v>
      </c>
      <c r="AO41">
        <v>756.58900000000006</v>
      </c>
      <c r="AR41" t="s">
        <v>582</v>
      </c>
      <c r="AS41" t="s">
        <v>248</v>
      </c>
      <c r="AT41" t="s">
        <v>251</v>
      </c>
      <c r="AU41" t="s">
        <v>304</v>
      </c>
      <c r="AV41" t="s">
        <v>48</v>
      </c>
      <c r="AW41">
        <v>1</v>
      </c>
      <c r="BB41">
        <v>0.82366666666666666</v>
      </c>
      <c r="BC41" t="s">
        <v>67</v>
      </c>
      <c r="BF41" t="s">
        <v>582</v>
      </c>
      <c r="BG41" t="s">
        <v>248</v>
      </c>
      <c r="BH41" t="s">
        <v>304</v>
      </c>
      <c r="BI41">
        <v>8977</v>
      </c>
      <c r="BJ41">
        <v>1</v>
      </c>
      <c r="BK41" t="s">
        <v>251</v>
      </c>
      <c r="BL41" t="s">
        <v>178</v>
      </c>
      <c r="BM41">
        <v>0.82366666666666666</v>
      </c>
      <c r="BN41" t="s">
        <v>67</v>
      </c>
      <c r="BO41" t="s">
        <v>183</v>
      </c>
      <c r="BP41">
        <v>756.58900000000006</v>
      </c>
    </row>
    <row r="42" spans="1:68" ht="16.5">
      <c r="A42" s="101" t="str">
        <f t="shared" si="18"/>
        <v>은혜교통</v>
      </c>
      <c r="B42" s="102" t="str">
        <f t="shared" si="1"/>
        <v>유선민</v>
      </c>
      <c r="C42" s="103" t="str">
        <f t="shared" si="19"/>
        <v>S</v>
      </c>
      <c r="D42" s="104">
        <f t="shared" si="20"/>
        <v>1.0052784744540664</v>
      </c>
      <c r="E42" s="105">
        <f t="shared" si="21"/>
        <v>3992</v>
      </c>
      <c r="F42" s="106" t="str">
        <f t="shared" si="22"/>
        <v>585</v>
      </c>
      <c r="G42" s="107" t="str">
        <f t="shared" si="23"/>
        <v>71바7254</v>
      </c>
      <c r="H42" s="108">
        <f t="shared" si="24"/>
        <v>3</v>
      </c>
      <c r="I42" s="109">
        <f t="shared" si="25"/>
        <v>2027.5129999999999</v>
      </c>
      <c r="J42" s="110">
        <f t="shared" si="26"/>
        <v>2.3105788843758749E-2</v>
      </c>
      <c r="K42" s="110">
        <f t="shared" si="27"/>
        <v>0.3000864802459115</v>
      </c>
      <c r="L42" s="110">
        <f t="shared" si="28"/>
        <v>4.2909712539451042E-2</v>
      </c>
      <c r="M42" s="111">
        <f t="shared" si="29"/>
        <v>4.6680000000000001</v>
      </c>
      <c r="N42" s="112">
        <f t="shared" si="30"/>
        <v>0</v>
      </c>
      <c r="O42" s="112">
        <f t="shared" si="31"/>
        <v>0.93710866465467801</v>
      </c>
      <c r="P42" s="226">
        <f t="shared" si="32"/>
        <v>0</v>
      </c>
      <c r="Q42" s="227">
        <f t="shared" si="33"/>
        <v>0</v>
      </c>
      <c r="R42" s="227">
        <f t="shared" si="34"/>
        <v>19</v>
      </c>
      <c r="T42">
        <v>509</v>
      </c>
      <c r="U42">
        <v>3992</v>
      </c>
      <c r="V42" t="s">
        <v>306</v>
      </c>
      <c r="W42">
        <v>2027.5129999999999</v>
      </c>
      <c r="X42">
        <v>768.62300000000005</v>
      </c>
      <c r="Y42">
        <v>2.6379999999999999</v>
      </c>
      <c r="Z42">
        <v>4.6680000000000001</v>
      </c>
      <c r="AA42">
        <v>148.517154</v>
      </c>
      <c r="AB42">
        <v>3.4316059999999999</v>
      </c>
      <c r="AC42">
        <v>44.567990000000002</v>
      </c>
      <c r="AD42" s="1">
        <v>87</v>
      </c>
      <c r="AE42">
        <v>0</v>
      </c>
      <c r="AF42">
        <v>19</v>
      </c>
      <c r="AG42">
        <v>67</v>
      </c>
      <c r="AH42">
        <v>13.651709</v>
      </c>
      <c r="AI42">
        <v>13.1</v>
      </c>
      <c r="AJ42">
        <v>0</v>
      </c>
      <c r="AK42">
        <v>0</v>
      </c>
      <c r="AL42">
        <v>0</v>
      </c>
      <c r="AM42" t="s">
        <v>307</v>
      </c>
      <c r="AN42" t="s">
        <v>501</v>
      </c>
      <c r="AO42">
        <v>1862.0409999999999</v>
      </c>
      <c r="AR42" t="s">
        <v>582</v>
      </c>
      <c r="AS42" t="s">
        <v>121</v>
      </c>
      <c r="AT42" t="s">
        <v>221</v>
      </c>
      <c r="AU42" t="s">
        <v>306</v>
      </c>
      <c r="AV42" t="s">
        <v>205</v>
      </c>
      <c r="AW42">
        <v>3</v>
      </c>
      <c r="BB42">
        <v>1.0052784744540664</v>
      </c>
      <c r="BC42" t="s">
        <v>71</v>
      </c>
      <c r="BF42" t="s">
        <v>582</v>
      </c>
      <c r="BG42" t="s">
        <v>121</v>
      </c>
      <c r="BH42" t="s">
        <v>306</v>
      </c>
      <c r="BI42">
        <v>3992</v>
      </c>
      <c r="BJ42">
        <v>3</v>
      </c>
      <c r="BK42" t="s">
        <v>221</v>
      </c>
      <c r="BL42" t="s">
        <v>217</v>
      </c>
      <c r="BM42">
        <v>1.0052784744540664</v>
      </c>
      <c r="BN42" t="s">
        <v>71</v>
      </c>
      <c r="BO42" t="s">
        <v>180</v>
      </c>
      <c r="BP42">
        <v>2027.5129999999999</v>
      </c>
    </row>
    <row r="43" spans="1:68" ht="16.5">
      <c r="A43" s="118" t="str">
        <f t="shared" si="18"/>
        <v>은혜교통</v>
      </c>
      <c r="B43" s="119" t="str">
        <f t="shared" si="1"/>
        <v>유정규</v>
      </c>
      <c r="C43" s="120" t="str">
        <f t="shared" si="19"/>
        <v>D</v>
      </c>
      <c r="D43" s="121">
        <f t="shared" si="20"/>
        <v>0.83563890630837734</v>
      </c>
      <c r="E43" s="122">
        <f t="shared" si="21"/>
        <v>4949</v>
      </c>
      <c r="F43" s="123" t="str">
        <f t="shared" si="22"/>
        <v>585</v>
      </c>
      <c r="G43" s="124" t="str">
        <f t="shared" si="23"/>
        <v>71바7257</v>
      </c>
      <c r="H43" s="125">
        <f t="shared" si="24"/>
        <v>2</v>
      </c>
      <c r="I43" s="126">
        <f t="shared" si="25"/>
        <v>1945.5809999999999</v>
      </c>
      <c r="J43" s="127">
        <f t="shared" si="26"/>
        <v>7.0842332743890027E-2</v>
      </c>
      <c r="K43" s="127">
        <f t="shared" si="27"/>
        <v>0.37038297581162238</v>
      </c>
      <c r="L43" s="127">
        <f t="shared" si="28"/>
        <v>0.10536698292181103</v>
      </c>
      <c r="M43" s="128">
        <f t="shared" si="29"/>
        <v>12.241</v>
      </c>
      <c r="N43" s="129">
        <f t="shared" si="30"/>
        <v>0</v>
      </c>
      <c r="O43" s="129">
        <f t="shared" si="31"/>
        <v>18.8632598694169</v>
      </c>
      <c r="P43" s="224">
        <f t="shared" si="32"/>
        <v>51</v>
      </c>
      <c r="Q43" s="225">
        <f t="shared" si="33"/>
        <v>0</v>
      </c>
      <c r="R43" s="225">
        <f t="shared" si="34"/>
        <v>367</v>
      </c>
      <c r="T43">
        <v>509</v>
      </c>
      <c r="U43">
        <v>4949</v>
      </c>
      <c r="V43" t="s">
        <v>388</v>
      </c>
      <c r="W43">
        <v>1945.5809999999999</v>
      </c>
      <c r="X43">
        <v>893.91399999999999</v>
      </c>
      <c r="Y43">
        <v>2.1760000000000002</v>
      </c>
      <c r="Z43">
        <v>12.241</v>
      </c>
      <c r="AA43">
        <v>158.88494299999999</v>
      </c>
      <c r="AB43">
        <v>11.25578</v>
      </c>
      <c r="AC43">
        <v>58.848278000000001</v>
      </c>
      <c r="AD43" s="1">
        <v>205</v>
      </c>
      <c r="AE43">
        <v>0</v>
      </c>
      <c r="AF43">
        <v>367</v>
      </c>
      <c r="AG43">
        <v>78</v>
      </c>
      <c r="AH43">
        <v>12.245219000000001</v>
      </c>
      <c r="AI43">
        <v>237.3</v>
      </c>
      <c r="AJ43">
        <v>0</v>
      </c>
      <c r="AK43">
        <v>51</v>
      </c>
      <c r="AL43">
        <v>14466</v>
      </c>
      <c r="AM43" t="s">
        <v>399</v>
      </c>
      <c r="AN43" t="s">
        <v>502</v>
      </c>
      <c r="AO43">
        <v>1847.886</v>
      </c>
      <c r="AR43" t="s">
        <v>582</v>
      </c>
      <c r="AS43" t="s">
        <v>121</v>
      </c>
      <c r="AT43" t="s">
        <v>223</v>
      </c>
      <c r="AU43" t="s">
        <v>388</v>
      </c>
      <c r="AV43" t="s">
        <v>48</v>
      </c>
      <c r="AW43">
        <v>2</v>
      </c>
      <c r="BB43">
        <v>0.83563890630837734</v>
      </c>
      <c r="BC43" t="s">
        <v>67</v>
      </c>
      <c r="BF43" t="s">
        <v>582</v>
      </c>
      <c r="BG43" s="5" t="s">
        <v>121</v>
      </c>
      <c r="BH43" t="s">
        <v>388</v>
      </c>
      <c r="BI43">
        <v>4949</v>
      </c>
      <c r="BJ43">
        <v>2</v>
      </c>
      <c r="BK43" t="s">
        <v>223</v>
      </c>
      <c r="BL43" t="s">
        <v>220</v>
      </c>
      <c r="BM43">
        <v>0.83563890630837734</v>
      </c>
      <c r="BN43" t="s">
        <v>67</v>
      </c>
      <c r="BO43" t="s">
        <v>183</v>
      </c>
      <c r="BP43">
        <v>1945.5809999999999</v>
      </c>
    </row>
    <row r="44" spans="1:68" ht="16.5">
      <c r="A44" s="101" t="str">
        <f t="shared" si="18"/>
        <v>은혜교통</v>
      </c>
      <c r="B44" s="102" t="str">
        <f t="shared" si="1"/>
        <v>윤길환</v>
      </c>
      <c r="C44" s="103" t="str">
        <f t="shared" si="19"/>
        <v>F</v>
      </c>
      <c r="D44" s="104">
        <f t="shared" si="20"/>
        <v>0.75517026425752443</v>
      </c>
      <c r="E44" s="105">
        <f t="shared" si="21"/>
        <v>2158</v>
      </c>
      <c r="F44" s="106" t="str">
        <f t="shared" si="22"/>
        <v>522</v>
      </c>
      <c r="G44" s="107" t="str">
        <f t="shared" si="23"/>
        <v>71바5708</v>
      </c>
      <c r="H44" s="108">
        <f t="shared" si="24"/>
        <v>2</v>
      </c>
      <c r="I44" s="109">
        <f t="shared" si="25"/>
        <v>2292.877</v>
      </c>
      <c r="J44" s="110">
        <f t="shared" si="26"/>
        <v>5.836235769999156E-3</v>
      </c>
      <c r="K44" s="110">
        <f t="shared" si="27"/>
        <v>0.47289794311834615</v>
      </c>
      <c r="L44" s="110">
        <f t="shared" si="28"/>
        <v>0.25601024389882232</v>
      </c>
      <c r="M44" s="111">
        <f t="shared" si="29"/>
        <v>13.917</v>
      </c>
      <c r="N44" s="112">
        <f t="shared" si="30"/>
        <v>0</v>
      </c>
      <c r="O44" s="112">
        <f t="shared" si="31"/>
        <v>28.086984168797542</v>
      </c>
      <c r="P44" s="226">
        <f t="shared" si="32"/>
        <v>118</v>
      </c>
      <c r="Q44" s="227">
        <f t="shared" si="33"/>
        <v>0</v>
      </c>
      <c r="R44" s="227">
        <f t="shared" si="34"/>
        <v>644</v>
      </c>
      <c r="T44">
        <v>509</v>
      </c>
      <c r="U44">
        <v>2158</v>
      </c>
      <c r="V44" t="s">
        <v>308</v>
      </c>
      <c r="W44">
        <v>2292.877</v>
      </c>
      <c r="X44">
        <v>1265.4880000000001</v>
      </c>
      <c r="Y44">
        <v>1.8120000000000001</v>
      </c>
      <c r="Z44">
        <v>13.917</v>
      </c>
      <c r="AA44">
        <v>182.479434</v>
      </c>
      <c r="AB44">
        <v>1.0649930000000001</v>
      </c>
      <c r="AC44">
        <v>86.294149000000004</v>
      </c>
      <c r="AD44" s="1">
        <v>587</v>
      </c>
      <c r="AE44">
        <v>0</v>
      </c>
      <c r="AF44">
        <v>644</v>
      </c>
      <c r="AG44">
        <v>94</v>
      </c>
      <c r="AH44">
        <v>12.565125</v>
      </c>
      <c r="AI44">
        <v>2475.9</v>
      </c>
      <c r="AJ44">
        <v>6.9</v>
      </c>
      <c r="AK44">
        <v>118</v>
      </c>
      <c r="AL44">
        <v>75166</v>
      </c>
      <c r="AM44" t="s">
        <v>309</v>
      </c>
      <c r="AN44" t="s">
        <v>503</v>
      </c>
      <c r="AO44">
        <v>2177.0239999999999</v>
      </c>
      <c r="AR44" t="s">
        <v>582</v>
      </c>
      <c r="AS44" t="s">
        <v>119</v>
      </c>
      <c r="AT44" t="s">
        <v>204</v>
      </c>
      <c r="AU44" t="s">
        <v>308</v>
      </c>
      <c r="AV44" t="s">
        <v>48</v>
      </c>
      <c r="AW44">
        <v>2</v>
      </c>
      <c r="BB44">
        <v>0.75517026425752443</v>
      </c>
      <c r="BC44" t="s">
        <v>70</v>
      </c>
      <c r="BF44" t="s">
        <v>582</v>
      </c>
      <c r="BG44" s="5" t="s">
        <v>119</v>
      </c>
      <c r="BH44" t="s">
        <v>308</v>
      </c>
      <c r="BI44">
        <v>2158</v>
      </c>
      <c r="BJ44">
        <v>2</v>
      </c>
      <c r="BK44" t="s">
        <v>204</v>
      </c>
      <c r="BL44" t="s">
        <v>208</v>
      </c>
      <c r="BM44">
        <v>0.75517026425752443</v>
      </c>
      <c r="BN44" t="s">
        <v>70</v>
      </c>
      <c r="BO44" t="s">
        <v>196</v>
      </c>
      <c r="BP44">
        <v>2292.877</v>
      </c>
    </row>
    <row r="45" spans="1:68" ht="16.5">
      <c r="A45" s="118" t="str">
        <f t="shared" si="18"/>
        <v>은혜교통</v>
      </c>
      <c r="B45" s="119" t="str">
        <f t="shared" si="1"/>
        <v>윤백남</v>
      </c>
      <c r="C45" s="120" t="str">
        <f t="shared" si="19"/>
        <v>C</v>
      </c>
      <c r="D45" s="121">
        <f t="shared" si="20"/>
        <v>0.89805291018522793</v>
      </c>
      <c r="E45" s="122">
        <f t="shared" si="21"/>
        <v>3175</v>
      </c>
      <c r="F45" s="123" t="str">
        <f t="shared" si="22"/>
        <v>565</v>
      </c>
      <c r="G45" s="124" t="str">
        <f t="shared" si="23"/>
        <v>71바5804</v>
      </c>
      <c r="H45" s="125">
        <f t="shared" si="24"/>
        <v>2</v>
      </c>
      <c r="I45" s="126">
        <f t="shared" si="25"/>
        <v>403.34800000000001</v>
      </c>
      <c r="J45" s="127">
        <f t="shared" si="26"/>
        <v>1.0728498534705644E-2</v>
      </c>
      <c r="K45" s="127">
        <f t="shared" si="27"/>
        <v>0.44682929920227743</v>
      </c>
      <c r="L45" s="127">
        <f t="shared" si="28"/>
        <v>0.24048712278231205</v>
      </c>
      <c r="M45" s="128">
        <f t="shared" si="29"/>
        <v>5.3650000000000002</v>
      </c>
      <c r="N45" s="129">
        <f t="shared" si="30"/>
        <v>0.24792486884774437</v>
      </c>
      <c r="O45" s="129">
        <f t="shared" si="31"/>
        <v>1.9833989507819549</v>
      </c>
      <c r="P45" s="224">
        <f t="shared" si="32"/>
        <v>32</v>
      </c>
      <c r="Q45" s="225">
        <f t="shared" si="33"/>
        <v>1</v>
      </c>
      <c r="R45" s="225">
        <f t="shared" si="34"/>
        <v>8</v>
      </c>
      <c r="T45">
        <v>509</v>
      </c>
      <c r="U45">
        <v>3175</v>
      </c>
      <c r="V45" t="s">
        <v>376</v>
      </c>
      <c r="W45">
        <v>403.34800000000001</v>
      </c>
      <c r="X45">
        <v>195.56100000000001</v>
      </c>
      <c r="Y45">
        <v>2.0630000000000002</v>
      </c>
      <c r="Z45">
        <v>5.3650000000000002</v>
      </c>
      <c r="AA45">
        <v>36.739716999999999</v>
      </c>
      <c r="AB45">
        <v>0.39416200000000001</v>
      </c>
      <c r="AC45">
        <v>16.416381999999999</v>
      </c>
      <c r="AD45" s="1">
        <v>97</v>
      </c>
      <c r="AE45">
        <v>1</v>
      </c>
      <c r="AF45">
        <v>8</v>
      </c>
      <c r="AG45">
        <v>77</v>
      </c>
      <c r="AH45">
        <v>10.978527</v>
      </c>
      <c r="AI45">
        <v>65.8</v>
      </c>
      <c r="AJ45">
        <v>0</v>
      </c>
      <c r="AK45">
        <v>32</v>
      </c>
      <c r="AL45">
        <v>11481</v>
      </c>
      <c r="AM45" t="s">
        <v>377</v>
      </c>
      <c r="AN45" t="s">
        <v>504</v>
      </c>
      <c r="AO45">
        <v>298.33199999999999</v>
      </c>
      <c r="AR45" t="s">
        <v>582</v>
      </c>
      <c r="AS45" t="s">
        <v>120</v>
      </c>
      <c r="AT45" t="s">
        <v>213</v>
      </c>
      <c r="AU45" t="s">
        <v>376</v>
      </c>
      <c r="AV45" t="s">
        <v>205</v>
      </c>
      <c r="AW45">
        <v>2</v>
      </c>
      <c r="BB45">
        <v>0.89805291018522793</v>
      </c>
      <c r="BC45" t="s">
        <v>69</v>
      </c>
      <c r="BF45" t="s">
        <v>582</v>
      </c>
      <c r="BG45" t="s">
        <v>120</v>
      </c>
      <c r="BH45" t="s">
        <v>376</v>
      </c>
      <c r="BI45">
        <v>3175</v>
      </c>
      <c r="BJ45">
        <v>2</v>
      </c>
      <c r="BK45" t="s">
        <v>213</v>
      </c>
      <c r="BL45" t="s">
        <v>209</v>
      </c>
      <c r="BM45">
        <v>0.89805291018522793</v>
      </c>
      <c r="BN45" t="s">
        <v>69</v>
      </c>
      <c r="BO45" t="s">
        <v>181</v>
      </c>
      <c r="BP45">
        <v>403.34800000000001</v>
      </c>
    </row>
    <row r="46" spans="1:68" ht="16.5">
      <c r="A46" s="101" t="str">
        <f t="shared" si="18"/>
        <v>은혜교통</v>
      </c>
      <c r="B46" s="102" t="str">
        <f t="shared" si="1"/>
        <v>윤성철</v>
      </c>
      <c r="C46" s="103" t="str">
        <f t="shared" si="19"/>
        <v>D</v>
      </c>
      <c r="D46" s="104">
        <f t="shared" si="20"/>
        <v>0.84659297043541026</v>
      </c>
      <c r="E46" s="105">
        <f t="shared" si="21"/>
        <v>7432</v>
      </c>
      <c r="F46" s="106" t="str">
        <f t="shared" si="22"/>
        <v>565</v>
      </c>
      <c r="G46" s="107" t="str">
        <f t="shared" si="23"/>
        <v>71바5804</v>
      </c>
      <c r="H46" s="108">
        <f t="shared" si="24"/>
        <v>2</v>
      </c>
      <c r="I46" s="109">
        <f t="shared" si="25"/>
        <v>520.81400000000008</v>
      </c>
      <c r="J46" s="110">
        <f t="shared" si="26"/>
        <v>1.42382900560892E-2</v>
      </c>
      <c r="K46" s="110">
        <f t="shared" si="27"/>
        <v>0.370162580392978</v>
      </c>
      <c r="L46" s="110">
        <f t="shared" si="28"/>
        <v>0.22272826767329601</v>
      </c>
      <c r="M46" s="111">
        <f t="shared" si="29"/>
        <v>5.8090000000000002</v>
      </c>
      <c r="N46" s="112">
        <f t="shared" si="30"/>
        <v>0.19200712730456557</v>
      </c>
      <c r="O46" s="112">
        <f t="shared" si="31"/>
        <v>3.4561282914821803</v>
      </c>
      <c r="P46" s="226">
        <f t="shared" si="32"/>
        <v>10</v>
      </c>
      <c r="Q46" s="227">
        <f t="shared" si="33"/>
        <v>1</v>
      </c>
      <c r="R46" s="227">
        <f t="shared" si="34"/>
        <v>18</v>
      </c>
      <c r="T46">
        <v>509</v>
      </c>
      <c r="U46">
        <v>7432</v>
      </c>
      <c r="V46" t="s">
        <v>409</v>
      </c>
      <c r="W46">
        <v>520.81399999999996</v>
      </c>
      <c r="X46">
        <v>267.64400000000001</v>
      </c>
      <c r="Y46">
        <v>1.946</v>
      </c>
      <c r="Z46">
        <v>5.8090000000000002</v>
      </c>
      <c r="AA46">
        <v>40.441654</v>
      </c>
      <c r="AB46">
        <v>0.57582</v>
      </c>
      <c r="AC46">
        <v>14.969987</v>
      </c>
      <c r="AD46" s="1">
        <v>116</v>
      </c>
      <c r="AE46">
        <v>1</v>
      </c>
      <c r="AF46">
        <v>18</v>
      </c>
      <c r="AG46">
        <v>91</v>
      </c>
      <c r="AH46">
        <v>12.878157</v>
      </c>
      <c r="AI46">
        <v>126.8</v>
      </c>
      <c r="AJ46">
        <v>22.4</v>
      </c>
      <c r="AK46">
        <v>10</v>
      </c>
      <c r="AL46">
        <v>3860</v>
      </c>
      <c r="AM46" t="s">
        <v>410</v>
      </c>
      <c r="AN46" t="s">
        <v>505</v>
      </c>
      <c r="AO46">
        <v>290.69200000000001</v>
      </c>
      <c r="AR46" t="s">
        <v>582</v>
      </c>
      <c r="AS46" t="s">
        <v>120</v>
      </c>
      <c r="AT46" t="s">
        <v>213</v>
      </c>
      <c r="AU46" t="s">
        <v>409</v>
      </c>
      <c r="AV46" t="s">
        <v>205</v>
      </c>
      <c r="AW46">
        <v>2</v>
      </c>
      <c r="BB46">
        <v>0.84659297043541026</v>
      </c>
      <c r="BC46" t="s">
        <v>67</v>
      </c>
      <c r="BF46" t="s">
        <v>582</v>
      </c>
      <c r="BG46" s="5" t="s">
        <v>120</v>
      </c>
      <c r="BH46" t="s">
        <v>409</v>
      </c>
      <c r="BI46">
        <v>7432</v>
      </c>
      <c r="BJ46">
        <v>2</v>
      </c>
      <c r="BK46" t="s">
        <v>213</v>
      </c>
      <c r="BL46" t="s">
        <v>212</v>
      </c>
      <c r="BM46">
        <v>0.84659297043541026</v>
      </c>
      <c r="BN46" t="s">
        <v>67</v>
      </c>
      <c r="BO46" t="s">
        <v>183</v>
      </c>
      <c r="BP46">
        <v>520.81400000000008</v>
      </c>
    </row>
    <row r="47" spans="1:68" ht="16.5">
      <c r="A47" s="118" t="str">
        <f t="shared" si="18"/>
        <v>은혜교통</v>
      </c>
      <c r="B47" s="119" t="str">
        <f t="shared" si="1"/>
        <v>이강수</v>
      </c>
      <c r="C47" s="120" t="str">
        <f t="shared" si="19"/>
        <v>C</v>
      </c>
      <c r="D47" s="121">
        <f t="shared" si="20"/>
        <v>0.87363636363636354</v>
      </c>
      <c r="E47" s="122">
        <f t="shared" si="21"/>
        <v>2407</v>
      </c>
      <c r="F47" s="123" t="str">
        <f t="shared" si="22"/>
        <v>522</v>
      </c>
      <c r="G47" s="124" t="str">
        <f t="shared" si="23"/>
        <v>71바5711</v>
      </c>
      <c r="H47" s="125">
        <f t="shared" si="24"/>
        <v>1</v>
      </c>
      <c r="I47" s="126">
        <f t="shared" si="25"/>
        <v>2082.7719999999999</v>
      </c>
      <c r="J47" s="127">
        <f t="shared" si="26"/>
        <v>6.9683167877331153E-3</v>
      </c>
      <c r="K47" s="127">
        <f t="shared" si="27"/>
        <v>0.50480339555851916</v>
      </c>
      <c r="L47" s="127">
        <f t="shared" si="28"/>
        <v>0.19397226388678165</v>
      </c>
      <c r="M47" s="128">
        <f t="shared" si="29"/>
        <v>17.948</v>
      </c>
      <c r="N47" s="129">
        <f t="shared" si="30"/>
        <v>1.1042975419296976</v>
      </c>
      <c r="O47" s="129">
        <f t="shared" si="31"/>
        <v>54.206605427766462</v>
      </c>
      <c r="P47" s="224">
        <f t="shared" si="32"/>
        <v>155</v>
      </c>
      <c r="Q47" s="225">
        <f t="shared" si="33"/>
        <v>23</v>
      </c>
      <c r="R47" s="225">
        <f t="shared" si="34"/>
        <v>1129</v>
      </c>
      <c r="T47">
        <v>509</v>
      </c>
      <c r="U47">
        <v>2407</v>
      </c>
      <c r="V47" t="s">
        <v>310</v>
      </c>
      <c r="W47">
        <v>2082.7719999999999</v>
      </c>
      <c r="X47">
        <v>1083.6610000000001</v>
      </c>
      <c r="Y47">
        <v>1.9219999999999999</v>
      </c>
      <c r="Z47">
        <v>17.948</v>
      </c>
      <c r="AA47">
        <v>160.12776600000001</v>
      </c>
      <c r="AB47">
        <v>1.115821</v>
      </c>
      <c r="AC47">
        <v>80.833039999999997</v>
      </c>
      <c r="AD47" s="1">
        <v>404</v>
      </c>
      <c r="AE47">
        <v>23</v>
      </c>
      <c r="AF47">
        <v>1129</v>
      </c>
      <c r="AG47">
        <v>102</v>
      </c>
      <c r="AH47">
        <v>13.006938</v>
      </c>
      <c r="AI47">
        <v>3666.7</v>
      </c>
      <c r="AJ47">
        <v>213</v>
      </c>
      <c r="AK47">
        <v>155</v>
      </c>
      <c r="AL47">
        <v>80059</v>
      </c>
      <c r="AM47" t="s">
        <v>311</v>
      </c>
      <c r="AN47" t="s">
        <v>506</v>
      </c>
      <c r="AO47">
        <v>2082.7719999999999</v>
      </c>
      <c r="AR47" t="s">
        <v>582</v>
      </c>
      <c r="AS47" t="s">
        <v>119</v>
      </c>
      <c r="AT47" t="s">
        <v>206</v>
      </c>
      <c r="AU47" t="s">
        <v>310</v>
      </c>
      <c r="AV47" t="s">
        <v>48</v>
      </c>
      <c r="AW47">
        <v>1</v>
      </c>
      <c r="BB47">
        <v>0.87363636363636354</v>
      </c>
      <c r="BC47" t="s">
        <v>69</v>
      </c>
      <c r="BF47" t="s">
        <v>582</v>
      </c>
      <c r="BG47" s="5" t="s">
        <v>119</v>
      </c>
      <c r="BH47" t="s">
        <v>310</v>
      </c>
      <c r="BI47">
        <v>2407</v>
      </c>
      <c r="BJ47">
        <v>1</v>
      </c>
      <c r="BK47" t="s">
        <v>206</v>
      </c>
      <c r="BL47" t="s">
        <v>178</v>
      </c>
      <c r="BM47">
        <v>0.87363636363636354</v>
      </c>
      <c r="BN47" t="s">
        <v>69</v>
      </c>
      <c r="BO47" t="s">
        <v>181</v>
      </c>
      <c r="BP47">
        <v>2082.7719999999999</v>
      </c>
    </row>
    <row r="48" spans="1:68" ht="16.5">
      <c r="A48" s="101" t="str">
        <f t="shared" si="18"/>
        <v>은혜교통</v>
      </c>
      <c r="B48" s="102" t="str">
        <f t="shared" si="1"/>
        <v>이기재</v>
      </c>
      <c r="C48" s="103" t="str">
        <f t="shared" si="19"/>
        <v>C</v>
      </c>
      <c r="D48" s="104">
        <f t="shared" si="20"/>
        <v>0.86840265380429527</v>
      </c>
      <c r="E48" s="105">
        <f t="shared" si="21"/>
        <v>1208</v>
      </c>
      <c r="F48" s="106" t="str">
        <f t="shared" si="22"/>
        <v>596</v>
      </c>
      <c r="G48" s="107" t="str">
        <f t="shared" si="23"/>
        <v>71바5360</v>
      </c>
      <c r="H48" s="108">
        <f t="shared" si="24"/>
        <v>8</v>
      </c>
      <c r="I48" s="109">
        <f t="shared" si="25"/>
        <v>2071.0389999999998</v>
      </c>
      <c r="J48" s="110">
        <f t="shared" si="26"/>
        <v>2.4332266117185124E-2</v>
      </c>
      <c r="K48" s="110">
        <f t="shared" si="27"/>
        <v>0.39463511116169325</v>
      </c>
      <c r="L48" s="110">
        <f t="shared" si="28"/>
        <v>0.24673605856770445</v>
      </c>
      <c r="M48" s="111">
        <f t="shared" si="29"/>
        <v>10.474</v>
      </c>
      <c r="N48" s="112">
        <f t="shared" si="30"/>
        <v>0</v>
      </c>
      <c r="O48" s="112">
        <f t="shared" si="31"/>
        <v>2.7039568062214179</v>
      </c>
      <c r="P48" s="226">
        <f t="shared" si="32"/>
        <v>6</v>
      </c>
      <c r="Q48" s="227">
        <f t="shared" si="33"/>
        <v>0</v>
      </c>
      <c r="R48" s="227">
        <f t="shared" si="34"/>
        <v>56</v>
      </c>
      <c r="T48">
        <v>509</v>
      </c>
      <c r="U48">
        <v>1208</v>
      </c>
      <c r="V48" t="s">
        <v>312</v>
      </c>
      <c r="W48">
        <v>2071.0390000000002</v>
      </c>
      <c r="X48">
        <v>916.6</v>
      </c>
      <c r="Y48">
        <v>2.2589999999999999</v>
      </c>
      <c r="Z48">
        <v>10.474</v>
      </c>
      <c r="AA48">
        <v>160.26743999999999</v>
      </c>
      <c r="AB48">
        <v>3.89967</v>
      </c>
      <c r="AC48">
        <v>63.247159000000003</v>
      </c>
      <c r="AD48" s="1">
        <v>511</v>
      </c>
      <c r="AE48">
        <v>0</v>
      </c>
      <c r="AF48">
        <v>56</v>
      </c>
      <c r="AG48">
        <v>71</v>
      </c>
      <c r="AH48">
        <v>12.922393</v>
      </c>
      <c r="AI48">
        <v>60.7</v>
      </c>
      <c r="AJ48">
        <v>0</v>
      </c>
      <c r="AK48">
        <v>6</v>
      </c>
      <c r="AL48">
        <v>940</v>
      </c>
      <c r="AM48" t="s">
        <v>313</v>
      </c>
      <c r="AN48" t="s">
        <v>507</v>
      </c>
      <c r="AO48">
        <v>422.13400000000001</v>
      </c>
      <c r="AR48" t="s">
        <v>582</v>
      </c>
      <c r="AS48" t="s">
        <v>248</v>
      </c>
      <c r="AT48" t="s">
        <v>249</v>
      </c>
      <c r="AU48" t="s">
        <v>312</v>
      </c>
      <c r="AV48" t="s">
        <v>48</v>
      </c>
      <c r="AW48">
        <v>8</v>
      </c>
      <c r="BB48">
        <v>0.86840265380429527</v>
      </c>
      <c r="BC48" t="s">
        <v>69</v>
      </c>
      <c r="BF48" t="s">
        <v>582</v>
      </c>
      <c r="BG48" s="5" t="s">
        <v>248</v>
      </c>
      <c r="BH48" t="s">
        <v>312</v>
      </c>
      <c r="BI48">
        <v>1208</v>
      </c>
      <c r="BJ48">
        <v>8</v>
      </c>
      <c r="BK48" t="s">
        <v>249</v>
      </c>
      <c r="BL48" t="s">
        <v>224</v>
      </c>
      <c r="BM48">
        <v>0.86840265380429527</v>
      </c>
      <c r="BN48" t="s">
        <v>69</v>
      </c>
      <c r="BO48" t="s">
        <v>181</v>
      </c>
      <c r="BP48">
        <v>2071.0389999999998</v>
      </c>
    </row>
    <row r="49" spans="1:68" ht="16.5">
      <c r="A49" s="118" t="str">
        <f t="shared" si="18"/>
        <v>은혜교통</v>
      </c>
      <c r="B49" s="119" t="str">
        <f t="shared" si="1"/>
        <v>이말규</v>
      </c>
      <c r="C49" s="120" t="str">
        <f t="shared" si="19"/>
        <v>C</v>
      </c>
      <c r="D49" s="121">
        <f t="shared" si="20"/>
        <v>0.89383037259451259</v>
      </c>
      <c r="E49" s="122">
        <f t="shared" si="21"/>
        <v>6033</v>
      </c>
      <c r="F49" s="123" t="str">
        <f t="shared" si="22"/>
        <v>565</v>
      </c>
      <c r="G49" s="124" t="str">
        <f t="shared" si="23"/>
        <v>71바5805</v>
      </c>
      <c r="H49" s="125">
        <f t="shared" si="24"/>
        <v>3</v>
      </c>
      <c r="I49" s="126">
        <f t="shared" si="25"/>
        <v>775.83699999999999</v>
      </c>
      <c r="J49" s="127">
        <f t="shared" si="26"/>
        <v>3.0818506016337122E-2</v>
      </c>
      <c r="K49" s="127">
        <f t="shared" si="27"/>
        <v>0.42504788515413749</v>
      </c>
      <c r="L49" s="127">
        <f t="shared" si="28"/>
        <v>0.20880674677799591</v>
      </c>
      <c r="M49" s="128">
        <f t="shared" si="29"/>
        <v>5.8070000000000004</v>
      </c>
      <c r="N49" s="129">
        <f t="shared" si="30"/>
        <v>0</v>
      </c>
      <c r="O49" s="129">
        <f t="shared" si="31"/>
        <v>11.471481767433108</v>
      </c>
      <c r="P49" s="224">
        <f t="shared" si="32"/>
        <v>40</v>
      </c>
      <c r="Q49" s="225">
        <f t="shared" si="33"/>
        <v>0</v>
      </c>
      <c r="R49" s="225">
        <f t="shared" si="34"/>
        <v>89</v>
      </c>
      <c r="T49">
        <v>509</v>
      </c>
      <c r="U49">
        <v>6033</v>
      </c>
      <c r="V49" t="s">
        <v>378</v>
      </c>
      <c r="W49">
        <v>775.83699999999999</v>
      </c>
      <c r="X49">
        <v>378.95800000000003</v>
      </c>
      <c r="Y49">
        <v>2.0470000000000002</v>
      </c>
      <c r="Z49">
        <v>5.8070000000000004</v>
      </c>
      <c r="AA49">
        <v>65.165813</v>
      </c>
      <c r="AB49">
        <v>2.0083129999999998</v>
      </c>
      <c r="AC49">
        <v>27.698591</v>
      </c>
      <c r="AD49" s="1">
        <v>162</v>
      </c>
      <c r="AE49">
        <v>0</v>
      </c>
      <c r="AF49">
        <v>89</v>
      </c>
      <c r="AG49">
        <v>65</v>
      </c>
      <c r="AH49">
        <v>11.905583</v>
      </c>
      <c r="AI49">
        <v>15</v>
      </c>
      <c r="AJ49">
        <v>0</v>
      </c>
      <c r="AK49">
        <v>40</v>
      </c>
      <c r="AL49">
        <v>11274</v>
      </c>
      <c r="AM49" t="s">
        <v>379</v>
      </c>
      <c r="AN49" t="s">
        <v>508</v>
      </c>
      <c r="AO49">
        <v>420.46199999999999</v>
      </c>
      <c r="AR49" t="s">
        <v>582</v>
      </c>
      <c r="AS49" t="s">
        <v>120</v>
      </c>
      <c r="AT49" t="s">
        <v>215</v>
      </c>
      <c r="AU49" t="s">
        <v>378</v>
      </c>
      <c r="AV49" t="s">
        <v>205</v>
      </c>
      <c r="AW49">
        <v>3</v>
      </c>
      <c r="BB49">
        <v>0.89383037259451259</v>
      </c>
      <c r="BC49" t="s">
        <v>69</v>
      </c>
      <c r="BF49" t="s">
        <v>582</v>
      </c>
      <c r="BG49" t="s">
        <v>120</v>
      </c>
      <c r="BH49" t="s">
        <v>378</v>
      </c>
      <c r="BI49">
        <v>6033</v>
      </c>
      <c r="BJ49">
        <v>3</v>
      </c>
      <c r="BK49" t="s">
        <v>215</v>
      </c>
      <c r="BL49" t="s">
        <v>212</v>
      </c>
      <c r="BM49">
        <v>0.89383037259451259</v>
      </c>
      <c r="BN49" t="s">
        <v>69</v>
      </c>
      <c r="BO49" t="s">
        <v>181</v>
      </c>
      <c r="BP49">
        <v>775.83699999999999</v>
      </c>
    </row>
    <row r="50" spans="1:68" ht="16.5">
      <c r="A50" s="101" t="str">
        <f t="shared" si="18"/>
        <v>은혜교통</v>
      </c>
      <c r="B50" s="102" t="str">
        <f t="shared" si="1"/>
        <v>이성진</v>
      </c>
      <c r="C50" s="103" t="str">
        <f t="shared" si="19"/>
        <v>B</v>
      </c>
      <c r="D50" s="104">
        <f t="shared" si="20"/>
        <v>0.94681818181818178</v>
      </c>
      <c r="E50" s="105">
        <f t="shared" si="21"/>
        <v>1780</v>
      </c>
      <c r="F50" s="106" t="str">
        <f t="shared" si="22"/>
        <v>522</v>
      </c>
      <c r="G50" s="107" t="str">
        <f t="shared" si="23"/>
        <v>71바5706</v>
      </c>
      <c r="H50" s="108">
        <f t="shared" si="24"/>
        <v>1</v>
      </c>
      <c r="I50" s="109">
        <f t="shared" si="25"/>
        <v>1931.816</v>
      </c>
      <c r="J50" s="110">
        <f t="shared" si="26"/>
        <v>1.0709415449637746E-3</v>
      </c>
      <c r="K50" s="110">
        <f t="shared" si="27"/>
        <v>0.42377163257733325</v>
      </c>
      <c r="L50" s="110">
        <f t="shared" si="28"/>
        <v>0.21689436261010364</v>
      </c>
      <c r="M50" s="111">
        <f t="shared" si="29"/>
        <v>15.38</v>
      </c>
      <c r="N50" s="112">
        <f t="shared" si="30"/>
        <v>0</v>
      </c>
      <c r="O50" s="112">
        <f t="shared" si="31"/>
        <v>28.781208976424256</v>
      </c>
      <c r="P50" s="226">
        <f t="shared" si="32"/>
        <v>66</v>
      </c>
      <c r="Q50" s="227">
        <f t="shared" si="33"/>
        <v>0</v>
      </c>
      <c r="R50" s="227">
        <f t="shared" si="34"/>
        <v>556</v>
      </c>
      <c r="T50">
        <v>509</v>
      </c>
      <c r="U50">
        <v>1780</v>
      </c>
      <c r="V50" t="s">
        <v>314</v>
      </c>
      <c r="W50">
        <v>1931.816</v>
      </c>
      <c r="X50">
        <v>927.45500000000004</v>
      </c>
      <c r="Y50">
        <v>2.0830000000000002</v>
      </c>
      <c r="Z50">
        <v>15.38</v>
      </c>
      <c r="AA50">
        <v>129.674678</v>
      </c>
      <c r="AB50">
        <v>0.138874</v>
      </c>
      <c r="AC50">
        <v>54.952449999999999</v>
      </c>
      <c r="AD50" s="1">
        <v>419</v>
      </c>
      <c r="AE50">
        <v>0</v>
      </c>
      <c r="AF50">
        <v>556</v>
      </c>
      <c r="AG50">
        <v>95</v>
      </c>
      <c r="AH50">
        <v>14.897403000000001</v>
      </c>
      <c r="AI50">
        <v>365.7</v>
      </c>
      <c r="AJ50">
        <v>0</v>
      </c>
      <c r="AK50">
        <v>66</v>
      </c>
      <c r="AL50">
        <v>18987</v>
      </c>
      <c r="AM50" t="s">
        <v>315</v>
      </c>
      <c r="AN50" t="s">
        <v>509</v>
      </c>
      <c r="AO50">
        <v>1931.816</v>
      </c>
      <c r="AR50" t="s">
        <v>582</v>
      </c>
      <c r="AS50" t="s">
        <v>119</v>
      </c>
      <c r="AT50" t="s">
        <v>203</v>
      </c>
      <c r="AU50" t="s">
        <v>314</v>
      </c>
      <c r="AV50" t="s">
        <v>48</v>
      </c>
      <c r="AW50">
        <v>1</v>
      </c>
      <c r="BB50">
        <v>0.94681818181818178</v>
      </c>
      <c r="BC50" t="s">
        <v>68</v>
      </c>
      <c r="BF50" t="s">
        <v>582</v>
      </c>
      <c r="BG50" s="5" t="s">
        <v>119</v>
      </c>
      <c r="BH50" t="s">
        <v>314</v>
      </c>
      <c r="BI50">
        <v>1780</v>
      </c>
      <c r="BJ50">
        <v>1</v>
      </c>
      <c r="BK50" t="s">
        <v>203</v>
      </c>
      <c r="BL50" t="s">
        <v>178</v>
      </c>
      <c r="BM50">
        <v>0.94681818181818178</v>
      </c>
      <c r="BN50" t="s">
        <v>68</v>
      </c>
      <c r="BO50" t="s">
        <v>179</v>
      </c>
      <c r="BP50">
        <v>1931.816</v>
      </c>
    </row>
    <row r="51" spans="1:68" ht="16.5">
      <c r="A51" s="118" t="str">
        <f t="shared" si="18"/>
        <v>은혜교통</v>
      </c>
      <c r="B51" s="119" t="str">
        <f t="shared" si="1"/>
        <v>이승현</v>
      </c>
      <c r="C51" s="120" t="str">
        <f t="shared" si="19"/>
        <v>D</v>
      </c>
      <c r="D51" s="121">
        <f t="shared" si="20"/>
        <v>0.83787569786818117</v>
      </c>
      <c r="E51" s="122">
        <f t="shared" si="21"/>
        <v>8217</v>
      </c>
      <c r="F51" s="123" t="str">
        <f t="shared" si="22"/>
        <v>591</v>
      </c>
      <c r="G51" s="124" t="str">
        <f t="shared" si="23"/>
        <v>72바1869</v>
      </c>
      <c r="H51" s="125">
        <f t="shared" si="24"/>
        <v>4</v>
      </c>
      <c r="I51" s="126">
        <f t="shared" si="25"/>
        <v>634.40899999999999</v>
      </c>
      <c r="J51" s="127">
        <f t="shared" si="26"/>
        <v>3.7263092334350705E-2</v>
      </c>
      <c r="K51" s="127">
        <f t="shared" si="27"/>
        <v>0.36003816365992347</v>
      </c>
      <c r="L51" s="127">
        <f t="shared" si="28"/>
        <v>0.10718637345939291</v>
      </c>
      <c r="M51" s="128">
        <f t="shared" si="29"/>
        <v>12.821</v>
      </c>
      <c r="N51" s="129">
        <f t="shared" si="30"/>
        <v>0.15762701979322488</v>
      </c>
      <c r="O51" s="129">
        <f t="shared" si="31"/>
        <v>35.466079453475601</v>
      </c>
      <c r="P51" s="224">
        <f t="shared" si="32"/>
        <v>5</v>
      </c>
      <c r="Q51" s="225">
        <f t="shared" si="33"/>
        <v>1</v>
      </c>
      <c r="R51" s="225">
        <f t="shared" si="34"/>
        <v>225</v>
      </c>
      <c r="T51">
        <v>509</v>
      </c>
      <c r="U51">
        <v>8217</v>
      </c>
      <c r="V51" t="s">
        <v>510</v>
      </c>
      <c r="W51">
        <v>634.40899999999999</v>
      </c>
      <c r="X51">
        <v>295.18900000000002</v>
      </c>
      <c r="Y51">
        <v>2.149</v>
      </c>
      <c r="Z51">
        <v>12.821</v>
      </c>
      <c r="AA51">
        <v>45.829985999999998</v>
      </c>
      <c r="AB51">
        <v>1.707767</v>
      </c>
      <c r="AC51">
        <v>16.500544000000001</v>
      </c>
      <c r="AD51" s="1">
        <v>68</v>
      </c>
      <c r="AE51">
        <v>1</v>
      </c>
      <c r="AF51">
        <v>225</v>
      </c>
      <c r="AG51">
        <v>98</v>
      </c>
      <c r="AH51">
        <v>13.842661</v>
      </c>
      <c r="AI51">
        <v>601.20000000000005</v>
      </c>
      <c r="AJ51">
        <v>80.5</v>
      </c>
      <c r="AK51">
        <v>5</v>
      </c>
      <c r="AL51">
        <v>1944</v>
      </c>
      <c r="AM51" t="s">
        <v>511</v>
      </c>
      <c r="AN51" t="s">
        <v>512</v>
      </c>
      <c r="AO51">
        <v>299.274</v>
      </c>
      <c r="AR51" t="s">
        <v>582</v>
      </c>
      <c r="AS51" t="s">
        <v>122</v>
      </c>
      <c r="AT51" t="s">
        <v>232</v>
      </c>
      <c r="AU51" t="s">
        <v>510</v>
      </c>
      <c r="AV51" t="s">
        <v>205</v>
      </c>
      <c r="AW51">
        <v>4</v>
      </c>
      <c r="BB51">
        <v>0.83787569786818117</v>
      </c>
      <c r="BC51" t="s">
        <v>67</v>
      </c>
      <c r="BF51" t="s">
        <v>582</v>
      </c>
      <c r="BG51" t="s">
        <v>122</v>
      </c>
      <c r="BH51" t="s">
        <v>510</v>
      </c>
      <c r="BI51">
        <v>8217</v>
      </c>
      <c r="BJ51">
        <v>4</v>
      </c>
      <c r="BK51" t="s">
        <v>232</v>
      </c>
      <c r="BL51" t="s">
        <v>252</v>
      </c>
      <c r="BM51">
        <v>0.83787569786818117</v>
      </c>
      <c r="BN51" t="s">
        <v>67</v>
      </c>
      <c r="BO51" t="s">
        <v>183</v>
      </c>
      <c r="BP51">
        <v>634.40899999999999</v>
      </c>
    </row>
    <row r="52" spans="1:68" ht="16.5">
      <c r="A52" s="101" t="str">
        <f t="shared" si="18"/>
        <v>은혜교통</v>
      </c>
      <c r="B52" s="102" t="str">
        <f t="shared" si="1"/>
        <v>이신원</v>
      </c>
      <c r="C52" s="103" t="str">
        <f t="shared" si="19"/>
        <v>B</v>
      </c>
      <c r="D52" s="104">
        <f t="shared" si="20"/>
        <v>0.92606634359158801</v>
      </c>
      <c r="E52" s="105">
        <f t="shared" si="21"/>
        <v>1061</v>
      </c>
      <c r="F52" s="106" t="str">
        <f t="shared" si="22"/>
        <v>522</v>
      </c>
      <c r="G52" s="107" t="str">
        <f t="shared" si="23"/>
        <v>71바5715</v>
      </c>
      <c r="H52" s="108">
        <f t="shared" si="24"/>
        <v>2</v>
      </c>
      <c r="I52" s="109">
        <f t="shared" si="25"/>
        <v>2093.6309999999999</v>
      </c>
      <c r="J52" s="110">
        <f t="shared" si="26"/>
        <v>6.3697197876995352E-3</v>
      </c>
      <c r="K52" s="110">
        <f t="shared" si="27"/>
        <v>0.37833468098257239</v>
      </c>
      <c r="L52" s="110">
        <f t="shared" si="28"/>
        <v>0.16717368055784426</v>
      </c>
      <c r="M52" s="111">
        <f t="shared" si="29"/>
        <v>8.1110000000000007</v>
      </c>
      <c r="N52" s="112">
        <f t="shared" si="30"/>
        <v>0.14329172619243793</v>
      </c>
      <c r="O52" s="112">
        <f t="shared" si="31"/>
        <v>15.236686885129233</v>
      </c>
      <c r="P52" s="226">
        <f t="shared" si="32"/>
        <v>27</v>
      </c>
      <c r="Q52" s="227">
        <f t="shared" si="33"/>
        <v>3</v>
      </c>
      <c r="R52" s="227">
        <f t="shared" si="34"/>
        <v>319</v>
      </c>
      <c r="T52">
        <v>509</v>
      </c>
      <c r="U52">
        <v>1061</v>
      </c>
      <c r="V52" t="s">
        <v>316</v>
      </c>
      <c r="W52">
        <v>2093.6309999999999</v>
      </c>
      <c r="X52">
        <v>921.63</v>
      </c>
      <c r="Y52">
        <v>2.2719999999999998</v>
      </c>
      <c r="Z52">
        <v>8.1110000000000007</v>
      </c>
      <c r="AA52">
        <v>133.176345</v>
      </c>
      <c r="AB52">
        <v>0.84829600000000005</v>
      </c>
      <c r="AC52">
        <v>50.38523</v>
      </c>
      <c r="AD52" s="1">
        <v>350</v>
      </c>
      <c r="AE52">
        <v>3</v>
      </c>
      <c r="AF52">
        <v>319</v>
      </c>
      <c r="AG52">
        <v>80</v>
      </c>
      <c r="AH52">
        <v>15.720742</v>
      </c>
      <c r="AI52">
        <v>409.4</v>
      </c>
      <c r="AJ52">
        <v>0</v>
      </c>
      <c r="AK52">
        <v>27</v>
      </c>
      <c r="AL52">
        <v>6735</v>
      </c>
      <c r="AM52" t="s">
        <v>317</v>
      </c>
      <c r="AN52" t="s">
        <v>513</v>
      </c>
      <c r="AO52">
        <v>1500.2719999999999</v>
      </c>
      <c r="AR52" t="s">
        <v>582</v>
      </c>
      <c r="AS52" t="s">
        <v>119</v>
      </c>
      <c r="AT52" t="s">
        <v>208</v>
      </c>
      <c r="AU52" t="s">
        <v>316</v>
      </c>
      <c r="AV52" t="s">
        <v>205</v>
      </c>
      <c r="AW52">
        <v>2</v>
      </c>
      <c r="BB52">
        <v>0.92606634359158801</v>
      </c>
      <c r="BC52" t="s">
        <v>68</v>
      </c>
      <c r="BF52" t="s">
        <v>582</v>
      </c>
      <c r="BG52" t="s">
        <v>119</v>
      </c>
      <c r="BH52" t="s">
        <v>316</v>
      </c>
      <c r="BI52">
        <v>1061</v>
      </c>
      <c r="BJ52">
        <v>2</v>
      </c>
      <c r="BK52" t="s">
        <v>208</v>
      </c>
      <c r="BL52" t="s">
        <v>231</v>
      </c>
      <c r="BM52">
        <v>0.92606634359158801</v>
      </c>
      <c r="BN52" t="s">
        <v>68</v>
      </c>
      <c r="BO52" t="s">
        <v>179</v>
      </c>
      <c r="BP52">
        <v>2093.6309999999999</v>
      </c>
    </row>
    <row r="53" spans="1:68" ht="16.5">
      <c r="A53" s="118" t="str">
        <f t="shared" si="18"/>
        <v>은혜교통</v>
      </c>
      <c r="B53" s="119" t="str">
        <f t="shared" si="1"/>
        <v>이정교</v>
      </c>
      <c r="C53" s="120" t="str">
        <f t="shared" si="19"/>
        <v>S</v>
      </c>
      <c r="D53" s="121">
        <f t="shared" si="20"/>
        <v>1.0063387150305665</v>
      </c>
      <c r="E53" s="122">
        <f t="shared" si="21"/>
        <v>3782</v>
      </c>
      <c r="F53" s="123" t="str">
        <f t="shared" si="22"/>
        <v>585</v>
      </c>
      <c r="G53" s="124" t="str">
        <f t="shared" si="23"/>
        <v>71바7251</v>
      </c>
      <c r="H53" s="125">
        <f t="shared" si="24"/>
        <v>3</v>
      </c>
      <c r="I53" s="126">
        <f t="shared" si="25"/>
        <v>1759.2430000000002</v>
      </c>
      <c r="J53" s="127">
        <f t="shared" si="26"/>
        <v>2.4539376935737552E-2</v>
      </c>
      <c r="K53" s="127">
        <f t="shared" si="27"/>
        <v>0.35280290119186125</v>
      </c>
      <c r="L53" s="127">
        <f t="shared" si="28"/>
        <v>0.10231673509572013</v>
      </c>
      <c r="M53" s="128">
        <f t="shared" si="29"/>
        <v>5.0830000000000002</v>
      </c>
      <c r="N53" s="129">
        <f t="shared" si="30"/>
        <v>5.6842630608733416E-2</v>
      </c>
      <c r="O53" s="129">
        <f t="shared" si="31"/>
        <v>1.3073805040008686</v>
      </c>
      <c r="P53" s="224">
        <f t="shared" si="32"/>
        <v>8</v>
      </c>
      <c r="Q53" s="225">
        <f t="shared" si="33"/>
        <v>1</v>
      </c>
      <c r="R53" s="225">
        <f t="shared" si="34"/>
        <v>23</v>
      </c>
      <c r="T53">
        <v>509</v>
      </c>
      <c r="U53">
        <v>3782</v>
      </c>
      <c r="V53" t="s">
        <v>318</v>
      </c>
      <c r="W53">
        <v>1759.2429999999999</v>
      </c>
      <c r="X53">
        <v>557.88</v>
      </c>
      <c r="Y53">
        <v>3.153</v>
      </c>
      <c r="Z53">
        <v>5.0830000000000002</v>
      </c>
      <c r="AA53">
        <v>136.06021899999999</v>
      </c>
      <c r="AB53">
        <v>3.3388330000000002</v>
      </c>
      <c r="AC53">
        <v>48.00244</v>
      </c>
      <c r="AD53" s="1">
        <v>180</v>
      </c>
      <c r="AE53">
        <v>1</v>
      </c>
      <c r="AF53">
        <v>23</v>
      </c>
      <c r="AG53">
        <v>70</v>
      </c>
      <c r="AH53">
        <v>12.929885000000001</v>
      </c>
      <c r="AI53">
        <v>55.6</v>
      </c>
      <c r="AJ53">
        <v>0</v>
      </c>
      <c r="AK53">
        <v>8</v>
      </c>
      <c r="AL53">
        <v>2037</v>
      </c>
      <c r="AM53" t="s">
        <v>319</v>
      </c>
      <c r="AN53" t="s">
        <v>514</v>
      </c>
      <c r="AO53">
        <v>1385.6310000000001</v>
      </c>
      <c r="AR53" t="s">
        <v>582</v>
      </c>
      <c r="AS53" t="s">
        <v>121</v>
      </c>
      <c r="AT53" t="s">
        <v>217</v>
      </c>
      <c r="AU53" t="s">
        <v>318</v>
      </c>
      <c r="AV53" t="s">
        <v>205</v>
      </c>
      <c r="AW53">
        <v>3</v>
      </c>
      <c r="BB53">
        <v>1.0063387150305665</v>
      </c>
      <c r="BC53" t="s">
        <v>71</v>
      </c>
      <c r="BF53" t="s">
        <v>582</v>
      </c>
      <c r="BG53" t="s">
        <v>121</v>
      </c>
      <c r="BH53" t="s">
        <v>318</v>
      </c>
      <c r="BI53">
        <v>3782</v>
      </c>
      <c r="BJ53">
        <v>3</v>
      </c>
      <c r="BK53" t="s">
        <v>217</v>
      </c>
      <c r="BL53" t="s">
        <v>222</v>
      </c>
      <c r="BM53">
        <v>1.0063387150305665</v>
      </c>
      <c r="BN53" t="s">
        <v>71</v>
      </c>
      <c r="BO53" t="s">
        <v>180</v>
      </c>
      <c r="BP53">
        <v>1759.2430000000002</v>
      </c>
    </row>
    <row r="54" spans="1:68" ht="16.5">
      <c r="A54" s="101" t="str">
        <f t="shared" si="18"/>
        <v>은혜교통</v>
      </c>
      <c r="B54" s="102" t="str">
        <f t="shared" si="1"/>
        <v>이찬열</v>
      </c>
      <c r="C54" s="103" t="str">
        <f t="shared" si="19"/>
        <v>S</v>
      </c>
      <c r="D54" s="104">
        <f t="shared" si="20"/>
        <v>1.0887674900735811</v>
      </c>
      <c r="E54" s="105">
        <f t="shared" si="21"/>
        <v>2728</v>
      </c>
      <c r="F54" s="106" t="str">
        <f t="shared" si="22"/>
        <v>591</v>
      </c>
      <c r="G54" s="107" t="str">
        <f t="shared" si="23"/>
        <v>71바5455</v>
      </c>
      <c r="H54" s="108">
        <f t="shared" si="24"/>
        <v>2</v>
      </c>
      <c r="I54" s="109">
        <f t="shared" si="25"/>
        <v>2224.6190000000001</v>
      </c>
      <c r="J54" s="110">
        <f t="shared" si="26"/>
        <v>1.0515292203078506E-2</v>
      </c>
      <c r="K54" s="110">
        <f t="shared" si="27"/>
        <v>0.31404936596057459</v>
      </c>
      <c r="L54" s="110">
        <f t="shared" si="28"/>
        <v>0.32994413874915207</v>
      </c>
      <c r="M54" s="111">
        <f t="shared" si="29"/>
        <v>7.44</v>
      </c>
      <c r="N54" s="112">
        <f t="shared" si="30"/>
        <v>2.38243042966009</v>
      </c>
      <c r="O54" s="112">
        <f t="shared" si="31"/>
        <v>1.7531091840895001</v>
      </c>
      <c r="P54" s="226">
        <f t="shared" si="32"/>
        <v>1</v>
      </c>
      <c r="Q54" s="227">
        <f t="shared" si="33"/>
        <v>53</v>
      </c>
      <c r="R54" s="227">
        <f t="shared" si="34"/>
        <v>39</v>
      </c>
      <c r="T54">
        <v>509</v>
      </c>
      <c r="U54">
        <v>2728</v>
      </c>
      <c r="V54" t="s">
        <v>320</v>
      </c>
      <c r="W54">
        <v>2224.6190000000001</v>
      </c>
      <c r="X54">
        <v>740.77800000000002</v>
      </c>
      <c r="Y54">
        <v>3.0030000000000001</v>
      </c>
      <c r="Z54">
        <v>7.44</v>
      </c>
      <c r="AA54">
        <v>133.239664</v>
      </c>
      <c r="AB54">
        <v>1.401054</v>
      </c>
      <c r="AC54">
        <v>41.843831999999999</v>
      </c>
      <c r="AD54" s="1">
        <v>734</v>
      </c>
      <c r="AE54">
        <v>53</v>
      </c>
      <c r="AF54">
        <v>39</v>
      </c>
      <c r="AG54">
        <v>74</v>
      </c>
      <c r="AH54">
        <v>16.696372</v>
      </c>
      <c r="AI54">
        <v>43.7</v>
      </c>
      <c r="AJ54">
        <v>0</v>
      </c>
      <c r="AK54">
        <v>1</v>
      </c>
      <c r="AL54">
        <v>1133</v>
      </c>
      <c r="AM54" t="s">
        <v>321</v>
      </c>
      <c r="AN54" t="s">
        <v>515</v>
      </c>
      <c r="AO54">
        <v>2095.6770000000001</v>
      </c>
      <c r="AR54" t="s">
        <v>582</v>
      </c>
      <c r="AS54" t="s">
        <v>122</v>
      </c>
      <c r="AT54" t="s">
        <v>228</v>
      </c>
      <c r="AU54" t="s">
        <v>320</v>
      </c>
      <c r="AV54" t="s">
        <v>48</v>
      </c>
      <c r="AW54">
        <v>2</v>
      </c>
      <c r="BB54">
        <v>1.0887674900735811</v>
      </c>
      <c r="BC54" t="s">
        <v>71</v>
      </c>
      <c r="BF54" t="s">
        <v>582</v>
      </c>
      <c r="BG54" t="s">
        <v>122</v>
      </c>
      <c r="BH54" t="s">
        <v>320</v>
      </c>
      <c r="BI54">
        <v>2728</v>
      </c>
      <c r="BJ54">
        <v>2</v>
      </c>
      <c r="BK54" t="s">
        <v>228</v>
      </c>
      <c r="BL54" t="s">
        <v>257</v>
      </c>
      <c r="BM54">
        <v>1.0887674900735811</v>
      </c>
      <c r="BN54" t="s">
        <v>71</v>
      </c>
      <c r="BO54" t="s">
        <v>180</v>
      </c>
      <c r="BP54">
        <v>2224.6190000000001</v>
      </c>
    </row>
    <row r="55" spans="1:68" ht="16.5">
      <c r="A55" s="118" t="str">
        <f t="shared" si="18"/>
        <v>은혜교통</v>
      </c>
      <c r="B55" s="119" t="str">
        <f t="shared" si="1"/>
        <v>이흥우</v>
      </c>
      <c r="C55" s="120" t="str">
        <f t="shared" si="19"/>
        <v>S</v>
      </c>
      <c r="D55" s="121">
        <f t="shared" si="20"/>
        <v>1.0568181818181819</v>
      </c>
      <c r="E55" s="122">
        <f t="shared" si="21"/>
        <v>5625</v>
      </c>
      <c r="F55" s="123" t="str">
        <f t="shared" si="22"/>
        <v>예비</v>
      </c>
      <c r="G55" s="124" t="str">
        <f t="shared" si="23"/>
        <v>71바5707</v>
      </c>
      <c r="H55" s="125">
        <f t="shared" si="24"/>
        <v>1</v>
      </c>
      <c r="I55" s="126">
        <f t="shared" si="25"/>
        <v>1101.75</v>
      </c>
      <c r="J55" s="127">
        <f t="shared" si="26"/>
        <v>4.5777562211624503E-2</v>
      </c>
      <c r="K55" s="127">
        <f t="shared" si="27"/>
        <v>0.3633067771870474</v>
      </c>
      <c r="L55" s="127">
        <f t="shared" si="28"/>
        <v>0.22146584978443384</v>
      </c>
      <c r="M55" s="128">
        <f t="shared" si="29"/>
        <v>11.708</v>
      </c>
      <c r="N55" s="129">
        <f t="shared" si="30"/>
        <v>1.1799410029498525</v>
      </c>
      <c r="O55" s="129">
        <f t="shared" si="31"/>
        <v>19.514408894939869</v>
      </c>
      <c r="P55" s="224">
        <f t="shared" si="32"/>
        <v>11</v>
      </c>
      <c r="Q55" s="225">
        <f t="shared" si="33"/>
        <v>13</v>
      </c>
      <c r="R55" s="225">
        <f t="shared" si="34"/>
        <v>215</v>
      </c>
      <c r="T55">
        <v>509</v>
      </c>
      <c r="U55">
        <v>5625</v>
      </c>
      <c r="V55" t="s">
        <v>322</v>
      </c>
      <c r="W55">
        <v>1101.75</v>
      </c>
      <c r="X55">
        <v>473.78199999999998</v>
      </c>
      <c r="Y55">
        <v>2.3250000000000002</v>
      </c>
      <c r="Z55">
        <v>11.708</v>
      </c>
      <c r="AA55">
        <v>83.579396000000003</v>
      </c>
      <c r="AB55">
        <v>3.8260610000000002</v>
      </c>
      <c r="AC55">
        <v>30.364961000000001</v>
      </c>
      <c r="AD55" s="1">
        <v>244</v>
      </c>
      <c r="AE55">
        <v>13</v>
      </c>
      <c r="AF55">
        <v>215</v>
      </c>
      <c r="AG55">
        <v>76</v>
      </c>
      <c r="AH55">
        <v>13.182076</v>
      </c>
      <c r="AI55">
        <v>45.1</v>
      </c>
      <c r="AJ55">
        <v>0</v>
      </c>
      <c r="AK55">
        <v>11</v>
      </c>
      <c r="AL55">
        <v>6053</v>
      </c>
      <c r="AM55" t="s">
        <v>323</v>
      </c>
      <c r="AN55" t="s">
        <v>516</v>
      </c>
      <c r="AO55">
        <v>1101.75</v>
      </c>
      <c r="AR55" t="s">
        <v>582</v>
      </c>
      <c r="AS55" t="s">
        <v>91</v>
      </c>
      <c r="AT55" t="s">
        <v>256</v>
      </c>
      <c r="AU55" t="s">
        <v>322</v>
      </c>
      <c r="AV55" t="s">
        <v>48</v>
      </c>
      <c r="AW55">
        <v>1</v>
      </c>
      <c r="BB55">
        <v>1.0568181818181819</v>
      </c>
      <c r="BC55" t="s">
        <v>71</v>
      </c>
      <c r="BF55" t="s">
        <v>582</v>
      </c>
      <c r="BG55" t="s">
        <v>91</v>
      </c>
      <c r="BH55" t="s">
        <v>322</v>
      </c>
      <c r="BI55">
        <v>5625</v>
      </c>
      <c r="BJ55">
        <v>1</v>
      </c>
      <c r="BK55" t="s">
        <v>256</v>
      </c>
      <c r="BL55" t="s">
        <v>178</v>
      </c>
      <c r="BM55">
        <v>1.0568181818181819</v>
      </c>
      <c r="BN55" t="s">
        <v>71</v>
      </c>
      <c r="BO55" t="s">
        <v>180</v>
      </c>
      <c r="BP55">
        <v>1101.75</v>
      </c>
    </row>
    <row r="56" spans="1:68" ht="16.5">
      <c r="A56" s="101" t="str">
        <f t="shared" si="18"/>
        <v>은혜교통</v>
      </c>
      <c r="B56" s="102" t="str">
        <f t="shared" si="1"/>
        <v>임상은</v>
      </c>
      <c r="C56" s="103" t="str">
        <f t="shared" si="19"/>
        <v>C</v>
      </c>
      <c r="D56" s="104">
        <f t="shared" si="20"/>
        <v>0.87678571428571439</v>
      </c>
      <c r="E56" s="105">
        <f t="shared" si="21"/>
        <v>9700</v>
      </c>
      <c r="F56" s="106" t="str">
        <f t="shared" si="22"/>
        <v>592</v>
      </c>
      <c r="G56" s="107" t="str">
        <f t="shared" si="23"/>
        <v>71바5351</v>
      </c>
      <c r="H56" s="108">
        <f t="shared" si="24"/>
        <v>1</v>
      </c>
      <c r="I56" s="109">
        <f t="shared" si="25"/>
        <v>3331.8139999999999</v>
      </c>
      <c r="J56" s="110">
        <f t="shared" si="26"/>
        <v>1.7038986300105839E-2</v>
      </c>
      <c r="K56" s="110">
        <f t="shared" si="27"/>
        <v>0.42365728463063734</v>
      </c>
      <c r="L56" s="110">
        <f t="shared" si="28"/>
        <v>0.1776809869938718</v>
      </c>
      <c r="M56" s="111">
        <f t="shared" si="29"/>
        <v>12.398999999999999</v>
      </c>
      <c r="N56" s="112">
        <f t="shared" si="30"/>
        <v>2.9413406630742291</v>
      </c>
      <c r="O56" s="112">
        <f t="shared" si="31"/>
        <v>22.30016441494033</v>
      </c>
      <c r="P56" s="226">
        <f t="shared" si="32"/>
        <v>206</v>
      </c>
      <c r="Q56" s="227">
        <f t="shared" si="33"/>
        <v>98</v>
      </c>
      <c r="R56" s="227">
        <f t="shared" si="34"/>
        <v>743</v>
      </c>
      <c r="T56">
        <v>509</v>
      </c>
      <c r="U56">
        <v>9700</v>
      </c>
      <c r="V56" t="s">
        <v>324</v>
      </c>
      <c r="W56">
        <v>3331.8139999999999</v>
      </c>
      <c r="X56">
        <v>1357.356</v>
      </c>
      <c r="Y56">
        <v>2.4550000000000001</v>
      </c>
      <c r="Z56">
        <v>12.398999999999999</v>
      </c>
      <c r="AA56">
        <v>255.261899</v>
      </c>
      <c r="AB56">
        <v>4.3494039999999998</v>
      </c>
      <c r="AC56">
        <v>108.143563</v>
      </c>
      <c r="AD56" s="1">
        <v>592</v>
      </c>
      <c r="AE56">
        <v>98</v>
      </c>
      <c r="AF56">
        <v>743</v>
      </c>
      <c r="AG56">
        <v>85</v>
      </c>
      <c r="AH56">
        <v>13.052531</v>
      </c>
      <c r="AI56">
        <v>619.1</v>
      </c>
      <c r="AJ56">
        <v>0</v>
      </c>
      <c r="AK56">
        <v>206</v>
      </c>
      <c r="AL56">
        <v>72716</v>
      </c>
      <c r="AM56" t="s">
        <v>325</v>
      </c>
      <c r="AN56" t="s">
        <v>517</v>
      </c>
      <c r="AO56">
        <v>3331.8139999999999</v>
      </c>
      <c r="AR56" t="s">
        <v>582</v>
      </c>
      <c r="AS56" t="s">
        <v>123</v>
      </c>
      <c r="AT56" t="s">
        <v>234</v>
      </c>
      <c r="AU56" t="s">
        <v>324</v>
      </c>
      <c r="AV56" t="s">
        <v>48</v>
      </c>
      <c r="AW56">
        <v>1</v>
      </c>
      <c r="BB56">
        <v>0.87678571428571439</v>
      </c>
      <c r="BC56" t="s">
        <v>69</v>
      </c>
      <c r="BF56" t="s">
        <v>582</v>
      </c>
      <c r="BG56" s="5" t="s">
        <v>123</v>
      </c>
      <c r="BH56" t="s">
        <v>324</v>
      </c>
      <c r="BI56">
        <v>9700</v>
      </c>
      <c r="BJ56">
        <v>1</v>
      </c>
      <c r="BK56" t="s">
        <v>234</v>
      </c>
      <c r="BL56" t="s">
        <v>178</v>
      </c>
      <c r="BM56">
        <v>0.87678571428571439</v>
      </c>
      <c r="BN56" t="s">
        <v>69</v>
      </c>
      <c r="BO56" t="s">
        <v>181</v>
      </c>
      <c r="BP56">
        <v>3331.8139999999999</v>
      </c>
    </row>
    <row r="57" spans="1:68" ht="16.5">
      <c r="A57" s="118" t="str">
        <f t="shared" si="18"/>
        <v>은혜교통</v>
      </c>
      <c r="B57" s="119" t="str">
        <f t="shared" si="1"/>
        <v>임준성</v>
      </c>
      <c r="C57" s="120" t="str">
        <f t="shared" si="19"/>
        <v>B</v>
      </c>
      <c r="D57" s="121">
        <f t="shared" si="20"/>
        <v>0.9015384615384614</v>
      </c>
      <c r="E57" s="122">
        <f t="shared" si="21"/>
        <v>9597</v>
      </c>
      <c r="F57" s="123" t="str">
        <f t="shared" si="22"/>
        <v>585</v>
      </c>
      <c r="G57" s="124" t="str">
        <f t="shared" si="23"/>
        <v>71바7257</v>
      </c>
      <c r="H57" s="125">
        <f t="shared" si="24"/>
        <v>1</v>
      </c>
      <c r="I57" s="126">
        <f t="shared" si="25"/>
        <v>1949.8689999999999</v>
      </c>
      <c r="J57" s="127">
        <f t="shared" si="26"/>
        <v>2.8828766103892858E-2</v>
      </c>
      <c r="K57" s="127">
        <f t="shared" si="27"/>
        <v>0.36996208530549746</v>
      </c>
      <c r="L57" s="127">
        <f t="shared" si="28"/>
        <v>0.23796470429551936</v>
      </c>
      <c r="M57" s="128">
        <f t="shared" si="29"/>
        <v>10.497999999999999</v>
      </c>
      <c r="N57" s="129">
        <f t="shared" si="30"/>
        <v>0</v>
      </c>
      <c r="O57" s="129">
        <f t="shared" si="31"/>
        <v>2.7694168172323375</v>
      </c>
      <c r="P57" s="224">
        <f t="shared" si="32"/>
        <v>10</v>
      </c>
      <c r="Q57" s="225">
        <f t="shared" si="33"/>
        <v>0</v>
      </c>
      <c r="R57" s="225">
        <f t="shared" si="34"/>
        <v>54</v>
      </c>
      <c r="T57">
        <v>509</v>
      </c>
      <c r="U57">
        <v>9597</v>
      </c>
      <c r="V57" t="s">
        <v>326</v>
      </c>
      <c r="W57">
        <v>1949.8689999999999</v>
      </c>
      <c r="X57">
        <v>831.904</v>
      </c>
      <c r="Y57">
        <v>2.3439999999999999</v>
      </c>
      <c r="Z57">
        <v>10.497999999999999</v>
      </c>
      <c r="AA57">
        <v>151.84271100000001</v>
      </c>
      <c r="AB57">
        <v>4.3774379999999997</v>
      </c>
      <c r="AC57">
        <v>56.176045999999999</v>
      </c>
      <c r="AD57" s="1">
        <v>464</v>
      </c>
      <c r="AE57">
        <v>0</v>
      </c>
      <c r="AF57">
        <v>54</v>
      </c>
      <c r="AG57">
        <v>74</v>
      </c>
      <c r="AH57">
        <v>12.841373000000001</v>
      </c>
      <c r="AI57">
        <v>56</v>
      </c>
      <c r="AJ57">
        <v>0</v>
      </c>
      <c r="AK57">
        <v>10</v>
      </c>
      <c r="AL57">
        <v>1153</v>
      </c>
      <c r="AM57" t="s">
        <v>327</v>
      </c>
      <c r="AN57" t="s">
        <v>518</v>
      </c>
      <c r="AO57">
        <v>1949.8689999999999</v>
      </c>
      <c r="AR57" t="s">
        <v>582</v>
      </c>
      <c r="AS57" t="s">
        <v>121</v>
      </c>
      <c r="AT57" t="s">
        <v>223</v>
      </c>
      <c r="AU57" t="s">
        <v>326</v>
      </c>
      <c r="AV57" t="s">
        <v>48</v>
      </c>
      <c r="AW57">
        <v>1</v>
      </c>
      <c r="BB57">
        <v>0.9015384615384614</v>
      </c>
      <c r="BC57" t="s">
        <v>68</v>
      </c>
      <c r="BF57" t="s">
        <v>582</v>
      </c>
      <c r="BG57" t="s">
        <v>121</v>
      </c>
      <c r="BH57" t="s">
        <v>326</v>
      </c>
      <c r="BI57">
        <v>9597</v>
      </c>
      <c r="BJ57">
        <v>1</v>
      </c>
      <c r="BK57" t="s">
        <v>223</v>
      </c>
      <c r="BL57" t="s">
        <v>178</v>
      </c>
      <c r="BM57">
        <v>0.9015384615384614</v>
      </c>
      <c r="BN57" t="s">
        <v>68</v>
      </c>
      <c r="BO57" t="s">
        <v>179</v>
      </c>
      <c r="BP57">
        <v>1949.8689999999999</v>
      </c>
    </row>
    <row r="58" spans="1:68" ht="16.5">
      <c r="A58" s="101" t="str">
        <f t="shared" si="18"/>
        <v>은혜교통</v>
      </c>
      <c r="B58" s="102" t="str">
        <f t="shared" si="1"/>
        <v>장길용</v>
      </c>
      <c r="C58" s="103" t="str">
        <f t="shared" si="19"/>
        <v>F</v>
      </c>
      <c r="D58" s="104">
        <f t="shared" si="20"/>
        <v>0.76208333333333333</v>
      </c>
      <c r="E58" s="105">
        <f t="shared" si="21"/>
        <v>9033</v>
      </c>
      <c r="F58" s="106" t="str">
        <f t="shared" si="22"/>
        <v>522</v>
      </c>
      <c r="G58" s="107" t="str">
        <f t="shared" si="23"/>
        <v>71바5708</v>
      </c>
      <c r="H58" s="108">
        <f t="shared" si="24"/>
        <v>1</v>
      </c>
      <c r="I58" s="109">
        <f t="shared" si="25"/>
        <v>2437.0219999999999</v>
      </c>
      <c r="J58" s="110">
        <f t="shared" si="26"/>
        <v>1.1095951008133115E-2</v>
      </c>
      <c r="K58" s="110">
        <f t="shared" si="27"/>
        <v>0.4787402914112675</v>
      </c>
      <c r="L58" s="110">
        <f t="shared" si="28"/>
        <v>0.31103535380476666</v>
      </c>
      <c r="M58" s="111">
        <f t="shared" si="29"/>
        <v>14.939</v>
      </c>
      <c r="N58" s="112">
        <f t="shared" si="30"/>
        <v>8.2067375674080914E-2</v>
      </c>
      <c r="O58" s="112">
        <f t="shared" si="31"/>
        <v>25.646054898150282</v>
      </c>
      <c r="P58" s="226">
        <f t="shared" si="32"/>
        <v>194</v>
      </c>
      <c r="Q58" s="227">
        <f t="shared" si="33"/>
        <v>2</v>
      </c>
      <c r="R58" s="227">
        <f t="shared" si="34"/>
        <v>625</v>
      </c>
      <c r="T58">
        <v>509</v>
      </c>
      <c r="U58">
        <v>9033</v>
      </c>
      <c r="V58" t="s">
        <v>328</v>
      </c>
      <c r="W58">
        <v>2437.0219999999999</v>
      </c>
      <c r="X58">
        <v>1332.501</v>
      </c>
      <c r="Y58">
        <v>1.829</v>
      </c>
      <c r="Z58">
        <v>14.939</v>
      </c>
      <c r="AA58">
        <v>189.33248699999999</v>
      </c>
      <c r="AB58">
        <v>2.1008239999999998</v>
      </c>
      <c r="AC58">
        <v>90.641090000000005</v>
      </c>
      <c r="AD58" s="1">
        <v>758</v>
      </c>
      <c r="AE58">
        <v>2</v>
      </c>
      <c r="AF58">
        <v>625</v>
      </c>
      <c r="AG58">
        <v>94</v>
      </c>
      <c r="AH58">
        <v>12.871651999999999</v>
      </c>
      <c r="AI58">
        <v>5525.3</v>
      </c>
      <c r="AJ58">
        <v>340.2</v>
      </c>
      <c r="AK58">
        <v>194</v>
      </c>
      <c r="AL58">
        <v>80433</v>
      </c>
      <c r="AM58" t="s">
        <v>329</v>
      </c>
      <c r="AN58" t="s">
        <v>519</v>
      </c>
      <c r="AO58">
        <v>2437.0219999999999</v>
      </c>
      <c r="AR58" t="s">
        <v>582</v>
      </c>
      <c r="AS58" t="s">
        <v>119</v>
      </c>
      <c r="AT58" t="s">
        <v>204</v>
      </c>
      <c r="AU58" t="s">
        <v>328</v>
      </c>
      <c r="AV58" t="s">
        <v>48</v>
      </c>
      <c r="AW58">
        <v>1</v>
      </c>
      <c r="BB58">
        <v>0.76208333333333333</v>
      </c>
      <c r="BC58" t="s">
        <v>70</v>
      </c>
      <c r="BF58" t="s">
        <v>582</v>
      </c>
      <c r="BG58" t="s">
        <v>119</v>
      </c>
      <c r="BH58" t="s">
        <v>328</v>
      </c>
      <c r="BI58">
        <v>9033</v>
      </c>
      <c r="BJ58">
        <v>1</v>
      </c>
      <c r="BK58" t="s">
        <v>204</v>
      </c>
      <c r="BL58" t="s">
        <v>178</v>
      </c>
      <c r="BM58">
        <v>0.76208333333333333</v>
      </c>
      <c r="BN58" t="s">
        <v>70</v>
      </c>
      <c r="BO58" t="s">
        <v>196</v>
      </c>
      <c r="BP58">
        <v>2437.0219999999999</v>
      </c>
    </row>
    <row r="59" spans="1:68" ht="16.5">
      <c r="A59" s="118" t="str">
        <f t="shared" si="18"/>
        <v>은혜교통</v>
      </c>
      <c r="B59" s="119" t="str">
        <f t="shared" si="1"/>
        <v>장정상</v>
      </c>
      <c r="C59" s="120" t="str">
        <f t="shared" si="19"/>
        <v>D</v>
      </c>
      <c r="D59" s="121">
        <f t="shared" si="20"/>
        <v>0.83305594203933142</v>
      </c>
      <c r="E59" s="122">
        <f t="shared" si="21"/>
        <v>8699</v>
      </c>
      <c r="F59" s="123" t="str">
        <f t="shared" si="22"/>
        <v>591</v>
      </c>
      <c r="G59" s="124" t="str">
        <f t="shared" si="23"/>
        <v>71바5455</v>
      </c>
      <c r="H59" s="125">
        <f t="shared" si="24"/>
        <v>2</v>
      </c>
      <c r="I59" s="126">
        <f t="shared" si="25"/>
        <v>2706.2919999999999</v>
      </c>
      <c r="J59" s="127">
        <f t="shared" si="26"/>
        <v>1.5832319042994709E-2</v>
      </c>
      <c r="K59" s="127">
        <f t="shared" si="27"/>
        <v>0.40420270921345319</v>
      </c>
      <c r="L59" s="127">
        <f t="shared" si="28"/>
        <v>0.239442011431139</v>
      </c>
      <c r="M59" s="128">
        <f t="shared" si="29"/>
        <v>13.163</v>
      </c>
      <c r="N59" s="129">
        <f t="shared" si="30"/>
        <v>3.2886325644091623</v>
      </c>
      <c r="O59" s="129">
        <f t="shared" si="31"/>
        <v>45.449641058688421</v>
      </c>
      <c r="P59" s="224">
        <f t="shared" si="32"/>
        <v>89</v>
      </c>
      <c r="Q59" s="225">
        <f t="shared" si="33"/>
        <v>89</v>
      </c>
      <c r="R59" s="225">
        <f t="shared" si="34"/>
        <v>1230</v>
      </c>
      <c r="T59">
        <v>509</v>
      </c>
      <c r="U59">
        <v>8699</v>
      </c>
      <c r="V59" t="s">
        <v>330</v>
      </c>
      <c r="W59">
        <v>2706.2919999999999</v>
      </c>
      <c r="X59">
        <v>1182.57</v>
      </c>
      <c r="Y59">
        <v>2.2879999999999998</v>
      </c>
      <c r="Z59">
        <v>13.163</v>
      </c>
      <c r="AA59">
        <v>177.533815</v>
      </c>
      <c r="AB59">
        <v>2.810772</v>
      </c>
      <c r="AC59">
        <v>71.759648999999996</v>
      </c>
      <c r="AD59" s="1">
        <v>648</v>
      </c>
      <c r="AE59">
        <v>89</v>
      </c>
      <c r="AF59">
        <v>1230</v>
      </c>
      <c r="AG59">
        <v>93</v>
      </c>
      <c r="AH59">
        <v>15.243811000000001</v>
      </c>
      <c r="AI59">
        <v>2385.1999999999998</v>
      </c>
      <c r="AJ59">
        <v>70.7</v>
      </c>
      <c r="AK59">
        <v>89</v>
      </c>
      <c r="AL59">
        <v>38883</v>
      </c>
      <c r="AM59" t="s">
        <v>331</v>
      </c>
      <c r="AN59" t="s">
        <v>520</v>
      </c>
      <c r="AO59">
        <v>2510.3589999999999</v>
      </c>
      <c r="AR59" t="s">
        <v>582</v>
      </c>
      <c r="AS59" t="s">
        <v>122</v>
      </c>
      <c r="AT59" t="s">
        <v>228</v>
      </c>
      <c r="AU59" t="s">
        <v>330</v>
      </c>
      <c r="AV59" t="s">
        <v>48</v>
      </c>
      <c r="AW59">
        <v>2</v>
      </c>
      <c r="BB59">
        <v>0.83305594203933142</v>
      </c>
      <c r="BC59" t="s">
        <v>67</v>
      </c>
      <c r="BF59" t="s">
        <v>582</v>
      </c>
      <c r="BG59" t="s">
        <v>122</v>
      </c>
      <c r="BH59" t="s">
        <v>330</v>
      </c>
      <c r="BI59">
        <v>8699</v>
      </c>
      <c r="BJ59">
        <v>2</v>
      </c>
      <c r="BK59" t="s">
        <v>228</v>
      </c>
      <c r="BL59" t="s">
        <v>257</v>
      </c>
      <c r="BM59">
        <v>0.83305594203933142</v>
      </c>
      <c r="BN59" t="s">
        <v>67</v>
      </c>
      <c r="BO59" t="s">
        <v>183</v>
      </c>
      <c r="BP59">
        <v>2706.2919999999999</v>
      </c>
    </row>
    <row r="60" spans="1:68" ht="16.5">
      <c r="A60" s="101" t="str">
        <f t="shared" si="18"/>
        <v>은혜교통</v>
      </c>
      <c r="B60" s="102" t="str">
        <f t="shared" si="1"/>
        <v>전명수</v>
      </c>
      <c r="C60" s="103" t="str">
        <f t="shared" si="19"/>
        <v>A</v>
      </c>
      <c r="D60" s="104">
        <f t="shared" si="20"/>
        <v>0.98130434782608711</v>
      </c>
      <c r="E60" s="105">
        <f t="shared" si="21"/>
        <v>7849</v>
      </c>
      <c r="F60" s="106" t="str">
        <f t="shared" si="22"/>
        <v>565</v>
      </c>
      <c r="G60" s="107" t="str">
        <f t="shared" si="23"/>
        <v>71바5805</v>
      </c>
      <c r="H60" s="108">
        <f t="shared" si="24"/>
        <v>1</v>
      </c>
      <c r="I60" s="109">
        <f t="shared" si="25"/>
        <v>1470.16</v>
      </c>
      <c r="J60" s="110">
        <f t="shared" si="26"/>
        <v>1.7793391314474102E-2</v>
      </c>
      <c r="K60" s="110">
        <f t="shared" si="27"/>
        <v>0.37915677400878717</v>
      </c>
      <c r="L60" s="110">
        <f t="shared" si="28"/>
        <v>0.26527724873483155</v>
      </c>
      <c r="M60" s="111">
        <f t="shared" si="29"/>
        <v>4.8609999999999998</v>
      </c>
      <c r="N60" s="112">
        <f t="shared" si="30"/>
        <v>6.8019807367905527E-2</v>
      </c>
      <c r="O60" s="112">
        <f t="shared" si="31"/>
        <v>2.1766338357729769</v>
      </c>
      <c r="P60" s="226">
        <f t="shared" si="32"/>
        <v>18</v>
      </c>
      <c r="Q60" s="227">
        <f t="shared" si="33"/>
        <v>1</v>
      </c>
      <c r="R60" s="227">
        <f t="shared" si="34"/>
        <v>32</v>
      </c>
      <c r="T60">
        <v>509</v>
      </c>
      <c r="U60">
        <v>7849</v>
      </c>
      <c r="V60" t="s">
        <v>332</v>
      </c>
      <c r="W60">
        <v>1470.16</v>
      </c>
      <c r="X60">
        <v>651.34</v>
      </c>
      <c r="Y60">
        <v>2.2570000000000001</v>
      </c>
      <c r="Z60">
        <v>4.8609999999999998</v>
      </c>
      <c r="AA60">
        <v>114.725235</v>
      </c>
      <c r="AB60">
        <v>2.0413510000000001</v>
      </c>
      <c r="AC60">
        <v>43.498849999999997</v>
      </c>
      <c r="AD60" s="1">
        <v>390</v>
      </c>
      <c r="AE60">
        <v>1</v>
      </c>
      <c r="AF60">
        <v>32</v>
      </c>
      <c r="AG60">
        <v>75</v>
      </c>
      <c r="AH60">
        <v>12.814617</v>
      </c>
      <c r="AI60">
        <v>52.9</v>
      </c>
      <c r="AJ60">
        <v>0</v>
      </c>
      <c r="AK60">
        <v>18</v>
      </c>
      <c r="AL60">
        <v>4773</v>
      </c>
      <c r="AM60" t="s">
        <v>333</v>
      </c>
      <c r="AN60" t="s">
        <v>521</v>
      </c>
      <c r="AO60">
        <v>1470.16</v>
      </c>
      <c r="AR60" t="s">
        <v>582</v>
      </c>
      <c r="AS60" t="s">
        <v>120</v>
      </c>
      <c r="AT60" t="s">
        <v>215</v>
      </c>
      <c r="AU60" t="s">
        <v>332</v>
      </c>
      <c r="AV60" t="s">
        <v>205</v>
      </c>
      <c r="AW60">
        <v>1</v>
      </c>
      <c r="BB60">
        <v>0.98130434782608711</v>
      </c>
      <c r="BC60" t="s">
        <v>66</v>
      </c>
      <c r="BF60" t="s">
        <v>582</v>
      </c>
      <c r="BG60" t="s">
        <v>120</v>
      </c>
      <c r="BH60" t="s">
        <v>332</v>
      </c>
      <c r="BI60">
        <v>7849</v>
      </c>
      <c r="BJ60">
        <v>1</v>
      </c>
      <c r="BK60" t="s">
        <v>215</v>
      </c>
      <c r="BL60" t="s">
        <v>178</v>
      </c>
      <c r="BM60">
        <v>0.98130434782608711</v>
      </c>
      <c r="BN60" t="s">
        <v>66</v>
      </c>
      <c r="BO60" t="s">
        <v>182</v>
      </c>
      <c r="BP60">
        <v>1470.16</v>
      </c>
    </row>
    <row r="61" spans="1:68" ht="16.5">
      <c r="A61" s="118" t="str">
        <f t="shared" si="18"/>
        <v>은혜교통</v>
      </c>
      <c r="B61" s="119" t="str">
        <f t="shared" si="1"/>
        <v>전문권</v>
      </c>
      <c r="C61" s="120" t="str">
        <f t="shared" si="19"/>
        <v>B</v>
      </c>
      <c r="D61" s="121">
        <f t="shared" si="20"/>
        <v>0.9192307692307693</v>
      </c>
      <c r="E61" s="122">
        <f t="shared" si="21"/>
        <v>5945</v>
      </c>
      <c r="F61" s="123" t="str">
        <f t="shared" si="22"/>
        <v>585</v>
      </c>
      <c r="G61" s="124" t="str">
        <f t="shared" si="23"/>
        <v>71바7258</v>
      </c>
      <c r="H61" s="125">
        <f t="shared" si="24"/>
        <v>1</v>
      </c>
      <c r="I61" s="126">
        <f t="shared" si="25"/>
        <v>2086.0889999999999</v>
      </c>
      <c r="J61" s="127">
        <f t="shared" si="26"/>
        <v>3.4030730765341743E-2</v>
      </c>
      <c r="K61" s="127">
        <f t="shared" si="27"/>
        <v>0.33793755637698286</v>
      </c>
      <c r="L61" s="127">
        <f t="shared" si="28"/>
        <v>0.139016120596964</v>
      </c>
      <c r="M61" s="128">
        <f t="shared" si="29"/>
        <v>10.275</v>
      </c>
      <c r="N61" s="129">
        <f t="shared" si="30"/>
        <v>0</v>
      </c>
      <c r="O61" s="129">
        <f t="shared" si="31"/>
        <v>8.1492208625806484</v>
      </c>
      <c r="P61" s="224">
        <f t="shared" si="32"/>
        <v>4</v>
      </c>
      <c r="Q61" s="225">
        <f t="shared" si="33"/>
        <v>0</v>
      </c>
      <c r="R61" s="225">
        <f t="shared" si="34"/>
        <v>170</v>
      </c>
      <c r="T61">
        <v>509</v>
      </c>
      <c r="U61">
        <v>5945</v>
      </c>
      <c r="V61" t="s">
        <v>334</v>
      </c>
      <c r="W61">
        <v>2086.0889999999999</v>
      </c>
      <c r="X61">
        <v>872.78700000000003</v>
      </c>
      <c r="Y61">
        <v>2.39</v>
      </c>
      <c r="Z61">
        <v>10.275</v>
      </c>
      <c r="AA61">
        <v>154.45798199999999</v>
      </c>
      <c r="AB61">
        <v>5.2563180000000003</v>
      </c>
      <c r="AC61">
        <v>52.197153</v>
      </c>
      <c r="AD61" s="1">
        <v>290</v>
      </c>
      <c r="AE61">
        <v>0</v>
      </c>
      <c r="AF61">
        <v>170</v>
      </c>
      <c r="AG61">
        <v>103</v>
      </c>
      <c r="AH61">
        <v>13.505867</v>
      </c>
      <c r="AI61">
        <v>726.7</v>
      </c>
      <c r="AJ61">
        <v>207.5</v>
      </c>
      <c r="AK61">
        <v>4</v>
      </c>
      <c r="AL61">
        <v>522</v>
      </c>
      <c r="AM61" t="s">
        <v>335</v>
      </c>
      <c r="AN61" t="s">
        <v>522</v>
      </c>
      <c r="AO61">
        <v>2086.0889999999999</v>
      </c>
      <c r="AR61" t="s">
        <v>582</v>
      </c>
      <c r="AS61" t="s">
        <v>121</v>
      </c>
      <c r="AT61" t="s">
        <v>224</v>
      </c>
      <c r="AU61" t="s">
        <v>334</v>
      </c>
      <c r="AV61" t="s">
        <v>48</v>
      </c>
      <c r="AW61">
        <v>1</v>
      </c>
      <c r="BB61">
        <v>0.9192307692307693</v>
      </c>
      <c r="BC61" t="s">
        <v>68</v>
      </c>
      <c r="BF61" t="s">
        <v>582</v>
      </c>
      <c r="BG61" s="5" t="s">
        <v>121</v>
      </c>
      <c r="BH61" t="s">
        <v>334</v>
      </c>
      <c r="BI61">
        <v>5945</v>
      </c>
      <c r="BJ61">
        <v>1</v>
      </c>
      <c r="BK61" t="s">
        <v>224</v>
      </c>
      <c r="BL61" t="s">
        <v>178</v>
      </c>
      <c r="BM61">
        <v>0.9192307692307693</v>
      </c>
      <c r="BN61" t="s">
        <v>68</v>
      </c>
      <c r="BO61" t="s">
        <v>179</v>
      </c>
      <c r="BP61">
        <v>2086.0889999999999</v>
      </c>
    </row>
    <row r="62" spans="1:68" ht="16.5">
      <c r="A62" s="101" t="str">
        <f t="shared" si="18"/>
        <v>은혜교통</v>
      </c>
      <c r="B62" s="102" t="str">
        <f t="shared" si="1"/>
        <v>전완주</v>
      </c>
      <c r="C62" s="103" t="str">
        <f t="shared" si="19"/>
        <v>B</v>
      </c>
      <c r="D62" s="104">
        <f t="shared" si="20"/>
        <v>0.9394889131994909</v>
      </c>
      <c r="E62" s="105">
        <f t="shared" si="21"/>
        <v>6667</v>
      </c>
      <c r="F62" s="106" t="str">
        <f t="shared" si="22"/>
        <v>585</v>
      </c>
      <c r="G62" s="107" t="str">
        <f t="shared" si="23"/>
        <v>71바7254</v>
      </c>
      <c r="H62" s="108">
        <f t="shared" si="24"/>
        <v>4</v>
      </c>
      <c r="I62" s="109">
        <f t="shared" si="25"/>
        <v>2059.88</v>
      </c>
      <c r="J62" s="110">
        <f t="shared" si="26"/>
        <v>3.7914068419483707E-2</v>
      </c>
      <c r="K62" s="110">
        <f t="shared" si="27"/>
        <v>0.35491398735113699</v>
      </c>
      <c r="L62" s="110">
        <f t="shared" si="28"/>
        <v>7.0877915218362231E-2</v>
      </c>
      <c r="M62" s="111">
        <f t="shared" si="29"/>
        <v>7.23</v>
      </c>
      <c r="N62" s="112">
        <f t="shared" si="30"/>
        <v>0</v>
      </c>
      <c r="O62" s="112">
        <f t="shared" si="31"/>
        <v>1.9418606909140337</v>
      </c>
      <c r="P62" s="226">
        <f t="shared" si="32"/>
        <v>0</v>
      </c>
      <c r="Q62" s="227">
        <f t="shared" si="33"/>
        <v>0</v>
      </c>
      <c r="R62" s="227">
        <f t="shared" si="34"/>
        <v>40</v>
      </c>
      <c r="T62">
        <v>509</v>
      </c>
      <c r="U62">
        <v>6667</v>
      </c>
      <c r="V62" t="s">
        <v>336</v>
      </c>
      <c r="W62">
        <v>2059.88</v>
      </c>
      <c r="X62">
        <v>847.57600000000002</v>
      </c>
      <c r="Y62">
        <v>2.4300000000000002</v>
      </c>
      <c r="Z62">
        <v>7.23</v>
      </c>
      <c r="AA62">
        <v>149.935215</v>
      </c>
      <c r="AB62">
        <v>5.6846540000000001</v>
      </c>
      <c r="AC62">
        <v>53.214105000000004</v>
      </c>
      <c r="AD62" s="1">
        <v>146</v>
      </c>
      <c r="AE62">
        <v>0</v>
      </c>
      <c r="AF62">
        <v>40</v>
      </c>
      <c r="AG62">
        <v>70</v>
      </c>
      <c r="AH62">
        <v>13.738466000000001</v>
      </c>
      <c r="AI62">
        <v>19.5</v>
      </c>
      <c r="AJ62">
        <v>0</v>
      </c>
      <c r="AK62">
        <v>0</v>
      </c>
      <c r="AL62">
        <v>0</v>
      </c>
      <c r="AM62" t="s">
        <v>337</v>
      </c>
      <c r="AN62" t="s">
        <v>523</v>
      </c>
      <c r="AO62">
        <v>1746.7950000000001</v>
      </c>
      <c r="AR62" t="s">
        <v>582</v>
      </c>
      <c r="AS62" t="s">
        <v>121</v>
      </c>
      <c r="AT62" t="s">
        <v>221</v>
      </c>
      <c r="AU62" t="s">
        <v>336</v>
      </c>
      <c r="AV62" t="s">
        <v>205</v>
      </c>
      <c r="AW62">
        <v>4</v>
      </c>
      <c r="BB62">
        <v>0.9394889131994909</v>
      </c>
      <c r="BC62" t="s">
        <v>68</v>
      </c>
      <c r="BF62" t="s">
        <v>582</v>
      </c>
      <c r="BG62" t="s">
        <v>121</v>
      </c>
      <c r="BH62" t="s">
        <v>336</v>
      </c>
      <c r="BI62">
        <v>6667</v>
      </c>
      <c r="BJ62">
        <v>4</v>
      </c>
      <c r="BK62" t="s">
        <v>221</v>
      </c>
      <c r="BL62" t="s">
        <v>217</v>
      </c>
      <c r="BM62">
        <v>0.9394889131994909</v>
      </c>
      <c r="BN62" t="s">
        <v>68</v>
      </c>
      <c r="BO62" t="s">
        <v>179</v>
      </c>
      <c r="BP62">
        <v>2059.88</v>
      </c>
    </row>
    <row r="63" spans="1:68" ht="16.5">
      <c r="A63" s="118" t="str">
        <f t="shared" si="18"/>
        <v>은혜교통</v>
      </c>
      <c r="B63" s="119" t="str">
        <f t="shared" si="1"/>
        <v>정규태</v>
      </c>
      <c r="C63" s="120" t="str">
        <f t="shared" si="19"/>
        <v>C</v>
      </c>
      <c r="D63" s="121">
        <f t="shared" si="20"/>
        <v>0.86799838696947018</v>
      </c>
      <c r="E63" s="122">
        <f t="shared" si="21"/>
        <v>3016</v>
      </c>
      <c r="F63" s="123" t="str">
        <f t="shared" si="22"/>
        <v>순환52</v>
      </c>
      <c r="G63" s="124" t="str">
        <f t="shared" si="23"/>
        <v>71바5705</v>
      </c>
      <c r="H63" s="125">
        <f t="shared" si="24"/>
        <v>2</v>
      </c>
      <c r="I63" s="126">
        <f t="shared" si="25"/>
        <v>519.45699999999999</v>
      </c>
      <c r="J63" s="127">
        <f t="shared" si="26"/>
        <v>8.4015992712432354E-3</v>
      </c>
      <c r="K63" s="127">
        <f t="shared" si="27"/>
        <v>0.47725863438969507</v>
      </c>
      <c r="L63" s="127">
        <f t="shared" si="28"/>
        <v>0.20790941309867805</v>
      </c>
      <c r="M63" s="128">
        <f t="shared" si="29"/>
        <v>13.289</v>
      </c>
      <c r="N63" s="129">
        <f t="shared" si="30"/>
        <v>0</v>
      </c>
      <c r="O63" s="129">
        <f t="shared" si="31"/>
        <v>51.207318411341078</v>
      </c>
      <c r="P63" s="224">
        <f t="shared" si="32"/>
        <v>24</v>
      </c>
      <c r="Q63" s="225">
        <f t="shared" si="33"/>
        <v>0</v>
      </c>
      <c r="R63" s="225">
        <f t="shared" si="34"/>
        <v>266</v>
      </c>
      <c r="T63">
        <v>509</v>
      </c>
      <c r="U63">
        <v>3016</v>
      </c>
      <c r="V63" t="s">
        <v>338</v>
      </c>
      <c r="W63">
        <v>519.45699999999999</v>
      </c>
      <c r="X63">
        <v>244.40600000000001</v>
      </c>
      <c r="Y63">
        <v>2.125</v>
      </c>
      <c r="Z63">
        <v>13.289</v>
      </c>
      <c r="AA63">
        <v>38.781663999999999</v>
      </c>
      <c r="AB63">
        <v>0.32582800000000001</v>
      </c>
      <c r="AC63">
        <v>18.508883999999998</v>
      </c>
      <c r="AD63" s="1">
        <v>108</v>
      </c>
      <c r="AE63">
        <v>0</v>
      </c>
      <c r="AF63">
        <v>266</v>
      </c>
      <c r="AG63">
        <v>99</v>
      </c>
      <c r="AH63">
        <v>13.394396</v>
      </c>
      <c r="AI63">
        <v>451.6</v>
      </c>
      <c r="AJ63">
        <v>2.7</v>
      </c>
      <c r="AK63">
        <v>24</v>
      </c>
      <c r="AL63">
        <v>16596</v>
      </c>
      <c r="AM63" t="s">
        <v>339</v>
      </c>
      <c r="AN63" t="s">
        <v>524</v>
      </c>
      <c r="AO63">
        <v>388.51900000000001</v>
      </c>
      <c r="AR63" t="s">
        <v>582</v>
      </c>
      <c r="AS63" t="s">
        <v>125</v>
      </c>
      <c r="AT63" t="s">
        <v>254</v>
      </c>
      <c r="AU63" t="s">
        <v>338</v>
      </c>
      <c r="AV63" t="s">
        <v>205</v>
      </c>
      <c r="AW63">
        <v>2</v>
      </c>
      <c r="BB63">
        <v>0.86799838696947018</v>
      </c>
      <c r="BC63" t="s">
        <v>69</v>
      </c>
      <c r="BF63" t="s">
        <v>582</v>
      </c>
      <c r="BG63" t="s">
        <v>125</v>
      </c>
      <c r="BH63" t="s">
        <v>338</v>
      </c>
      <c r="BI63">
        <v>3016</v>
      </c>
      <c r="BJ63">
        <v>2</v>
      </c>
      <c r="BK63" t="s">
        <v>254</v>
      </c>
      <c r="BL63" t="s">
        <v>252</v>
      </c>
      <c r="BM63">
        <v>0.86799838696947018</v>
      </c>
      <c r="BN63" t="s">
        <v>69</v>
      </c>
      <c r="BO63" t="s">
        <v>181</v>
      </c>
      <c r="BP63">
        <v>519.45699999999999</v>
      </c>
    </row>
    <row r="64" spans="1:68" ht="16.5">
      <c r="A64" s="101" t="str">
        <f t="shared" si="18"/>
        <v>은혜교통</v>
      </c>
      <c r="B64" s="102" t="str">
        <f t="shared" si="1"/>
        <v>정원화</v>
      </c>
      <c r="C64" s="103" t="str">
        <f t="shared" si="19"/>
        <v>A</v>
      </c>
      <c r="D64" s="104">
        <f t="shared" si="20"/>
        <v>0.97297053089929286</v>
      </c>
      <c r="E64" s="105">
        <f t="shared" si="21"/>
        <v>1628</v>
      </c>
      <c r="F64" s="106" t="str">
        <f t="shared" si="22"/>
        <v>594</v>
      </c>
      <c r="G64" s="107" t="str">
        <f t="shared" si="23"/>
        <v>71바5361</v>
      </c>
      <c r="H64" s="108">
        <f t="shared" si="24"/>
        <v>2</v>
      </c>
      <c r="I64" s="109">
        <f t="shared" si="25"/>
        <v>557.96699999999998</v>
      </c>
      <c r="J64" s="110">
        <f t="shared" si="26"/>
        <v>3.2544692217819388E-2</v>
      </c>
      <c r="K64" s="110">
        <f t="shared" si="27"/>
        <v>0.36263782401682226</v>
      </c>
      <c r="L64" s="110">
        <f t="shared" si="28"/>
        <v>0.25807977891165607</v>
      </c>
      <c r="M64" s="111">
        <f t="shared" si="29"/>
        <v>9.1690000000000005</v>
      </c>
      <c r="N64" s="112">
        <f t="shared" si="30"/>
        <v>0.35844413737730008</v>
      </c>
      <c r="O64" s="112">
        <f t="shared" si="31"/>
        <v>5.3766620606595019</v>
      </c>
      <c r="P64" s="226">
        <f t="shared" si="32"/>
        <v>12</v>
      </c>
      <c r="Q64" s="227">
        <f t="shared" si="33"/>
        <v>2</v>
      </c>
      <c r="R64" s="227">
        <f t="shared" si="34"/>
        <v>30</v>
      </c>
      <c r="T64">
        <v>509</v>
      </c>
      <c r="U64">
        <v>1628</v>
      </c>
      <c r="V64" t="s">
        <v>411</v>
      </c>
      <c r="W64">
        <v>557.96699999999998</v>
      </c>
      <c r="X64">
        <v>218.20699999999999</v>
      </c>
      <c r="Y64">
        <v>2.5569999999999999</v>
      </c>
      <c r="Z64">
        <v>9.1690000000000005</v>
      </c>
      <c r="AA64">
        <v>38.775263000000002</v>
      </c>
      <c r="AB64">
        <v>1.2619290000000001</v>
      </c>
      <c r="AC64">
        <v>14.061377</v>
      </c>
      <c r="AD64" s="1">
        <v>144</v>
      </c>
      <c r="AE64">
        <v>2</v>
      </c>
      <c r="AF64">
        <v>30</v>
      </c>
      <c r="AG64">
        <v>74</v>
      </c>
      <c r="AH64">
        <v>14.389767000000001</v>
      </c>
      <c r="AI64">
        <v>19.7</v>
      </c>
      <c r="AJ64">
        <v>0</v>
      </c>
      <c r="AK64">
        <v>12</v>
      </c>
      <c r="AL64">
        <v>5358</v>
      </c>
      <c r="AM64" t="s">
        <v>412</v>
      </c>
      <c r="AN64" t="s">
        <v>525</v>
      </c>
      <c r="AO64">
        <v>443.53399999999999</v>
      </c>
      <c r="AR64" t="s">
        <v>582</v>
      </c>
      <c r="AS64" t="s">
        <v>124</v>
      </c>
      <c r="AT64" t="s">
        <v>246</v>
      </c>
      <c r="AU64" t="s">
        <v>411</v>
      </c>
      <c r="AV64" t="s">
        <v>48</v>
      </c>
      <c r="AW64">
        <v>2</v>
      </c>
      <c r="BB64">
        <v>0.97297053089929286</v>
      </c>
      <c r="BC64" t="s">
        <v>66</v>
      </c>
      <c r="BF64" t="s">
        <v>582</v>
      </c>
      <c r="BG64" s="5" t="s">
        <v>124</v>
      </c>
      <c r="BH64" t="s">
        <v>411</v>
      </c>
      <c r="BI64">
        <v>1628</v>
      </c>
      <c r="BJ64">
        <v>2</v>
      </c>
      <c r="BK64" t="s">
        <v>246</v>
      </c>
      <c r="BL64" t="s">
        <v>240</v>
      </c>
      <c r="BM64">
        <v>0.97297053089929286</v>
      </c>
      <c r="BN64" t="s">
        <v>66</v>
      </c>
      <c r="BO64" t="s">
        <v>182</v>
      </c>
      <c r="BP64">
        <v>557.96699999999998</v>
      </c>
    </row>
    <row r="65" spans="1:68" ht="16.5">
      <c r="A65" s="118" t="str">
        <f t="shared" si="18"/>
        <v>은혜교통</v>
      </c>
      <c r="B65" s="119" t="str">
        <f t="shared" si="1"/>
        <v>조선미</v>
      </c>
      <c r="C65" s="120" t="str">
        <f t="shared" si="19"/>
        <v>B</v>
      </c>
      <c r="D65" s="121">
        <f t="shared" si="20"/>
        <v>0.9129007202775552</v>
      </c>
      <c r="E65" s="122">
        <f t="shared" si="21"/>
        <v>6794</v>
      </c>
      <c r="F65" s="123" t="str">
        <f t="shared" si="22"/>
        <v>585</v>
      </c>
      <c r="G65" s="124" t="str">
        <f t="shared" si="23"/>
        <v>71바7254</v>
      </c>
      <c r="H65" s="125">
        <f t="shared" si="24"/>
        <v>7</v>
      </c>
      <c r="I65" s="126">
        <f t="shared" si="25"/>
        <v>1876.7689999999998</v>
      </c>
      <c r="J65" s="127">
        <f t="shared" si="26"/>
        <v>4.4485314826705195E-2</v>
      </c>
      <c r="K65" s="127">
        <f t="shared" si="27"/>
        <v>0.32089567545277792</v>
      </c>
      <c r="L65" s="127">
        <f t="shared" si="28"/>
        <v>0.23817528955348263</v>
      </c>
      <c r="M65" s="128">
        <f t="shared" si="29"/>
        <v>7.306</v>
      </c>
      <c r="N65" s="129">
        <f t="shared" si="30"/>
        <v>5.3283062539928996E-2</v>
      </c>
      <c r="O65" s="129">
        <f t="shared" si="31"/>
        <v>3.8896635654148168</v>
      </c>
      <c r="P65" s="224">
        <f t="shared" si="32"/>
        <v>18</v>
      </c>
      <c r="Q65" s="225">
        <f t="shared" si="33"/>
        <v>1</v>
      </c>
      <c r="R65" s="225">
        <f t="shared" si="34"/>
        <v>73</v>
      </c>
      <c r="T65">
        <v>509</v>
      </c>
      <c r="U65">
        <v>6794</v>
      </c>
      <c r="V65" t="s">
        <v>340</v>
      </c>
      <c r="W65">
        <v>1876.769</v>
      </c>
      <c r="X65">
        <v>786.42899999999997</v>
      </c>
      <c r="Y65">
        <v>2.3860000000000001</v>
      </c>
      <c r="Z65">
        <v>7.306</v>
      </c>
      <c r="AA65">
        <v>145.29021599999999</v>
      </c>
      <c r="AB65">
        <v>6.4632810000000003</v>
      </c>
      <c r="AC65">
        <v>46.623002</v>
      </c>
      <c r="AD65" s="1">
        <v>447</v>
      </c>
      <c r="AE65">
        <v>1</v>
      </c>
      <c r="AF65">
        <v>73</v>
      </c>
      <c r="AG65">
        <v>72</v>
      </c>
      <c r="AH65">
        <v>12.91738</v>
      </c>
      <c r="AI65">
        <v>18.7</v>
      </c>
      <c r="AJ65">
        <v>0</v>
      </c>
      <c r="AK65">
        <v>18</v>
      </c>
      <c r="AL65">
        <v>3240</v>
      </c>
      <c r="AM65" t="s">
        <v>341</v>
      </c>
      <c r="AN65" t="s">
        <v>526</v>
      </c>
      <c r="AO65">
        <v>699.17499999999995</v>
      </c>
      <c r="AR65" t="s">
        <v>582</v>
      </c>
      <c r="AS65" t="s">
        <v>121</v>
      </c>
      <c r="AT65" t="s">
        <v>221</v>
      </c>
      <c r="AU65" t="s">
        <v>340</v>
      </c>
      <c r="AV65" t="s">
        <v>205</v>
      </c>
      <c r="AW65">
        <v>7</v>
      </c>
      <c r="BB65">
        <v>0.9129007202775552</v>
      </c>
      <c r="BC65" t="s">
        <v>68</v>
      </c>
      <c r="BF65" t="s">
        <v>582</v>
      </c>
      <c r="BG65" s="5" t="s">
        <v>121</v>
      </c>
      <c r="BH65" t="s">
        <v>340</v>
      </c>
      <c r="BI65">
        <v>6794</v>
      </c>
      <c r="BJ65">
        <v>7</v>
      </c>
      <c r="BK65" t="s">
        <v>221</v>
      </c>
      <c r="BL65" t="s">
        <v>249</v>
      </c>
      <c r="BM65">
        <v>0.9129007202775552</v>
      </c>
      <c r="BN65" t="s">
        <v>68</v>
      </c>
      <c r="BO65" t="s">
        <v>179</v>
      </c>
      <c r="BP65">
        <v>1876.7689999999998</v>
      </c>
    </row>
    <row r="66" spans="1:68" ht="16.5">
      <c r="A66" s="101" t="str">
        <f t="shared" si="18"/>
        <v>은혜교통</v>
      </c>
      <c r="B66" s="102" t="str">
        <f t="shared" si="1"/>
        <v>조성하</v>
      </c>
      <c r="C66" s="103" t="str">
        <f t="shared" si="19"/>
        <v>S</v>
      </c>
      <c r="D66" s="104">
        <f t="shared" si="20"/>
        <v>1.0003846153846154</v>
      </c>
      <c r="E66" s="105">
        <f t="shared" si="21"/>
        <v>1527</v>
      </c>
      <c r="F66" s="106" t="str">
        <f t="shared" si="22"/>
        <v>592</v>
      </c>
      <c r="G66" s="107" t="str">
        <f t="shared" si="23"/>
        <v>71바5353</v>
      </c>
      <c r="H66" s="108">
        <f t="shared" si="24"/>
        <v>1</v>
      </c>
      <c r="I66" s="109">
        <f t="shared" si="25"/>
        <v>5027.21</v>
      </c>
      <c r="J66" s="110">
        <f t="shared" si="26"/>
        <v>3.2792201104732223E-2</v>
      </c>
      <c r="K66" s="110">
        <f t="shared" si="27"/>
        <v>0.39974184105683036</v>
      </c>
      <c r="L66" s="110">
        <f t="shared" si="28"/>
        <v>0.24327609151000257</v>
      </c>
      <c r="M66" s="111">
        <f t="shared" si="29"/>
        <v>12.536</v>
      </c>
      <c r="N66" s="112">
        <f t="shared" si="30"/>
        <v>2.5063603867751696</v>
      </c>
      <c r="O66" s="112">
        <f t="shared" si="31"/>
        <v>27.828556992844938</v>
      </c>
      <c r="P66" s="226">
        <f t="shared" si="32"/>
        <v>175</v>
      </c>
      <c r="Q66" s="227">
        <f t="shared" si="33"/>
        <v>126</v>
      </c>
      <c r="R66" s="227">
        <f t="shared" si="34"/>
        <v>1399</v>
      </c>
      <c r="T66">
        <v>509</v>
      </c>
      <c r="U66">
        <v>1527</v>
      </c>
      <c r="V66" t="s">
        <v>342</v>
      </c>
      <c r="W66">
        <v>5027.21</v>
      </c>
      <c r="X66">
        <v>1932.4849999999999</v>
      </c>
      <c r="Y66">
        <v>2.601</v>
      </c>
      <c r="Z66">
        <v>12.536</v>
      </c>
      <c r="AA66">
        <v>366.06518</v>
      </c>
      <c r="AB66">
        <v>12.004083</v>
      </c>
      <c r="AC66">
        <v>146.331569</v>
      </c>
      <c r="AD66" s="1">
        <v>1223</v>
      </c>
      <c r="AE66">
        <v>126</v>
      </c>
      <c r="AF66">
        <v>1399</v>
      </c>
      <c r="AG66">
        <v>100</v>
      </c>
      <c r="AH66">
        <v>13.7331</v>
      </c>
      <c r="AI66">
        <v>833</v>
      </c>
      <c r="AJ66">
        <v>10.3</v>
      </c>
      <c r="AK66">
        <v>175</v>
      </c>
      <c r="AL66">
        <v>56406</v>
      </c>
      <c r="AM66" t="s">
        <v>343</v>
      </c>
      <c r="AN66" t="s">
        <v>527</v>
      </c>
      <c r="AO66">
        <v>5027.21</v>
      </c>
      <c r="AR66" t="s">
        <v>582</v>
      </c>
      <c r="AS66" t="s">
        <v>123</v>
      </c>
      <c r="AT66" t="s">
        <v>238</v>
      </c>
      <c r="AU66" t="s">
        <v>342</v>
      </c>
      <c r="AV66" t="s">
        <v>48</v>
      </c>
      <c r="AW66">
        <v>1</v>
      </c>
      <c r="BB66">
        <v>1.0003846153846154</v>
      </c>
      <c r="BC66" t="s">
        <v>71</v>
      </c>
      <c r="BF66" t="s">
        <v>582</v>
      </c>
      <c r="BG66" s="5" t="s">
        <v>123</v>
      </c>
      <c r="BH66" t="s">
        <v>342</v>
      </c>
      <c r="BI66">
        <v>1527</v>
      </c>
      <c r="BJ66">
        <v>1</v>
      </c>
      <c r="BK66" t="s">
        <v>238</v>
      </c>
      <c r="BL66" t="s">
        <v>178</v>
      </c>
      <c r="BM66">
        <v>1.0003846153846154</v>
      </c>
      <c r="BN66" t="s">
        <v>71</v>
      </c>
      <c r="BO66" t="s">
        <v>180</v>
      </c>
      <c r="BP66">
        <v>5027.21</v>
      </c>
    </row>
    <row r="67" spans="1:68" ht="16.5">
      <c r="A67" s="118" t="str">
        <f t="shared" si="18"/>
        <v>은혜교통</v>
      </c>
      <c r="B67" s="119" t="str">
        <f t="shared" si="1"/>
        <v>조한성</v>
      </c>
      <c r="C67" s="120" t="str">
        <f t="shared" si="19"/>
        <v>B</v>
      </c>
      <c r="D67" s="121">
        <f t="shared" si="20"/>
        <v>0.91932897447020423</v>
      </c>
      <c r="E67" s="122">
        <f t="shared" si="21"/>
        <v>3907</v>
      </c>
      <c r="F67" s="123" t="str">
        <f t="shared" si="22"/>
        <v>522</v>
      </c>
      <c r="G67" s="124" t="str">
        <f t="shared" si="23"/>
        <v>71바5713</v>
      </c>
      <c r="H67" s="125">
        <f t="shared" si="24"/>
        <v>6</v>
      </c>
      <c r="I67" s="126">
        <f t="shared" si="25"/>
        <v>1020.677</v>
      </c>
      <c r="J67" s="127">
        <f t="shared" si="26"/>
        <v>2.3986129003330775E-2</v>
      </c>
      <c r="K67" s="127">
        <f t="shared" si="27"/>
        <v>0.43059549248137474</v>
      </c>
      <c r="L67" s="127">
        <f t="shared" si="28"/>
        <v>0.15479921659839499</v>
      </c>
      <c r="M67" s="128">
        <f t="shared" si="29"/>
        <v>12.391999999999999</v>
      </c>
      <c r="N67" s="129">
        <f t="shared" si="30"/>
        <v>0</v>
      </c>
      <c r="O67" s="129">
        <f t="shared" si="31"/>
        <v>12.834618591385913</v>
      </c>
      <c r="P67" s="224">
        <f t="shared" si="32"/>
        <v>62</v>
      </c>
      <c r="Q67" s="225">
        <f t="shared" si="33"/>
        <v>0</v>
      </c>
      <c r="R67" s="225">
        <f t="shared" si="34"/>
        <v>131</v>
      </c>
      <c r="T67">
        <v>509</v>
      </c>
      <c r="U67">
        <v>3907</v>
      </c>
      <c r="V67" t="s">
        <v>421</v>
      </c>
      <c r="W67">
        <v>1020.677</v>
      </c>
      <c r="X67">
        <v>473.911</v>
      </c>
      <c r="Y67">
        <v>2.1539999999999999</v>
      </c>
      <c r="Z67">
        <v>12.391999999999999</v>
      </c>
      <c r="AA67">
        <v>78.517212999999998</v>
      </c>
      <c r="AB67">
        <v>1.883324</v>
      </c>
      <c r="AC67">
        <v>33.809157999999996</v>
      </c>
      <c r="AD67" s="1">
        <v>158</v>
      </c>
      <c r="AE67">
        <v>0</v>
      </c>
      <c r="AF67">
        <v>131</v>
      </c>
      <c r="AG67">
        <v>78</v>
      </c>
      <c r="AH67">
        <v>12.999404</v>
      </c>
      <c r="AI67">
        <v>354.4</v>
      </c>
      <c r="AJ67">
        <v>0</v>
      </c>
      <c r="AK67">
        <v>62</v>
      </c>
      <c r="AL67">
        <v>21536</v>
      </c>
      <c r="AM67" t="s">
        <v>528</v>
      </c>
      <c r="AN67" t="s">
        <v>529</v>
      </c>
      <c r="AO67">
        <v>327.40800000000002</v>
      </c>
      <c r="AR67" t="s">
        <v>582</v>
      </c>
      <c r="AS67" t="s">
        <v>119</v>
      </c>
      <c r="AT67" t="s">
        <v>207</v>
      </c>
      <c r="AU67" t="s">
        <v>421</v>
      </c>
      <c r="AV67" t="s">
        <v>48</v>
      </c>
      <c r="AW67">
        <v>6</v>
      </c>
      <c r="BB67">
        <v>0.91932897447020423</v>
      </c>
      <c r="BC67" t="s">
        <v>68</v>
      </c>
      <c r="BF67" t="s">
        <v>582</v>
      </c>
      <c r="BG67" s="5" t="s">
        <v>119</v>
      </c>
      <c r="BH67" t="s">
        <v>421</v>
      </c>
      <c r="BI67">
        <v>3907</v>
      </c>
      <c r="BJ67">
        <v>6</v>
      </c>
      <c r="BK67" t="s">
        <v>207</v>
      </c>
      <c r="BL67" t="s">
        <v>255</v>
      </c>
      <c r="BM67">
        <v>0.91932897447020423</v>
      </c>
      <c r="BN67" t="s">
        <v>68</v>
      </c>
      <c r="BO67" t="s">
        <v>179</v>
      </c>
      <c r="BP67">
        <v>1020.677</v>
      </c>
    </row>
    <row r="68" spans="1:68" ht="16.5">
      <c r="A68" s="101" t="str">
        <f t="shared" si="18"/>
        <v>은혜교통</v>
      </c>
      <c r="B68" s="102" t="str">
        <f t="shared" si="1"/>
        <v>주영용</v>
      </c>
      <c r="C68" s="103" t="str">
        <f t="shared" si="19"/>
        <v>B</v>
      </c>
      <c r="D68" s="104">
        <f t="shared" si="20"/>
        <v>0.92794776029788228</v>
      </c>
      <c r="E68" s="105">
        <f t="shared" si="21"/>
        <v>9266</v>
      </c>
      <c r="F68" s="106" t="str">
        <f t="shared" si="22"/>
        <v>592</v>
      </c>
      <c r="G68" s="107" t="str">
        <f t="shared" si="23"/>
        <v>71바5355</v>
      </c>
      <c r="H68" s="108">
        <f t="shared" si="24"/>
        <v>2</v>
      </c>
      <c r="I68" s="109">
        <f t="shared" si="25"/>
        <v>6148.8449999999993</v>
      </c>
      <c r="J68" s="110">
        <f t="shared" si="26"/>
        <v>2.9865773724181966E-2</v>
      </c>
      <c r="K68" s="110">
        <f t="shared" si="27"/>
        <v>0.40945031439900464</v>
      </c>
      <c r="L68" s="110">
        <f t="shared" si="28"/>
        <v>0.26964413641911616</v>
      </c>
      <c r="M68" s="111">
        <f t="shared" si="29"/>
        <v>13.281000000000001</v>
      </c>
      <c r="N68" s="112">
        <f t="shared" si="30"/>
        <v>3.0412215627487762</v>
      </c>
      <c r="O68" s="112">
        <f t="shared" si="31"/>
        <v>33.794964745411534</v>
      </c>
      <c r="P68" s="226">
        <f t="shared" si="32"/>
        <v>170</v>
      </c>
      <c r="Q68" s="227">
        <f t="shared" si="33"/>
        <v>187</v>
      </c>
      <c r="R68" s="227">
        <f t="shared" si="34"/>
        <v>2078</v>
      </c>
      <c r="T68">
        <v>509</v>
      </c>
      <c r="U68">
        <v>9266</v>
      </c>
      <c r="V68" t="s">
        <v>344</v>
      </c>
      <c r="W68">
        <v>6148.8450000000003</v>
      </c>
      <c r="X68">
        <v>2544.3519999999999</v>
      </c>
      <c r="Y68">
        <v>2.4169999999999998</v>
      </c>
      <c r="Z68">
        <v>13.281000000000001</v>
      </c>
      <c r="AA68">
        <v>445.41457800000001</v>
      </c>
      <c r="AB68">
        <v>13.302650999999999</v>
      </c>
      <c r="AC68">
        <v>182.37513899999999</v>
      </c>
      <c r="AD68" s="1">
        <v>1658</v>
      </c>
      <c r="AE68">
        <v>187</v>
      </c>
      <c r="AF68">
        <v>2078</v>
      </c>
      <c r="AG68">
        <v>87</v>
      </c>
      <c r="AH68">
        <v>13.804767999999999</v>
      </c>
      <c r="AI68">
        <v>2005.8</v>
      </c>
      <c r="AJ68">
        <v>0</v>
      </c>
      <c r="AK68">
        <v>170</v>
      </c>
      <c r="AL68">
        <v>76964</v>
      </c>
      <c r="AM68" t="s">
        <v>345</v>
      </c>
      <c r="AN68" t="s">
        <v>530</v>
      </c>
      <c r="AO68">
        <v>4414.7259999999997</v>
      </c>
      <c r="AR68" t="s">
        <v>582</v>
      </c>
      <c r="AS68" t="s">
        <v>123</v>
      </c>
      <c r="AT68" t="s">
        <v>240</v>
      </c>
      <c r="AU68" t="s">
        <v>344</v>
      </c>
      <c r="AV68" t="s">
        <v>48</v>
      </c>
      <c r="AW68">
        <v>2</v>
      </c>
      <c r="BB68">
        <v>0.92794776029788228</v>
      </c>
      <c r="BC68" t="s">
        <v>68</v>
      </c>
      <c r="BF68" t="s">
        <v>582</v>
      </c>
      <c r="BG68" t="s">
        <v>123</v>
      </c>
      <c r="BH68" t="s">
        <v>344</v>
      </c>
      <c r="BI68">
        <v>9266</v>
      </c>
      <c r="BJ68">
        <v>2</v>
      </c>
      <c r="BK68" t="s">
        <v>240</v>
      </c>
      <c r="BL68" t="s">
        <v>257</v>
      </c>
      <c r="BM68">
        <v>0.92794776029788228</v>
      </c>
      <c r="BN68" t="s">
        <v>68</v>
      </c>
      <c r="BO68" t="s">
        <v>179</v>
      </c>
      <c r="BP68">
        <v>6148.8449999999993</v>
      </c>
    </row>
    <row r="69" spans="1:68" ht="16.5">
      <c r="A69" s="118" t="str">
        <f t="shared" si="18"/>
        <v>은혜교통</v>
      </c>
      <c r="B69" s="119" t="str">
        <f t="shared" si="1"/>
        <v>진병렬</v>
      </c>
      <c r="C69" s="120" t="str">
        <f t="shared" si="19"/>
        <v>B</v>
      </c>
      <c r="D69" s="121">
        <f t="shared" si="20"/>
        <v>0.91916666666666669</v>
      </c>
      <c r="E69" s="122">
        <f t="shared" si="21"/>
        <v>2636</v>
      </c>
      <c r="F69" s="123" t="str">
        <f t="shared" si="22"/>
        <v>순환52</v>
      </c>
      <c r="G69" s="124" t="str">
        <f t="shared" si="23"/>
        <v>71바5704</v>
      </c>
      <c r="H69" s="125">
        <f t="shared" si="24"/>
        <v>1</v>
      </c>
      <c r="I69" s="126">
        <f t="shared" si="25"/>
        <v>2165.6689999999999</v>
      </c>
      <c r="J69" s="127">
        <f t="shared" si="26"/>
        <v>5.8182524380614782E-2</v>
      </c>
      <c r="K69" s="127">
        <f t="shared" si="27"/>
        <v>0.35879697037970337</v>
      </c>
      <c r="L69" s="127">
        <f t="shared" si="28"/>
        <v>0.24380457031984112</v>
      </c>
      <c r="M69" s="128">
        <f t="shared" si="29"/>
        <v>13.115</v>
      </c>
      <c r="N69" s="129">
        <f t="shared" si="30"/>
        <v>4.6175108015121424E-2</v>
      </c>
      <c r="O69" s="129">
        <f t="shared" si="31"/>
        <v>25.488659624347029</v>
      </c>
      <c r="P69" s="224">
        <f t="shared" si="32"/>
        <v>12</v>
      </c>
      <c r="Q69" s="225">
        <f t="shared" si="33"/>
        <v>1</v>
      </c>
      <c r="R69" s="225">
        <f t="shared" si="34"/>
        <v>552</v>
      </c>
      <c r="T69">
        <v>509</v>
      </c>
      <c r="U69">
        <v>2636</v>
      </c>
      <c r="V69" t="s">
        <v>346</v>
      </c>
      <c r="W69">
        <v>2165.6689999999999</v>
      </c>
      <c r="X69">
        <v>981.93100000000004</v>
      </c>
      <c r="Y69">
        <v>2.206</v>
      </c>
      <c r="Z69">
        <v>13.115</v>
      </c>
      <c r="AA69">
        <v>145.67106000000001</v>
      </c>
      <c r="AB69">
        <v>8.4755099999999999</v>
      </c>
      <c r="AC69">
        <v>52.266334999999998</v>
      </c>
      <c r="AD69" s="1">
        <v>528</v>
      </c>
      <c r="AE69">
        <v>1</v>
      </c>
      <c r="AF69">
        <v>552</v>
      </c>
      <c r="AG69">
        <v>90</v>
      </c>
      <c r="AH69">
        <v>14.866844</v>
      </c>
      <c r="AI69">
        <v>177.4</v>
      </c>
      <c r="AJ69">
        <v>7.2</v>
      </c>
      <c r="AK69">
        <v>12</v>
      </c>
      <c r="AL69">
        <v>2354</v>
      </c>
      <c r="AM69" t="s">
        <v>347</v>
      </c>
      <c r="AN69" t="s">
        <v>531</v>
      </c>
      <c r="AO69">
        <v>2165.6689999999999</v>
      </c>
      <c r="AR69" t="s">
        <v>582</v>
      </c>
      <c r="AS69" t="s">
        <v>125</v>
      </c>
      <c r="AT69" t="s">
        <v>252</v>
      </c>
      <c r="AU69" t="s">
        <v>346</v>
      </c>
      <c r="AV69" t="s">
        <v>48</v>
      </c>
      <c r="AW69">
        <v>1</v>
      </c>
      <c r="BB69">
        <v>0.91916666666666669</v>
      </c>
      <c r="BC69" t="s">
        <v>68</v>
      </c>
      <c r="BF69" t="s">
        <v>582</v>
      </c>
      <c r="BG69" s="5" t="s">
        <v>125</v>
      </c>
      <c r="BH69" t="s">
        <v>346</v>
      </c>
      <c r="BI69">
        <v>2636</v>
      </c>
      <c r="BJ69">
        <v>1</v>
      </c>
      <c r="BK69" t="s">
        <v>252</v>
      </c>
      <c r="BL69" t="s">
        <v>178</v>
      </c>
      <c r="BM69">
        <v>0.91916666666666669</v>
      </c>
      <c r="BN69" t="s">
        <v>68</v>
      </c>
      <c r="BO69" t="s">
        <v>179</v>
      </c>
      <c r="BP69">
        <v>2165.6689999999999</v>
      </c>
    </row>
    <row r="70" spans="1:68" ht="16.5">
      <c r="A70" s="101" t="str">
        <f t="shared" si="18"/>
        <v>은혜교통</v>
      </c>
      <c r="B70" s="102" t="str">
        <f t="shared" ref="B70:B84" si="35">IF(BH70="NULL", E70, BH70)</f>
        <v>진병학</v>
      </c>
      <c r="C70" s="103" t="str">
        <f t="shared" si="19"/>
        <v>A</v>
      </c>
      <c r="D70" s="104">
        <f t="shared" si="20"/>
        <v>0.96736482303041227</v>
      </c>
      <c r="E70" s="105">
        <f t="shared" si="21"/>
        <v>3618</v>
      </c>
      <c r="F70" s="106" t="str">
        <f t="shared" si="22"/>
        <v>순환52</v>
      </c>
      <c r="G70" s="107" t="str">
        <f t="shared" si="23"/>
        <v>71바5704</v>
      </c>
      <c r="H70" s="108">
        <f t="shared" si="24"/>
        <v>6</v>
      </c>
      <c r="I70" s="109">
        <f t="shared" si="25"/>
        <v>1330.6579999999999</v>
      </c>
      <c r="J70" s="110">
        <f t="shared" si="26"/>
        <v>2.2985218523138947E-2</v>
      </c>
      <c r="K70" s="110">
        <f t="shared" si="27"/>
        <v>0.45168932661653094</v>
      </c>
      <c r="L70" s="110">
        <f t="shared" si="28"/>
        <v>0.16307721443075532</v>
      </c>
      <c r="M70" s="111">
        <f t="shared" si="29"/>
        <v>10.061999999999999</v>
      </c>
      <c r="N70" s="112">
        <f t="shared" si="30"/>
        <v>0</v>
      </c>
      <c r="O70" s="112">
        <f t="shared" si="31"/>
        <v>6.2375155750012405</v>
      </c>
      <c r="P70" s="226">
        <f t="shared" si="32"/>
        <v>53</v>
      </c>
      <c r="Q70" s="227">
        <f t="shared" si="33"/>
        <v>0</v>
      </c>
      <c r="R70" s="227">
        <f t="shared" si="34"/>
        <v>83</v>
      </c>
      <c r="T70">
        <v>509</v>
      </c>
      <c r="U70">
        <v>3618</v>
      </c>
      <c r="V70" t="s">
        <v>348</v>
      </c>
      <c r="W70">
        <v>1330.6579999999999</v>
      </c>
      <c r="X70">
        <v>568.30700000000002</v>
      </c>
      <c r="Y70">
        <v>2.3410000000000002</v>
      </c>
      <c r="Z70">
        <v>10.061999999999999</v>
      </c>
      <c r="AA70">
        <v>105.88887800000001</v>
      </c>
      <c r="AB70">
        <v>2.4338790000000001</v>
      </c>
      <c r="AC70">
        <v>47.828876000000001</v>
      </c>
      <c r="AD70" s="1">
        <v>217</v>
      </c>
      <c r="AE70">
        <v>0</v>
      </c>
      <c r="AF70">
        <v>83</v>
      </c>
      <c r="AG70">
        <v>81</v>
      </c>
      <c r="AH70">
        <v>12.566551</v>
      </c>
      <c r="AI70">
        <v>974.7</v>
      </c>
      <c r="AJ70">
        <v>0</v>
      </c>
      <c r="AK70">
        <v>53</v>
      </c>
      <c r="AL70">
        <v>48077</v>
      </c>
      <c r="AM70" t="s">
        <v>349</v>
      </c>
      <c r="AN70" t="s">
        <v>532</v>
      </c>
      <c r="AO70">
        <v>462.06099999999998</v>
      </c>
      <c r="AR70" t="s">
        <v>582</v>
      </c>
      <c r="AS70" t="s">
        <v>125</v>
      </c>
      <c r="AT70" t="s">
        <v>252</v>
      </c>
      <c r="AU70" t="s">
        <v>348</v>
      </c>
      <c r="AV70" t="s">
        <v>48</v>
      </c>
      <c r="AW70">
        <v>6</v>
      </c>
      <c r="BB70">
        <v>0.96736482303041227</v>
      </c>
      <c r="BC70" t="s">
        <v>66</v>
      </c>
      <c r="BF70" t="s">
        <v>582</v>
      </c>
      <c r="BG70" t="s">
        <v>125</v>
      </c>
      <c r="BH70" t="s">
        <v>348</v>
      </c>
      <c r="BI70">
        <v>3618</v>
      </c>
      <c r="BJ70">
        <v>6</v>
      </c>
      <c r="BK70" t="s">
        <v>252</v>
      </c>
      <c r="BL70" t="s">
        <v>255</v>
      </c>
      <c r="BM70">
        <v>0.96736482303041227</v>
      </c>
      <c r="BN70" t="s">
        <v>66</v>
      </c>
      <c r="BO70" t="s">
        <v>182</v>
      </c>
      <c r="BP70">
        <v>1330.6579999999999</v>
      </c>
    </row>
    <row r="71" spans="1:68" ht="16.5">
      <c r="A71" s="118" t="str">
        <f t="shared" si="18"/>
        <v>은혜교통</v>
      </c>
      <c r="B71" s="119" t="str">
        <f t="shared" si="35"/>
        <v>차응하</v>
      </c>
      <c r="C71" s="120" t="str">
        <f t="shared" si="19"/>
        <v>C</v>
      </c>
      <c r="D71" s="121">
        <f t="shared" si="20"/>
        <v>0.89642118709187146</v>
      </c>
      <c r="E71" s="122">
        <f t="shared" si="21"/>
        <v>2946</v>
      </c>
      <c r="F71" s="123" t="str">
        <f t="shared" si="22"/>
        <v>585</v>
      </c>
      <c r="G71" s="124" t="str">
        <f t="shared" si="23"/>
        <v>71바7258</v>
      </c>
      <c r="H71" s="125">
        <f t="shared" si="24"/>
        <v>3</v>
      </c>
      <c r="I71" s="126">
        <f t="shared" si="25"/>
        <v>1952.58</v>
      </c>
      <c r="J71" s="127">
        <f t="shared" si="26"/>
        <v>3.1918528200356622E-2</v>
      </c>
      <c r="K71" s="127">
        <f t="shared" si="27"/>
        <v>0.39438031931835538</v>
      </c>
      <c r="L71" s="127">
        <f t="shared" si="28"/>
        <v>0.26477788362064553</v>
      </c>
      <c r="M71" s="128">
        <f t="shared" si="29"/>
        <v>10.169</v>
      </c>
      <c r="N71" s="129">
        <f t="shared" si="30"/>
        <v>0</v>
      </c>
      <c r="O71" s="129">
        <f t="shared" si="31"/>
        <v>1.9973573425928772</v>
      </c>
      <c r="P71" s="224">
        <f t="shared" si="32"/>
        <v>55</v>
      </c>
      <c r="Q71" s="225">
        <f t="shared" si="33"/>
        <v>0</v>
      </c>
      <c r="R71" s="225">
        <f t="shared" si="34"/>
        <v>39</v>
      </c>
      <c r="T71">
        <v>509</v>
      </c>
      <c r="U71">
        <v>2946</v>
      </c>
      <c r="V71" t="s">
        <v>350</v>
      </c>
      <c r="W71">
        <v>1952.58</v>
      </c>
      <c r="X71">
        <v>823.51199999999994</v>
      </c>
      <c r="Y71">
        <v>2.371</v>
      </c>
      <c r="Z71">
        <v>10.169</v>
      </c>
      <c r="AA71">
        <v>160.13717700000001</v>
      </c>
      <c r="AB71">
        <v>5.1113429999999997</v>
      </c>
      <c r="AC71">
        <v>63.154950999999997</v>
      </c>
      <c r="AD71" s="1">
        <v>517</v>
      </c>
      <c r="AE71">
        <v>0</v>
      </c>
      <c r="AF71">
        <v>39</v>
      </c>
      <c r="AG71">
        <v>70</v>
      </c>
      <c r="AH71">
        <v>12.193171</v>
      </c>
      <c r="AI71">
        <v>39.4</v>
      </c>
      <c r="AJ71">
        <v>0</v>
      </c>
      <c r="AK71">
        <v>55</v>
      </c>
      <c r="AL71">
        <v>15741</v>
      </c>
      <c r="AM71" t="s">
        <v>351</v>
      </c>
      <c r="AN71" t="s">
        <v>533</v>
      </c>
      <c r="AO71">
        <v>1739.2639999999999</v>
      </c>
      <c r="AR71" t="s">
        <v>582</v>
      </c>
      <c r="AS71" t="s">
        <v>121</v>
      </c>
      <c r="AT71" t="s">
        <v>224</v>
      </c>
      <c r="AU71" t="s">
        <v>350</v>
      </c>
      <c r="AV71" t="s">
        <v>48</v>
      </c>
      <c r="AW71">
        <v>3</v>
      </c>
      <c r="BB71">
        <v>0.89642118709187146</v>
      </c>
      <c r="BC71" t="s">
        <v>69</v>
      </c>
      <c r="BF71" t="s">
        <v>582</v>
      </c>
      <c r="BG71" s="5" t="s">
        <v>121</v>
      </c>
      <c r="BH71" t="s">
        <v>350</v>
      </c>
      <c r="BI71">
        <v>2946</v>
      </c>
      <c r="BJ71">
        <v>3</v>
      </c>
      <c r="BK71" t="s">
        <v>224</v>
      </c>
      <c r="BL71" t="s">
        <v>217</v>
      </c>
      <c r="BM71">
        <v>0.89642118709187146</v>
      </c>
      <c r="BN71" t="s">
        <v>69</v>
      </c>
      <c r="BO71" t="s">
        <v>181</v>
      </c>
      <c r="BP71">
        <v>1952.58</v>
      </c>
    </row>
    <row r="72" spans="1:68" ht="16.5">
      <c r="A72" s="101" t="str">
        <f t="shared" ref="A72:A84" si="36">BF72</f>
        <v>은혜교통</v>
      </c>
      <c r="B72" s="102" t="str">
        <f t="shared" si="35"/>
        <v>최영주</v>
      </c>
      <c r="C72" s="103" t="str">
        <f t="shared" ref="C72:C84" si="37">BN72</f>
        <v>S</v>
      </c>
      <c r="D72" s="104">
        <f t="shared" ref="D72:D84" si="38">BM72</f>
        <v>1.0022612120994217</v>
      </c>
      <c r="E72" s="105">
        <f t="shared" ref="E72:E84" si="39">U72</f>
        <v>2535</v>
      </c>
      <c r="F72" s="106" t="str">
        <f t="shared" ref="F72:F84" si="40">BG72</f>
        <v>585</v>
      </c>
      <c r="G72" s="107" t="str">
        <f t="shared" ref="G72:G84" si="41">BK72</f>
        <v>71바7252</v>
      </c>
      <c r="H72" s="108">
        <f t="shared" ref="H72:H84" si="42">BJ72</f>
        <v>2</v>
      </c>
      <c r="I72" s="109">
        <f t="shared" ref="I72:I84" si="43">BP72</f>
        <v>1824.7380000000001</v>
      </c>
      <c r="J72" s="110">
        <f t="shared" ref="J72:J84" si="44">AB72/AA72</f>
        <v>1.7767253480363471E-2</v>
      </c>
      <c r="K72" s="110">
        <f t="shared" ref="K72:K84" si="45">AC72/AA72</f>
        <v>0.36066430941274763</v>
      </c>
      <c r="L72" s="110">
        <f t="shared" ref="L72:L84" si="46">AD72/I72</f>
        <v>0.34635109259521091</v>
      </c>
      <c r="M72" s="111">
        <f t="shared" ref="M72:M84" si="47">Z72</f>
        <v>7.3550000000000004</v>
      </c>
      <c r="N72" s="112">
        <f t="shared" ref="N72:N84" si="48">AE72*100/W72</f>
        <v>0</v>
      </c>
      <c r="O72" s="112">
        <f t="shared" ref="O72:O84" si="49">AF72*100/W72</f>
        <v>4.4937958216467235</v>
      </c>
      <c r="P72" s="226">
        <f t="shared" ref="P72:P84" si="50">AK72</f>
        <v>0</v>
      </c>
      <c r="Q72" s="227">
        <f t="shared" ref="Q72:Q84" si="51">AE72</f>
        <v>0</v>
      </c>
      <c r="R72" s="227">
        <f t="shared" ref="R72:R84" si="52">AF72</f>
        <v>82</v>
      </c>
      <c r="T72">
        <v>509</v>
      </c>
      <c r="U72">
        <v>2535</v>
      </c>
      <c r="V72" t="s">
        <v>352</v>
      </c>
      <c r="W72">
        <v>1824.7380000000001</v>
      </c>
      <c r="X72">
        <v>677.67899999999997</v>
      </c>
      <c r="Y72">
        <v>2.6930000000000001</v>
      </c>
      <c r="Z72">
        <v>7.3550000000000004</v>
      </c>
      <c r="AA72">
        <v>133.63826900000001</v>
      </c>
      <c r="AB72">
        <v>2.3743850000000002</v>
      </c>
      <c r="AC72">
        <v>48.198554000000001</v>
      </c>
      <c r="AD72" s="1">
        <v>632</v>
      </c>
      <c r="AE72">
        <v>0</v>
      </c>
      <c r="AF72">
        <v>82</v>
      </c>
      <c r="AG72">
        <v>99</v>
      </c>
      <c r="AH72">
        <v>13.654306999999999</v>
      </c>
      <c r="AI72">
        <v>506</v>
      </c>
      <c r="AJ72">
        <v>35.799999999999997</v>
      </c>
      <c r="AK72">
        <v>0</v>
      </c>
      <c r="AL72">
        <v>0</v>
      </c>
      <c r="AM72" t="s">
        <v>353</v>
      </c>
      <c r="AN72" t="s">
        <v>534</v>
      </c>
      <c r="AO72">
        <v>1641.655</v>
      </c>
      <c r="AR72" t="s">
        <v>582</v>
      </c>
      <c r="AS72" t="s">
        <v>121</v>
      </c>
      <c r="AT72" t="s">
        <v>220</v>
      </c>
      <c r="AU72" t="s">
        <v>352</v>
      </c>
      <c r="AV72" t="s">
        <v>48</v>
      </c>
      <c r="AW72">
        <v>2</v>
      </c>
      <c r="BB72">
        <v>1.0022612120994217</v>
      </c>
      <c r="BC72" t="s">
        <v>71</v>
      </c>
      <c r="BF72" t="s">
        <v>582</v>
      </c>
      <c r="BG72" t="s">
        <v>121</v>
      </c>
      <c r="BH72" t="s">
        <v>352</v>
      </c>
      <c r="BI72">
        <v>2535</v>
      </c>
      <c r="BJ72">
        <v>2</v>
      </c>
      <c r="BK72" t="s">
        <v>220</v>
      </c>
      <c r="BL72" t="s">
        <v>222</v>
      </c>
      <c r="BM72">
        <v>1.0022612120994217</v>
      </c>
      <c r="BN72" t="s">
        <v>71</v>
      </c>
      <c r="BO72" t="s">
        <v>180</v>
      </c>
      <c r="BP72">
        <v>1824.7380000000001</v>
      </c>
    </row>
    <row r="73" spans="1:68" ht="16.5">
      <c r="A73" s="118" t="str">
        <f t="shared" si="36"/>
        <v>은혜교통</v>
      </c>
      <c r="B73" s="119" t="str">
        <f t="shared" si="35"/>
        <v>최용철</v>
      </c>
      <c r="C73" s="120" t="str">
        <f t="shared" si="37"/>
        <v>A</v>
      </c>
      <c r="D73" s="121">
        <f t="shared" si="38"/>
        <v>0.99608695652173918</v>
      </c>
      <c r="E73" s="122">
        <f t="shared" si="39"/>
        <v>8168</v>
      </c>
      <c r="F73" s="123" t="str">
        <f t="shared" si="40"/>
        <v>565</v>
      </c>
      <c r="G73" s="124" t="str">
        <f t="shared" si="41"/>
        <v>71바5805</v>
      </c>
      <c r="H73" s="125">
        <f t="shared" si="42"/>
        <v>1</v>
      </c>
      <c r="I73" s="126">
        <f t="shared" si="43"/>
        <v>1324.308</v>
      </c>
      <c r="J73" s="127">
        <f t="shared" si="44"/>
        <v>1.5331168186457855E-2</v>
      </c>
      <c r="K73" s="127">
        <f t="shared" si="45"/>
        <v>0.40073863345319743</v>
      </c>
      <c r="L73" s="127">
        <f t="shared" si="46"/>
        <v>0.19104317122602898</v>
      </c>
      <c r="M73" s="128">
        <f t="shared" si="47"/>
        <v>5.1360000000000001</v>
      </c>
      <c r="N73" s="129">
        <f t="shared" si="48"/>
        <v>0.30204453948779286</v>
      </c>
      <c r="O73" s="129">
        <f t="shared" si="49"/>
        <v>7.4000912174509255</v>
      </c>
      <c r="P73" s="224">
        <f t="shared" si="50"/>
        <v>28</v>
      </c>
      <c r="Q73" s="225">
        <f t="shared" si="51"/>
        <v>4</v>
      </c>
      <c r="R73" s="225">
        <f t="shared" si="52"/>
        <v>98</v>
      </c>
      <c r="T73">
        <v>509</v>
      </c>
      <c r="U73">
        <v>8168</v>
      </c>
      <c r="V73" t="s">
        <v>354</v>
      </c>
      <c r="W73">
        <v>1324.308</v>
      </c>
      <c r="X73">
        <v>578.06500000000005</v>
      </c>
      <c r="Y73">
        <v>2.2909999999999999</v>
      </c>
      <c r="Z73">
        <v>5.1360000000000001</v>
      </c>
      <c r="AA73">
        <v>102.78440500000001</v>
      </c>
      <c r="AB73">
        <v>1.5758049999999999</v>
      </c>
      <c r="AC73">
        <v>41.189681999999998</v>
      </c>
      <c r="AD73" s="1">
        <v>253</v>
      </c>
      <c r="AE73">
        <v>4</v>
      </c>
      <c r="AF73">
        <v>98</v>
      </c>
      <c r="AG73">
        <v>79</v>
      </c>
      <c r="AH73">
        <v>12.884328</v>
      </c>
      <c r="AI73">
        <v>64.900000000000006</v>
      </c>
      <c r="AJ73">
        <v>0</v>
      </c>
      <c r="AK73">
        <v>28</v>
      </c>
      <c r="AL73">
        <v>22371</v>
      </c>
      <c r="AM73" t="s">
        <v>355</v>
      </c>
      <c r="AN73" t="s">
        <v>535</v>
      </c>
      <c r="AO73">
        <v>1324.308</v>
      </c>
      <c r="AR73" t="s">
        <v>582</v>
      </c>
      <c r="AS73" t="s">
        <v>120</v>
      </c>
      <c r="AT73" t="s">
        <v>215</v>
      </c>
      <c r="AU73" t="s">
        <v>354</v>
      </c>
      <c r="AV73" t="s">
        <v>205</v>
      </c>
      <c r="AW73">
        <v>1</v>
      </c>
      <c r="BB73">
        <v>0.99608695652173918</v>
      </c>
      <c r="BC73" t="s">
        <v>66</v>
      </c>
      <c r="BF73" t="s">
        <v>582</v>
      </c>
      <c r="BG73" s="5" t="s">
        <v>120</v>
      </c>
      <c r="BH73" t="s">
        <v>354</v>
      </c>
      <c r="BI73">
        <v>8168</v>
      </c>
      <c r="BJ73">
        <v>1</v>
      </c>
      <c r="BK73" t="s">
        <v>215</v>
      </c>
      <c r="BL73" t="s">
        <v>178</v>
      </c>
      <c r="BM73">
        <v>0.99608695652173918</v>
      </c>
      <c r="BN73" t="s">
        <v>66</v>
      </c>
      <c r="BO73" t="s">
        <v>182</v>
      </c>
      <c r="BP73">
        <v>1324.308</v>
      </c>
    </row>
    <row r="74" spans="1:68" ht="16.5">
      <c r="A74" s="101" t="str">
        <f t="shared" si="36"/>
        <v>은혜교통</v>
      </c>
      <c r="B74" s="102" t="str">
        <f t="shared" si="35"/>
        <v>최정주</v>
      </c>
      <c r="C74" s="103" t="str">
        <f t="shared" si="37"/>
        <v>C</v>
      </c>
      <c r="D74" s="104">
        <f t="shared" si="38"/>
        <v>0.8619230769230769</v>
      </c>
      <c r="E74" s="105">
        <f t="shared" si="39"/>
        <v>5349</v>
      </c>
      <c r="F74" s="106" t="str">
        <f t="shared" si="40"/>
        <v>594</v>
      </c>
      <c r="G74" s="107" t="str">
        <f t="shared" si="41"/>
        <v>71바5361</v>
      </c>
      <c r="H74" s="108">
        <f t="shared" si="42"/>
        <v>1</v>
      </c>
      <c r="I74" s="109">
        <f t="shared" si="43"/>
        <v>1562.904</v>
      </c>
      <c r="J74" s="110">
        <f t="shared" si="44"/>
        <v>3.5315217236960829E-2</v>
      </c>
      <c r="K74" s="110">
        <f t="shared" si="45"/>
        <v>0.44035050877146648</v>
      </c>
      <c r="L74" s="110">
        <f t="shared" si="46"/>
        <v>0.2943238996125162</v>
      </c>
      <c r="M74" s="111">
        <f t="shared" si="47"/>
        <v>11.685</v>
      </c>
      <c r="N74" s="112">
        <f t="shared" si="48"/>
        <v>0.38390073862502111</v>
      </c>
      <c r="O74" s="112">
        <f t="shared" si="49"/>
        <v>17.211549781688447</v>
      </c>
      <c r="P74" s="226">
        <f t="shared" si="50"/>
        <v>68</v>
      </c>
      <c r="Q74" s="227">
        <f t="shared" si="51"/>
        <v>6</v>
      </c>
      <c r="R74" s="227">
        <f t="shared" si="52"/>
        <v>269</v>
      </c>
      <c r="T74">
        <v>509</v>
      </c>
      <c r="U74">
        <v>5349</v>
      </c>
      <c r="V74" t="s">
        <v>422</v>
      </c>
      <c r="W74">
        <v>1562.904</v>
      </c>
      <c r="X74">
        <v>697.46900000000005</v>
      </c>
      <c r="Y74">
        <v>2.2410000000000001</v>
      </c>
      <c r="Z74">
        <v>11.685</v>
      </c>
      <c r="AA74">
        <v>119.58080200000001</v>
      </c>
      <c r="AB74">
        <v>4.2230220000000003</v>
      </c>
      <c r="AC74">
        <v>52.657466999999997</v>
      </c>
      <c r="AD74" s="1">
        <v>460</v>
      </c>
      <c r="AE74">
        <v>6</v>
      </c>
      <c r="AF74">
        <v>269</v>
      </c>
      <c r="AG74">
        <v>79</v>
      </c>
      <c r="AH74">
        <v>13.069857000000001</v>
      </c>
      <c r="AI74">
        <v>223.2</v>
      </c>
      <c r="AJ74">
        <v>0</v>
      </c>
      <c r="AK74">
        <v>68</v>
      </c>
      <c r="AL74">
        <v>38005</v>
      </c>
      <c r="AM74" t="s">
        <v>536</v>
      </c>
      <c r="AN74" t="s">
        <v>537</v>
      </c>
      <c r="AO74">
        <v>1562.904</v>
      </c>
      <c r="AR74" t="s">
        <v>582</v>
      </c>
      <c r="AS74" t="s">
        <v>124</v>
      </c>
      <c r="AT74" t="s">
        <v>246</v>
      </c>
      <c r="AU74" t="s">
        <v>422</v>
      </c>
      <c r="AV74" t="s">
        <v>48</v>
      </c>
      <c r="AW74">
        <v>1</v>
      </c>
      <c r="BB74">
        <v>0.8619230769230769</v>
      </c>
      <c r="BC74" t="s">
        <v>69</v>
      </c>
      <c r="BF74" t="s">
        <v>582</v>
      </c>
      <c r="BG74" s="5" t="s">
        <v>124</v>
      </c>
      <c r="BH74" t="s">
        <v>422</v>
      </c>
      <c r="BI74">
        <v>5349</v>
      </c>
      <c r="BJ74">
        <v>1</v>
      </c>
      <c r="BK74" t="s">
        <v>246</v>
      </c>
      <c r="BL74" t="s">
        <v>178</v>
      </c>
      <c r="BM74">
        <v>0.8619230769230769</v>
      </c>
      <c r="BN74" t="s">
        <v>69</v>
      </c>
      <c r="BO74" t="s">
        <v>181</v>
      </c>
      <c r="BP74">
        <v>1562.904</v>
      </c>
    </row>
    <row r="75" spans="1:68" ht="16.5">
      <c r="A75" s="118" t="str">
        <f t="shared" si="36"/>
        <v>은혜교통</v>
      </c>
      <c r="B75" s="119" t="str">
        <f t="shared" si="35"/>
        <v>최정환</v>
      </c>
      <c r="C75" s="120" t="str">
        <f t="shared" si="37"/>
        <v>B</v>
      </c>
      <c r="D75" s="121">
        <f t="shared" si="38"/>
        <v>0.90827409638677647</v>
      </c>
      <c r="E75" s="122">
        <f t="shared" si="39"/>
        <v>6268</v>
      </c>
      <c r="F75" s="123" t="str">
        <f t="shared" si="40"/>
        <v>565</v>
      </c>
      <c r="G75" s="124" t="str">
        <f t="shared" si="41"/>
        <v>71바5804</v>
      </c>
      <c r="H75" s="125">
        <f t="shared" si="42"/>
        <v>2</v>
      </c>
      <c r="I75" s="126">
        <f t="shared" si="43"/>
        <v>2758.8540000000003</v>
      </c>
      <c r="J75" s="127">
        <f t="shared" si="44"/>
        <v>6.7671374692220313E-3</v>
      </c>
      <c r="K75" s="127">
        <f t="shared" si="45"/>
        <v>0.44001448612397953</v>
      </c>
      <c r="L75" s="127">
        <f t="shared" si="46"/>
        <v>0.15114971651272593</v>
      </c>
      <c r="M75" s="128">
        <f t="shared" si="47"/>
        <v>5.1829999999999998</v>
      </c>
      <c r="N75" s="129">
        <f t="shared" si="48"/>
        <v>0.3262224097396963</v>
      </c>
      <c r="O75" s="129">
        <f t="shared" si="49"/>
        <v>3.7696811792142682</v>
      </c>
      <c r="P75" s="224">
        <f t="shared" si="50"/>
        <v>215</v>
      </c>
      <c r="Q75" s="225">
        <f t="shared" si="51"/>
        <v>9</v>
      </c>
      <c r="R75" s="225">
        <f t="shared" si="52"/>
        <v>104</v>
      </c>
      <c r="T75">
        <v>509</v>
      </c>
      <c r="U75">
        <v>6268</v>
      </c>
      <c r="V75" t="s">
        <v>356</v>
      </c>
      <c r="W75">
        <v>2758.8539999999998</v>
      </c>
      <c r="X75">
        <v>1320.3869999999999</v>
      </c>
      <c r="Y75">
        <v>2.089</v>
      </c>
      <c r="Z75">
        <v>5.1829999999999998</v>
      </c>
      <c r="AA75">
        <v>245.791076</v>
      </c>
      <c r="AB75">
        <v>1.6633020000000001</v>
      </c>
      <c r="AC75">
        <v>108.151634</v>
      </c>
      <c r="AD75" s="1">
        <v>417</v>
      </c>
      <c r="AE75">
        <v>9</v>
      </c>
      <c r="AF75">
        <v>104</v>
      </c>
      <c r="AG75">
        <v>80</v>
      </c>
      <c r="AH75">
        <v>11.224386000000001</v>
      </c>
      <c r="AI75">
        <v>900.4</v>
      </c>
      <c r="AJ75">
        <v>0</v>
      </c>
      <c r="AK75">
        <v>215</v>
      </c>
      <c r="AL75">
        <v>73075</v>
      </c>
      <c r="AM75" t="s">
        <v>357</v>
      </c>
      <c r="AN75" t="s">
        <v>538</v>
      </c>
      <c r="AO75">
        <v>2660.8270000000002</v>
      </c>
      <c r="AR75" t="s">
        <v>582</v>
      </c>
      <c r="AS75" t="s">
        <v>120</v>
      </c>
      <c r="AT75" t="s">
        <v>213</v>
      </c>
      <c r="AU75" t="s">
        <v>356</v>
      </c>
      <c r="AV75" t="s">
        <v>205</v>
      </c>
      <c r="AW75">
        <v>2</v>
      </c>
      <c r="BB75">
        <v>0.90827409638677647</v>
      </c>
      <c r="BC75" t="s">
        <v>68</v>
      </c>
      <c r="BF75" t="s">
        <v>582</v>
      </c>
      <c r="BG75" t="s">
        <v>120</v>
      </c>
      <c r="BH75" t="s">
        <v>356</v>
      </c>
      <c r="BI75">
        <v>6268</v>
      </c>
      <c r="BJ75">
        <v>2</v>
      </c>
      <c r="BK75" t="s">
        <v>213</v>
      </c>
      <c r="BL75" t="s">
        <v>212</v>
      </c>
      <c r="BM75">
        <v>0.90827409638677647</v>
      </c>
      <c r="BN75" t="s">
        <v>68</v>
      </c>
      <c r="BO75" t="s">
        <v>179</v>
      </c>
      <c r="BP75">
        <v>2758.8540000000003</v>
      </c>
    </row>
    <row r="76" spans="1:68" ht="16.5">
      <c r="A76" s="101" t="str">
        <f t="shared" si="36"/>
        <v>은혜교통</v>
      </c>
      <c r="B76" s="102" t="str">
        <f t="shared" si="35"/>
        <v>최창명</v>
      </c>
      <c r="C76" s="103" t="str">
        <f t="shared" si="37"/>
        <v>B</v>
      </c>
      <c r="D76" s="104">
        <f t="shared" si="38"/>
        <v>0.90320804646288455</v>
      </c>
      <c r="E76" s="105">
        <f t="shared" si="39"/>
        <v>3328</v>
      </c>
      <c r="F76" s="106" t="str">
        <f t="shared" si="40"/>
        <v>522</v>
      </c>
      <c r="G76" s="107" t="str">
        <f t="shared" si="41"/>
        <v>71바5706</v>
      </c>
      <c r="H76" s="108">
        <f t="shared" si="42"/>
        <v>5</v>
      </c>
      <c r="I76" s="109">
        <f t="shared" si="43"/>
        <v>742.14200000000005</v>
      </c>
      <c r="J76" s="110">
        <f t="shared" si="44"/>
        <v>1.8669132802351596E-2</v>
      </c>
      <c r="K76" s="110">
        <f t="shared" si="45"/>
        <v>0.41719595625828626</v>
      </c>
      <c r="L76" s="110">
        <f t="shared" si="46"/>
        <v>0.2950917748894416</v>
      </c>
      <c r="M76" s="111">
        <f t="shared" si="47"/>
        <v>11.944000000000001</v>
      </c>
      <c r="N76" s="112">
        <f t="shared" si="48"/>
        <v>0.2694902053784855</v>
      </c>
      <c r="O76" s="112">
        <f t="shared" si="49"/>
        <v>3.0991373618525833</v>
      </c>
      <c r="P76" s="226">
        <f t="shared" si="50"/>
        <v>23</v>
      </c>
      <c r="Q76" s="227">
        <f t="shared" si="51"/>
        <v>2</v>
      </c>
      <c r="R76" s="227">
        <f t="shared" si="52"/>
        <v>23</v>
      </c>
      <c r="T76">
        <v>509</v>
      </c>
      <c r="U76">
        <v>3328</v>
      </c>
      <c r="V76" t="s">
        <v>539</v>
      </c>
      <c r="W76">
        <v>742.14200000000005</v>
      </c>
      <c r="X76">
        <v>344.36799999999999</v>
      </c>
      <c r="Y76">
        <v>2.1549999999999998</v>
      </c>
      <c r="Z76">
        <v>11.944000000000001</v>
      </c>
      <c r="AA76">
        <v>54.605268000000002</v>
      </c>
      <c r="AB76">
        <v>1.019433</v>
      </c>
      <c r="AC76">
        <v>22.781096999999999</v>
      </c>
      <c r="AD76" s="1">
        <v>219</v>
      </c>
      <c r="AE76">
        <v>2</v>
      </c>
      <c r="AF76">
        <v>23</v>
      </c>
      <c r="AG76">
        <v>80</v>
      </c>
      <c r="AH76">
        <v>13.591032999999999</v>
      </c>
      <c r="AI76">
        <v>416.7</v>
      </c>
      <c r="AJ76">
        <v>0</v>
      </c>
      <c r="AK76">
        <v>23</v>
      </c>
      <c r="AL76">
        <v>9956</v>
      </c>
      <c r="AM76" t="s">
        <v>540</v>
      </c>
      <c r="AN76" t="s">
        <v>541</v>
      </c>
      <c r="AO76">
        <v>238.38499999999999</v>
      </c>
      <c r="AR76" t="s">
        <v>582</v>
      </c>
      <c r="AS76" t="s">
        <v>119</v>
      </c>
      <c r="AT76" t="s">
        <v>203</v>
      </c>
      <c r="AU76" t="s">
        <v>539</v>
      </c>
      <c r="AV76" t="s">
        <v>48</v>
      </c>
      <c r="AW76">
        <v>5</v>
      </c>
      <c r="BB76">
        <v>0.90320804646288455</v>
      </c>
      <c r="BC76" t="s">
        <v>68</v>
      </c>
      <c r="BF76" t="s">
        <v>582</v>
      </c>
      <c r="BG76" s="5" t="s">
        <v>119</v>
      </c>
      <c r="BH76" t="s">
        <v>539</v>
      </c>
      <c r="BI76">
        <v>3328</v>
      </c>
      <c r="BJ76">
        <v>5</v>
      </c>
      <c r="BK76" t="s">
        <v>203</v>
      </c>
      <c r="BL76" t="s">
        <v>207</v>
      </c>
      <c r="BM76">
        <v>0.90320804646288455</v>
      </c>
      <c r="BN76" t="s">
        <v>68</v>
      </c>
      <c r="BO76" t="s">
        <v>179</v>
      </c>
      <c r="BP76">
        <v>742.14200000000005</v>
      </c>
    </row>
    <row r="77" spans="1:68" ht="16.5">
      <c r="A77" s="118" t="str">
        <f t="shared" si="36"/>
        <v>은혜교통</v>
      </c>
      <c r="B77" s="119" t="str">
        <f t="shared" si="35"/>
        <v>최해령</v>
      </c>
      <c r="C77" s="120" t="str">
        <f t="shared" si="37"/>
        <v>C</v>
      </c>
      <c r="D77" s="121">
        <f t="shared" si="38"/>
        <v>0.85005881570583908</v>
      </c>
      <c r="E77" s="122">
        <f t="shared" si="39"/>
        <v>2029</v>
      </c>
      <c r="F77" s="123" t="str">
        <f t="shared" si="40"/>
        <v>594</v>
      </c>
      <c r="G77" s="124" t="str">
        <f t="shared" si="41"/>
        <v>71바5359</v>
      </c>
      <c r="H77" s="125">
        <f t="shared" si="42"/>
        <v>3</v>
      </c>
      <c r="I77" s="126">
        <f t="shared" si="43"/>
        <v>2191.4279999999999</v>
      </c>
      <c r="J77" s="127">
        <f t="shared" si="44"/>
        <v>4.6805532604901751E-2</v>
      </c>
      <c r="K77" s="127">
        <f t="shared" si="45"/>
        <v>0.42156759961697515</v>
      </c>
      <c r="L77" s="127">
        <f t="shared" si="46"/>
        <v>0.29934818757449483</v>
      </c>
      <c r="M77" s="128">
        <f t="shared" si="47"/>
        <v>12.125</v>
      </c>
      <c r="N77" s="129">
        <f t="shared" si="48"/>
        <v>0.95827925900371813</v>
      </c>
      <c r="O77" s="129">
        <f t="shared" si="49"/>
        <v>35.684494311471788</v>
      </c>
      <c r="P77" s="224">
        <f t="shared" si="50"/>
        <v>72</v>
      </c>
      <c r="Q77" s="225">
        <f t="shared" si="51"/>
        <v>21</v>
      </c>
      <c r="R77" s="225">
        <f t="shared" si="52"/>
        <v>782</v>
      </c>
      <c r="T77">
        <v>509</v>
      </c>
      <c r="U77">
        <v>2029</v>
      </c>
      <c r="V77" t="s">
        <v>358</v>
      </c>
      <c r="W77">
        <v>2191.4279999999999</v>
      </c>
      <c r="X77">
        <v>991.36300000000006</v>
      </c>
      <c r="Y77">
        <v>2.2109999999999999</v>
      </c>
      <c r="Z77">
        <v>12.125</v>
      </c>
      <c r="AA77">
        <v>154.45577900000001</v>
      </c>
      <c r="AB77">
        <v>7.2293849999999997</v>
      </c>
      <c r="AC77">
        <v>65.113551999999999</v>
      </c>
      <c r="AD77" s="1">
        <v>656</v>
      </c>
      <c r="AE77">
        <v>21</v>
      </c>
      <c r="AF77">
        <v>782</v>
      </c>
      <c r="AG77">
        <v>89</v>
      </c>
      <c r="AH77">
        <v>14.18806</v>
      </c>
      <c r="AI77">
        <v>281.89999999999998</v>
      </c>
      <c r="AJ77">
        <v>0.6</v>
      </c>
      <c r="AK77">
        <v>72</v>
      </c>
      <c r="AL77">
        <v>26414</v>
      </c>
      <c r="AM77" t="s">
        <v>359</v>
      </c>
      <c r="AN77" t="s">
        <v>542</v>
      </c>
      <c r="AO77">
        <v>1945.7170000000001</v>
      </c>
      <c r="AR77" t="s">
        <v>582</v>
      </c>
      <c r="AS77" t="s">
        <v>124</v>
      </c>
      <c r="AT77" t="s">
        <v>244</v>
      </c>
      <c r="AU77" t="s">
        <v>358</v>
      </c>
      <c r="AV77" t="s">
        <v>48</v>
      </c>
      <c r="AW77">
        <v>3</v>
      </c>
      <c r="BB77">
        <v>0.85005881570583908</v>
      </c>
      <c r="BC77" t="s">
        <v>69</v>
      </c>
      <c r="BF77" t="s">
        <v>582</v>
      </c>
      <c r="BG77" t="s">
        <v>124</v>
      </c>
      <c r="BH77" t="s">
        <v>358</v>
      </c>
      <c r="BI77">
        <v>2029</v>
      </c>
      <c r="BJ77">
        <v>3</v>
      </c>
      <c r="BK77" t="s">
        <v>244</v>
      </c>
      <c r="BL77" t="s">
        <v>246</v>
      </c>
      <c r="BM77">
        <v>0.85005881570583908</v>
      </c>
      <c r="BN77" t="s">
        <v>69</v>
      </c>
      <c r="BO77" t="s">
        <v>181</v>
      </c>
      <c r="BP77">
        <v>2191.4279999999999</v>
      </c>
    </row>
    <row r="78" spans="1:68" ht="16.5">
      <c r="A78" s="101" t="str">
        <f t="shared" si="36"/>
        <v>은혜교통</v>
      </c>
      <c r="B78" s="102" t="str">
        <f t="shared" si="35"/>
        <v>한상남</v>
      </c>
      <c r="C78" s="103" t="str">
        <f t="shared" si="37"/>
        <v>A</v>
      </c>
      <c r="D78" s="104">
        <f t="shared" si="38"/>
        <v>0.96634708710597705</v>
      </c>
      <c r="E78" s="105">
        <f t="shared" si="39"/>
        <v>7042</v>
      </c>
      <c r="F78" s="106" t="str">
        <f t="shared" si="40"/>
        <v>585</v>
      </c>
      <c r="G78" s="107" t="str">
        <f t="shared" si="41"/>
        <v>72바1948</v>
      </c>
      <c r="H78" s="108">
        <f t="shared" si="42"/>
        <v>3</v>
      </c>
      <c r="I78" s="109">
        <f t="shared" si="43"/>
        <v>1918.3600000000001</v>
      </c>
      <c r="J78" s="110">
        <f t="shared" si="44"/>
        <v>3.2223006284182384E-2</v>
      </c>
      <c r="K78" s="110">
        <f t="shared" si="45"/>
        <v>0.3453326444669178</v>
      </c>
      <c r="L78" s="110">
        <f t="shared" si="46"/>
        <v>0.27523509664505097</v>
      </c>
      <c r="M78" s="111">
        <f t="shared" si="47"/>
        <v>8.048</v>
      </c>
      <c r="N78" s="112">
        <f t="shared" si="48"/>
        <v>0</v>
      </c>
      <c r="O78" s="112">
        <f t="shared" si="49"/>
        <v>0.52127859213077843</v>
      </c>
      <c r="P78" s="226">
        <f t="shared" si="50"/>
        <v>1</v>
      </c>
      <c r="Q78" s="227">
        <f t="shared" si="51"/>
        <v>0</v>
      </c>
      <c r="R78" s="227">
        <f t="shared" si="52"/>
        <v>10</v>
      </c>
      <c r="T78">
        <v>509</v>
      </c>
      <c r="U78">
        <v>7042</v>
      </c>
      <c r="V78" t="s">
        <v>360</v>
      </c>
      <c r="W78">
        <v>1918.36</v>
      </c>
      <c r="X78">
        <v>746.13400000000001</v>
      </c>
      <c r="Y78">
        <v>2.5710000000000002</v>
      </c>
      <c r="Z78">
        <v>8.048</v>
      </c>
      <c r="AA78">
        <v>143.106604</v>
      </c>
      <c r="AB78">
        <v>4.6113249999999999</v>
      </c>
      <c r="AC78">
        <v>49.419381999999999</v>
      </c>
      <c r="AD78" s="1">
        <v>528</v>
      </c>
      <c r="AE78">
        <v>0</v>
      </c>
      <c r="AF78">
        <v>10</v>
      </c>
      <c r="AG78">
        <v>86</v>
      </c>
      <c r="AH78">
        <v>13.405111</v>
      </c>
      <c r="AI78">
        <v>120.1</v>
      </c>
      <c r="AJ78">
        <v>8.9</v>
      </c>
      <c r="AK78">
        <v>1</v>
      </c>
      <c r="AL78">
        <v>1175</v>
      </c>
      <c r="AM78" t="s">
        <v>361</v>
      </c>
      <c r="AN78" t="s">
        <v>543</v>
      </c>
      <c r="AO78">
        <v>1643.5160000000001</v>
      </c>
      <c r="AR78" t="s">
        <v>582</v>
      </c>
      <c r="AS78" t="s">
        <v>121</v>
      </c>
      <c r="AT78" t="s">
        <v>225</v>
      </c>
      <c r="AU78" t="s">
        <v>360</v>
      </c>
      <c r="AV78" t="s">
        <v>48</v>
      </c>
      <c r="AW78">
        <v>3</v>
      </c>
      <c r="BB78">
        <v>0.96634708710597705</v>
      </c>
      <c r="BC78" t="s">
        <v>66</v>
      </c>
      <c r="BF78" t="s">
        <v>582</v>
      </c>
      <c r="BG78" t="s">
        <v>121</v>
      </c>
      <c r="BH78" t="s">
        <v>360</v>
      </c>
      <c r="BI78">
        <v>7042</v>
      </c>
      <c r="BJ78">
        <v>3</v>
      </c>
      <c r="BK78" t="s">
        <v>225</v>
      </c>
      <c r="BL78" t="s">
        <v>217</v>
      </c>
      <c r="BM78">
        <v>0.96634708710597705</v>
      </c>
      <c r="BN78" t="s">
        <v>66</v>
      </c>
      <c r="BO78" t="s">
        <v>182</v>
      </c>
      <c r="BP78">
        <v>1918.3600000000001</v>
      </c>
    </row>
    <row r="79" spans="1:68" ht="16.5">
      <c r="A79" s="118" t="str">
        <f t="shared" si="36"/>
        <v>은혜교통</v>
      </c>
      <c r="B79" s="119" t="str">
        <f t="shared" si="35"/>
        <v>한상복</v>
      </c>
      <c r="C79" s="120" t="str">
        <f t="shared" si="37"/>
        <v>D</v>
      </c>
      <c r="D79" s="121">
        <f t="shared" si="38"/>
        <v>0.83769230769230763</v>
      </c>
      <c r="E79" s="122">
        <f t="shared" si="39"/>
        <v>2644</v>
      </c>
      <c r="F79" s="123" t="str">
        <f t="shared" si="40"/>
        <v>594</v>
      </c>
      <c r="G79" s="124" t="str">
        <f t="shared" si="41"/>
        <v>71바5359</v>
      </c>
      <c r="H79" s="125">
        <f t="shared" si="42"/>
        <v>1</v>
      </c>
      <c r="I79" s="126">
        <f t="shared" si="43"/>
        <v>4048.2330000000002</v>
      </c>
      <c r="J79" s="127">
        <f t="shared" si="44"/>
        <v>4.125906240696179E-2</v>
      </c>
      <c r="K79" s="127">
        <f t="shared" si="45"/>
        <v>0.42361469555716058</v>
      </c>
      <c r="L79" s="127">
        <f t="shared" si="46"/>
        <v>0.31890456898108382</v>
      </c>
      <c r="M79" s="128">
        <f t="shared" si="47"/>
        <v>12.167</v>
      </c>
      <c r="N79" s="129">
        <f t="shared" si="48"/>
        <v>0.76576619972219973</v>
      </c>
      <c r="O79" s="129">
        <f t="shared" si="49"/>
        <v>28.703881421845036</v>
      </c>
      <c r="P79" s="224">
        <f t="shared" si="50"/>
        <v>120</v>
      </c>
      <c r="Q79" s="225">
        <f t="shared" si="51"/>
        <v>31</v>
      </c>
      <c r="R79" s="225">
        <f t="shared" si="52"/>
        <v>1162</v>
      </c>
      <c r="T79">
        <v>509</v>
      </c>
      <c r="U79">
        <v>2644</v>
      </c>
      <c r="V79" t="s">
        <v>423</v>
      </c>
      <c r="W79">
        <v>4048.2330000000002</v>
      </c>
      <c r="X79">
        <v>1858.296</v>
      </c>
      <c r="Y79">
        <v>2.1779999999999999</v>
      </c>
      <c r="Z79">
        <v>12.167</v>
      </c>
      <c r="AA79">
        <v>282.61572899999999</v>
      </c>
      <c r="AB79">
        <v>11.66046</v>
      </c>
      <c r="AC79">
        <v>119.720176</v>
      </c>
      <c r="AD79" s="1">
        <v>1291</v>
      </c>
      <c r="AE79">
        <v>31</v>
      </c>
      <c r="AF79">
        <v>1162</v>
      </c>
      <c r="AG79">
        <v>86</v>
      </c>
      <c r="AH79">
        <v>14.324159999999999</v>
      </c>
      <c r="AI79">
        <v>640.70000000000005</v>
      </c>
      <c r="AJ79">
        <v>4.3</v>
      </c>
      <c r="AK79">
        <v>120</v>
      </c>
      <c r="AL79">
        <v>46264</v>
      </c>
      <c r="AM79" t="s">
        <v>544</v>
      </c>
      <c r="AN79" t="s">
        <v>545</v>
      </c>
      <c r="AO79">
        <v>4048.2330000000002</v>
      </c>
      <c r="AR79" t="s">
        <v>582</v>
      </c>
      <c r="AS79" t="s">
        <v>124</v>
      </c>
      <c r="AT79" t="s">
        <v>244</v>
      </c>
      <c r="AU79" t="s">
        <v>423</v>
      </c>
      <c r="AV79" t="s">
        <v>48</v>
      </c>
      <c r="AW79">
        <v>1</v>
      </c>
      <c r="BB79">
        <v>0.83769230769230763</v>
      </c>
      <c r="BC79" t="s">
        <v>67</v>
      </c>
      <c r="BF79" t="s">
        <v>582</v>
      </c>
      <c r="BG79" s="5" t="s">
        <v>124</v>
      </c>
      <c r="BH79" t="s">
        <v>423</v>
      </c>
      <c r="BI79">
        <v>2644</v>
      </c>
      <c r="BJ79">
        <v>1</v>
      </c>
      <c r="BK79" t="s">
        <v>244</v>
      </c>
      <c r="BL79" t="s">
        <v>178</v>
      </c>
      <c r="BM79">
        <v>0.83769230769230763</v>
      </c>
      <c r="BN79" t="s">
        <v>67</v>
      </c>
      <c r="BO79" t="s">
        <v>183</v>
      </c>
      <c r="BP79">
        <v>4048.2330000000002</v>
      </c>
    </row>
    <row r="80" spans="1:68" ht="16.5">
      <c r="A80" s="101" t="str">
        <f t="shared" si="36"/>
        <v>은혜교통</v>
      </c>
      <c r="B80" s="102" t="str">
        <f t="shared" si="35"/>
        <v>허영준</v>
      </c>
      <c r="C80" s="103" t="str">
        <f t="shared" si="37"/>
        <v>D</v>
      </c>
      <c r="D80" s="104">
        <f t="shared" si="38"/>
        <v>0.82403873766099422</v>
      </c>
      <c r="E80" s="105">
        <f t="shared" si="39"/>
        <v>4686</v>
      </c>
      <c r="F80" s="106" t="str">
        <f t="shared" si="40"/>
        <v>565</v>
      </c>
      <c r="G80" s="107" t="str">
        <f t="shared" si="41"/>
        <v>71바5804</v>
      </c>
      <c r="H80" s="108">
        <f t="shared" si="42"/>
        <v>2</v>
      </c>
      <c r="I80" s="109">
        <f t="shared" si="43"/>
        <v>926.41</v>
      </c>
      <c r="J80" s="110">
        <f t="shared" si="44"/>
        <v>1.7555395850834564E-2</v>
      </c>
      <c r="K80" s="110">
        <f t="shared" si="45"/>
        <v>0.4770864456212322</v>
      </c>
      <c r="L80" s="110">
        <f t="shared" si="46"/>
        <v>0.22776092658758001</v>
      </c>
      <c r="M80" s="111">
        <f t="shared" si="47"/>
        <v>6.5890000000000004</v>
      </c>
      <c r="N80" s="112">
        <f t="shared" si="48"/>
        <v>0.64766140261871097</v>
      </c>
      <c r="O80" s="112">
        <f t="shared" si="49"/>
        <v>4.8574605196403322</v>
      </c>
      <c r="P80" s="226">
        <f t="shared" si="50"/>
        <v>75</v>
      </c>
      <c r="Q80" s="227">
        <f t="shared" si="51"/>
        <v>6</v>
      </c>
      <c r="R80" s="227">
        <f t="shared" si="52"/>
        <v>45</v>
      </c>
      <c r="T80">
        <v>509</v>
      </c>
      <c r="U80">
        <v>4686</v>
      </c>
      <c r="V80" t="s">
        <v>362</v>
      </c>
      <c r="W80">
        <v>926.41</v>
      </c>
      <c r="X80">
        <v>489.154</v>
      </c>
      <c r="Y80">
        <v>1.8939999999999999</v>
      </c>
      <c r="Z80">
        <v>6.5890000000000004</v>
      </c>
      <c r="AA80">
        <v>86.993880000000004</v>
      </c>
      <c r="AB80">
        <v>1.527212</v>
      </c>
      <c r="AC80">
        <v>41.503601000000003</v>
      </c>
      <c r="AD80" s="1">
        <v>211</v>
      </c>
      <c r="AE80">
        <v>6</v>
      </c>
      <c r="AF80">
        <v>45</v>
      </c>
      <c r="AG80">
        <v>76</v>
      </c>
      <c r="AH80">
        <v>10.649139</v>
      </c>
      <c r="AI80">
        <v>197.2</v>
      </c>
      <c r="AJ80">
        <v>0</v>
      </c>
      <c r="AK80">
        <v>75</v>
      </c>
      <c r="AL80">
        <v>34331</v>
      </c>
      <c r="AM80" t="s">
        <v>363</v>
      </c>
      <c r="AN80" t="s">
        <v>546</v>
      </c>
      <c r="AO80">
        <v>695.14599999999996</v>
      </c>
      <c r="AR80" t="s">
        <v>582</v>
      </c>
      <c r="AS80" t="s">
        <v>120</v>
      </c>
      <c r="AT80" t="s">
        <v>213</v>
      </c>
      <c r="AU80" t="s">
        <v>362</v>
      </c>
      <c r="AV80" t="s">
        <v>205</v>
      </c>
      <c r="AW80">
        <v>2</v>
      </c>
      <c r="BB80">
        <v>0.82403873766099422</v>
      </c>
      <c r="BC80" t="s">
        <v>67</v>
      </c>
      <c r="BF80" t="s">
        <v>582</v>
      </c>
      <c r="BG80" s="5" t="s">
        <v>120</v>
      </c>
      <c r="BH80" t="s">
        <v>362</v>
      </c>
      <c r="BI80">
        <v>4686</v>
      </c>
      <c r="BJ80">
        <v>2</v>
      </c>
      <c r="BK80" t="s">
        <v>213</v>
      </c>
      <c r="BL80" t="s">
        <v>212</v>
      </c>
      <c r="BM80">
        <v>0.82403873766099422</v>
      </c>
      <c r="BN80" t="s">
        <v>67</v>
      </c>
      <c r="BO80" t="s">
        <v>183</v>
      </c>
      <c r="BP80">
        <v>926.41</v>
      </c>
    </row>
    <row r="81" spans="1:68" ht="16.5">
      <c r="A81" s="118" t="str">
        <f t="shared" si="36"/>
        <v>은혜교통</v>
      </c>
      <c r="B81" s="119" t="str">
        <f t="shared" si="35"/>
        <v>현병철</v>
      </c>
      <c r="C81" s="120" t="str">
        <f t="shared" si="37"/>
        <v>F</v>
      </c>
      <c r="D81" s="121">
        <f t="shared" si="38"/>
        <v>0.75265990898565172</v>
      </c>
      <c r="E81" s="122">
        <f t="shared" si="39"/>
        <v>1171</v>
      </c>
      <c r="F81" s="123" t="str">
        <f t="shared" si="40"/>
        <v>591</v>
      </c>
      <c r="G81" s="124" t="str">
        <f t="shared" si="41"/>
        <v>72바1869</v>
      </c>
      <c r="H81" s="125">
        <f t="shared" si="42"/>
        <v>7</v>
      </c>
      <c r="I81" s="126">
        <f t="shared" si="43"/>
        <v>1252.9660000000001</v>
      </c>
      <c r="J81" s="127">
        <f t="shared" si="44"/>
        <v>1.5148407038339178E-2</v>
      </c>
      <c r="K81" s="127">
        <f t="shared" si="45"/>
        <v>0.47104018384592822</v>
      </c>
      <c r="L81" s="127">
        <f t="shared" si="46"/>
        <v>0.32562735142054927</v>
      </c>
      <c r="M81" s="128">
        <f t="shared" si="47"/>
        <v>18.405999999999999</v>
      </c>
      <c r="N81" s="129">
        <f t="shared" si="48"/>
        <v>0</v>
      </c>
      <c r="O81" s="129">
        <f t="shared" si="49"/>
        <v>24.741293857933897</v>
      </c>
      <c r="P81" s="224">
        <f t="shared" si="50"/>
        <v>57</v>
      </c>
      <c r="Q81" s="225">
        <f t="shared" si="51"/>
        <v>0</v>
      </c>
      <c r="R81" s="225">
        <f t="shared" si="52"/>
        <v>310</v>
      </c>
      <c r="T81">
        <v>509</v>
      </c>
      <c r="U81">
        <v>1171</v>
      </c>
      <c r="V81" t="s">
        <v>424</v>
      </c>
      <c r="W81">
        <v>1252.9659999999999</v>
      </c>
      <c r="X81">
        <v>699.79200000000003</v>
      </c>
      <c r="Y81">
        <v>1.79</v>
      </c>
      <c r="Z81">
        <v>18.405999999999999</v>
      </c>
      <c r="AA81">
        <v>94.820267000000001</v>
      </c>
      <c r="AB81">
        <v>1.4363760000000001</v>
      </c>
      <c r="AC81">
        <v>44.664155999999998</v>
      </c>
      <c r="AD81" s="1">
        <v>408</v>
      </c>
      <c r="AE81">
        <v>0</v>
      </c>
      <c r="AF81">
        <v>310</v>
      </c>
      <c r="AG81">
        <v>87</v>
      </c>
      <c r="AH81">
        <v>13.214115</v>
      </c>
      <c r="AI81">
        <v>3560</v>
      </c>
      <c r="AJ81">
        <v>26.2</v>
      </c>
      <c r="AK81">
        <v>57</v>
      </c>
      <c r="AL81">
        <v>29833</v>
      </c>
      <c r="AM81" t="s">
        <v>395</v>
      </c>
      <c r="AN81" t="s">
        <v>547</v>
      </c>
      <c r="AO81">
        <v>359.86599999999999</v>
      </c>
      <c r="AR81" t="s">
        <v>582</v>
      </c>
      <c r="AS81" t="s">
        <v>122</v>
      </c>
      <c r="AT81" t="s">
        <v>232</v>
      </c>
      <c r="AU81" t="s">
        <v>424</v>
      </c>
      <c r="AV81" t="s">
        <v>205</v>
      </c>
      <c r="AW81">
        <v>7</v>
      </c>
      <c r="BB81">
        <v>0.75265990898565172</v>
      </c>
      <c r="BC81" t="s">
        <v>70</v>
      </c>
      <c r="BF81" t="s">
        <v>582</v>
      </c>
      <c r="BG81" s="5" t="s">
        <v>122</v>
      </c>
      <c r="BH81" t="s">
        <v>424</v>
      </c>
      <c r="BI81">
        <v>1171</v>
      </c>
      <c r="BJ81">
        <v>7</v>
      </c>
      <c r="BK81" t="s">
        <v>232</v>
      </c>
      <c r="BL81" t="s">
        <v>231</v>
      </c>
      <c r="BM81">
        <v>0.75265990898565172</v>
      </c>
      <c r="BN81" t="s">
        <v>70</v>
      </c>
      <c r="BO81" t="s">
        <v>196</v>
      </c>
      <c r="BP81">
        <v>1252.9660000000001</v>
      </c>
    </row>
    <row r="82" spans="1:68" ht="16.5">
      <c r="A82" s="101" t="str">
        <f t="shared" si="36"/>
        <v>은혜교통</v>
      </c>
      <c r="B82" s="102" t="str">
        <f t="shared" si="35"/>
        <v>홍기철</v>
      </c>
      <c r="C82" s="103" t="str">
        <f t="shared" si="37"/>
        <v>B</v>
      </c>
      <c r="D82" s="104">
        <f t="shared" si="38"/>
        <v>0.94633489927504066</v>
      </c>
      <c r="E82" s="105">
        <f t="shared" si="39"/>
        <v>2478</v>
      </c>
      <c r="F82" s="106" t="str">
        <f t="shared" si="40"/>
        <v>565</v>
      </c>
      <c r="G82" s="107" t="str">
        <f t="shared" si="41"/>
        <v>71바5801</v>
      </c>
      <c r="H82" s="108">
        <f t="shared" si="42"/>
        <v>2</v>
      </c>
      <c r="I82" s="109">
        <f t="shared" si="43"/>
        <v>5201.2690000000002</v>
      </c>
      <c r="J82" s="110">
        <f t="shared" si="44"/>
        <v>1.8926712993475175E-2</v>
      </c>
      <c r="K82" s="110">
        <f t="shared" si="45"/>
        <v>0.40434309624838466</v>
      </c>
      <c r="L82" s="110">
        <f t="shared" si="46"/>
        <v>0.20860293901353688</v>
      </c>
      <c r="M82" s="111">
        <f t="shared" si="47"/>
        <v>4.9950000000000001</v>
      </c>
      <c r="N82" s="112">
        <f t="shared" si="48"/>
        <v>7.6904309313746311E-2</v>
      </c>
      <c r="O82" s="112">
        <f t="shared" si="49"/>
        <v>7.1905529208352803</v>
      </c>
      <c r="P82" s="226">
        <f t="shared" si="50"/>
        <v>251</v>
      </c>
      <c r="Q82" s="227">
        <f t="shared" si="51"/>
        <v>4</v>
      </c>
      <c r="R82" s="227">
        <f t="shared" si="52"/>
        <v>374</v>
      </c>
      <c r="T82">
        <v>509</v>
      </c>
      <c r="U82">
        <v>2478</v>
      </c>
      <c r="V82" t="s">
        <v>364</v>
      </c>
      <c r="W82">
        <v>5201.2690000000002</v>
      </c>
      <c r="X82">
        <v>2392.5610000000001</v>
      </c>
      <c r="Y82">
        <v>2.1739999999999999</v>
      </c>
      <c r="Z82">
        <v>4.9950000000000001</v>
      </c>
      <c r="AA82">
        <v>435.79849300000001</v>
      </c>
      <c r="AB82">
        <v>8.2482330000000008</v>
      </c>
      <c r="AC82">
        <v>176.21211199999999</v>
      </c>
      <c r="AD82" s="1">
        <v>1085</v>
      </c>
      <c r="AE82">
        <v>4</v>
      </c>
      <c r="AF82">
        <v>374</v>
      </c>
      <c r="AG82">
        <v>91</v>
      </c>
      <c r="AH82">
        <v>11.935032</v>
      </c>
      <c r="AI82">
        <v>1416.1</v>
      </c>
      <c r="AJ82">
        <v>44.6</v>
      </c>
      <c r="AK82">
        <v>251</v>
      </c>
      <c r="AL82">
        <v>72529</v>
      </c>
      <c r="AM82" t="s">
        <v>365</v>
      </c>
      <c r="AN82" t="s">
        <v>548</v>
      </c>
      <c r="AO82">
        <v>5062.2160000000003</v>
      </c>
      <c r="AR82" t="s">
        <v>582</v>
      </c>
      <c r="AS82" t="s">
        <v>120</v>
      </c>
      <c r="AT82" t="s">
        <v>209</v>
      </c>
      <c r="AU82" t="s">
        <v>364</v>
      </c>
      <c r="AV82" t="s">
        <v>205</v>
      </c>
      <c r="AW82">
        <v>2</v>
      </c>
      <c r="BB82">
        <v>0.94633489927504066</v>
      </c>
      <c r="BC82" t="s">
        <v>68</v>
      </c>
      <c r="BF82" t="s">
        <v>582</v>
      </c>
      <c r="BG82" t="s">
        <v>120</v>
      </c>
      <c r="BH82" t="s">
        <v>364</v>
      </c>
      <c r="BI82">
        <v>2478</v>
      </c>
      <c r="BJ82">
        <v>2</v>
      </c>
      <c r="BK82" t="s">
        <v>209</v>
      </c>
      <c r="BL82" t="s">
        <v>215</v>
      </c>
      <c r="BM82">
        <v>0.94633489927504066</v>
      </c>
      <c r="BN82" t="s">
        <v>68</v>
      </c>
      <c r="BO82" t="s">
        <v>179</v>
      </c>
      <c r="BP82">
        <v>5201.2690000000002</v>
      </c>
    </row>
    <row r="83" spans="1:68" ht="16.5">
      <c r="A83" s="118" t="str">
        <f t="shared" si="36"/>
        <v>은혜교통</v>
      </c>
      <c r="B83" s="119" t="str">
        <f t="shared" si="35"/>
        <v>홍승표</v>
      </c>
      <c r="C83" s="120" t="str">
        <f t="shared" si="37"/>
        <v>B</v>
      </c>
      <c r="D83" s="121">
        <f t="shared" si="38"/>
        <v>0.94282472025292563</v>
      </c>
      <c r="E83" s="122">
        <f t="shared" si="39"/>
        <v>519</v>
      </c>
      <c r="F83" s="123" t="str">
        <f t="shared" si="40"/>
        <v>585</v>
      </c>
      <c r="G83" s="124" t="str">
        <f t="shared" si="41"/>
        <v>71바7255</v>
      </c>
      <c r="H83" s="125">
        <f t="shared" si="42"/>
        <v>2</v>
      </c>
      <c r="I83" s="126">
        <f t="shared" si="43"/>
        <v>1847.768</v>
      </c>
      <c r="J83" s="127">
        <f t="shared" si="44"/>
        <v>4.0655757482482395E-2</v>
      </c>
      <c r="K83" s="127">
        <f t="shared" si="45"/>
        <v>0.36958478046786103</v>
      </c>
      <c r="L83" s="127">
        <f t="shared" si="46"/>
        <v>0.21755978023215036</v>
      </c>
      <c r="M83" s="128">
        <f t="shared" si="47"/>
        <v>10.565</v>
      </c>
      <c r="N83" s="129">
        <f t="shared" si="48"/>
        <v>0</v>
      </c>
      <c r="O83" s="129">
        <f t="shared" si="49"/>
        <v>4.3836672136328803</v>
      </c>
      <c r="P83" s="224">
        <f t="shared" si="50"/>
        <v>10</v>
      </c>
      <c r="Q83" s="225">
        <f t="shared" si="51"/>
        <v>0</v>
      </c>
      <c r="R83" s="225">
        <f t="shared" si="52"/>
        <v>81</v>
      </c>
      <c r="T83">
        <v>509</v>
      </c>
      <c r="U83">
        <v>519</v>
      </c>
      <c r="V83" t="s">
        <v>366</v>
      </c>
      <c r="W83">
        <v>1847.768</v>
      </c>
      <c r="X83">
        <v>755.00400000000002</v>
      </c>
      <c r="Y83">
        <v>2.4470000000000001</v>
      </c>
      <c r="Z83">
        <v>10.565</v>
      </c>
      <c r="AA83">
        <v>141.60771700000001</v>
      </c>
      <c r="AB83">
        <v>5.7571690000000002</v>
      </c>
      <c r="AC83">
        <v>52.336056999999997</v>
      </c>
      <c r="AD83" s="1">
        <v>402</v>
      </c>
      <c r="AE83">
        <v>0</v>
      </c>
      <c r="AF83">
        <v>81</v>
      </c>
      <c r="AG83">
        <v>74</v>
      </c>
      <c r="AH83">
        <v>13.048496999999999</v>
      </c>
      <c r="AI83">
        <v>99.9</v>
      </c>
      <c r="AJ83">
        <v>0</v>
      </c>
      <c r="AK83">
        <v>10</v>
      </c>
      <c r="AL83">
        <v>2617</v>
      </c>
      <c r="AM83" t="s">
        <v>367</v>
      </c>
      <c r="AN83" t="s">
        <v>549</v>
      </c>
      <c r="AO83">
        <v>1739.864</v>
      </c>
      <c r="AR83" t="s">
        <v>582</v>
      </c>
      <c r="AS83" t="s">
        <v>121</v>
      </c>
      <c r="AT83" t="s">
        <v>222</v>
      </c>
      <c r="AU83" t="s">
        <v>366</v>
      </c>
      <c r="AV83" t="s">
        <v>48</v>
      </c>
      <c r="AW83">
        <v>2</v>
      </c>
      <c r="BB83">
        <v>0.94282472025292563</v>
      </c>
      <c r="BC83" t="s">
        <v>68</v>
      </c>
      <c r="BF83" t="s">
        <v>582</v>
      </c>
      <c r="BG83" t="s">
        <v>121</v>
      </c>
      <c r="BH83" t="s">
        <v>366</v>
      </c>
      <c r="BI83">
        <v>519</v>
      </c>
      <c r="BJ83">
        <v>2</v>
      </c>
      <c r="BK83" t="s">
        <v>222</v>
      </c>
      <c r="BL83" t="s">
        <v>217</v>
      </c>
      <c r="BM83">
        <v>0.94282472025292563</v>
      </c>
      <c r="BN83" t="s">
        <v>68</v>
      </c>
      <c r="BO83" t="s">
        <v>179</v>
      </c>
      <c r="BP83">
        <v>1847.768</v>
      </c>
    </row>
    <row r="84" spans="1:68" ht="16.5">
      <c r="A84" s="101" t="str">
        <f t="shared" si="36"/>
        <v>은혜교통</v>
      </c>
      <c r="B84" s="102" t="str">
        <f t="shared" si="35"/>
        <v>황남규</v>
      </c>
      <c r="C84" s="103" t="str">
        <f t="shared" si="37"/>
        <v>D</v>
      </c>
      <c r="D84" s="104">
        <f t="shared" si="38"/>
        <v>0.80455723003894808</v>
      </c>
      <c r="E84" s="105">
        <f t="shared" si="39"/>
        <v>869</v>
      </c>
      <c r="F84" s="106" t="str">
        <f t="shared" si="40"/>
        <v>596</v>
      </c>
      <c r="G84" s="107" t="str">
        <f t="shared" si="41"/>
        <v>71바5360</v>
      </c>
      <c r="H84" s="108">
        <f t="shared" si="42"/>
        <v>5</v>
      </c>
      <c r="I84" s="109">
        <f t="shared" si="43"/>
        <v>1982.7470000000001</v>
      </c>
      <c r="J84" s="110">
        <f t="shared" si="44"/>
        <v>2.4323034367445248E-2</v>
      </c>
      <c r="K84" s="110">
        <f t="shared" si="45"/>
        <v>0.36490025143308202</v>
      </c>
      <c r="L84" s="110">
        <f t="shared" si="46"/>
        <v>0.12709639706931847</v>
      </c>
      <c r="M84" s="111">
        <f t="shared" si="47"/>
        <v>9.077</v>
      </c>
      <c r="N84" s="112">
        <f t="shared" si="48"/>
        <v>0</v>
      </c>
      <c r="O84" s="112">
        <f t="shared" si="49"/>
        <v>6.7583004790828074</v>
      </c>
      <c r="P84" s="226">
        <f t="shared" si="50"/>
        <v>6</v>
      </c>
      <c r="Q84" s="227">
        <f t="shared" si="51"/>
        <v>0</v>
      </c>
      <c r="R84" s="227">
        <f t="shared" si="52"/>
        <v>134</v>
      </c>
      <c r="T84">
        <v>509</v>
      </c>
      <c r="U84">
        <v>869</v>
      </c>
      <c r="V84" t="s">
        <v>380</v>
      </c>
      <c r="W84">
        <v>1982.7470000000001</v>
      </c>
      <c r="X84">
        <v>921.32399999999996</v>
      </c>
      <c r="Y84">
        <v>2.1520000000000001</v>
      </c>
      <c r="Z84">
        <v>9.077</v>
      </c>
      <c r="AA84">
        <v>151.63716600000001</v>
      </c>
      <c r="AB84">
        <v>3.6882760000000001</v>
      </c>
      <c r="AC84">
        <v>55.332439999999998</v>
      </c>
      <c r="AD84" s="1">
        <v>252</v>
      </c>
      <c r="AE84">
        <v>0</v>
      </c>
      <c r="AF84">
        <v>134</v>
      </c>
      <c r="AG84">
        <v>71</v>
      </c>
      <c r="AH84">
        <v>13.0756</v>
      </c>
      <c r="AI84">
        <v>81.599999999999994</v>
      </c>
      <c r="AJ84">
        <v>0</v>
      </c>
      <c r="AK84">
        <v>6</v>
      </c>
      <c r="AL84">
        <v>514</v>
      </c>
      <c r="AM84" t="s">
        <v>381</v>
      </c>
      <c r="AN84" t="s">
        <v>550</v>
      </c>
      <c r="AO84">
        <v>1588.7470000000001</v>
      </c>
      <c r="AR84" t="s">
        <v>582</v>
      </c>
      <c r="AS84" t="s">
        <v>248</v>
      </c>
      <c r="AT84" t="s">
        <v>249</v>
      </c>
      <c r="AU84" t="s">
        <v>380</v>
      </c>
      <c r="AV84" t="s">
        <v>48</v>
      </c>
      <c r="AW84">
        <v>5</v>
      </c>
      <c r="BB84">
        <v>0.80455723003894808</v>
      </c>
      <c r="BC84" t="s">
        <v>67</v>
      </c>
      <c r="BF84" t="s">
        <v>582</v>
      </c>
      <c r="BG84" t="s">
        <v>248</v>
      </c>
      <c r="BH84" t="s">
        <v>380</v>
      </c>
      <c r="BI84">
        <v>869</v>
      </c>
      <c r="BJ84">
        <v>5</v>
      </c>
      <c r="BK84" t="s">
        <v>249</v>
      </c>
      <c r="BL84" t="s">
        <v>221</v>
      </c>
      <c r="BM84">
        <v>0.80455723003894808</v>
      </c>
      <c r="BN84" t="s">
        <v>67</v>
      </c>
      <c r="BO84" t="s">
        <v>183</v>
      </c>
      <c r="BP84">
        <v>1982.7470000000001</v>
      </c>
    </row>
    <row r="85" spans="1:68" ht="16.5">
      <c r="A85" s="118" t="str">
        <f t="shared" ref="A85:A86" si="53">BF85</f>
        <v>은혜교통</v>
      </c>
      <c r="B85" s="119" t="str">
        <f t="shared" ref="B85:B86" si="54">IF(BH85="NULL", E85, BH85)</f>
        <v>황도성</v>
      </c>
      <c r="C85" s="120" t="str">
        <f t="shared" ref="C85:C86" si="55">BN85</f>
        <v>C</v>
      </c>
      <c r="D85" s="121">
        <f t="shared" ref="D85:D86" si="56">BM85</f>
        <v>0.85158304933238316</v>
      </c>
      <c r="E85" s="122">
        <f t="shared" ref="E85:E86" si="57">U85</f>
        <v>6469</v>
      </c>
      <c r="F85" s="123" t="str">
        <f t="shared" ref="F85:F86" si="58">BG85</f>
        <v>596</v>
      </c>
      <c r="G85" s="124" t="str">
        <f t="shared" ref="G85:G86" si="59">BK85</f>
        <v>71바5360</v>
      </c>
      <c r="H85" s="125">
        <f t="shared" ref="H85:H86" si="60">BJ85</f>
        <v>3</v>
      </c>
      <c r="I85" s="126">
        <f t="shared" ref="I85:I86" si="61">BP85</f>
        <v>2133.2640000000001</v>
      </c>
      <c r="J85" s="127">
        <f t="shared" ref="J85:J86" si="62">AB85/AA85</f>
        <v>2.0836823936771689E-2</v>
      </c>
      <c r="K85" s="127">
        <f t="shared" ref="K85:K86" si="63">AC85/AA85</f>
        <v>0.33832816439974006</v>
      </c>
      <c r="L85" s="127">
        <f t="shared" ref="L85:L86" si="64">AD85/I85</f>
        <v>0.2653211229364954</v>
      </c>
      <c r="M85" s="128">
        <f t="shared" ref="M85:M86" si="65">Z85</f>
        <v>7.6619999999999999</v>
      </c>
      <c r="N85" s="129">
        <f t="shared" ref="N85:N86" si="66">AE85*100/W85</f>
        <v>0</v>
      </c>
      <c r="O85" s="129">
        <f t="shared" ref="O85:O86" si="67">AF85*100/W85</f>
        <v>1.5938017985584532</v>
      </c>
      <c r="P85" s="224">
        <f t="shared" ref="P85:P86" si="68">AK85</f>
        <v>0</v>
      </c>
      <c r="Q85" s="225">
        <f t="shared" ref="Q85:Q86" si="69">AE85</f>
        <v>0</v>
      </c>
      <c r="R85" s="225">
        <f t="shared" ref="R85:R86" si="70">AF85</f>
        <v>34</v>
      </c>
      <c r="T85">
        <v>509</v>
      </c>
      <c r="U85">
        <v>6469</v>
      </c>
      <c r="V85" t="s">
        <v>368</v>
      </c>
      <c r="W85">
        <v>2133.2640000000001</v>
      </c>
      <c r="X85">
        <v>930.92399999999998</v>
      </c>
      <c r="Y85">
        <v>2.2919999999999998</v>
      </c>
      <c r="Z85">
        <v>7.6619999999999999</v>
      </c>
      <c r="AA85">
        <v>159.302685</v>
      </c>
      <c r="AB85">
        <v>3.3193619999999999</v>
      </c>
      <c r="AC85">
        <v>53.896585000000002</v>
      </c>
      <c r="AD85" s="1">
        <v>566</v>
      </c>
      <c r="AE85">
        <v>0</v>
      </c>
      <c r="AF85">
        <v>34</v>
      </c>
      <c r="AG85">
        <v>73</v>
      </c>
      <c r="AH85">
        <v>13.391261999999999</v>
      </c>
      <c r="AI85">
        <v>26</v>
      </c>
      <c r="AJ85">
        <v>0</v>
      </c>
      <c r="AK85">
        <v>0</v>
      </c>
      <c r="AL85">
        <v>0</v>
      </c>
      <c r="AM85" t="s">
        <v>369</v>
      </c>
      <c r="AN85" t="s">
        <v>551</v>
      </c>
      <c r="AO85">
        <v>1944.3240000000001</v>
      </c>
      <c r="AR85" t="s">
        <v>582</v>
      </c>
      <c r="AS85" t="s">
        <v>248</v>
      </c>
      <c r="AT85" t="s">
        <v>249</v>
      </c>
      <c r="AU85" t="s">
        <v>368</v>
      </c>
      <c r="AV85" t="s">
        <v>48</v>
      </c>
      <c r="AW85">
        <v>3</v>
      </c>
      <c r="BB85">
        <v>0.85158304933238316</v>
      </c>
      <c r="BC85" t="s">
        <v>69</v>
      </c>
      <c r="BF85" t="s">
        <v>582</v>
      </c>
      <c r="BG85" t="s">
        <v>248</v>
      </c>
      <c r="BH85" t="s">
        <v>368</v>
      </c>
      <c r="BI85">
        <v>6469</v>
      </c>
      <c r="BJ85">
        <v>3</v>
      </c>
      <c r="BK85" t="s">
        <v>249</v>
      </c>
      <c r="BL85" t="s">
        <v>220</v>
      </c>
      <c r="BM85">
        <v>0.85158304933238316</v>
      </c>
      <c r="BN85" t="s">
        <v>69</v>
      </c>
      <c r="BO85" t="s">
        <v>181</v>
      </c>
      <c r="BP85">
        <v>2133.2640000000001</v>
      </c>
    </row>
    <row r="86" spans="1:68" ht="16.5">
      <c r="A86" s="101" t="str">
        <f t="shared" si="53"/>
        <v>은혜교통</v>
      </c>
      <c r="B86" s="102" t="str">
        <f t="shared" si="54"/>
        <v>황운용</v>
      </c>
      <c r="C86" s="103" t="str">
        <f t="shared" si="55"/>
        <v>A</v>
      </c>
      <c r="D86" s="104">
        <f t="shared" si="56"/>
        <v>0.95424507243707413</v>
      </c>
      <c r="E86" s="105">
        <f t="shared" si="57"/>
        <v>1737</v>
      </c>
      <c r="F86" s="106" t="str">
        <f t="shared" si="58"/>
        <v>522</v>
      </c>
      <c r="G86" s="107" t="str">
        <f t="shared" si="59"/>
        <v>71바5713</v>
      </c>
      <c r="H86" s="108">
        <f t="shared" si="60"/>
        <v>3</v>
      </c>
      <c r="I86" s="109">
        <f t="shared" si="61"/>
        <v>2399.712</v>
      </c>
      <c r="J86" s="110">
        <f t="shared" si="62"/>
        <v>1.4854095378181983E-2</v>
      </c>
      <c r="K86" s="110">
        <f t="shared" si="63"/>
        <v>0.48579790097749959</v>
      </c>
      <c r="L86" s="110">
        <f t="shared" si="64"/>
        <v>0.23419477003907135</v>
      </c>
      <c r="M86" s="111">
        <f t="shared" si="65"/>
        <v>12.601000000000001</v>
      </c>
      <c r="N86" s="112">
        <f t="shared" si="66"/>
        <v>0</v>
      </c>
      <c r="O86" s="112">
        <f t="shared" si="67"/>
        <v>11.293021829286181</v>
      </c>
      <c r="P86" s="226">
        <f t="shared" si="68"/>
        <v>136</v>
      </c>
      <c r="Q86" s="227">
        <f t="shared" si="69"/>
        <v>0</v>
      </c>
      <c r="R86" s="227">
        <f t="shared" si="70"/>
        <v>271</v>
      </c>
      <c r="T86">
        <v>509</v>
      </c>
      <c r="U86">
        <v>1737</v>
      </c>
      <c r="V86" t="s">
        <v>370</v>
      </c>
      <c r="W86">
        <v>2399.712</v>
      </c>
      <c r="X86">
        <v>1088.4839999999999</v>
      </c>
      <c r="Y86">
        <v>2.2050000000000001</v>
      </c>
      <c r="Z86">
        <v>12.601000000000001</v>
      </c>
      <c r="AA86">
        <v>192.96887000000001</v>
      </c>
      <c r="AB86">
        <v>2.8663780000000001</v>
      </c>
      <c r="AC86">
        <v>93.743871999999996</v>
      </c>
      <c r="AD86" s="1">
        <v>562</v>
      </c>
      <c r="AE86">
        <v>0</v>
      </c>
      <c r="AF86">
        <v>271</v>
      </c>
      <c r="AG86">
        <v>90</v>
      </c>
      <c r="AH86">
        <v>12.435746</v>
      </c>
      <c r="AI86">
        <v>3404.4</v>
      </c>
      <c r="AJ86">
        <v>7</v>
      </c>
      <c r="AK86">
        <v>136</v>
      </c>
      <c r="AL86">
        <v>100946</v>
      </c>
      <c r="AM86" t="s">
        <v>371</v>
      </c>
      <c r="AN86" t="s">
        <v>552</v>
      </c>
      <c r="AO86">
        <v>1931.4739999999999</v>
      </c>
      <c r="AR86" t="s">
        <v>582</v>
      </c>
      <c r="AS86" t="s">
        <v>119</v>
      </c>
      <c r="AT86" t="s">
        <v>207</v>
      </c>
      <c r="AU86" t="s">
        <v>370</v>
      </c>
      <c r="AV86" t="s">
        <v>48</v>
      </c>
      <c r="AW86">
        <v>3</v>
      </c>
      <c r="BB86">
        <v>0.95424507243707413</v>
      </c>
      <c r="BC86" t="s">
        <v>66</v>
      </c>
      <c r="BF86" t="s">
        <v>582</v>
      </c>
      <c r="BG86" t="s">
        <v>119</v>
      </c>
      <c r="BH86" t="s">
        <v>370</v>
      </c>
      <c r="BI86">
        <v>1737</v>
      </c>
      <c r="BJ86">
        <v>3</v>
      </c>
      <c r="BK86" t="s">
        <v>207</v>
      </c>
      <c r="BL86" t="s">
        <v>204</v>
      </c>
      <c r="BM86">
        <v>0.95424507243707413</v>
      </c>
      <c r="BN86" t="s">
        <v>66</v>
      </c>
      <c r="BO86" t="s">
        <v>182</v>
      </c>
      <c r="BP86">
        <v>2399.712</v>
      </c>
    </row>
  </sheetData>
  <sortState xmlns:xlrd2="http://schemas.microsoft.com/office/spreadsheetml/2017/richdata2" ref="T4:AN84">
    <sortCondition ref="AB4:AB84"/>
    <sortCondition descending="1" ref="AD4:AD84"/>
  </sortState>
  <phoneticPr fontId="3" type="noConversion"/>
  <conditionalFormatting sqref="C5:D86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34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29"/>
      <c r="C1" s="93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302" t="s">
        <v>553</v>
      </c>
      <c r="B2" s="303"/>
      <c r="C2" s="304"/>
      <c r="D2" s="305"/>
      <c r="E2" s="302"/>
      <c r="F2" s="306"/>
      <c r="G2" s="302"/>
      <c r="H2" s="302"/>
      <c r="I2" s="302"/>
      <c r="J2" s="302"/>
      <c r="K2" s="307"/>
      <c r="L2" s="307"/>
      <c r="M2" s="307"/>
      <c r="N2" s="307"/>
      <c r="O2" s="307"/>
      <c r="P2" s="307"/>
      <c r="Q2" s="307"/>
      <c r="R2" s="307"/>
    </row>
    <row r="3" spans="1:18" ht="16.5">
      <c r="A3" s="307"/>
      <c r="B3" s="307"/>
      <c r="C3" s="307"/>
      <c r="D3" s="307"/>
      <c r="E3" s="307"/>
      <c r="F3" s="307"/>
      <c r="G3" s="307"/>
      <c r="H3" s="307"/>
      <c r="I3" s="307"/>
      <c r="J3" s="307"/>
      <c r="K3" s="307"/>
      <c r="L3" s="307"/>
      <c r="M3" s="307"/>
      <c r="N3" s="307"/>
      <c r="O3" s="307"/>
      <c r="P3" s="307"/>
      <c r="Q3" s="307"/>
      <c r="R3" s="307"/>
    </row>
    <row r="4" spans="1:18" ht="26.25">
      <c r="A4" s="308" t="s">
        <v>554</v>
      </c>
      <c r="B4" s="309"/>
      <c r="C4" s="310"/>
      <c r="D4" s="311"/>
      <c r="E4" s="312"/>
      <c r="F4" s="313"/>
      <c r="G4" s="307"/>
      <c r="H4" s="312"/>
      <c r="I4" s="307"/>
      <c r="J4" s="307"/>
      <c r="K4" s="307"/>
      <c r="L4" s="307"/>
      <c r="M4" s="307"/>
      <c r="N4" s="307"/>
      <c r="O4" s="307"/>
      <c r="P4" s="307"/>
      <c r="Q4" s="307"/>
      <c r="R4" s="307"/>
    </row>
    <row r="5" spans="1:18" ht="26.25">
      <c r="A5" s="314" t="s">
        <v>555</v>
      </c>
      <c r="B5" s="307"/>
      <c r="C5" s="307"/>
      <c r="D5" s="307"/>
      <c r="E5" s="307"/>
      <c r="F5" s="307"/>
      <c r="G5" s="307"/>
      <c r="H5" s="307"/>
      <c r="I5" s="307"/>
      <c r="J5" s="307"/>
      <c r="K5" s="307"/>
      <c r="L5" s="307"/>
      <c r="M5" s="307"/>
      <c r="N5" s="307"/>
      <c r="O5" s="307"/>
      <c r="P5" s="307"/>
      <c r="Q5" s="307"/>
      <c r="R5" s="307"/>
    </row>
    <row r="6" spans="1:18" ht="17.25">
      <c r="A6" s="315" t="s">
        <v>556</v>
      </c>
      <c r="B6" s="307"/>
      <c r="C6" s="307"/>
      <c r="D6" s="307"/>
      <c r="E6" s="307"/>
      <c r="F6" s="307"/>
      <c r="G6" s="307"/>
      <c r="H6" s="307"/>
      <c r="I6" s="307"/>
      <c r="J6" s="307"/>
      <c r="K6" s="307"/>
      <c r="L6" s="307"/>
      <c r="M6" s="307"/>
      <c r="N6" s="307"/>
      <c r="O6" s="307"/>
      <c r="P6" s="307"/>
      <c r="Q6" s="307"/>
      <c r="R6" s="307"/>
    </row>
    <row r="7" spans="1:18" ht="17.25">
      <c r="A7" s="315"/>
      <c r="B7" s="307"/>
      <c r="C7" s="307"/>
      <c r="D7" s="307"/>
      <c r="E7" s="307"/>
      <c r="F7" s="307"/>
      <c r="G7" s="307"/>
      <c r="H7" s="307"/>
      <c r="I7" s="307"/>
      <c r="J7" s="307"/>
      <c r="K7" s="307"/>
      <c r="L7" s="307"/>
      <c r="M7" s="307"/>
      <c r="N7" s="307"/>
      <c r="O7" s="307"/>
      <c r="P7" s="307"/>
      <c r="Q7" s="307"/>
      <c r="R7" s="307"/>
    </row>
    <row r="8" spans="1:18" ht="17.25">
      <c r="A8" s="316" t="s">
        <v>201</v>
      </c>
      <c r="B8" s="317"/>
      <c r="C8" s="317"/>
      <c r="D8" s="317"/>
      <c r="E8" s="317"/>
      <c r="F8" s="317"/>
      <c r="G8" s="317"/>
      <c r="H8" s="317"/>
      <c r="I8" s="317"/>
      <c r="J8" s="317"/>
      <c r="K8" s="317"/>
      <c r="L8" s="317"/>
      <c r="M8" s="317"/>
      <c r="N8" s="317"/>
      <c r="O8" s="317"/>
      <c r="P8" s="317"/>
      <c r="Q8" s="317"/>
      <c r="R8" s="317"/>
    </row>
    <row r="9" spans="1:18" ht="16.5">
      <c r="A9" s="317"/>
      <c r="B9" s="317"/>
      <c r="C9" s="317"/>
      <c r="D9" s="317"/>
      <c r="E9" s="317"/>
      <c r="F9" s="317"/>
      <c r="G9" s="317"/>
      <c r="H9" s="317"/>
      <c r="I9" s="317"/>
      <c r="J9" s="317"/>
      <c r="K9" s="317"/>
      <c r="L9" s="317"/>
      <c r="M9" s="317"/>
      <c r="N9" s="317"/>
      <c r="O9" s="317"/>
      <c r="P9" s="317"/>
      <c r="Q9" s="317"/>
      <c r="R9" s="317"/>
    </row>
    <row r="10" spans="1:18" ht="16.5">
      <c r="A10" s="317" t="s">
        <v>557</v>
      </c>
      <c r="B10" s="317"/>
      <c r="C10" s="317"/>
      <c r="D10" s="317"/>
      <c r="E10" s="317"/>
      <c r="F10" s="317"/>
      <c r="G10" s="317"/>
      <c r="H10" s="317"/>
      <c r="I10" s="317"/>
      <c r="J10" s="317"/>
      <c r="K10" s="317"/>
      <c r="L10" s="317"/>
      <c r="M10" s="317"/>
      <c r="N10" s="317"/>
      <c r="O10" s="317"/>
      <c r="P10" s="317"/>
      <c r="Q10" s="317"/>
      <c r="R10" s="317"/>
    </row>
    <row r="11" spans="1:18" ht="16.5">
      <c r="A11" s="317"/>
      <c r="B11" s="317"/>
      <c r="C11" s="317"/>
      <c r="D11" s="317"/>
      <c r="E11" s="317"/>
      <c r="F11" s="317"/>
      <c r="G11" s="317"/>
      <c r="H11" s="317"/>
      <c r="I11" s="317"/>
      <c r="J11" s="317"/>
      <c r="K11" s="317"/>
      <c r="L11" s="317"/>
      <c r="M11" s="317"/>
      <c r="N11" s="317"/>
      <c r="O11" s="317"/>
      <c r="P11" s="317"/>
      <c r="Q11" s="317"/>
      <c r="R11" s="317"/>
    </row>
    <row r="12" spans="1:18" ht="16.5">
      <c r="A12" s="307"/>
      <c r="B12" s="307"/>
      <c r="C12" s="307"/>
      <c r="D12" s="307"/>
      <c r="E12" s="307"/>
      <c r="F12" s="307"/>
      <c r="G12" s="307"/>
      <c r="H12" s="307"/>
      <c r="I12" s="307"/>
      <c r="J12" s="307"/>
      <c r="K12" s="307"/>
      <c r="L12" s="307"/>
      <c r="M12" s="307"/>
      <c r="N12" s="307"/>
      <c r="O12" s="307"/>
      <c r="P12" s="307"/>
      <c r="Q12" s="307"/>
      <c r="R12" s="307"/>
    </row>
    <row r="13" spans="1:18" ht="37.5" customHeight="1">
      <c r="A13" s="239" t="s">
        <v>0</v>
      </c>
      <c r="B13" s="240" t="s">
        <v>74</v>
      </c>
      <c r="C13" s="241" t="s">
        <v>65</v>
      </c>
      <c r="D13" s="241" t="s">
        <v>162</v>
      </c>
      <c r="E13" s="242" t="s">
        <v>148</v>
      </c>
      <c r="F13" s="240" t="s">
        <v>153</v>
      </c>
      <c r="G13" s="242" t="s">
        <v>151</v>
      </c>
      <c r="H13" s="242" t="s">
        <v>155</v>
      </c>
      <c r="I13" s="243" t="s">
        <v>157</v>
      </c>
      <c r="J13" s="242" t="s">
        <v>11</v>
      </c>
      <c r="K13" s="242" t="s">
        <v>12</v>
      </c>
      <c r="L13" s="242" t="s">
        <v>13</v>
      </c>
      <c r="M13" s="242" t="s">
        <v>106</v>
      </c>
      <c r="N13" s="242" t="s">
        <v>6</v>
      </c>
      <c r="O13" s="242" t="s">
        <v>7</v>
      </c>
      <c r="P13" s="242" t="s">
        <v>184</v>
      </c>
      <c r="Q13" s="244" t="s">
        <v>186</v>
      </c>
      <c r="R13" s="244" t="s">
        <v>187</v>
      </c>
    </row>
    <row r="14" spans="1:18" ht="16.5">
      <c r="A14" s="245" t="s">
        <v>584</v>
      </c>
      <c r="B14" s="246" t="s">
        <v>418</v>
      </c>
      <c r="C14" s="247" t="s">
        <v>70</v>
      </c>
      <c r="D14" s="248">
        <v>0.75913043478260878</v>
      </c>
      <c r="E14" s="249">
        <v>3233</v>
      </c>
      <c r="F14" s="250" t="s">
        <v>120</v>
      </c>
      <c r="G14" s="318" t="s">
        <v>216</v>
      </c>
      <c r="H14" s="251">
        <v>1</v>
      </c>
      <c r="I14" s="252">
        <v>1516.549</v>
      </c>
      <c r="J14" s="253">
        <v>3.1140063889067291E-2</v>
      </c>
      <c r="K14" s="253">
        <v>0.39606312874887256</v>
      </c>
      <c r="L14" s="253">
        <v>0.13451593057659197</v>
      </c>
      <c r="M14" s="254">
        <v>9.3759999999999994</v>
      </c>
      <c r="N14" s="255">
        <v>0.32969590827596074</v>
      </c>
      <c r="O14" s="255">
        <v>21.034598948006295</v>
      </c>
      <c r="P14" s="256">
        <v>42</v>
      </c>
      <c r="Q14" s="257">
        <v>5</v>
      </c>
      <c r="R14" s="257">
        <v>319</v>
      </c>
    </row>
    <row r="15" spans="1:18" ht="16.5">
      <c r="A15" s="245" t="s">
        <v>584</v>
      </c>
      <c r="B15" s="246" t="s">
        <v>266</v>
      </c>
      <c r="C15" s="247" t="s">
        <v>67</v>
      </c>
      <c r="D15" s="248">
        <v>0.83909090909090911</v>
      </c>
      <c r="E15" s="249">
        <v>8205</v>
      </c>
      <c r="F15" s="250" t="s">
        <v>119</v>
      </c>
      <c r="G15" s="318" t="s">
        <v>203</v>
      </c>
      <c r="H15" s="251">
        <v>1</v>
      </c>
      <c r="I15" s="252">
        <v>2762.29</v>
      </c>
      <c r="J15" s="253">
        <v>1.4443351587613425E-2</v>
      </c>
      <c r="K15" s="253">
        <v>0.48305695775806667</v>
      </c>
      <c r="L15" s="253">
        <v>0.33740121420994901</v>
      </c>
      <c r="M15" s="254">
        <v>16.908000000000001</v>
      </c>
      <c r="N15" s="255">
        <v>3.6201847018234874E-2</v>
      </c>
      <c r="O15" s="255">
        <v>12.851655691473379</v>
      </c>
      <c r="P15" s="256">
        <v>168</v>
      </c>
      <c r="Q15" s="257">
        <v>1</v>
      </c>
      <c r="R15" s="257">
        <v>355</v>
      </c>
    </row>
    <row r="16" spans="1:18" ht="16.5">
      <c r="A16" s="245" t="s">
        <v>584</v>
      </c>
      <c r="B16" s="246" t="s">
        <v>268</v>
      </c>
      <c r="C16" s="247" t="s">
        <v>70</v>
      </c>
      <c r="D16" s="248">
        <v>0.7978394220368743</v>
      </c>
      <c r="E16" s="249">
        <v>2293</v>
      </c>
      <c r="F16" s="250" t="s">
        <v>120</v>
      </c>
      <c r="G16" s="318" t="s">
        <v>212</v>
      </c>
      <c r="H16" s="251">
        <v>3</v>
      </c>
      <c r="I16" s="252">
        <v>716.41699999999992</v>
      </c>
      <c r="J16" s="253">
        <v>2.8337476355525561E-2</v>
      </c>
      <c r="K16" s="253">
        <v>0.37933377964134624</v>
      </c>
      <c r="L16" s="253">
        <v>0.19402107990178905</v>
      </c>
      <c r="M16" s="254">
        <v>5.9290000000000003</v>
      </c>
      <c r="N16" s="255">
        <v>0</v>
      </c>
      <c r="O16" s="255">
        <v>7.9562601110805584</v>
      </c>
      <c r="P16" s="256">
        <v>27</v>
      </c>
      <c r="Q16" s="257">
        <v>0</v>
      </c>
      <c r="R16" s="257">
        <v>57</v>
      </c>
    </row>
    <row r="17" spans="1:18" ht="16.5">
      <c r="A17" s="245" t="s">
        <v>584</v>
      </c>
      <c r="B17" s="246" t="s">
        <v>272</v>
      </c>
      <c r="C17" s="247" t="s">
        <v>67</v>
      </c>
      <c r="D17" s="248">
        <v>0.8198890169182278</v>
      </c>
      <c r="E17" s="249">
        <v>8708</v>
      </c>
      <c r="F17" s="250" t="s">
        <v>121</v>
      </c>
      <c r="G17" s="318" t="s">
        <v>220</v>
      </c>
      <c r="H17" s="251">
        <v>8</v>
      </c>
      <c r="I17" s="252">
        <v>2248.3049999999998</v>
      </c>
      <c r="J17" s="253">
        <v>3.6036498074052445E-2</v>
      </c>
      <c r="K17" s="253">
        <v>0.38053035665637275</v>
      </c>
      <c r="L17" s="253">
        <v>0.2842141079613309</v>
      </c>
      <c r="M17" s="254">
        <v>11.093</v>
      </c>
      <c r="N17" s="255">
        <v>4.4477951167657417E-2</v>
      </c>
      <c r="O17" s="255">
        <v>8.5397666241902233</v>
      </c>
      <c r="P17" s="256">
        <v>11</v>
      </c>
      <c r="Q17" s="257">
        <v>1</v>
      </c>
      <c r="R17" s="257">
        <v>192</v>
      </c>
    </row>
    <row r="18" spans="1:18" ht="16.5">
      <c r="A18" s="245" t="s">
        <v>584</v>
      </c>
      <c r="B18" s="246" t="s">
        <v>274</v>
      </c>
      <c r="C18" s="247" t="s">
        <v>70</v>
      </c>
      <c r="D18" s="248">
        <v>0.79348796117813003</v>
      </c>
      <c r="E18" s="249">
        <v>7697</v>
      </c>
      <c r="F18" s="250" t="s">
        <v>119</v>
      </c>
      <c r="G18" s="318" t="s">
        <v>208</v>
      </c>
      <c r="H18" s="251">
        <v>3</v>
      </c>
      <c r="I18" s="252">
        <v>787.99599999999998</v>
      </c>
      <c r="J18" s="253">
        <v>3.8352723958702366E-2</v>
      </c>
      <c r="K18" s="253">
        <v>0.46208701539957292</v>
      </c>
      <c r="L18" s="253">
        <v>0.2131990517718364</v>
      </c>
      <c r="M18" s="254">
        <v>9.0990000000000002</v>
      </c>
      <c r="N18" s="255">
        <v>0</v>
      </c>
      <c r="O18" s="255">
        <v>6.218305676678562</v>
      </c>
      <c r="P18" s="256">
        <v>40</v>
      </c>
      <c r="Q18" s="257">
        <v>0</v>
      </c>
      <c r="R18" s="257">
        <v>49</v>
      </c>
    </row>
    <row r="19" spans="1:18" ht="16.5">
      <c r="A19" s="245" t="s">
        <v>584</v>
      </c>
      <c r="B19" s="246" t="s">
        <v>387</v>
      </c>
      <c r="C19" s="247" t="s">
        <v>67</v>
      </c>
      <c r="D19" s="248">
        <v>0.81819861051956233</v>
      </c>
      <c r="E19" s="249">
        <v>7843</v>
      </c>
      <c r="F19" s="250" t="s">
        <v>122</v>
      </c>
      <c r="G19" s="318" t="s">
        <v>231</v>
      </c>
      <c r="H19" s="251">
        <v>2</v>
      </c>
      <c r="I19" s="252">
        <v>2415.86</v>
      </c>
      <c r="J19" s="253">
        <v>7.9685842843487311E-3</v>
      </c>
      <c r="K19" s="253">
        <v>0.47288476815367642</v>
      </c>
      <c r="L19" s="253">
        <v>0.27360857003303168</v>
      </c>
      <c r="M19" s="254">
        <v>15.589</v>
      </c>
      <c r="N19" s="255">
        <v>0</v>
      </c>
      <c r="O19" s="255">
        <v>41.889844610200917</v>
      </c>
      <c r="P19" s="256">
        <v>118</v>
      </c>
      <c r="Q19" s="257">
        <v>0</v>
      </c>
      <c r="R19" s="257">
        <v>1012</v>
      </c>
    </row>
    <row r="20" spans="1:18" ht="16.5">
      <c r="A20" s="245" t="s">
        <v>584</v>
      </c>
      <c r="B20" s="246" t="s">
        <v>419</v>
      </c>
      <c r="C20" s="247" t="s">
        <v>70</v>
      </c>
      <c r="D20" s="248">
        <v>0.74692307692307691</v>
      </c>
      <c r="E20" s="249">
        <v>1357</v>
      </c>
      <c r="F20" s="250" t="s">
        <v>122</v>
      </c>
      <c r="G20" s="318" t="s">
        <v>232</v>
      </c>
      <c r="H20" s="251">
        <v>2</v>
      </c>
      <c r="I20" s="252">
        <v>2051.1280000000002</v>
      </c>
      <c r="J20" s="253">
        <v>9.9303873074692468E-3</v>
      </c>
      <c r="K20" s="253">
        <v>0.46924174188346895</v>
      </c>
      <c r="L20" s="253">
        <v>0.23109235503586317</v>
      </c>
      <c r="M20" s="254">
        <v>20.062999999999999</v>
      </c>
      <c r="N20" s="255">
        <v>0</v>
      </c>
      <c r="O20" s="255">
        <v>1.8038854717989319</v>
      </c>
      <c r="P20" s="256">
        <v>116</v>
      </c>
      <c r="Q20" s="257">
        <v>4</v>
      </c>
      <c r="R20" s="257">
        <v>348</v>
      </c>
    </row>
    <row r="21" spans="1:18" ht="16.5">
      <c r="A21" s="245" t="s">
        <v>584</v>
      </c>
      <c r="B21" s="246" t="s">
        <v>290</v>
      </c>
      <c r="C21" s="247" t="s">
        <v>67</v>
      </c>
      <c r="D21" s="248">
        <v>0.81996713857821735</v>
      </c>
      <c r="E21" s="249">
        <v>6956</v>
      </c>
      <c r="F21" s="250" t="s">
        <v>122</v>
      </c>
      <c r="G21" s="318" t="s">
        <v>232</v>
      </c>
      <c r="H21" s="251">
        <v>2</v>
      </c>
      <c r="I21" s="252">
        <v>2137.4969999999998</v>
      </c>
      <c r="J21" s="253">
        <v>1.4691882957221458E-2</v>
      </c>
      <c r="K21" s="253">
        <v>0.3830441655816253</v>
      </c>
      <c r="L21" s="253">
        <v>0.21520498040465089</v>
      </c>
      <c r="M21" s="254">
        <v>13.022</v>
      </c>
      <c r="N21" s="255">
        <v>0.37426953113852324</v>
      </c>
      <c r="O21" s="255">
        <v>9.8245751923862361</v>
      </c>
      <c r="P21" s="256">
        <v>77</v>
      </c>
      <c r="Q21" s="257">
        <v>8</v>
      </c>
      <c r="R21" s="257">
        <v>210</v>
      </c>
    </row>
    <row r="22" spans="1:18" ht="16.5">
      <c r="A22" s="245" t="s">
        <v>584</v>
      </c>
      <c r="B22" s="246" t="s">
        <v>405</v>
      </c>
      <c r="C22" s="247" t="s">
        <v>67</v>
      </c>
      <c r="D22" s="248">
        <v>0.84346153846153848</v>
      </c>
      <c r="E22" s="249">
        <v>2448</v>
      </c>
      <c r="F22" s="250" t="s">
        <v>124</v>
      </c>
      <c r="G22" s="318" t="s">
        <v>246</v>
      </c>
      <c r="H22" s="251">
        <v>1</v>
      </c>
      <c r="I22" s="252">
        <v>2634.2739999999999</v>
      </c>
      <c r="J22" s="253">
        <v>2.4136137989743921E-2</v>
      </c>
      <c r="K22" s="253">
        <v>0.41534823802483839</v>
      </c>
      <c r="L22" s="253">
        <v>0.29040259289656278</v>
      </c>
      <c r="M22" s="254">
        <v>12.582000000000001</v>
      </c>
      <c r="N22" s="255">
        <v>0.30368898603562122</v>
      </c>
      <c r="O22" s="255">
        <v>26.117252799063426</v>
      </c>
      <c r="P22" s="256">
        <v>81</v>
      </c>
      <c r="Q22" s="257">
        <v>8</v>
      </c>
      <c r="R22" s="257">
        <v>688</v>
      </c>
    </row>
    <row r="23" spans="1:18" ht="16.5">
      <c r="A23" s="245" t="s">
        <v>584</v>
      </c>
      <c r="B23" s="246" t="s">
        <v>407</v>
      </c>
      <c r="C23" s="247" t="s">
        <v>70</v>
      </c>
      <c r="D23" s="248">
        <v>0.78028470965010632</v>
      </c>
      <c r="E23" s="249">
        <v>6391</v>
      </c>
      <c r="F23" s="250" t="s">
        <v>122</v>
      </c>
      <c r="G23" s="318" t="s">
        <v>231</v>
      </c>
      <c r="H23" s="251">
        <v>5</v>
      </c>
      <c r="I23" s="252">
        <v>1299.0920000000001</v>
      </c>
      <c r="J23" s="253">
        <v>6.7537551729376696E-3</v>
      </c>
      <c r="K23" s="253">
        <v>0.50978054565597719</v>
      </c>
      <c r="L23" s="253">
        <v>0.18859326360257778</v>
      </c>
      <c r="M23" s="254">
        <v>14.933999999999999</v>
      </c>
      <c r="N23" s="255">
        <v>0</v>
      </c>
      <c r="O23" s="255">
        <v>21.245608471147538</v>
      </c>
      <c r="P23" s="256">
        <v>74</v>
      </c>
      <c r="Q23" s="257">
        <v>0</v>
      </c>
      <c r="R23" s="257">
        <v>299</v>
      </c>
    </row>
    <row r="24" spans="1:18" ht="16.5">
      <c r="A24" s="245" t="s">
        <v>584</v>
      </c>
      <c r="B24" s="246" t="s">
        <v>304</v>
      </c>
      <c r="C24" s="247" t="s">
        <v>67</v>
      </c>
      <c r="D24" s="248">
        <v>0.82366666666666666</v>
      </c>
      <c r="E24" s="249">
        <v>8977</v>
      </c>
      <c r="F24" s="250" t="s">
        <v>248</v>
      </c>
      <c r="G24" s="318" t="s">
        <v>251</v>
      </c>
      <c r="H24" s="251">
        <v>1</v>
      </c>
      <c r="I24" s="252">
        <v>756.58900000000006</v>
      </c>
      <c r="J24" s="253">
        <v>7.6840437349384991E-2</v>
      </c>
      <c r="K24" s="253">
        <v>0.36372165155644887</v>
      </c>
      <c r="L24" s="253">
        <v>0.28284841571844155</v>
      </c>
      <c r="M24" s="254">
        <v>10.585000000000001</v>
      </c>
      <c r="N24" s="255">
        <v>0.79303294126665858</v>
      </c>
      <c r="O24" s="255">
        <v>10.177256079588785</v>
      </c>
      <c r="P24" s="256">
        <v>14</v>
      </c>
      <c r="Q24" s="257">
        <v>6</v>
      </c>
      <c r="R24" s="257">
        <v>77</v>
      </c>
    </row>
    <row r="25" spans="1:18" ht="16.5">
      <c r="A25" s="245" t="s">
        <v>584</v>
      </c>
      <c r="B25" s="246" t="s">
        <v>388</v>
      </c>
      <c r="C25" s="247" t="s">
        <v>67</v>
      </c>
      <c r="D25" s="248">
        <v>0.83563890630837734</v>
      </c>
      <c r="E25" s="249">
        <v>4949</v>
      </c>
      <c r="F25" s="250" t="s">
        <v>121</v>
      </c>
      <c r="G25" s="318" t="s">
        <v>223</v>
      </c>
      <c r="H25" s="251">
        <v>2</v>
      </c>
      <c r="I25" s="252">
        <v>1945.5809999999999</v>
      </c>
      <c r="J25" s="253">
        <v>7.0842332743890027E-2</v>
      </c>
      <c r="K25" s="253">
        <v>0.37038297581162238</v>
      </c>
      <c r="L25" s="253">
        <v>0.10536698292181103</v>
      </c>
      <c r="M25" s="254">
        <v>12.241</v>
      </c>
      <c r="N25" s="255">
        <v>0</v>
      </c>
      <c r="O25" s="255">
        <v>18.8632598694169</v>
      </c>
      <c r="P25" s="256">
        <v>51</v>
      </c>
      <c r="Q25" s="257">
        <v>0</v>
      </c>
      <c r="R25" s="257">
        <v>367</v>
      </c>
    </row>
    <row r="26" spans="1:18" ht="16.5">
      <c r="A26" s="245" t="s">
        <v>584</v>
      </c>
      <c r="B26" s="246" t="s">
        <v>308</v>
      </c>
      <c r="C26" s="247" t="s">
        <v>70</v>
      </c>
      <c r="D26" s="248">
        <v>0.75517026425752443</v>
      </c>
      <c r="E26" s="249">
        <v>2158</v>
      </c>
      <c r="F26" s="250" t="s">
        <v>119</v>
      </c>
      <c r="G26" s="318" t="s">
        <v>204</v>
      </c>
      <c r="H26" s="251">
        <v>2</v>
      </c>
      <c r="I26" s="252">
        <v>2292.877</v>
      </c>
      <c r="J26" s="253">
        <v>5.836235769999156E-3</v>
      </c>
      <c r="K26" s="253">
        <v>0.47289794311834615</v>
      </c>
      <c r="L26" s="253">
        <v>0.25601024389882232</v>
      </c>
      <c r="M26" s="254">
        <v>13.917</v>
      </c>
      <c r="N26" s="255">
        <v>0</v>
      </c>
      <c r="O26" s="255">
        <v>28.086984168797542</v>
      </c>
      <c r="P26" s="256">
        <v>118</v>
      </c>
      <c r="Q26" s="257">
        <v>0</v>
      </c>
      <c r="R26" s="257">
        <v>644</v>
      </c>
    </row>
    <row r="27" spans="1:18" ht="16.5">
      <c r="A27" s="245" t="s">
        <v>584</v>
      </c>
      <c r="B27" s="246" t="s">
        <v>409</v>
      </c>
      <c r="C27" s="247" t="s">
        <v>67</v>
      </c>
      <c r="D27" s="248">
        <v>0.84659297043541026</v>
      </c>
      <c r="E27" s="249">
        <v>7432</v>
      </c>
      <c r="F27" s="250" t="s">
        <v>120</v>
      </c>
      <c r="G27" s="318" t="s">
        <v>213</v>
      </c>
      <c r="H27" s="251">
        <v>2</v>
      </c>
      <c r="I27" s="252">
        <v>520.81400000000008</v>
      </c>
      <c r="J27" s="253">
        <v>1.42382900560892E-2</v>
      </c>
      <c r="K27" s="253">
        <v>0.370162580392978</v>
      </c>
      <c r="L27" s="253">
        <v>0.22272826767329604</v>
      </c>
      <c r="M27" s="254">
        <v>5.8090000000000002</v>
      </c>
      <c r="N27" s="255">
        <v>0.19200712730456551</v>
      </c>
      <c r="O27" s="255">
        <v>3.4561282914821794</v>
      </c>
      <c r="P27" s="256">
        <v>10</v>
      </c>
      <c r="Q27" s="257">
        <v>1</v>
      </c>
      <c r="R27" s="257">
        <v>18</v>
      </c>
    </row>
    <row r="28" spans="1:18" ht="16.5">
      <c r="A28" s="245" t="s">
        <v>584</v>
      </c>
      <c r="B28" s="246" t="s">
        <v>510</v>
      </c>
      <c r="C28" s="247" t="s">
        <v>67</v>
      </c>
      <c r="D28" s="248">
        <v>0.83787569786818117</v>
      </c>
      <c r="E28" s="249">
        <v>8217</v>
      </c>
      <c r="F28" s="250" t="s">
        <v>122</v>
      </c>
      <c r="G28" s="318" t="s">
        <v>232</v>
      </c>
      <c r="H28" s="251">
        <v>4</v>
      </c>
      <c r="I28" s="252">
        <v>634.40899999999999</v>
      </c>
      <c r="J28" s="253">
        <v>3.7263092334350705E-2</v>
      </c>
      <c r="K28" s="253">
        <v>0.36003816365992347</v>
      </c>
      <c r="L28" s="253">
        <v>0.10718637345939291</v>
      </c>
      <c r="M28" s="254">
        <v>12.821</v>
      </c>
      <c r="N28" s="255">
        <v>0.15762701979322488</v>
      </c>
      <c r="O28" s="255">
        <v>35.466079453475601</v>
      </c>
      <c r="P28" s="256">
        <v>5</v>
      </c>
      <c r="Q28" s="257">
        <v>1</v>
      </c>
      <c r="R28" s="257">
        <v>225</v>
      </c>
    </row>
    <row r="29" spans="1:18" ht="16.5">
      <c r="A29" s="245" t="s">
        <v>584</v>
      </c>
      <c r="B29" s="246" t="s">
        <v>328</v>
      </c>
      <c r="C29" s="247" t="s">
        <v>70</v>
      </c>
      <c r="D29" s="248">
        <v>0.76208333333333333</v>
      </c>
      <c r="E29" s="249">
        <v>9033</v>
      </c>
      <c r="F29" s="250" t="s">
        <v>119</v>
      </c>
      <c r="G29" s="318" t="s">
        <v>204</v>
      </c>
      <c r="H29" s="251">
        <v>1</v>
      </c>
      <c r="I29" s="252">
        <v>2437.0219999999999</v>
      </c>
      <c r="J29" s="253">
        <v>1.1095951008133115E-2</v>
      </c>
      <c r="K29" s="253">
        <v>0.4787402914112675</v>
      </c>
      <c r="L29" s="253">
        <v>0.31103535380476666</v>
      </c>
      <c r="M29" s="254">
        <v>14.939</v>
      </c>
      <c r="N29" s="255">
        <v>8.2067375674080914E-2</v>
      </c>
      <c r="O29" s="255">
        <v>25.646054898150282</v>
      </c>
      <c r="P29" s="256">
        <v>194</v>
      </c>
      <c r="Q29" s="257">
        <v>2</v>
      </c>
      <c r="R29" s="257">
        <v>625</v>
      </c>
    </row>
    <row r="30" spans="1:18" ht="16.5">
      <c r="A30" s="245" t="s">
        <v>584</v>
      </c>
      <c r="B30" s="246" t="s">
        <v>330</v>
      </c>
      <c r="C30" s="247" t="s">
        <v>67</v>
      </c>
      <c r="D30" s="248">
        <v>0.83305594203933142</v>
      </c>
      <c r="E30" s="249">
        <v>8699</v>
      </c>
      <c r="F30" s="250" t="s">
        <v>122</v>
      </c>
      <c r="G30" s="318" t="s">
        <v>228</v>
      </c>
      <c r="H30" s="251">
        <v>2</v>
      </c>
      <c r="I30" s="252">
        <v>2706.2919999999999</v>
      </c>
      <c r="J30" s="253">
        <v>1.5832319042994709E-2</v>
      </c>
      <c r="K30" s="253">
        <v>0.40420270921345319</v>
      </c>
      <c r="L30" s="253">
        <v>0.239442011431139</v>
      </c>
      <c r="M30" s="254">
        <v>13.163</v>
      </c>
      <c r="N30" s="255">
        <v>3.2886325644091623</v>
      </c>
      <c r="O30" s="255">
        <v>45.449641058688421</v>
      </c>
      <c r="P30" s="256">
        <v>89</v>
      </c>
      <c r="Q30" s="257">
        <v>89</v>
      </c>
      <c r="R30" s="257">
        <v>1230</v>
      </c>
    </row>
    <row r="31" spans="1:18" ht="16.5">
      <c r="A31" s="245" t="s">
        <v>584</v>
      </c>
      <c r="B31" s="246" t="s">
        <v>423</v>
      </c>
      <c r="C31" s="247" t="s">
        <v>67</v>
      </c>
      <c r="D31" s="248">
        <v>0.83769230769230763</v>
      </c>
      <c r="E31" s="249">
        <v>2644</v>
      </c>
      <c r="F31" s="250" t="s">
        <v>124</v>
      </c>
      <c r="G31" s="318" t="s">
        <v>244</v>
      </c>
      <c r="H31" s="251">
        <v>1</v>
      </c>
      <c r="I31" s="252">
        <v>4048.2330000000002</v>
      </c>
      <c r="J31" s="253">
        <v>4.125906240696179E-2</v>
      </c>
      <c r="K31" s="253">
        <v>0.42361469555716058</v>
      </c>
      <c r="L31" s="253">
        <v>0.31890456898108382</v>
      </c>
      <c r="M31" s="254">
        <v>12.167</v>
      </c>
      <c r="N31" s="255">
        <v>0.76576619972219973</v>
      </c>
      <c r="O31" s="255">
        <v>28.703881421845036</v>
      </c>
      <c r="P31" s="256">
        <v>120</v>
      </c>
      <c r="Q31" s="257">
        <v>31</v>
      </c>
      <c r="R31" s="257">
        <v>1162</v>
      </c>
    </row>
    <row r="32" spans="1:18" ht="16.5">
      <c r="A32" s="245" t="s">
        <v>584</v>
      </c>
      <c r="B32" s="246" t="s">
        <v>362</v>
      </c>
      <c r="C32" s="247" t="s">
        <v>67</v>
      </c>
      <c r="D32" s="248">
        <v>0.82403873766099422</v>
      </c>
      <c r="E32" s="249">
        <v>4686</v>
      </c>
      <c r="F32" s="250" t="s">
        <v>120</v>
      </c>
      <c r="G32" s="318" t="s">
        <v>213</v>
      </c>
      <c r="H32" s="251">
        <v>2</v>
      </c>
      <c r="I32" s="252">
        <v>926.41</v>
      </c>
      <c r="J32" s="253">
        <v>1.7555395850834564E-2</v>
      </c>
      <c r="K32" s="253">
        <v>0.4770864456212322</v>
      </c>
      <c r="L32" s="253">
        <v>0.22776092658758001</v>
      </c>
      <c r="M32" s="254">
        <v>6.5890000000000004</v>
      </c>
      <c r="N32" s="255">
        <v>0.64766140261871097</v>
      </c>
      <c r="O32" s="255">
        <v>4.8574605196403322</v>
      </c>
      <c r="P32" s="256">
        <v>75</v>
      </c>
      <c r="Q32" s="257">
        <v>6</v>
      </c>
      <c r="R32" s="257">
        <v>45</v>
      </c>
    </row>
    <row r="33" spans="1:18" ht="16.5">
      <c r="A33" s="245" t="s">
        <v>584</v>
      </c>
      <c r="B33" s="246" t="s">
        <v>424</v>
      </c>
      <c r="C33" s="247" t="s">
        <v>70</v>
      </c>
      <c r="D33" s="248">
        <v>0.75265990898565172</v>
      </c>
      <c r="E33" s="249">
        <v>1171</v>
      </c>
      <c r="F33" s="250" t="s">
        <v>122</v>
      </c>
      <c r="G33" s="318" t="s">
        <v>232</v>
      </c>
      <c r="H33" s="251">
        <v>7</v>
      </c>
      <c r="I33" s="252">
        <v>1252.9660000000001</v>
      </c>
      <c r="J33" s="253">
        <v>1.5148407038339178E-2</v>
      </c>
      <c r="K33" s="253">
        <v>0.47104018384592822</v>
      </c>
      <c r="L33" s="253">
        <v>0.32562735142054933</v>
      </c>
      <c r="M33" s="254">
        <v>18.405999999999999</v>
      </c>
      <c r="N33" s="255">
        <v>0</v>
      </c>
      <c r="O33" s="255">
        <v>19.793035086347114</v>
      </c>
      <c r="P33" s="256">
        <v>57</v>
      </c>
      <c r="Q33" s="257">
        <v>0</v>
      </c>
      <c r="R33" s="257">
        <v>310</v>
      </c>
    </row>
    <row r="34" spans="1:18" ht="16.5">
      <c r="A34" s="245" t="s">
        <v>584</v>
      </c>
      <c r="B34" s="246" t="s">
        <v>380</v>
      </c>
      <c r="C34" s="247" t="s">
        <v>67</v>
      </c>
      <c r="D34" s="248">
        <v>0.80455723003894808</v>
      </c>
      <c r="E34" s="249">
        <v>869</v>
      </c>
      <c r="F34" s="250" t="s">
        <v>248</v>
      </c>
      <c r="G34" s="318" t="s">
        <v>249</v>
      </c>
      <c r="H34" s="251">
        <v>5</v>
      </c>
      <c r="I34" s="252">
        <v>1982.7470000000001</v>
      </c>
      <c r="J34" s="253">
        <v>2.4323034367445248E-2</v>
      </c>
      <c r="K34" s="253">
        <v>0.36490025143308202</v>
      </c>
      <c r="L34" s="253">
        <v>0.12709639706931847</v>
      </c>
      <c r="M34" s="254">
        <v>9.077</v>
      </c>
      <c r="N34" s="255">
        <v>0</v>
      </c>
      <c r="O34" s="255">
        <v>6.7583004790828074</v>
      </c>
      <c r="P34" s="256">
        <v>6</v>
      </c>
      <c r="Q34" s="257">
        <v>0</v>
      </c>
      <c r="R34" s="257">
        <v>134</v>
      </c>
    </row>
  </sheetData>
  <phoneticPr fontId="3" type="noConversion"/>
  <conditionalFormatting sqref="C14:D34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F978-1698-4882-A99C-0201F24342FF}">
  <sheetPr>
    <tabColor rgb="FFFF0000"/>
  </sheetPr>
  <dimension ref="A1:M46"/>
  <sheetViews>
    <sheetView showGridLines="0" workbookViewId="0"/>
  </sheetViews>
  <sheetFormatPr defaultRowHeight="13.5"/>
  <cols>
    <col min="12" max="12" width="0" hidden="1" customWidth="1"/>
  </cols>
  <sheetData>
    <row r="1" spans="1:13">
      <c r="A1" s="22"/>
      <c r="B1" s="29"/>
      <c r="C1" s="93"/>
      <c r="D1" s="23"/>
      <c r="E1" s="23"/>
      <c r="F1" s="21"/>
      <c r="G1" s="23"/>
      <c r="H1" s="23"/>
      <c r="I1" s="23"/>
      <c r="J1" s="23"/>
      <c r="K1" s="23"/>
      <c r="L1" s="23"/>
      <c r="M1" s="23"/>
    </row>
    <row r="2" spans="1:13" ht="41.25">
      <c r="A2" s="336" t="s">
        <v>425</v>
      </c>
      <c r="B2" s="336"/>
      <c r="C2" s="336"/>
      <c r="D2" s="336"/>
      <c r="E2" s="336"/>
      <c r="F2" s="336"/>
      <c r="G2" s="336"/>
      <c r="H2" s="336"/>
      <c r="I2" s="336"/>
      <c r="J2" s="336"/>
      <c r="K2" s="336"/>
      <c r="L2" s="336"/>
      <c r="M2" s="336"/>
    </row>
    <row r="4" spans="1:13" ht="17.25">
      <c r="A4" s="167" t="s">
        <v>191</v>
      </c>
      <c r="B4" s="168"/>
      <c r="C4" s="168"/>
      <c r="D4" s="168"/>
      <c r="E4" s="168"/>
      <c r="F4" s="168"/>
      <c r="G4" s="168"/>
      <c r="H4" s="168"/>
      <c r="I4" s="168"/>
      <c r="J4" s="168"/>
      <c r="K4" s="168"/>
      <c r="L4" s="168"/>
      <c r="M4" s="168"/>
    </row>
    <row r="5" spans="1:13" ht="26.25">
      <c r="A5" s="164" t="s">
        <v>188</v>
      </c>
    </row>
    <row r="6" spans="1:13" ht="26.25">
      <c r="A6" s="164" t="s">
        <v>189</v>
      </c>
    </row>
    <row r="7" spans="1:13" ht="26.25">
      <c r="A7" s="164"/>
    </row>
    <row r="8" spans="1:13" ht="17.25">
      <c r="A8" s="165" t="s">
        <v>190</v>
      </c>
    </row>
    <row r="9" spans="1:13" ht="40.5">
      <c r="A9" s="239" t="s">
        <v>0</v>
      </c>
      <c r="B9" s="240" t="s">
        <v>74</v>
      </c>
      <c r="C9" s="241" t="s">
        <v>65</v>
      </c>
      <c r="D9" s="241" t="s">
        <v>162</v>
      </c>
      <c r="E9" s="242" t="s">
        <v>148</v>
      </c>
      <c r="F9" s="240" t="s">
        <v>153</v>
      </c>
      <c r="G9" s="242" t="s">
        <v>151</v>
      </c>
      <c r="H9" s="242" t="s">
        <v>155</v>
      </c>
      <c r="I9" s="243" t="s">
        <v>157</v>
      </c>
      <c r="J9" s="242" t="s">
        <v>11</v>
      </c>
      <c r="K9" s="242" t="s">
        <v>12</v>
      </c>
      <c r="L9" s="242" t="s">
        <v>13</v>
      </c>
      <c r="M9" s="242" t="s">
        <v>184</v>
      </c>
    </row>
    <row r="10" spans="1:13" ht="16.5">
      <c r="A10" s="245" t="s">
        <v>583</v>
      </c>
      <c r="B10" s="246" t="s">
        <v>260</v>
      </c>
      <c r="C10" s="247" t="s">
        <v>68</v>
      </c>
      <c r="D10" s="248">
        <v>0.94115064321452657</v>
      </c>
      <c r="E10" s="249">
        <v>7172</v>
      </c>
      <c r="F10" s="250" t="s">
        <v>119</v>
      </c>
      <c r="G10" s="258" t="s">
        <v>208</v>
      </c>
      <c r="H10" s="251">
        <v>3</v>
      </c>
      <c r="I10" s="252">
        <v>2301.2020000000002</v>
      </c>
      <c r="J10" s="253">
        <v>1.0947606693337886E-2</v>
      </c>
      <c r="K10" s="253">
        <v>0.46056359455057921</v>
      </c>
      <c r="L10" s="253">
        <v>0.22944530727854398</v>
      </c>
      <c r="M10" s="259">
        <v>109</v>
      </c>
    </row>
    <row r="11" spans="1:13" ht="16.5">
      <c r="A11" s="245" t="s">
        <v>583</v>
      </c>
      <c r="B11" s="246" t="s">
        <v>264</v>
      </c>
      <c r="C11" s="247" t="s">
        <v>69</v>
      </c>
      <c r="D11" s="248">
        <v>0.89932610172735172</v>
      </c>
      <c r="E11" s="249">
        <v>4187</v>
      </c>
      <c r="F11" s="250" t="s">
        <v>121</v>
      </c>
      <c r="G11" s="258" t="s">
        <v>225</v>
      </c>
      <c r="H11" s="251">
        <v>2</v>
      </c>
      <c r="I11" s="252">
        <v>1993.67</v>
      </c>
      <c r="J11" s="253">
        <v>4.5554307625482945E-2</v>
      </c>
      <c r="K11" s="253">
        <v>0.39941145982575543</v>
      </c>
      <c r="L11" s="253">
        <v>0.13779344762201459</v>
      </c>
      <c r="M11" s="259">
        <v>32</v>
      </c>
    </row>
    <row r="12" spans="1:13" ht="16.5">
      <c r="A12" s="245" t="s">
        <v>583</v>
      </c>
      <c r="B12" s="246" t="s">
        <v>418</v>
      </c>
      <c r="C12" s="247" t="s">
        <v>70</v>
      </c>
      <c r="D12" s="248">
        <v>0.75913043478260878</v>
      </c>
      <c r="E12" s="249">
        <v>3233</v>
      </c>
      <c r="F12" s="250" t="s">
        <v>120</v>
      </c>
      <c r="G12" s="258" t="s">
        <v>216</v>
      </c>
      <c r="H12" s="251">
        <v>1</v>
      </c>
      <c r="I12" s="252">
        <v>1516.549</v>
      </c>
      <c r="J12" s="253">
        <v>3.1140063889067291E-2</v>
      </c>
      <c r="K12" s="253">
        <v>0.39606312874887256</v>
      </c>
      <c r="L12" s="253">
        <v>0.13451593057659197</v>
      </c>
      <c r="M12" s="259">
        <v>42</v>
      </c>
    </row>
    <row r="13" spans="1:13" ht="16.5">
      <c r="A13" s="245" t="s">
        <v>583</v>
      </c>
      <c r="B13" s="246" t="s">
        <v>266</v>
      </c>
      <c r="C13" s="247" t="s">
        <v>67</v>
      </c>
      <c r="D13" s="248">
        <v>0.83909090909090911</v>
      </c>
      <c r="E13" s="249">
        <v>8205</v>
      </c>
      <c r="F13" s="250" t="s">
        <v>119</v>
      </c>
      <c r="G13" s="258" t="s">
        <v>203</v>
      </c>
      <c r="H13" s="251">
        <v>1</v>
      </c>
      <c r="I13" s="252">
        <v>2762.29</v>
      </c>
      <c r="J13" s="253">
        <v>1.4443351587613425E-2</v>
      </c>
      <c r="K13" s="253">
        <v>0.48305695775806667</v>
      </c>
      <c r="L13" s="253">
        <v>0.33740121420994901</v>
      </c>
      <c r="M13" s="259">
        <v>168</v>
      </c>
    </row>
    <row r="14" spans="1:13" ht="16.5">
      <c r="A14" s="245" t="s">
        <v>583</v>
      </c>
      <c r="B14" s="246" t="s">
        <v>374</v>
      </c>
      <c r="C14" s="247" t="s">
        <v>69</v>
      </c>
      <c r="D14" s="248">
        <v>0.88086956521739124</v>
      </c>
      <c r="E14" s="249">
        <v>3277</v>
      </c>
      <c r="F14" s="250" t="s">
        <v>120</v>
      </c>
      <c r="G14" s="258" t="s">
        <v>372</v>
      </c>
      <c r="H14" s="251">
        <v>1</v>
      </c>
      <c r="I14" s="252">
        <v>4935.4089999999997</v>
      </c>
      <c r="J14" s="253">
        <v>2.2789981308564446E-2</v>
      </c>
      <c r="K14" s="253">
        <v>0.43362311829877076</v>
      </c>
      <c r="L14" s="253">
        <v>0.21234309051185019</v>
      </c>
      <c r="M14" s="259">
        <v>290</v>
      </c>
    </row>
    <row r="15" spans="1:13" ht="16.5">
      <c r="A15" s="245" t="s">
        <v>583</v>
      </c>
      <c r="B15" s="246" t="s">
        <v>274</v>
      </c>
      <c r="C15" s="247" t="s">
        <v>70</v>
      </c>
      <c r="D15" s="248">
        <v>0.79348796117813003</v>
      </c>
      <c r="E15" s="249">
        <v>7697</v>
      </c>
      <c r="F15" s="250" t="s">
        <v>119</v>
      </c>
      <c r="G15" s="258" t="s">
        <v>208</v>
      </c>
      <c r="H15" s="251">
        <v>3</v>
      </c>
      <c r="I15" s="252">
        <v>787.99599999999998</v>
      </c>
      <c r="J15" s="253">
        <v>3.8352723958702366E-2</v>
      </c>
      <c r="K15" s="253">
        <v>0.46208701539957292</v>
      </c>
      <c r="L15" s="253">
        <v>0.2131990517718364</v>
      </c>
      <c r="M15" s="259">
        <v>40</v>
      </c>
    </row>
    <row r="16" spans="1:13" ht="16.5">
      <c r="A16" s="245" t="s">
        <v>583</v>
      </c>
      <c r="B16" s="246" t="s">
        <v>387</v>
      </c>
      <c r="C16" s="247" t="s">
        <v>67</v>
      </c>
      <c r="D16" s="248">
        <v>0.81819861051956233</v>
      </c>
      <c r="E16" s="249">
        <v>7843</v>
      </c>
      <c r="F16" s="250" t="s">
        <v>122</v>
      </c>
      <c r="G16" s="258" t="s">
        <v>231</v>
      </c>
      <c r="H16" s="251">
        <v>2</v>
      </c>
      <c r="I16" s="252">
        <v>2415.86</v>
      </c>
      <c r="J16" s="253">
        <v>7.9685842843487311E-3</v>
      </c>
      <c r="K16" s="253">
        <v>0.47288476815367642</v>
      </c>
      <c r="L16" s="253">
        <v>0.27360857003303168</v>
      </c>
      <c r="M16" s="259">
        <v>118</v>
      </c>
    </row>
    <row r="17" spans="1:13" ht="16.5">
      <c r="A17" s="245" t="s">
        <v>583</v>
      </c>
      <c r="B17" s="246" t="s">
        <v>276</v>
      </c>
      <c r="C17" s="247" t="s">
        <v>69</v>
      </c>
      <c r="D17" s="248">
        <v>0.86907608221793731</v>
      </c>
      <c r="E17" s="249">
        <v>2211</v>
      </c>
      <c r="F17" s="250" t="s">
        <v>119</v>
      </c>
      <c r="G17" s="258" t="s">
        <v>208</v>
      </c>
      <c r="H17" s="251">
        <v>3</v>
      </c>
      <c r="I17" s="252">
        <v>760.79099999999994</v>
      </c>
      <c r="J17" s="253">
        <v>2.0010996877110093E-2</v>
      </c>
      <c r="K17" s="253">
        <v>0.46848015033827783</v>
      </c>
      <c r="L17" s="253">
        <v>0.25499775891144871</v>
      </c>
      <c r="M17" s="259">
        <v>49</v>
      </c>
    </row>
    <row r="18" spans="1:13" ht="16.5">
      <c r="A18" s="245" t="s">
        <v>583</v>
      </c>
      <c r="B18" s="246" t="s">
        <v>403</v>
      </c>
      <c r="C18" s="247" t="s">
        <v>69</v>
      </c>
      <c r="D18" s="248">
        <v>0.85013548914121961</v>
      </c>
      <c r="E18" s="249">
        <v>5879</v>
      </c>
      <c r="F18" s="250" t="s">
        <v>122</v>
      </c>
      <c r="G18" s="258" t="s">
        <v>231</v>
      </c>
      <c r="H18" s="251">
        <v>2</v>
      </c>
      <c r="I18" s="252">
        <v>2236.9790000000003</v>
      </c>
      <c r="J18" s="253">
        <v>1.1820539726749053E-2</v>
      </c>
      <c r="K18" s="253">
        <v>0.4864183770398755</v>
      </c>
      <c r="L18" s="253">
        <v>0.26732481619183734</v>
      </c>
      <c r="M18" s="259">
        <v>124</v>
      </c>
    </row>
    <row r="19" spans="1:13" ht="16.5">
      <c r="A19" s="245" t="s">
        <v>583</v>
      </c>
      <c r="B19" s="246" t="s">
        <v>419</v>
      </c>
      <c r="C19" s="247" t="s">
        <v>70</v>
      </c>
      <c r="D19" s="248">
        <v>0.74692307692307691</v>
      </c>
      <c r="E19" s="249">
        <v>1357</v>
      </c>
      <c r="F19" s="250" t="s">
        <v>122</v>
      </c>
      <c r="G19" s="258" t="s">
        <v>232</v>
      </c>
      <c r="H19" s="251">
        <v>2</v>
      </c>
      <c r="I19" s="252">
        <v>2051.1280000000002</v>
      </c>
      <c r="J19" s="253">
        <v>9.9303873074692468E-3</v>
      </c>
      <c r="K19" s="253">
        <v>0.46924174188346895</v>
      </c>
      <c r="L19" s="253">
        <v>0.23109235503586317</v>
      </c>
      <c r="M19" s="259">
        <v>116</v>
      </c>
    </row>
    <row r="20" spans="1:13" ht="16.5">
      <c r="A20" s="245" t="s">
        <v>583</v>
      </c>
      <c r="B20" s="246" t="s">
        <v>286</v>
      </c>
      <c r="C20" s="247" t="s">
        <v>68</v>
      </c>
      <c r="D20" s="248">
        <v>0.92767793966857648</v>
      </c>
      <c r="E20" s="249">
        <v>2650</v>
      </c>
      <c r="F20" s="250" t="s">
        <v>122</v>
      </c>
      <c r="G20" s="258" t="s">
        <v>231</v>
      </c>
      <c r="H20" s="251">
        <v>7</v>
      </c>
      <c r="I20" s="252">
        <v>1355.0620000000001</v>
      </c>
      <c r="J20" s="253">
        <v>4.8429562218125083E-2</v>
      </c>
      <c r="K20" s="253">
        <v>0.41651602152947031</v>
      </c>
      <c r="L20" s="253">
        <v>0.18227948241482678</v>
      </c>
      <c r="M20" s="259">
        <v>55</v>
      </c>
    </row>
    <row r="21" spans="1:13" ht="16.5">
      <c r="A21" s="245" t="s">
        <v>583</v>
      </c>
      <c r="B21" s="246" t="s">
        <v>420</v>
      </c>
      <c r="C21" s="247" t="s">
        <v>69</v>
      </c>
      <c r="D21" s="248">
        <v>0.87044778605137862</v>
      </c>
      <c r="E21" s="249">
        <v>481</v>
      </c>
      <c r="F21" s="250" t="s">
        <v>248</v>
      </c>
      <c r="G21" s="258" t="s">
        <v>251</v>
      </c>
      <c r="H21" s="251">
        <v>3</v>
      </c>
      <c r="I21" s="252">
        <v>4976.1219999999994</v>
      </c>
      <c r="J21" s="253">
        <v>6.1832138442115929E-2</v>
      </c>
      <c r="K21" s="253">
        <v>0.35450146758213791</v>
      </c>
      <c r="L21" s="253">
        <v>0.25079770954168729</v>
      </c>
      <c r="M21" s="259">
        <v>51</v>
      </c>
    </row>
    <row r="22" spans="1:13" ht="16.5">
      <c r="A22" s="245" t="s">
        <v>583</v>
      </c>
      <c r="B22" s="246" t="s">
        <v>288</v>
      </c>
      <c r="C22" s="247" t="s">
        <v>68</v>
      </c>
      <c r="D22" s="248">
        <v>0.92392857142857154</v>
      </c>
      <c r="E22" s="249">
        <v>953</v>
      </c>
      <c r="F22" s="250" t="s">
        <v>122</v>
      </c>
      <c r="G22" s="258" t="s">
        <v>226</v>
      </c>
      <c r="H22" s="251">
        <v>1</v>
      </c>
      <c r="I22" s="252">
        <v>2789.1039999999998</v>
      </c>
      <c r="J22" s="253">
        <v>2.2712223380032974E-2</v>
      </c>
      <c r="K22" s="253">
        <v>0.39626679014083888</v>
      </c>
      <c r="L22" s="253">
        <v>0.27894262817019372</v>
      </c>
      <c r="M22" s="259">
        <v>105</v>
      </c>
    </row>
    <row r="23" spans="1:13" ht="16.5">
      <c r="A23" s="245" t="s">
        <v>583</v>
      </c>
      <c r="B23" s="246" t="s">
        <v>290</v>
      </c>
      <c r="C23" s="247" t="s">
        <v>67</v>
      </c>
      <c r="D23" s="248">
        <v>0.81996713857821735</v>
      </c>
      <c r="E23" s="249">
        <v>6956</v>
      </c>
      <c r="F23" s="250" t="s">
        <v>122</v>
      </c>
      <c r="G23" s="258" t="s">
        <v>232</v>
      </c>
      <c r="H23" s="251">
        <v>2</v>
      </c>
      <c r="I23" s="252">
        <v>2137.4969999999998</v>
      </c>
      <c r="J23" s="253">
        <v>1.4691882957221458E-2</v>
      </c>
      <c r="K23" s="253">
        <v>0.3830441655816253</v>
      </c>
      <c r="L23" s="253">
        <v>0.21520498040465089</v>
      </c>
      <c r="M23" s="259">
        <v>77</v>
      </c>
    </row>
    <row r="24" spans="1:13" ht="16.5">
      <c r="A24" s="245" t="s">
        <v>583</v>
      </c>
      <c r="B24" s="246" t="s">
        <v>405</v>
      </c>
      <c r="C24" s="247" t="s">
        <v>67</v>
      </c>
      <c r="D24" s="248">
        <v>0.84346153846153848</v>
      </c>
      <c r="E24" s="249">
        <v>2448</v>
      </c>
      <c r="F24" s="250" t="s">
        <v>124</v>
      </c>
      <c r="G24" s="258" t="s">
        <v>246</v>
      </c>
      <c r="H24" s="251">
        <v>1</v>
      </c>
      <c r="I24" s="252">
        <v>2634.2739999999999</v>
      </c>
      <c r="J24" s="253">
        <v>2.4136137989743921E-2</v>
      </c>
      <c r="K24" s="253">
        <v>0.41534823802483839</v>
      </c>
      <c r="L24" s="253">
        <v>0.29040259289656278</v>
      </c>
      <c r="M24" s="259">
        <v>81</v>
      </c>
    </row>
    <row r="25" spans="1:13" ht="16.5">
      <c r="A25" s="245" t="s">
        <v>583</v>
      </c>
      <c r="B25" s="246" t="s">
        <v>407</v>
      </c>
      <c r="C25" s="247" t="s">
        <v>70</v>
      </c>
      <c r="D25" s="248">
        <v>0.78028470965010632</v>
      </c>
      <c r="E25" s="249">
        <v>6391</v>
      </c>
      <c r="F25" s="250" t="s">
        <v>122</v>
      </c>
      <c r="G25" s="258" t="s">
        <v>231</v>
      </c>
      <c r="H25" s="251">
        <v>5</v>
      </c>
      <c r="I25" s="252">
        <v>1299.0920000000001</v>
      </c>
      <c r="J25" s="253">
        <v>6.7537551729376696E-3</v>
      </c>
      <c r="K25" s="253">
        <v>0.50978054565597719</v>
      </c>
      <c r="L25" s="253">
        <v>0.18859326360257778</v>
      </c>
      <c r="M25" s="259">
        <v>74</v>
      </c>
    </row>
    <row r="26" spans="1:13" ht="16.5">
      <c r="A26" s="245" t="s">
        <v>583</v>
      </c>
      <c r="B26" s="246" t="s">
        <v>298</v>
      </c>
      <c r="C26" s="247" t="s">
        <v>69</v>
      </c>
      <c r="D26" s="248">
        <v>0.88592592592592578</v>
      </c>
      <c r="E26" s="249">
        <v>2848</v>
      </c>
      <c r="F26" s="250" t="s">
        <v>123</v>
      </c>
      <c r="G26" s="258" t="s">
        <v>239</v>
      </c>
      <c r="H26" s="251">
        <v>1</v>
      </c>
      <c r="I26" s="252">
        <v>1383.413</v>
      </c>
      <c r="J26" s="253">
        <v>3.9983376037504466E-2</v>
      </c>
      <c r="K26" s="253">
        <v>0.37883861361809462</v>
      </c>
      <c r="L26" s="253">
        <v>0.16625548552745997</v>
      </c>
      <c r="M26" s="259">
        <v>33</v>
      </c>
    </row>
    <row r="27" spans="1:13" ht="16.5">
      <c r="A27" s="245" t="s">
        <v>583</v>
      </c>
      <c r="B27" s="246" t="s">
        <v>302</v>
      </c>
      <c r="C27" s="247" t="s">
        <v>68</v>
      </c>
      <c r="D27" s="248">
        <v>0.90755708005519597</v>
      </c>
      <c r="E27" s="249">
        <v>322</v>
      </c>
      <c r="F27" s="250" t="s">
        <v>125</v>
      </c>
      <c r="G27" s="258" t="s">
        <v>255</v>
      </c>
      <c r="H27" s="251">
        <v>4</v>
      </c>
      <c r="I27" s="252">
        <v>566.26800000000003</v>
      </c>
      <c r="J27" s="253">
        <v>9.8937813628539092E-3</v>
      </c>
      <c r="K27" s="253">
        <v>0.44533848146535965</v>
      </c>
      <c r="L27" s="253">
        <v>0.13992677165616663</v>
      </c>
      <c r="M27" s="259">
        <v>32</v>
      </c>
    </row>
    <row r="28" spans="1:13" ht="16.5">
      <c r="A28" s="245" t="s">
        <v>583</v>
      </c>
      <c r="B28" s="246" t="s">
        <v>388</v>
      </c>
      <c r="C28" s="247" t="s">
        <v>67</v>
      </c>
      <c r="D28" s="248">
        <v>0.83563890630837734</v>
      </c>
      <c r="E28" s="249">
        <v>4949</v>
      </c>
      <c r="F28" s="250" t="s">
        <v>121</v>
      </c>
      <c r="G28" s="258" t="s">
        <v>223</v>
      </c>
      <c r="H28" s="251">
        <v>2</v>
      </c>
      <c r="I28" s="252">
        <v>1945.5809999999999</v>
      </c>
      <c r="J28" s="253">
        <v>7.0842332743890027E-2</v>
      </c>
      <c r="K28" s="253">
        <v>0.37038297581162238</v>
      </c>
      <c r="L28" s="253">
        <v>0.10536698292181103</v>
      </c>
      <c r="M28" s="259">
        <v>51</v>
      </c>
    </row>
    <row r="29" spans="1:13" ht="16.5">
      <c r="A29" s="245" t="s">
        <v>583</v>
      </c>
      <c r="B29" s="246" t="s">
        <v>308</v>
      </c>
      <c r="C29" s="247" t="s">
        <v>70</v>
      </c>
      <c r="D29" s="248">
        <v>0.75517026425752443</v>
      </c>
      <c r="E29" s="249">
        <v>2158</v>
      </c>
      <c r="F29" s="250" t="s">
        <v>119</v>
      </c>
      <c r="G29" s="258" t="s">
        <v>204</v>
      </c>
      <c r="H29" s="251">
        <v>2</v>
      </c>
      <c r="I29" s="252">
        <v>2292.877</v>
      </c>
      <c r="J29" s="253">
        <v>5.836235769999156E-3</v>
      </c>
      <c r="K29" s="253">
        <v>0.47289794311834615</v>
      </c>
      <c r="L29" s="253">
        <v>0.25601024389882232</v>
      </c>
      <c r="M29" s="259">
        <v>118</v>
      </c>
    </row>
    <row r="30" spans="1:13" ht="16.5">
      <c r="A30" s="245" t="s">
        <v>583</v>
      </c>
      <c r="B30" s="246" t="s">
        <v>376</v>
      </c>
      <c r="C30" s="247" t="s">
        <v>69</v>
      </c>
      <c r="D30" s="248">
        <v>0.89805291018522793</v>
      </c>
      <c r="E30" s="249">
        <v>3175</v>
      </c>
      <c r="F30" s="250" t="s">
        <v>120</v>
      </c>
      <c r="G30" s="258" t="s">
        <v>213</v>
      </c>
      <c r="H30" s="251">
        <v>2</v>
      </c>
      <c r="I30" s="252">
        <v>403.34800000000001</v>
      </c>
      <c r="J30" s="253">
        <v>1.0728498534705644E-2</v>
      </c>
      <c r="K30" s="253">
        <v>0.44682929920227743</v>
      </c>
      <c r="L30" s="253">
        <v>0.24048712278231205</v>
      </c>
      <c r="M30" s="259">
        <v>32</v>
      </c>
    </row>
    <row r="31" spans="1:13" ht="16.5">
      <c r="A31" s="245" t="s">
        <v>583</v>
      </c>
      <c r="B31" s="246" t="s">
        <v>310</v>
      </c>
      <c r="C31" s="247" t="s">
        <v>69</v>
      </c>
      <c r="D31" s="248">
        <v>0.87363636363636354</v>
      </c>
      <c r="E31" s="249">
        <v>2407</v>
      </c>
      <c r="F31" s="250" t="s">
        <v>119</v>
      </c>
      <c r="G31" s="258" t="s">
        <v>206</v>
      </c>
      <c r="H31" s="251">
        <v>1</v>
      </c>
      <c r="I31" s="252">
        <v>2082.7719999999999</v>
      </c>
      <c r="J31" s="253">
        <v>6.9683167877331153E-3</v>
      </c>
      <c r="K31" s="253">
        <v>0.50480339555851916</v>
      </c>
      <c r="L31" s="253">
        <v>0.19397226388678165</v>
      </c>
      <c r="M31" s="259">
        <v>155</v>
      </c>
    </row>
    <row r="32" spans="1:13" ht="16.5">
      <c r="A32" s="245" t="s">
        <v>583</v>
      </c>
      <c r="B32" s="246" t="s">
        <v>378</v>
      </c>
      <c r="C32" s="247" t="s">
        <v>69</v>
      </c>
      <c r="D32" s="248">
        <v>0.89383037259451259</v>
      </c>
      <c r="E32" s="249">
        <v>6033</v>
      </c>
      <c r="F32" s="250" t="s">
        <v>120</v>
      </c>
      <c r="G32" s="258" t="s">
        <v>215</v>
      </c>
      <c r="H32" s="251">
        <v>3</v>
      </c>
      <c r="I32" s="252">
        <v>775.83699999999999</v>
      </c>
      <c r="J32" s="253">
        <v>3.0818506016337122E-2</v>
      </c>
      <c r="K32" s="253">
        <v>0.42504788515413749</v>
      </c>
      <c r="L32" s="253">
        <v>0.20880674677799591</v>
      </c>
      <c r="M32" s="259">
        <v>40</v>
      </c>
    </row>
    <row r="33" spans="1:13" ht="16.5">
      <c r="A33" s="245" t="s">
        <v>583</v>
      </c>
      <c r="B33" s="246" t="s">
        <v>314</v>
      </c>
      <c r="C33" s="247" t="s">
        <v>68</v>
      </c>
      <c r="D33" s="248">
        <v>0.94681818181818178</v>
      </c>
      <c r="E33" s="249">
        <v>1780</v>
      </c>
      <c r="F33" s="250" t="s">
        <v>119</v>
      </c>
      <c r="G33" s="258" t="s">
        <v>203</v>
      </c>
      <c r="H33" s="251">
        <v>1</v>
      </c>
      <c r="I33" s="252">
        <v>1931.816</v>
      </c>
      <c r="J33" s="253">
        <v>1.0709415449637746E-3</v>
      </c>
      <c r="K33" s="253">
        <v>0.42377163257733325</v>
      </c>
      <c r="L33" s="253">
        <v>0.21689436261010364</v>
      </c>
      <c r="M33" s="259">
        <v>66</v>
      </c>
    </row>
    <row r="34" spans="1:13" ht="16.5">
      <c r="A34" s="245" t="s">
        <v>583</v>
      </c>
      <c r="B34" s="246" t="s">
        <v>324</v>
      </c>
      <c r="C34" s="247" t="s">
        <v>69</v>
      </c>
      <c r="D34" s="248">
        <v>0.87678571428571439</v>
      </c>
      <c r="E34" s="249">
        <v>9700</v>
      </c>
      <c r="F34" s="250" t="s">
        <v>123</v>
      </c>
      <c r="G34" s="258" t="s">
        <v>234</v>
      </c>
      <c r="H34" s="251">
        <v>1</v>
      </c>
      <c r="I34" s="252">
        <v>3331.8139999999999</v>
      </c>
      <c r="J34" s="253">
        <v>1.7038986300105839E-2</v>
      </c>
      <c r="K34" s="253">
        <v>0.42365728463063734</v>
      </c>
      <c r="L34" s="253">
        <v>0.1776809869938718</v>
      </c>
      <c r="M34" s="259">
        <v>206</v>
      </c>
    </row>
    <row r="35" spans="1:13" ht="16.5">
      <c r="A35" s="245" t="s">
        <v>583</v>
      </c>
      <c r="B35" s="246" t="s">
        <v>328</v>
      </c>
      <c r="C35" s="247" t="s">
        <v>70</v>
      </c>
      <c r="D35" s="248">
        <v>0.76208333333333333</v>
      </c>
      <c r="E35" s="249">
        <v>9033</v>
      </c>
      <c r="F35" s="250" t="s">
        <v>119</v>
      </c>
      <c r="G35" s="258" t="s">
        <v>204</v>
      </c>
      <c r="H35" s="251">
        <v>1</v>
      </c>
      <c r="I35" s="252">
        <v>2437.0219999999999</v>
      </c>
      <c r="J35" s="253">
        <v>1.1095951008133115E-2</v>
      </c>
      <c r="K35" s="253">
        <v>0.4787402914112675</v>
      </c>
      <c r="L35" s="253">
        <v>0.31103535380476666</v>
      </c>
      <c r="M35" s="259">
        <v>194</v>
      </c>
    </row>
    <row r="36" spans="1:13" ht="16.5">
      <c r="A36" s="245" t="s">
        <v>583</v>
      </c>
      <c r="B36" s="246" t="s">
        <v>330</v>
      </c>
      <c r="C36" s="247" t="s">
        <v>67</v>
      </c>
      <c r="D36" s="248">
        <v>0.83305594203933142</v>
      </c>
      <c r="E36" s="249">
        <v>8699</v>
      </c>
      <c r="F36" s="250" t="s">
        <v>122</v>
      </c>
      <c r="G36" s="258" t="s">
        <v>228</v>
      </c>
      <c r="H36" s="251">
        <v>2</v>
      </c>
      <c r="I36" s="252">
        <v>2706.2919999999999</v>
      </c>
      <c r="J36" s="253">
        <v>1.5832319042994709E-2</v>
      </c>
      <c r="K36" s="253">
        <v>0.40420270921345319</v>
      </c>
      <c r="L36" s="253">
        <v>0.239442011431139</v>
      </c>
      <c r="M36" s="259">
        <v>89</v>
      </c>
    </row>
    <row r="37" spans="1:13" ht="16.5">
      <c r="A37" s="245" t="s">
        <v>583</v>
      </c>
      <c r="B37" s="246" t="s">
        <v>421</v>
      </c>
      <c r="C37" s="247" t="s">
        <v>68</v>
      </c>
      <c r="D37" s="248">
        <v>0.91932897447020423</v>
      </c>
      <c r="E37" s="249">
        <v>3907</v>
      </c>
      <c r="F37" s="250" t="s">
        <v>119</v>
      </c>
      <c r="G37" s="258" t="s">
        <v>207</v>
      </c>
      <c r="H37" s="251">
        <v>6</v>
      </c>
      <c r="I37" s="252">
        <v>1020.677</v>
      </c>
      <c r="J37" s="253">
        <v>2.3986129003330775E-2</v>
      </c>
      <c r="K37" s="253">
        <v>0.43059549248137474</v>
      </c>
      <c r="L37" s="253">
        <v>0.15479921659839499</v>
      </c>
      <c r="M37" s="259">
        <v>62</v>
      </c>
    </row>
    <row r="38" spans="1:13" ht="16.5">
      <c r="A38" s="245" t="s">
        <v>583</v>
      </c>
      <c r="B38" s="246" t="s">
        <v>344</v>
      </c>
      <c r="C38" s="247" t="s">
        <v>68</v>
      </c>
      <c r="D38" s="248">
        <v>0.92794776029788228</v>
      </c>
      <c r="E38" s="249">
        <v>9266</v>
      </c>
      <c r="F38" s="250" t="s">
        <v>123</v>
      </c>
      <c r="G38" s="258" t="s">
        <v>240</v>
      </c>
      <c r="H38" s="251">
        <v>2</v>
      </c>
      <c r="I38" s="252">
        <v>6148.8449999999993</v>
      </c>
      <c r="J38" s="253">
        <v>2.9865773724181966E-2</v>
      </c>
      <c r="K38" s="253">
        <v>0.40945031439900464</v>
      </c>
      <c r="L38" s="253">
        <v>0.26964413641911611</v>
      </c>
      <c r="M38" s="259">
        <v>170</v>
      </c>
    </row>
    <row r="39" spans="1:13" ht="16.5">
      <c r="A39" s="245" t="s">
        <v>583</v>
      </c>
      <c r="B39" s="246" t="s">
        <v>350</v>
      </c>
      <c r="C39" s="247" t="s">
        <v>69</v>
      </c>
      <c r="D39" s="248">
        <v>0.89642118709187146</v>
      </c>
      <c r="E39" s="249">
        <v>2946</v>
      </c>
      <c r="F39" s="250" t="s">
        <v>121</v>
      </c>
      <c r="G39" s="258" t="s">
        <v>224</v>
      </c>
      <c r="H39" s="251">
        <v>3</v>
      </c>
      <c r="I39" s="252">
        <v>1952.58</v>
      </c>
      <c r="J39" s="253">
        <v>3.1918528200356622E-2</v>
      </c>
      <c r="K39" s="253">
        <v>0.39438031931835538</v>
      </c>
      <c r="L39" s="253">
        <v>0.26477788362064553</v>
      </c>
      <c r="M39" s="259">
        <v>55</v>
      </c>
    </row>
    <row r="40" spans="1:13" ht="16.5">
      <c r="A40" s="245" t="s">
        <v>583</v>
      </c>
      <c r="B40" s="246" t="s">
        <v>422</v>
      </c>
      <c r="C40" s="247" t="s">
        <v>69</v>
      </c>
      <c r="D40" s="248">
        <v>0.8619230769230769</v>
      </c>
      <c r="E40" s="249">
        <v>5349</v>
      </c>
      <c r="F40" s="250" t="s">
        <v>124</v>
      </c>
      <c r="G40" s="258" t="s">
        <v>246</v>
      </c>
      <c r="H40" s="251">
        <v>1</v>
      </c>
      <c r="I40" s="252">
        <v>1562.904</v>
      </c>
      <c r="J40" s="253">
        <v>3.5315217236960829E-2</v>
      </c>
      <c r="K40" s="253">
        <v>0.44035050877146648</v>
      </c>
      <c r="L40" s="253">
        <v>0.2943238996125162</v>
      </c>
      <c r="M40" s="259">
        <v>68</v>
      </c>
    </row>
    <row r="41" spans="1:13" ht="16.5">
      <c r="A41" s="245" t="s">
        <v>583</v>
      </c>
      <c r="B41" s="246" t="s">
        <v>356</v>
      </c>
      <c r="C41" s="247" t="s">
        <v>68</v>
      </c>
      <c r="D41" s="248">
        <v>0.90827409638677647</v>
      </c>
      <c r="E41" s="249">
        <v>6268</v>
      </c>
      <c r="F41" s="250" t="s">
        <v>120</v>
      </c>
      <c r="G41" s="258" t="s">
        <v>213</v>
      </c>
      <c r="H41" s="251">
        <v>2</v>
      </c>
      <c r="I41" s="252">
        <v>2758.8540000000003</v>
      </c>
      <c r="J41" s="253">
        <v>6.7671374692220313E-3</v>
      </c>
      <c r="K41" s="253">
        <v>0.44001448612397953</v>
      </c>
      <c r="L41" s="253">
        <v>0.15114971651272593</v>
      </c>
      <c r="M41" s="259">
        <v>215</v>
      </c>
    </row>
    <row r="42" spans="1:13" ht="16.5">
      <c r="A42" s="245" t="s">
        <v>583</v>
      </c>
      <c r="B42" s="246" t="s">
        <v>358</v>
      </c>
      <c r="C42" s="247" t="s">
        <v>69</v>
      </c>
      <c r="D42" s="248">
        <v>0.85005881570583908</v>
      </c>
      <c r="E42" s="249">
        <v>2029</v>
      </c>
      <c r="F42" s="250" t="s">
        <v>124</v>
      </c>
      <c r="G42" s="258" t="s">
        <v>244</v>
      </c>
      <c r="H42" s="251">
        <v>3</v>
      </c>
      <c r="I42" s="252">
        <v>2191.4279999999999</v>
      </c>
      <c r="J42" s="253">
        <v>4.6805532604901751E-2</v>
      </c>
      <c r="K42" s="253">
        <v>0.42156759961697515</v>
      </c>
      <c r="L42" s="253">
        <v>0.29934818757449483</v>
      </c>
      <c r="M42" s="259">
        <v>72</v>
      </c>
    </row>
    <row r="43" spans="1:13" ht="16.5">
      <c r="A43" s="245" t="s">
        <v>583</v>
      </c>
      <c r="B43" s="246" t="s">
        <v>423</v>
      </c>
      <c r="C43" s="247" t="s">
        <v>67</v>
      </c>
      <c r="D43" s="248">
        <v>0.83769230769230763</v>
      </c>
      <c r="E43" s="249">
        <v>2644</v>
      </c>
      <c r="F43" s="250" t="s">
        <v>124</v>
      </c>
      <c r="G43" s="258" t="s">
        <v>244</v>
      </c>
      <c r="H43" s="251">
        <v>1</v>
      </c>
      <c r="I43" s="252">
        <v>4048.2330000000002</v>
      </c>
      <c r="J43" s="253">
        <v>4.125906240696179E-2</v>
      </c>
      <c r="K43" s="253">
        <v>0.42361469555716058</v>
      </c>
      <c r="L43" s="253">
        <v>0.31890456898108382</v>
      </c>
      <c r="M43" s="259">
        <v>120</v>
      </c>
    </row>
    <row r="44" spans="1:13" ht="16.5">
      <c r="A44" s="245" t="s">
        <v>583</v>
      </c>
      <c r="B44" s="246" t="s">
        <v>362</v>
      </c>
      <c r="C44" s="247" t="s">
        <v>67</v>
      </c>
      <c r="D44" s="248">
        <v>0.82403873766099422</v>
      </c>
      <c r="E44" s="249">
        <v>4686</v>
      </c>
      <c r="F44" s="250" t="s">
        <v>120</v>
      </c>
      <c r="G44" s="258" t="s">
        <v>213</v>
      </c>
      <c r="H44" s="251">
        <v>2</v>
      </c>
      <c r="I44" s="252">
        <v>926.41</v>
      </c>
      <c r="J44" s="253">
        <v>1.7555395850834564E-2</v>
      </c>
      <c r="K44" s="253">
        <v>0.4770864456212322</v>
      </c>
      <c r="L44" s="253">
        <v>0.22776092658758001</v>
      </c>
      <c r="M44" s="259">
        <v>75</v>
      </c>
    </row>
    <row r="45" spans="1:13" ht="16.5">
      <c r="A45" s="245" t="s">
        <v>583</v>
      </c>
      <c r="B45" s="246" t="s">
        <v>424</v>
      </c>
      <c r="C45" s="247" t="s">
        <v>70</v>
      </c>
      <c r="D45" s="248">
        <v>0.75265990898565172</v>
      </c>
      <c r="E45" s="249">
        <v>1171</v>
      </c>
      <c r="F45" s="250" t="s">
        <v>122</v>
      </c>
      <c r="G45" s="258" t="s">
        <v>232</v>
      </c>
      <c r="H45" s="251">
        <v>7</v>
      </c>
      <c r="I45" s="252">
        <v>1252.9660000000001</v>
      </c>
      <c r="J45" s="253">
        <v>1.5148407038339178E-2</v>
      </c>
      <c r="K45" s="253">
        <v>0.47104018384592822</v>
      </c>
      <c r="L45" s="253">
        <v>0.32562735142054933</v>
      </c>
      <c r="M45" s="259">
        <v>57</v>
      </c>
    </row>
    <row r="46" spans="1:13" ht="16.5">
      <c r="A46" s="245" t="s">
        <v>583</v>
      </c>
      <c r="B46" s="246" t="s">
        <v>364</v>
      </c>
      <c r="C46" s="247" t="s">
        <v>68</v>
      </c>
      <c r="D46" s="248">
        <v>0.94633489927504066</v>
      </c>
      <c r="E46" s="249">
        <v>2478</v>
      </c>
      <c r="F46" s="250" t="s">
        <v>120</v>
      </c>
      <c r="G46" s="258" t="s">
        <v>209</v>
      </c>
      <c r="H46" s="251">
        <v>2</v>
      </c>
      <c r="I46" s="252">
        <v>5201.2690000000002</v>
      </c>
      <c r="J46" s="253">
        <v>1.8926712993475175E-2</v>
      </c>
      <c r="K46" s="253">
        <v>0.40434309624838466</v>
      </c>
      <c r="L46" s="253">
        <v>0.20860293901353688</v>
      </c>
      <c r="M46" s="259">
        <v>251</v>
      </c>
    </row>
  </sheetData>
  <mergeCells count="1">
    <mergeCell ref="A2:M2"/>
  </mergeCells>
  <phoneticPr fontId="3" type="noConversion"/>
  <conditionalFormatting sqref="C10:D46">
    <cfRule type="containsText" dxfId="5" priority="1" operator="containsText" text="F">
      <formula>NOT(ISERROR(SEARCH("F",C10)))</formula>
    </cfRule>
    <cfRule type="containsText" dxfId="4" priority="2" operator="containsText" text="D">
      <formula>NOT(ISERROR(SEARCH("D",C10)))</formula>
    </cfRule>
    <cfRule type="containsText" dxfId="3" priority="3" operator="containsText" text="C">
      <formula>NOT(ISERROR(SEARCH("C",C10)))</formula>
    </cfRule>
    <cfRule type="containsText" dxfId="2" priority="4" operator="containsText" text="B">
      <formula>NOT(ISERROR(SEARCH("B",C10)))</formula>
    </cfRule>
    <cfRule type="containsText" dxfId="1" priority="5" operator="containsText" text="A">
      <formula>NOT(ISERROR(SEARCH("A",C10)))</formula>
    </cfRule>
    <cfRule type="containsText" dxfId="0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2024-11-04T05:18:54Z</dcterms:modified>
</cp:coreProperties>
</file>