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이유정\Desktop\운전성향분석표_작업용\인천운전성향\10월\"/>
    </mc:Choice>
  </mc:AlternateContent>
  <xr:revisionPtr revIDLastSave="0" documentId="13_ncr:1_{41966B1D-03E5-4288-A687-3FD0233B6677}" xr6:coauthVersionLast="47" xr6:coauthVersionMax="47" xr10:uidLastSave="{00000000-0000-0000-0000-000000000000}"/>
  <bookViews>
    <workbookView xWindow="-120" yWindow="-120" windowWidth="29040" windowHeight="15720" tabRatio="817" activeTab="1" xr2:uid="{BE4EDA6E-453B-418C-BE09-682F8B5F5535}"/>
  </bookViews>
  <sheets>
    <sheet name="운전성향분석&gt;" sheetId="67" r:id="rId1"/>
    <sheet name="종합" sheetId="12" r:id="rId2"/>
    <sheet name="세부분석&gt;" sheetId="48" r:id="rId3"/>
    <sheet name="차량별" sheetId="60" r:id="rId4"/>
    <sheet name="운전자별" sheetId="7" r:id="rId5"/>
    <sheet name="★특별관리대상&gt;" sheetId="64" r:id="rId6"/>
    <sheet name="D,F등급 명단" sheetId="65" r:id="rId7"/>
  </sheets>
  <definedNames>
    <definedName name="_xlnm._FilterDatabase" localSheetId="4" hidden="1">운전자별!$A$4:$BQ$4</definedName>
    <definedName name="_xlnm._FilterDatabase" localSheetId="3" hidden="1">차량별!$A$4:$AY$4</definedName>
    <definedName name="_xlnm.Print_Area" localSheetId="4">운전자별!$A$1:$R$109</definedName>
    <definedName name="_xlnm.Print_Area" localSheetId="1">종합!$A$1:$L$151</definedName>
    <definedName name="_xlnm.Print_Area" localSheetId="3">차량별!$A$1:$T$48</definedName>
    <definedName name="_xlnm.Print_Titles" localSheetId="4">운전자별!$4:$4</definedName>
    <definedName name="_xlnm.Print_Titles" localSheetId="3">차량별!$4:$4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43" i="12" l="1"/>
  <c r="I142" i="12"/>
  <c r="B143" i="12"/>
  <c r="B142" i="12"/>
  <c r="B139" i="12"/>
  <c r="B138" i="12"/>
  <c r="B19" i="7"/>
  <c r="B20" i="7"/>
  <c r="B21" i="7"/>
  <c r="B22" i="7"/>
  <c r="B23" i="7"/>
  <c r="B24" i="7"/>
  <c r="B25" i="7"/>
  <c r="B26" i="7"/>
  <c r="B27" i="7"/>
  <c r="B28" i="7"/>
  <c r="B29" i="7"/>
  <c r="B30" i="7"/>
  <c r="B31" i="7"/>
  <c r="B32" i="7"/>
  <c r="B33" i="7"/>
  <c r="B34" i="7"/>
  <c r="B35" i="7"/>
  <c r="B36" i="7"/>
  <c r="B37" i="7"/>
  <c r="B38" i="7"/>
  <c r="B39" i="7"/>
  <c r="B40" i="7"/>
  <c r="B41" i="7"/>
  <c r="B42" i="7"/>
  <c r="B43" i="7"/>
  <c r="B44" i="7"/>
  <c r="B45" i="7"/>
  <c r="B46" i="7"/>
  <c r="B47" i="7"/>
  <c r="B48" i="7"/>
  <c r="B49" i="7"/>
  <c r="B50" i="7"/>
  <c r="B51" i="7"/>
  <c r="B52" i="7"/>
  <c r="B53" i="7"/>
  <c r="B54" i="7"/>
  <c r="B55" i="7"/>
  <c r="B56" i="7"/>
  <c r="B57" i="7"/>
  <c r="B58" i="7"/>
  <c r="B59" i="7"/>
  <c r="B60" i="7"/>
  <c r="B61" i="7"/>
  <c r="B62" i="7"/>
  <c r="B63" i="7"/>
  <c r="B64" i="7"/>
  <c r="B65" i="7"/>
  <c r="B66" i="7"/>
  <c r="B67" i="7"/>
  <c r="B68" i="7"/>
  <c r="B69" i="7"/>
  <c r="B70" i="7"/>
  <c r="B71" i="7"/>
  <c r="B72" i="7"/>
  <c r="B73" i="7"/>
  <c r="B74" i="7"/>
  <c r="B75" i="7"/>
  <c r="B76" i="7"/>
  <c r="B77" i="7"/>
  <c r="B78" i="7"/>
  <c r="B79" i="7"/>
  <c r="B80" i="7"/>
  <c r="B81" i="7"/>
  <c r="B82" i="7"/>
  <c r="B83" i="7"/>
  <c r="B84" i="7"/>
  <c r="B85" i="7"/>
  <c r="B86" i="7"/>
  <c r="B87" i="7"/>
  <c r="B88" i="7"/>
  <c r="B89" i="7"/>
  <c r="B90" i="7"/>
  <c r="B91" i="7"/>
  <c r="B92" i="7"/>
  <c r="B93" i="7"/>
  <c r="B94" i="7"/>
  <c r="B95" i="7"/>
  <c r="B96" i="7"/>
  <c r="B97" i="7"/>
  <c r="B98" i="7"/>
  <c r="B99" i="7"/>
  <c r="B100" i="7"/>
  <c r="B101" i="7"/>
  <c r="B102" i="7"/>
  <c r="B103" i="7"/>
  <c r="B104" i="7"/>
  <c r="B105" i="7"/>
  <c r="B106" i="7"/>
  <c r="B107" i="7"/>
  <c r="B108" i="7"/>
  <c r="B109" i="7"/>
  <c r="A109" i="7"/>
  <c r="C109" i="7"/>
  <c r="D109" i="7"/>
  <c r="E109" i="7"/>
  <c r="F109" i="7"/>
  <c r="G109" i="7"/>
  <c r="H109" i="7"/>
  <c r="I109" i="7"/>
  <c r="L109" i="7" s="1"/>
  <c r="J109" i="7"/>
  <c r="K109" i="7"/>
  <c r="M109" i="7"/>
  <c r="N109" i="7"/>
  <c r="O109" i="7"/>
  <c r="P109" i="7"/>
  <c r="Q109" i="7"/>
  <c r="R109" i="7"/>
  <c r="B140" i="12"/>
  <c r="B141" i="12"/>
  <c r="R108" i="7"/>
  <c r="Q108" i="7"/>
  <c r="P108" i="7"/>
  <c r="O108" i="7"/>
  <c r="N108" i="7"/>
  <c r="M108" i="7"/>
  <c r="K108" i="7"/>
  <c r="J108" i="7"/>
  <c r="I108" i="7"/>
  <c r="L108" i="7" s="1"/>
  <c r="H108" i="7"/>
  <c r="G108" i="7"/>
  <c r="F108" i="7"/>
  <c r="E108" i="7"/>
  <c r="D108" i="7"/>
  <c r="C108" i="7"/>
  <c r="A108" i="7"/>
  <c r="R107" i="7"/>
  <c r="Q107" i="7"/>
  <c r="P107" i="7"/>
  <c r="O107" i="7"/>
  <c r="N107" i="7"/>
  <c r="M107" i="7"/>
  <c r="K107" i="7"/>
  <c r="J107" i="7"/>
  <c r="I107" i="7"/>
  <c r="L107" i="7" s="1"/>
  <c r="H107" i="7"/>
  <c r="G107" i="7"/>
  <c r="F107" i="7"/>
  <c r="E107" i="7"/>
  <c r="D107" i="7"/>
  <c r="C107" i="7"/>
  <c r="A107" i="7"/>
  <c r="R106" i="7"/>
  <c r="Q106" i="7"/>
  <c r="P106" i="7"/>
  <c r="O106" i="7"/>
  <c r="N106" i="7"/>
  <c r="M106" i="7"/>
  <c r="K106" i="7"/>
  <c r="J106" i="7"/>
  <c r="I106" i="7"/>
  <c r="L106" i="7" s="1"/>
  <c r="H106" i="7"/>
  <c r="G106" i="7"/>
  <c r="F106" i="7"/>
  <c r="E106" i="7"/>
  <c r="D106" i="7"/>
  <c r="C106" i="7"/>
  <c r="A106" i="7"/>
  <c r="T48" i="60"/>
  <c r="S48" i="60"/>
  <c r="R48" i="60"/>
  <c r="Q48" i="60"/>
  <c r="P48" i="60"/>
  <c r="O48" i="60"/>
  <c r="N48" i="60"/>
  <c r="M48" i="60"/>
  <c r="L48" i="60"/>
  <c r="K48" i="60"/>
  <c r="J48" i="60"/>
  <c r="I48" i="60"/>
  <c r="H48" i="60"/>
  <c r="G48" i="60"/>
  <c r="E48" i="60"/>
  <c r="D48" i="60"/>
  <c r="C48" i="60"/>
  <c r="B48" i="60"/>
  <c r="A48" i="60"/>
  <c r="T47" i="60"/>
  <c r="S47" i="60"/>
  <c r="R47" i="60"/>
  <c r="Q47" i="60"/>
  <c r="P47" i="60"/>
  <c r="O47" i="60"/>
  <c r="N47" i="60"/>
  <c r="M47" i="60"/>
  <c r="L47" i="60"/>
  <c r="K47" i="60"/>
  <c r="J47" i="60"/>
  <c r="I47" i="60"/>
  <c r="H47" i="60"/>
  <c r="G47" i="60"/>
  <c r="F47" i="60" s="1"/>
  <c r="E47" i="60"/>
  <c r="D47" i="60"/>
  <c r="C47" i="60"/>
  <c r="B47" i="60"/>
  <c r="A47" i="60"/>
  <c r="T46" i="60"/>
  <c r="S46" i="60"/>
  <c r="R46" i="60"/>
  <c r="Q46" i="60"/>
  <c r="P46" i="60"/>
  <c r="O46" i="60"/>
  <c r="N46" i="60"/>
  <c r="M46" i="60"/>
  <c r="L46" i="60"/>
  <c r="K46" i="60"/>
  <c r="J46" i="60"/>
  <c r="I46" i="60"/>
  <c r="H46" i="60"/>
  <c r="G46" i="60"/>
  <c r="E46" i="60"/>
  <c r="D46" i="60"/>
  <c r="C46" i="60"/>
  <c r="B46" i="60"/>
  <c r="A46" i="60"/>
  <c r="F48" i="60" l="1"/>
  <c r="F46" i="60"/>
  <c r="I6" i="7"/>
  <c r="I7" i="7"/>
  <c r="I8" i="7"/>
  <c r="I9" i="7"/>
  <c r="I10" i="7"/>
  <c r="I11" i="7"/>
  <c r="I12" i="7"/>
  <c r="I13" i="7"/>
  <c r="I14" i="7"/>
  <c r="I15" i="7"/>
  <c r="I16" i="7"/>
  <c r="L16" i="7" s="1"/>
  <c r="I17" i="7"/>
  <c r="L17" i="7" s="1"/>
  <c r="I18" i="7"/>
  <c r="L18" i="7" s="1"/>
  <c r="I19" i="7"/>
  <c r="L19" i="7" s="1"/>
  <c r="I20" i="7"/>
  <c r="L20" i="7" s="1"/>
  <c r="I21" i="7"/>
  <c r="L21" i="7" s="1"/>
  <c r="I22" i="7"/>
  <c r="L22" i="7" s="1"/>
  <c r="I23" i="7"/>
  <c r="L23" i="7" s="1"/>
  <c r="I24" i="7"/>
  <c r="L24" i="7" s="1"/>
  <c r="I25" i="7"/>
  <c r="L25" i="7" s="1"/>
  <c r="I26" i="7"/>
  <c r="L26" i="7" s="1"/>
  <c r="I27" i="7"/>
  <c r="L27" i="7" s="1"/>
  <c r="I28" i="7"/>
  <c r="L28" i="7" s="1"/>
  <c r="I29" i="7"/>
  <c r="L29" i="7" s="1"/>
  <c r="I30" i="7"/>
  <c r="L30" i="7" s="1"/>
  <c r="I31" i="7"/>
  <c r="L31" i="7" s="1"/>
  <c r="I32" i="7"/>
  <c r="L32" i="7" s="1"/>
  <c r="I33" i="7"/>
  <c r="L33" i="7" s="1"/>
  <c r="I34" i="7"/>
  <c r="L34" i="7" s="1"/>
  <c r="I35" i="7"/>
  <c r="L35" i="7" s="1"/>
  <c r="I36" i="7"/>
  <c r="L36" i="7" s="1"/>
  <c r="I37" i="7"/>
  <c r="L37" i="7" s="1"/>
  <c r="I38" i="7"/>
  <c r="L38" i="7" s="1"/>
  <c r="I39" i="7"/>
  <c r="L39" i="7" s="1"/>
  <c r="I40" i="7"/>
  <c r="L40" i="7" s="1"/>
  <c r="I41" i="7"/>
  <c r="L41" i="7" s="1"/>
  <c r="I42" i="7"/>
  <c r="L42" i="7" s="1"/>
  <c r="I43" i="7"/>
  <c r="L43" i="7" s="1"/>
  <c r="I44" i="7"/>
  <c r="L44" i="7" s="1"/>
  <c r="I45" i="7"/>
  <c r="L45" i="7" s="1"/>
  <c r="I46" i="7"/>
  <c r="L46" i="7" s="1"/>
  <c r="I47" i="7"/>
  <c r="L47" i="7" s="1"/>
  <c r="I48" i="7"/>
  <c r="L48" i="7" s="1"/>
  <c r="I49" i="7"/>
  <c r="L49" i="7" s="1"/>
  <c r="I50" i="7"/>
  <c r="L50" i="7" s="1"/>
  <c r="I51" i="7"/>
  <c r="L51" i="7" s="1"/>
  <c r="I52" i="7"/>
  <c r="L52" i="7" s="1"/>
  <c r="I53" i="7"/>
  <c r="L53" i="7" s="1"/>
  <c r="I54" i="7"/>
  <c r="L54" i="7" s="1"/>
  <c r="I55" i="7"/>
  <c r="I56" i="7"/>
  <c r="L56" i="7" s="1"/>
  <c r="I57" i="7"/>
  <c r="L57" i="7" s="1"/>
  <c r="I58" i="7"/>
  <c r="L58" i="7" s="1"/>
  <c r="I59" i="7"/>
  <c r="L59" i="7" s="1"/>
  <c r="I60" i="7"/>
  <c r="L60" i="7" s="1"/>
  <c r="I61" i="7"/>
  <c r="L61" i="7" s="1"/>
  <c r="I62" i="7"/>
  <c r="L62" i="7" s="1"/>
  <c r="I63" i="7"/>
  <c r="I64" i="7"/>
  <c r="L64" i="7" s="1"/>
  <c r="I65" i="7"/>
  <c r="L65" i="7" s="1"/>
  <c r="I66" i="7"/>
  <c r="L66" i="7" s="1"/>
  <c r="I67" i="7"/>
  <c r="L67" i="7" s="1"/>
  <c r="I68" i="7"/>
  <c r="L68" i="7" s="1"/>
  <c r="I69" i="7"/>
  <c r="L69" i="7" s="1"/>
  <c r="I70" i="7"/>
  <c r="L70" i="7" s="1"/>
  <c r="I71" i="7"/>
  <c r="I72" i="7"/>
  <c r="L72" i="7" s="1"/>
  <c r="I73" i="7"/>
  <c r="L73" i="7" s="1"/>
  <c r="I74" i="7"/>
  <c r="L74" i="7" s="1"/>
  <c r="I75" i="7"/>
  <c r="L75" i="7" s="1"/>
  <c r="I76" i="7"/>
  <c r="L76" i="7" s="1"/>
  <c r="I77" i="7"/>
  <c r="L77" i="7" s="1"/>
  <c r="I78" i="7"/>
  <c r="L78" i="7" s="1"/>
  <c r="I79" i="7"/>
  <c r="L79" i="7" s="1"/>
  <c r="I80" i="7"/>
  <c r="L80" i="7" s="1"/>
  <c r="I81" i="7"/>
  <c r="L81" i="7" s="1"/>
  <c r="I82" i="7"/>
  <c r="L82" i="7" s="1"/>
  <c r="I83" i="7"/>
  <c r="L83" i="7" s="1"/>
  <c r="I84" i="7"/>
  <c r="L84" i="7" s="1"/>
  <c r="I85" i="7"/>
  <c r="L85" i="7" s="1"/>
  <c r="I86" i="7"/>
  <c r="L86" i="7" s="1"/>
  <c r="I87" i="7"/>
  <c r="L87" i="7" s="1"/>
  <c r="I88" i="7"/>
  <c r="L88" i="7" s="1"/>
  <c r="I89" i="7"/>
  <c r="L89" i="7" s="1"/>
  <c r="I90" i="7"/>
  <c r="L90" i="7" s="1"/>
  <c r="I91" i="7"/>
  <c r="L91" i="7" s="1"/>
  <c r="I92" i="7"/>
  <c r="L92" i="7" s="1"/>
  <c r="I93" i="7"/>
  <c r="L93" i="7" s="1"/>
  <c r="I94" i="7"/>
  <c r="L94" i="7" s="1"/>
  <c r="I95" i="7"/>
  <c r="I96" i="7"/>
  <c r="L96" i="7" s="1"/>
  <c r="I97" i="7"/>
  <c r="L97" i="7" s="1"/>
  <c r="I98" i="7"/>
  <c r="L98" i="7" s="1"/>
  <c r="I99" i="7"/>
  <c r="L99" i="7" s="1"/>
  <c r="I100" i="7"/>
  <c r="L100" i="7" s="1"/>
  <c r="I101" i="7"/>
  <c r="L101" i="7" s="1"/>
  <c r="I102" i="7"/>
  <c r="L102" i="7" s="1"/>
  <c r="I103" i="7"/>
  <c r="I104" i="7"/>
  <c r="L104" i="7" s="1"/>
  <c r="I105" i="7"/>
  <c r="L105" i="7" s="1"/>
  <c r="I5" i="7"/>
  <c r="A15" i="7"/>
  <c r="C15" i="7"/>
  <c r="D15" i="7"/>
  <c r="E15" i="7"/>
  <c r="B15" i="7" s="1"/>
  <c r="F15" i="7"/>
  <c r="G15" i="7"/>
  <c r="H15" i="7"/>
  <c r="L15" i="7"/>
  <c r="J15" i="7"/>
  <c r="K15" i="7"/>
  <c r="M15" i="7"/>
  <c r="N15" i="7"/>
  <c r="O15" i="7"/>
  <c r="P15" i="7"/>
  <c r="Q15" i="7"/>
  <c r="R15" i="7"/>
  <c r="A16" i="7"/>
  <c r="C16" i="7"/>
  <c r="D16" i="7"/>
  <c r="E16" i="7"/>
  <c r="B16" i="7" s="1"/>
  <c r="F16" i="7"/>
  <c r="G16" i="7"/>
  <c r="H16" i="7"/>
  <c r="J16" i="7"/>
  <c r="K16" i="7"/>
  <c r="M16" i="7"/>
  <c r="N16" i="7"/>
  <c r="O16" i="7"/>
  <c r="P16" i="7"/>
  <c r="Q16" i="7"/>
  <c r="R16" i="7"/>
  <c r="A17" i="7"/>
  <c r="C17" i="7"/>
  <c r="D17" i="7"/>
  <c r="E17" i="7"/>
  <c r="B17" i="7" s="1"/>
  <c r="F17" i="7"/>
  <c r="G17" i="7"/>
  <c r="H17" i="7"/>
  <c r="J17" i="7"/>
  <c r="K17" i="7"/>
  <c r="M17" i="7"/>
  <c r="N17" i="7"/>
  <c r="O17" i="7"/>
  <c r="P17" i="7"/>
  <c r="Q17" i="7"/>
  <c r="R17" i="7"/>
  <c r="A18" i="7"/>
  <c r="C18" i="7"/>
  <c r="D18" i="7"/>
  <c r="E18" i="7"/>
  <c r="B18" i="7" s="1"/>
  <c r="F18" i="7"/>
  <c r="G18" i="7"/>
  <c r="H18" i="7"/>
  <c r="J18" i="7"/>
  <c r="K18" i="7"/>
  <c r="M18" i="7"/>
  <c r="N18" i="7"/>
  <c r="O18" i="7"/>
  <c r="P18" i="7"/>
  <c r="Q18" i="7"/>
  <c r="R18" i="7"/>
  <c r="A19" i="7"/>
  <c r="C19" i="7"/>
  <c r="D19" i="7"/>
  <c r="E19" i="7"/>
  <c r="F19" i="7"/>
  <c r="G19" i="7"/>
  <c r="H19" i="7"/>
  <c r="J19" i="7"/>
  <c r="K19" i="7"/>
  <c r="M19" i="7"/>
  <c r="N19" i="7"/>
  <c r="O19" i="7"/>
  <c r="P19" i="7"/>
  <c r="Q19" i="7"/>
  <c r="R19" i="7"/>
  <c r="A20" i="7"/>
  <c r="C20" i="7"/>
  <c r="D20" i="7"/>
  <c r="E20" i="7"/>
  <c r="F20" i="7"/>
  <c r="G20" i="7"/>
  <c r="H20" i="7"/>
  <c r="J20" i="7"/>
  <c r="K20" i="7"/>
  <c r="M20" i="7"/>
  <c r="N20" i="7"/>
  <c r="O20" i="7"/>
  <c r="P20" i="7"/>
  <c r="Q20" i="7"/>
  <c r="R20" i="7"/>
  <c r="A21" i="7"/>
  <c r="C21" i="7"/>
  <c r="D21" i="7"/>
  <c r="E21" i="7"/>
  <c r="F21" i="7"/>
  <c r="G21" i="7"/>
  <c r="H21" i="7"/>
  <c r="J21" i="7"/>
  <c r="K21" i="7"/>
  <c r="M21" i="7"/>
  <c r="N21" i="7"/>
  <c r="O21" i="7"/>
  <c r="P21" i="7"/>
  <c r="Q21" i="7"/>
  <c r="R21" i="7"/>
  <c r="A22" i="7"/>
  <c r="C22" i="7"/>
  <c r="D22" i="7"/>
  <c r="E22" i="7"/>
  <c r="F22" i="7"/>
  <c r="G22" i="7"/>
  <c r="H22" i="7"/>
  <c r="J22" i="7"/>
  <c r="K22" i="7"/>
  <c r="M22" i="7"/>
  <c r="N22" i="7"/>
  <c r="O22" i="7"/>
  <c r="P22" i="7"/>
  <c r="Q22" i="7"/>
  <c r="R22" i="7"/>
  <c r="A23" i="7"/>
  <c r="C23" i="7"/>
  <c r="D23" i="7"/>
  <c r="E23" i="7"/>
  <c r="F23" i="7"/>
  <c r="G23" i="7"/>
  <c r="H23" i="7"/>
  <c r="J23" i="7"/>
  <c r="K23" i="7"/>
  <c r="M23" i="7"/>
  <c r="N23" i="7"/>
  <c r="O23" i="7"/>
  <c r="P23" i="7"/>
  <c r="Q23" i="7"/>
  <c r="R23" i="7"/>
  <c r="A24" i="7"/>
  <c r="C24" i="7"/>
  <c r="D24" i="7"/>
  <c r="E24" i="7"/>
  <c r="F24" i="7"/>
  <c r="G24" i="7"/>
  <c r="H24" i="7"/>
  <c r="J24" i="7"/>
  <c r="K24" i="7"/>
  <c r="M24" i="7"/>
  <c r="N24" i="7"/>
  <c r="O24" i="7"/>
  <c r="P24" i="7"/>
  <c r="Q24" i="7"/>
  <c r="R24" i="7"/>
  <c r="A25" i="7"/>
  <c r="C25" i="7"/>
  <c r="D25" i="7"/>
  <c r="E25" i="7"/>
  <c r="F25" i="7"/>
  <c r="G25" i="7"/>
  <c r="H25" i="7"/>
  <c r="J25" i="7"/>
  <c r="K25" i="7"/>
  <c r="M25" i="7"/>
  <c r="N25" i="7"/>
  <c r="O25" i="7"/>
  <c r="P25" i="7"/>
  <c r="Q25" i="7"/>
  <c r="R25" i="7"/>
  <c r="A26" i="7"/>
  <c r="C26" i="7"/>
  <c r="D26" i="7"/>
  <c r="E26" i="7"/>
  <c r="F26" i="7"/>
  <c r="G26" i="7"/>
  <c r="H26" i="7"/>
  <c r="J26" i="7"/>
  <c r="K26" i="7"/>
  <c r="M26" i="7"/>
  <c r="N26" i="7"/>
  <c r="O26" i="7"/>
  <c r="P26" i="7"/>
  <c r="Q26" i="7"/>
  <c r="R26" i="7"/>
  <c r="A27" i="7"/>
  <c r="C27" i="7"/>
  <c r="D27" i="7"/>
  <c r="E27" i="7"/>
  <c r="F27" i="7"/>
  <c r="G27" i="7"/>
  <c r="H27" i="7"/>
  <c r="J27" i="7"/>
  <c r="K27" i="7"/>
  <c r="M27" i="7"/>
  <c r="N27" i="7"/>
  <c r="O27" i="7"/>
  <c r="P27" i="7"/>
  <c r="Q27" i="7"/>
  <c r="R27" i="7"/>
  <c r="A28" i="7"/>
  <c r="C28" i="7"/>
  <c r="D28" i="7"/>
  <c r="E28" i="7"/>
  <c r="F28" i="7"/>
  <c r="G28" i="7"/>
  <c r="H28" i="7"/>
  <c r="J28" i="7"/>
  <c r="K28" i="7"/>
  <c r="M28" i="7"/>
  <c r="N28" i="7"/>
  <c r="O28" i="7"/>
  <c r="P28" i="7"/>
  <c r="Q28" i="7"/>
  <c r="R28" i="7"/>
  <c r="A29" i="7"/>
  <c r="C29" i="7"/>
  <c r="D29" i="7"/>
  <c r="E29" i="7"/>
  <c r="F29" i="7"/>
  <c r="G29" i="7"/>
  <c r="H29" i="7"/>
  <c r="J29" i="7"/>
  <c r="K29" i="7"/>
  <c r="M29" i="7"/>
  <c r="N29" i="7"/>
  <c r="O29" i="7"/>
  <c r="P29" i="7"/>
  <c r="Q29" i="7"/>
  <c r="R29" i="7"/>
  <c r="A30" i="7"/>
  <c r="C30" i="7"/>
  <c r="D30" i="7"/>
  <c r="E30" i="7"/>
  <c r="F30" i="7"/>
  <c r="G30" i="7"/>
  <c r="H30" i="7"/>
  <c r="J30" i="7"/>
  <c r="K30" i="7"/>
  <c r="M30" i="7"/>
  <c r="N30" i="7"/>
  <c r="O30" i="7"/>
  <c r="P30" i="7"/>
  <c r="Q30" i="7"/>
  <c r="R30" i="7"/>
  <c r="A31" i="7"/>
  <c r="C31" i="7"/>
  <c r="D31" i="7"/>
  <c r="E31" i="7"/>
  <c r="F31" i="7"/>
  <c r="G31" i="7"/>
  <c r="H31" i="7"/>
  <c r="J31" i="7"/>
  <c r="K31" i="7"/>
  <c r="M31" i="7"/>
  <c r="N31" i="7"/>
  <c r="O31" i="7"/>
  <c r="P31" i="7"/>
  <c r="Q31" i="7"/>
  <c r="R31" i="7"/>
  <c r="A32" i="7"/>
  <c r="C32" i="7"/>
  <c r="D32" i="7"/>
  <c r="E32" i="7"/>
  <c r="F32" i="7"/>
  <c r="G32" i="7"/>
  <c r="H32" i="7"/>
  <c r="J32" i="7"/>
  <c r="K32" i="7"/>
  <c r="M32" i="7"/>
  <c r="N32" i="7"/>
  <c r="O32" i="7"/>
  <c r="P32" i="7"/>
  <c r="Q32" i="7"/>
  <c r="R32" i="7"/>
  <c r="A33" i="7"/>
  <c r="C33" i="7"/>
  <c r="D33" i="7"/>
  <c r="E33" i="7"/>
  <c r="F33" i="7"/>
  <c r="G33" i="7"/>
  <c r="H33" i="7"/>
  <c r="J33" i="7"/>
  <c r="K33" i="7"/>
  <c r="M33" i="7"/>
  <c r="N33" i="7"/>
  <c r="O33" i="7"/>
  <c r="P33" i="7"/>
  <c r="Q33" i="7"/>
  <c r="R33" i="7"/>
  <c r="A34" i="7"/>
  <c r="C34" i="7"/>
  <c r="D34" i="7"/>
  <c r="E34" i="7"/>
  <c r="F34" i="7"/>
  <c r="G34" i="7"/>
  <c r="H34" i="7"/>
  <c r="J34" i="7"/>
  <c r="K34" i="7"/>
  <c r="M34" i="7"/>
  <c r="N34" i="7"/>
  <c r="O34" i="7"/>
  <c r="P34" i="7"/>
  <c r="Q34" i="7"/>
  <c r="R34" i="7"/>
  <c r="A35" i="7"/>
  <c r="C35" i="7"/>
  <c r="D35" i="7"/>
  <c r="E35" i="7"/>
  <c r="F35" i="7"/>
  <c r="G35" i="7"/>
  <c r="H35" i="7"/>
  <c r="J35" i="7"/>
  <c r="K35" i="7"/>
  <c r="M35" i="7"/>
  <c r="N35" i="7"/>
  <c r="O35" i="7"/>
  <c r="P35" i="7"/>
  <c r="Q35" i="7"/>
  <c r="R35" i="7"/>
  <c r="A36" i="7"/>
  <c r="C36" i="7"/>
  <c r="D36" i="7"/>
  <c r="E36" i="7"/>
  <c r="F36" i="7"/>
  <c r="G36" i="7"/>
  <c r="H36" i="7"/>
  <c r="J36" i="7"/>
  <c r="K36" i="7"/>
  <c r="M36" i="7"/>
  <c r="N36" i="7"/>
  <c r="O36" i="7"/>
  <c r="P36" i="7"/>
  <c r="Q36" i="7"/>
  <c r="R36" i="7"/>
  <c r="A37" i="7"/>
  <c r="C37" i="7"/>
  <c r="D37" i="7"/>
  <c r="E37" i="7"/>
  <c r="F37" i="7"/>
  <c r="G37" i="7"/>
  <c r="H37" i="7"/>
  <c r="J37" i="7"/>
  <c r="K37" i="7"/>
  <c r="M37" i="7"/>
  <c r="N37" i="7"/>
  <c r="O37" i="7"/>
  <c r="P37" i="7"/>
  <c r="Q37" i="7"/>
  <c r="R37" i="7"/>
  <c r="A38" i="7"/>
  <c r="C38" i="7"/>
  <c r="D38" i="7"/>
  <c r="E38" i="7"/>
  <c r="F38" i="7"/>
  <c r="G38" i="7"/>
  <c r="H38" i="7"/>
  <c r="J38" i="7"/>
  <c r="K38" i="7"/>
  <c r="M38" i="7"/>
  <c r="N38" i="7"/>
  <c r="O38" i="7"/>
  <c r="P38" i="7"/>
  <c r="Q38" i="7"/>
  <c r="R38" i="7"/>
  <c r="A39" i="7"/>
  <c r="C39" i="7"/>
  <c r="D39" i="7"/>
  <c r="E39" i="7"/>
  <c r="F39" i="7"/>
  <c r="G39" i="7"/>
  <c r="H39" i="7"/>
  <c r="J39" i="7"/>
  <c r="K39" i="7"/>
  <c r="M39" i="7"/>
  <c r="N39" i="7"/>
  <c r="O39" i="7"/>
  <c r="P39" i="7"/>
  <c r="Q39" i="7"/>
  <c r="R39" i="7"/>
  <c r="A40" i="7"/>
  <c r="C40" i="7"/>
  <c r="D40" i="7"/>
  <c r="E40" i="7"/>
  <c r="F40" i="7"/>
  <c r="G40" i="7"/>
  <c r="H40" i="7"/>
  <c r="J40" i="7"/>
  <c r="K40" i="7"/>
  <c r="M40" i="7"/>
  <c r="N40" i="7"/>
  <c r="O40" i="7"/>
  <c r="P40" i="7"/>
  <c r="Q40" i="7"/>
  <c r="R40" i="7"/>
  <c r="A41" i="7"/>
  <c r="C41" i="7"/>
  <c r="D41" i="7"/>
  <c r="E41" i="7"/>
  <c r="F41" i="7"/>
  <c r="G41" i="7"/>
  <c r="H41" i="7"/>
  <c r="J41" i="7"/>
  <c r="K41" i="7"/>
  <c r="M41" i="7"/>
  <c r="N41" i="7"/>
  <c r="O41" i="7"/>
  <c r="P41" i="7"/>
  <c r="Q41" i="7"/>
  <c r="R41" i="7"/>
  <c r="A42" i="7"/>
  <c r="C42" i="7"/>
  <c r="D42" i="7"/>
  <c r="E42" i="7"/>
  <c r="F42" i="7"/>
  <c r="G42" i="7"/>
  <c r="H42" i="7"/>
  <c r="J42" i="7"/>
  <c r="K42" i="7"/>
  <c r="M42" i="7"/>
  <c r="N42" i="7"/>
  <c r="O42" i="7"/>
  <c r="P42" i="7"/>
  <c r="Q42" i="7"/>
  <c r="R42" i="7"/>
  <c r="A43" i="7"/>
  <c r="C43" i="7"/>
  <c r="D43" i="7"/>
  <c r="E43" i="7"/>
  <c r="F43" i="7"/>
  <c r="G43" i="7"/>
  <c r="H43" i="7"/>
  <c r="J43" i="7"/>
  <c r="K43" i="7"/>
  <c r="M43" i="7"/>
  <c r="N43" i="7"/>
  <c r="O43" i="7"/>
  <c r="P43" i="7"/>
  <c r="Q43" i="7"/>
  <c r="R43" i="7"/>
  <c r="A44" i="7"/>
  <c r="C44" i="7"/>
  <c r="D44" i="7"/>
  <c r="E44" i="7"/>
  <c r="F44" i="7"/>
  <c r="G44" i="7"/>
  <c r="H44" i="7"/>
  <c r="J44" i="7"/>
  <c r="K44" i="7"/>
  <c r="M44" i="7"/>
  <c r="N44" i="7"/>
  <c r="O44" i="7"/>
  <c r="P44" i="7"/>
  <c r="Q44" i="7"/>
  <c r="R44" i="7"/>
  <c r="A45" i="7"/>
  <c r="C45" i="7"/>
  <c r="D45" i="7"/>
  <c r="E45" i="7"/>
  <c r="F45" i="7"/>
  <c r="G45" i="7"/>
  <c r="H45" i="7"/>
  <c r="J45" i="7"/>
  <c r="K45" i="7"/>
  <c r="M45" i="7"/>
  <c r="N45" i="7"/>
  <c r="O45" i="7"/>
  <c r="P45" i="7"/>
  <c r="Q45" i="7"/>
  <c r="R45" i="7"/>
  <c r="A46" i="7"/>
  <c r="C46" i="7"/>
  <c r="D46" i="7"/>
  <c r="E46" i="7"/>
  <c r="F46" i="7"/>
  <c r="G46" i="7"/>
  <c r="H46" i="7"/>
  <c r="J46" i="7"/>
  <c r="K46" i="7"/>
  <c r="M46" i="7"/>
  <c r="N46" i="7"/>
  <c r="O46" i="7"/>
  <c r="P46" i="7"/>
  <c r="Q46" i="7"/>
  <c r="R46" i="7"/>
  <c r="A47" i="7"/>
  <c r="C47" i="7"/>
  <c r="D47" i="7"/>
  <c r="E47" i="7"/>
  <c r="F47" i="7"/>
  <c r="G47" i="7"/>
  <c r="H47" i="7"/>
  <c r="J47" i="7"/>
  <c r="K47" i="7"/>
  <c r="M47" i="7"/>
  <c r="N47" i="7"/>
  <c r="O47" i="7"/>
  <c r="P47" i="7"/>
  <c r="Q47" i="7"/>
  <c r="R47" i="7"/>
  <c r="A48" i="7"/>
  <c r="C48" i="7"/>
  <c r="D48" i="7"/>
  <c r="E48" i="7"/>
  <c r="F48" i="7"/>
  <c r="G48" i="7"/>
  <c r="H48" i="7"/>
  <c r="J48" i="7"/>
  <c r="K48" i="7"/>
  <c r="M48" i="7"/>
  <c r="N48" i="7"/>
  <c r="O48" i="7"/>
  <c r="P48" i="7"/>
  <c r="Q48" i="7"/>
  <c r="R48" i="7"/>
  <c r="A49" i="7"/>
  <c r="C49" i="7"/>
  <c r="D49" i="7"/>
  <c r="E49" i="7"/>
  <c r="F49" i="7"/>
  <c r="G49" i="7"/>
  <c r="H49" i="7"/>
  <c r="J49" i="7"/>
  <c r="K49" i="7"/>
  <c r="M49" i="7"/>
  <c r="N49" i="7"/>
  <c r="O49" i="7"/>
  <c r="P49" i="7"/>
  <c r="Q49" i="7"/>
  <c r="R49" i="7"/>
  <c r="A50" i="7"/>
  <c r="C50" i="7"/>
  <c r="D50" i="7"/>
  <c r="E50" i="7"/>
  <c r="F50" i="7"/>
  <c r="G50" i="7"/>
  <c r="H50" i="7"/>
  <c r="J50" i="7"/>
  <c r="K50" i="7"/>
  <c r="M50" i="7"/>
  <c r="N50" i="7"/>
  <c r="O50" i="7"/>
  <c r="P50" i="7"/>
  <c r="Q50" i="7"/>
  <c r="R50" i="7"/>
  <c r="A51" i="7"/>
  <c r="C51" i="7"/>
  <c r="D51" i="7"/>
  <c r="E51" i="7"/>
  <c r="F51" i="7"/>
  <c r="G51" i="7"/>
  <c r="H51" i="7"/>
  <c r="J51" i="7"/>
  <c r="K51" i="7"/>
  <c r="M51" i="7"/>
  <c r="N51" i="7"/>
  <c r="O51" i="7"/>
  <c r="P51" i="7"/>
  <c r="Q51" i="7"/>
  <c r="R51" i="7"/>
  <c r="A52" i="7"/>
  <c r="C52" i="7"/>
  <c r="D52" i="7"/>
  <c r="E52" i="7"/>
  <c r="F52" i="7"/>
  <c r="G52" i="7"/>
  <c r="H52" i="7"/>
  <c r="J52" i="7"/>
  <c r="K52" i="7"/>
  <c r="M52" i="7"/>
  <c r="N52" i="7"/>
  <c r="O52" i="7"/>
  <c r="P52" i="7"/>
  <c r="Q52" i="7"/>
  <c r="R52" i="7"/>
  <c r="A53" i="7"/>
  <c r="C53" i="7"/>
  <c r="D53" i="7"/>
  <c r="E53" i="7"/>
  <c r="F53" i="7"/>
  <c r="G53" i="7"/>
  <c r="H53" i="7"/>
  <c r="J53" i="7"/>
  <c r="K53" i="7"/>
  <c r="M53" i="7"/>
  <c r="N53" i="7"/>
  <c r="O53" i="7"/>
  <c r="P53" i="7"/>
  <c r="Q53" i="7"/>
  <c r="R53" i="7"/>
  <c r="A54" i="7"/>
  <c r="C54" i="7"/>
  <c r="D54" i="7"/>
  <c r="E54" i="7"/>
  <c r="F54" i="7"/>
  <c r="G54" i="7"/>
  <c r="H54" i="7"/>
  <c r="J54" i="7"/>
  <c r="K54" i="7"/>
  <c r="M54" i="7"/>
  <c r="N54" i="7"/>
  <c r="O54" i="7"/>
  <c r="P54" i="7"/>
  <c r="Q54" i="7"/>
  <c r="R54" i="7"/>
  <c r="A55" i="7"/>
  <c r="C55" i="7"/>
  <c r="D55" i="7"/>
  <c r="E55" i="7"/>
  <c r="F55" i="7"/>
  <c r="G55" i="7"/>
  <c r="H55" i="7"/>
  <c r="L55" i="7"/>
  <c r="J55" i="7"/>
  <c r="K55" i="7"/>
  <c r="M55" i="7"/>
  <c r="N55" i="7"/>
  <c r="O55" i="7"/>
  <c r="P55" i="7"/>
  <c r="Q55" i="7"/>
  <c r="R55" i="7"/>
  <c r="A56" i="7"/>
  <c r="C56" i="7"/>
  <c r="D56" i="7"/>
  <c r="E56" i="7"/>
  <c r="F56" i="7"/>
  <c r="G56" i="7"/>
  <c r="H56" i="7"/>
  <c r="J56" i="7"/>
  <c r="K56" i="7"/>
  <c r="M56" i="7"/>
  <c r="N56" i="7"/>
  <c r="O56" i="7"/>
  <c r="P56" i="7"/>
  <c r="Q56" i="7"/>
  <c r="R56" i="7"/>
  <c r="A57" i="7"/>
  <c r="C57" i="7"/>
  <c r="D57" i="7"/>
  <c r="E57" i="7"/>
  <c r="F57" i="7"/>
  <c r="G57" i="7"/>
  <c r="H57" i="7"/>
  <c r="J57" i="7"/>
  <c r="K57" i="7"/>
  <c r="M57" i="7"/>
  <c r="N57" i="7"/>
  <c r="O57" i="7"/>
  <c r="P57" i="7"/>
  <c r="Q57" i="7"/>
  <c r="R57" i="7"/>
  <c r="A58" i="7"/>
  <c r="C58" i="7"/>
  <c r="D58" i="7"/>
  <c r="E58" i="7"/>
  <c r="F58" i="7"/>
  <c r="G58" i="7"/>
  <c r="H58" i="7"/>
  <c r="J58" i="7"/>
  <c r="K58" i="7"/>
  <c r="M58" i="7"/>
  <c r="N58" i="7"/>
  <c r="O58" i="7"/>
  <c r="P58" i="7"/>
  <c r="Q58" i="7"/>
  <c r="R58" i="7"/>
  <c r="A59" i="7"/>
  <c r="C59" i="7"/>
  <c r="D59" i="7"/>
  <c r="E59" i="7"/>
  <c r="F59" i="7"/>
  <c r="G59" i="7"/>
  <c r="H59" i="7"/>
  <c r="J59" i="7"/>
  <c r="K59" i="7"/>
  <c r="M59" i="7"/>
  <c r="N59" i="7"/>
  <c r="O59" i="7"/>
  <c r="P59" i="7"/>
  <c r="Q59" i="7"/>
  <c r="R59" i="7"/>
  <c r="A60" i="7"/>
  <c r="C60" i="7"/>
  <c r="D60" i="7"/>
  <c r="E60" i="7"/>
  <c r="F60" i="7"/>
  <c r="G60" i="7"/>
  <c r="H60" i="7"/>
  <c r="J60" i="7"/>
  <c r="K60" i="7"/>
  <c r="M60" i="7"/>
  <c r="N60" i="7"/>
  <c r="O60" i="7"/>
  <c r="P60" i="7"/>
  <c r="Q60" i="7"/>
  <c r="R60" i="7"/>
  <c r="A61" i="7"/>
  <c r="C61" i="7"/>
  <c r="D61" i="7"/>
  <c r="E61" i="7"/>
  <c r="F61" i="7"/>
  <c r="G61" i="7"/>
  <c r="H61" i="7"/>
  <c r="J61" i="7"/>
  <c r="K61" i="7"/>
  <c r="M61" i="7"/>
  <c r="N61" i="7"/>
  <c r="O61" i="7"/>
  <c r="P61" i="7"/>
  <c r="Q61" i="7"/>
  <c r="R61" i="7"/>
  <c r="A62" i="7"/>
  <c r="C62" i="7"/>
  <c r="D62" i="7"/>
  <c r="E62" i="7"/>
  <c r="F62" i="7"/>
  <c r="G62" i="7"/>
  <c r="H62" i="7"/>
  <c r="J62" i="7"/>
  <c r="K62" i="7"/>
  <c r="M62" i="7"/>
  <c r="N62" i="7"/>
  <c r="O62" i="7"/>
  <c r="P62" i="7"/>
  <c r="Q62" i="7"/>
  <c r="R62" i="7"/>
  <c r="A63" i="7"/>
  <c r="C63" i="7"/>
  <c r="D63" i="7"/>
  <c r="E63" i="7"/>
  <c r="F63" i="7"/>
  <c r="G63" i="7"/>
  <c r="H63" i="7"/>
  <c r="L63" i="7"/>
  <c r="J63" i="7"/>
  <c r="K63" i="7"/>
  <c r="M63" i="7"/>
  <c r="N63" i="7"/>
  <c r="O63" i="7"/>
  <c r="P63" i="7"/>
  <c r="Q63" i="7"/>
  <c r="R63" i="7"/>
  <c r="A64" i="7"/>
  <c r="C64" i="7"/>
  <c r="D64" i="7"/>
  <c r="E64" i="7"/>
  <c r="F64" i="7"/>
  <c r="G64" i="7"/>
  <c r="H64" i="7"/>
  <c r="J64" i="7"/>
  <c r="K64" i="7"/>
  <c r="M64" i="7"/>
  <c r="N64" i="7"/>
  <c r="O64" i="7"/>
  <c r="P64" i="7"/>
  <c r="Q64" i="7"/>
  <c r="R64" i="7"/>
  <c r="A65" i="7"/>
  <c r="C65" i="7"/>
  <c r="D65" i="7"/>
  <c r="E65" i="7"/>
  <c r="F65" i="7"/>
  <c r="G65" i="7"/>
  <c r="H65" i="7"/>
  <c r="J65" i="7"/>
  <c r="K65" i="7"/>
  <c r="M65" i="7"/>
  <c r="N65" i="7"/>
  <c r="O65" i="7"/>
  <c r="P65" i="7"/>
  <c r="Q65" i="7"/>
  <c r="R65" i="7"/>
  <c r="A66" i="7"/>
  <c r="C66" i="7"/>
  <c r="D66" i="7"/>
  <c r="E66" i="7"/>
  <c r="F66" i="7"/>
  <c r="G66" i="7"/>
  <c r="H66" i="7"/>
  <c r="J66" i="7"/>
  <c r="K66" i="7"/>
  <c r="M66" i="7"/>
  <c r="N66" i="7"/>
  <c r="O66" i="7"/>
  <c r="P66" i="7"/>
  <c r="Q66" i="7"/>
  <c r="R66" i="7"/>
  <c r="A67" i="7"/>
  <c r="C67" i="7"/>
  <c r="D67" i="7"/>
  <c r="E67" i="7"/>
  <c r="F67" i="7"/>
  <c r="G67" i="7"/>
  <c r="H67" i="7"/>
  <c r="J67" i="7"/>
  <c r="K67" i="7"/>
  <c r="M67" i="7"/>
  <c r="N67" i="7"/>
  <c r="O67" i="7"/>
  <c r="P67" i="7"/>
  <c r="Q67" i="7"/>
  <c r="R67" i="7"/>
  <c r="A68" i="7"/>
  <c r="C68" i="7"/>
  <c r="D68" i="7"/>
  <c r="E68" i="7"/>
  <c r="F68" i="7"/>
  <c r="G68" i="7"/>
  <c r="H68" i="7"/>
  <c r="J68" i="7"/>
  <c r="K68" i="7"/>
  <c r="M68" i="7"/>
  <c r="N68" i="7"/>
  <c r="O68" i="7"/>
  <c r="P68" i="7"/>
  <c r="Q68" i="7"/>
  <c r="R68" i="7"/>
  <c r="A69" i="7"/>
  <c r="C69" i="7"/>
  <c r="D69" i="7"/>
  <c r="E69" i="7"/>
  <c r="F69" i="7"/>
  <c r="G69" i="7"/>
  <c r="H69" i="7"/>
  <c r="J69" i="7"/>
  <c r="K69" i="7"/>
  <c r="M69" i="7"/>
  <c r="N69" i="7"/>
  <c r="O69" i="7"/>
  <c r="P69" i="7"/>
  <c r="Q69" i="7"/>
  <c r="R69" i="7"/>
  <c r="A70" i="7"/>
  <c r="C70" i="7"/>
  <c r="D70" i="7"/>
  <c r="E70" i="7"/>
  <c r="F70" i="7"/>
  <c r="G70" i="7"/>
  <c r="H70" i="7"/>
  <c r="J70" i="7"/>
  <c r="K70" i="7"/>
  <c r="M70" i="7"/>
  <c r="N70" i="7"/>
  <c r="O70" i="7"/>
  <c r="P70" i="7"/>
  <c r="Q70" i="7"/>
  <c r="R70" i="7"/>
  <c r="A71" i="7"/>
  <c r="C71" i="7"/>
  <c r="D71" i="7"/>
  <c r="E71" i="7"/>
  <c r="F71" i="7"/>
  <c r="G71" i="7"/>
  <c r="H71" i="7"/>
  <c r="L71" i="7"/>
  <c r="J71" i="7"/>
  <c r="K71" i="7"/>
  <c r="M71" i="7"/>
  <c r="N71" i="7"/>
  <c r="O71" i="7"/>
  <c r="P71" i="7"/>
  <c r="Q71" i="7"/>
  <c r="R71" i="7"/>
  <c r="A72" i="7"/>
  <c r="C72" i="7"/>
  <c r="D72" i="7"/>
  <c r="E72" i="7"/>
  <c r="F72" i="7"/>
  <c r="G72" i="7"/>
  <c r="H72" i="7"/>
  <c r="J72" i="7"/>
  <c r="K72" i="7"/>
  <c r="M72" i="7"/>
  <c r="N72" i="7"/>
  <c r="O72" i="7"/>
  <c r="P72" i="7"/>
  <c r="Q72" i="7"/>
  <c r="R72" i="7"/>
  <c r="A73" i="7"/>
  <c r="C73" i="7"/>
  <c r="D73" i="7"/>
  <c r="E73" i="7"/>
  <c r="F73" i="7"/>
  <c r="G73" i="7"/>
  <c r="H73" i="7"/>
  <c r="J73" i="7"/>
  <c r="K73" i="7"/>
  <c r="M73" i="7"/>
  <c r="N73" i="7"/>
  <c r="O73" i="7"/>
  <c r="P73" i="7"/>
  <c r="Q73" i="7"/>
  <c r="R73" i="7"/>
  <c r="A74" i="7"/>
  <c r="C74" i="7"/>
  <c r="D74" i="7"/>
  <c r="E74" i="7"/>
  <c r="F74" i="7"/>
  <c r="G74" i="7"/>
  <c r="H74" i="7"/>
  <c r="J74" i="7"/>
  <c r="K74" i="7"/>
  <c r="M74" i="7"/>
  <c r="N74" i="7"/>
  <c r="O74" i="7"/>
  <c r="P74" i="7"/>
  <c r="Q74" i="7"/>
  <c r="R74" i="7"/>
  <c r="A75" i="7"/>
  <c r="C75" i="7"/>
  <c r="D75" i="7"/>
  <c r="E75" i="7"/>
  <c r="F75" i="7"/>
  <c r="G75" i="7"/>
  <c r="H75" i="7"/>
  <c r="J75" i="7"/>
  <c r="K75" i="7"/>
  <c r="M75" i="7"/>
  <c r="N75" i="7"/>
  <c r="O75" i="7"/>
  <c r="P75" i="7"/>
  <c r="Q75" i="7"/>
  <c r="R75" i="7"/>
  <c r="A76" i="7"/>
  <c r="C76" i="7"/>
  <c r="D76" i="7"/>
  <c r="E76" i="7"/>
  <c r="F76" i="7"/>
  <c r="G76" i="7"/>
  <c r="H76" i="7"/>
  <c r="J76" i="7"/>
  <c r="K76" i="7"/>
  <c r="M76" i="7"/>
  <c r="N76" i="7"/>
  <c r="O76" i="7"/>
  <c r="P76" i="7"/>
  <c r="Q76" i="7"/>
  <c r="R76" i="7"/>
  <c r="A77" i="7"/>
  <c r="C77" i="7"/>
  <c r="D77" i="7"/>
  <c r="E77" i="7"/>
  <c r="F77" i="7"/>
  <c r="G77" i="7"/>
  <c r="H77" i="7"/>
  <c r="J77" i="7"/>
  <c r="K77" i="7"/>
  <c r="M77" i="7"/>
  <c r="N77" i="7"/>
  <c r="O77" i="7"/>
  <c r="P77" i="7"/>
  <c r="Q77" i="7"/>
  <c r="R77" i="7"/>
  <c r="A78" i="7"/>
  <c r="C78" i="7"/>
  <c r="D78" i="7"/>
  <c r="E78" i="7"/>
  <c r="F78" i="7"/>
  <c r="G78" i="7"/>
  <c r="H78" i="7"/>
  <c r="J78" i="7"/>
  <c r="K78" i="7"/>
  <c r="M78" i="7"/>
  <c r="N78" i="7"/>
  <c r="O78" i="7"/>
  <c r="P78" i="7"/>
  <c r="Q78" i="7"/>
  <c r="R78" i="7"/>
  <c r="A79" i="7"/>
  <c r="C79" i="7"/>
  <c r="D79" i="7"/>
  <c r="E79" i="7"/>
  <c r="F79" i="7"/>
  <c r="G79" i="7"/>
  <c r="H79" i="7"/>
  <c r="J79" i="7"/>
  <c r="K79" i="7"/>
  <c r="M79" i="7"/>
  <c r="N79" i="7"/>
  <c r="O79" i="7"/>
  <c r="P79" i="7"/>
  <c r="Q79" i="7"/>
  <c r="R79" i="7"/>
  <c r="A80" i="7"/>
  <c r="C80" i="7"/>
  <c r="D80" i="7"/>
  <c r="E80" i="7"/>
  <c r="F80" i="7"/>
  <c r="G80" i="7"/>
  <c r="H80" i="7"/>
  <c r="J80" i="7"/>
  <c r="K80" i="7"/>
  <c r="M80" i="7"/>
  <c r="N80" i="7"/>
  <c r="O80" i="7"/>
  <c r="P80" i="7"/>
  <c r="Q80" i="7"/>
  <c r="R80" i="7"/>
  <c r="A81" i="7"/>
  <c r="C81" i="7"/>
  <c r="D81" i="7"/>
  <c r="E81" i="7"/>
  <c r="F81" i="7"/>
  <c r="G81" i="7"/>
  <c r="H81" i="7"/>
  <c r="J81" i="7"/>
  <c r="K81" i="7"/>
  <c r="M81" i="7"/>
  <c r="N81" i="7"/>
  <c r="O81" i="7"/>
  <c r="P81" i="7"/>
  <c r="Q81" i="7"/>
  <c r="R81" i="7"/>
  <c r="A82" i="7"/>
  <c r="C82" i="7"/>
  <c r="D82" i="7"/>
  <c r="E82" i="7"/>
  <c r="F82" i="7"/>
  <c r="G82" i="7"/>
  <c r="H82" i="7"/>
  <c r="J82" i="7"/>
  <c r="K82" i="7"/>
  <c r="M82" i="7"/>
  <c r="N82" i="7"/>
  <c r="O82" i="7"/>
  <c r="P82" i="7"/>
  <c r="Q82" i="7"/>
  <c r="R82" i="7"/>
  <c r="A83" i="7"/>
  <c r="C83" i="7"/>
  <c r="D83" i="7"/>
  <c r="E83" i="7"/>
  <c r="F83" i="7"/>
  <c r="G83" i="7"/>
  <c r="H83" i="7"/>
  <c r="J83" i="7"/>
  <c r="K83" i="7"/>
  <c r="M83" i="7"/>
  <c r="N83" i="7"/>
  <c r="O83" i="7"/>
  <c r="P83" i="7"/>
  <c r="Q83" i="7"/>
  <c r="R83" i="7"/>
  <c r="A84" i="7"/>
  <c r="C84" i="7"/>
  <c r="D84" i="7"/>
  <c r="E84" i="7"/>
  <c r="F84" i="7"/>
  <c r="G84" i="7"/>
  <c r="H84" i="7"/>
  <c r="J84" i="7"/>
  <c r="K84" i="7"/>
  <c r="M84" i="7"/>
  <c r="N84" i="7"/>
  <c r="O84" i="7"/>
  <c r="P84" i="7"/>
  <c r="Q84" i="7"/>
  <c r="R84" i="7"/>
  <c r="A85" i="7"/>
  <c r="C85" i="7"/>
  <c r="D85" i="7"/>
  <c r="E85" i="7"/>
  <c r="F85" i="7"/>
  <c r="G85" i="7"/>
  <c r="H85" i="7"/>
  <c r="J85" i="7"/>
  <c r="K85" i="7"/>
  <c r="M85" i="7"/>
  <c r="N85" i="7"/>
  <c r="O85" i="7"/>
  <c r="P85" i="7"/>
  <c r="Q85" i="7"/>
  <c r="R85" i="7"/>
  <c r="A86" i="7"/>
  <c r="C86" i="7"/>
  <c r="D86" i="7"/>
  <c r="E86" i="7"/>
  <c r="F86" i="7"/>
  <c r="G86" i="7"/>
  <c r="H86" i="7"/>
  <c r="J86" i="7"/>
  <c r="K86" i="7"/>
  <c r="M86" i="7"/>
  <c r="N86" i="7"/>
  <c r="O86" i="7"/>
  <c r="P86" i="7"/>
  <c r="Q86" i="7"/>
  <c r="R86" i="7"/>
  <c r="A87" i="7"/>
  <c r="C87" i="7"/>
  <c r="D87" i="7"/>
  <c r="E87" i="7"/>
  <c r="F87" i="7"/>
  <c r="G87" i="7"/>
  <c r="H87" i="7"/>
  <c r="J87" i="7"/>
  <c r="K87" i="7"/>
  <c r="M87" i="7"/>
  <c r="N87" i="7"/>
  <c r="O87" i="7"/>
  <c r="P87" i="7"/>
  <c r="Q87" i="7"/>
  <c r="R87" i="7"/>
  <c r="A88" i="7"/>
  <c r="C88" i="7"/>
  <c r="D88" i="7"/>
  <c r="E88" i="7"/>
  <c r="F88" i="7"/>
  <c r="G88" i="7"/>
  <c r="H88" i="7"/>
  <c r="J88" i="7"/>
  <c r="K88" i="7"/>
  <c r="M88" i="7"/>
  <c r="N88" i="7"/>
  <c r="O88" i="7"/>
  <c r="P88" i="7"/>
  <c r="Q88" i="7"/>
  <c r="R88" i="7"/>
  <c r="A89" i="7"/>
  <c r="C89" i="7"/>
  <c r="D89" i="7"/>
  <c r="E89" i="7"/>
  <c r="F89" i="7"/>
  <c r="G89" i="7"/>
  <c r="H89" i="7"/>
  <c r="J89" i="7"/>
  <c r="K89" i="7"/>
  <c r="M89" i="7"/>
  <c r="N89" i="7"/>
  <c r="O89" i="7"/>
  <c r="P89" i="7"/>
  <c r="Q89" i="7"/>
  <c r="R89" i="7"/>
  <c r="A90" i="7"/>
  <c r="C90" i="7"/>
  <c r="D90" i="7"/>
  <c r="E90" i="7"/>
  <c r="F90" i="7"/>
  <c r="G90" i="7"/>
  <c r="H90" i="7"/>
  <c r="J90" i="7"/>
  <c r="K90" i="7"/>
  <c r="M90" i="7"/>
  <c r="N90" i="7"/>
  <c r="O90" i="7"/>
  <c r="P90" i="7"/>
  <c r="Q90" i="7"/>
  <c r="R90" i="7"/>
  <c r="A91" i="7"/>
  <c r="C91" i="7"/>
  <c r="D91" i="7"/>
  <c r="E91" i="7"/>
  <c r="F91" i="7"/>
  <c r="G91" i="7"/>
  <c r="H91" i="7"/>
  <c r="J91" i="7"/>
  <c r="K91" i="7"/>
  <c r="M91" i="7"/>
  <c r="N91" i="7"/>
  <c r="O91" i="7"/>
  <c r="P91" i="7"/>
  <c r="Q91" i="7"/>
  <c r="R91" i="7"/>
  <c r="A92" i="7"/>
  <c r="C92" i="7"/>
  <c r="D92" i="7"/>
  <c r="E92" i="7"/>
  <c r="F92" i="7"/>
  <c r="G92" i="7"/>
  <c r="H92" i="7"/>
  <c r="J92" i="7"/>
  <c r="K92" i="7"/>
  <c r="M92" i="7"/>
  <c r="N92" i="7"/>
  <c r="O92" i="7"/>
  <c r="P92" i="7"/>
  <c r="Q92" i="7"/>
  <c r="R92" i="7"/>
  <c r="A93" i="7"/>
  <c r="C93" i="7"/>
  <c r="D93" i="7"/>
  <c r="E93" i="7"/>
  <c r="F93" i="7"/>
  <c r="G93" i="7"/>
  <c r="H93" i="7"/>
  <c r="J93" i="7"/>
  <c r="K93" i="7"/>
  <c r="M93" i="7"/>
  <c r="N93" i="7"/>
  <c r="O93" i="7"/>
  <c r="P93" i="7"/>
  <c r="Q93" i="7"/>
  <c r="R93" i="7"/>
  <c r="A94" i="7"/>
  <c r="C94" i="7"/>
  <c r="D94" i="7"/>
  <c r="E94" i="7"/>
  <c r="F94" i="7"/>
  <c r="G94" i="7"/>
  <c r="H94" i="7"/>
  <c r="J94" i="7"/>
  <c r="K94" i="7"/>
  <c r="M94" i="7"/>
  <c r="N94" i="7"/>
  <c r="O94" i="7"/>
  <c r="P94" i="7"/>
  <c r="Q94" i="7"/>
  <c r="R94" i="7"/>
  <c r="A95" i="7"/>
  <c r="C95" i="7"/>
  <c r="D95" i="7"/>
  <c r="E95" i="7"/>
  <c r="F95" i="7"/>
  <c r="G95" i="7"/>
  <c r="H95" i="7"/>
  <c r="J95" i="7"/>
  <c r="K95" i="7"/>
  <c r="L95" i="7"/>
  <c r="M95" i="7"/>
  <c r="N95" i="7"/>
  <c r="O95" i="7"/>
  <c r="P95" i="7"/>
  <c r="Q95" i="7"/>
  <c r="R95" i="7"/>
  <c r="A96" i="7"/>
  <c r="C96" i="7"/>
  <c r="D96" i="7"/>
  <c r="E96" i="7"/>
  <c r="F96" i="7"/>
  <c r="G96" i="7"/>
  <c r="H96" i="7"/>
  <c r="J96" i="7"/>
  <c r="K96" i="7"/>
  <c r="M96" i="7"/>
  <c r="N96" i="7"/>
  <c r="O96" i="7"/>
  <c r="P96" i="7"/>
  <c r="Q96" i="7"/>
  <c r="R96" i="7"/>
  <c r="A97" i="7"/>
  <c r="C97" i="7"/>
  <c r="D97" i="7"/>
  <c r="E97" i="7"/>
  <c r="F97" i="7"/>
  <c r="G97" i="7"/>
  <c r="H97" i="7"/>
  <c r="J97" i="7"/>
  <c r="K97" i="7"/>
  <c r="M97" i="7"/>
  <c r="N97" i="7"/>
  <c r="O97" i="7"/>
  <c r="P97" i="7"/>
  <c r="Q97" i="7"/>
  <c r="R97" i="7"/>
  <c r="A98" i="7"/>
  <c r="C98" i="7"/>
  <c r="D98" i="7"/>
  <c r="E98" i="7"/>
  <c r="F98" i="7"/>
  <c r="G98" i="7"/>
  <c r="H98" i="7"/>
  <c r="J98" i="7"/>
  <c r="K98" i="7"/>
  <c r="M98" i="7"/>
  <c r="N98" i="7"/>
  <c r="O98" i="7"/>
  <c r="P98" i="7"/>
  <c r="Q98" i="7"/>
  <c r="R98" i="7"/>
  <c r="A99" i="7"/>
  <c r="C99" i="7"/>
  <c r="D99" i="7"/>
  <c r="E99" i="7"/>
  <c r="F99" i="7"/>
  <c r="G99" i="7"/>
  <c r="H99" i="7"/>
  <c r="J99" i="7"/>
  <c r="K99" i="7"/>
  <c r="M99" i="7"/>
  <c r="N99" i="7"/>
  <c r="O99" i="7"/>
  <c r="P99" i="7"/>
  <c r="Q99" i="7"/>
  <c r="R99" i="7"/>
  <c r="A100" i="7"/>
  <c r="C100" i="7"/>
  <c r="D100" i="7"/>
  <c r="E100" i="7"/>
  <c r="F100" i="7"/>
  <c r="G100" i="7"/>
  <c r="H100" i="7"/>
  <c r="J100" i="7"/>
  <c r="K100" i="7"/>
  <c r="M100" i="7"/>
  <c r="N100" i="7"/>
  <c r="O100" i="7"/>
  <c r="P100" i="7"/>
  <c r="Q100" i="7"/>
  <c r="R100" i="7"/>
  <c r="A101" i="7"/>
  <c r="C101" i="7"/>
  <c r="D101" i="7"/>
  <c r="E101" i="7"/>
  <c r="F101" i="7"/>
  <c r="G101" i="7"/>
  <c r="H101" i="7"/>
  <c r="J101" i="7"/>
  <c r="K101" i="7"/>
  <c r="M101" i="7"/>
  <c r="N101" i="7"/>
  <c r="O101" i="7"/>
  <c r="P101" i="7"/>
  <c r="Q101" i="7"/>
  <c r="R101" i="7"/>
  <c r="A102" i="7"/>
  <c r="C102" i="7"/>
  <c r="D102" i="7"/>
  <c r="E102" i="7"/>
  <c r="F102" i="7"/>
  <c r="G102" i="7"/>
  <c r="H102" i="7"/>
  <c r="J102" i="7"/>
  <c r="K102" i="7"/>
  <c r="M102" i="7"/>
  <c r="N102" i="7"/>
  <c r="O102" i="7"/>
  <c r="P102" i="7"/>
  <c r="Q102" i="7"/>
  <c r="R102" i="7"/>
  <c r="A103" i="7"/>
  <c r="C103" i="7"/>
  <c r="D103" i="7"/>
  <c r="E103" i="7"/>
  <c r="F103" i="7"/>
  <c r="G103" i="7"/>
  <c r="H103" i="7"/>
  <c r="L103" i="7"/>
  <c r="J103" i="7"/>
  <c r="K103" i="7"/>
  <c r="M103" i="7"/>
  <c r="N103" i="7"/>
  <c r="O103" i="7"/>
  <c r="P103" i="7"/>
  <c r="Q103" i="7"/>
  <c r="R103" i="7"/>
  <c r="A104" i="7"/>
  <c r="C104" i="7"/>
  <c r="D104" i="7"/>
  <c r="E104" i="7"/>
  <c r="F104" i="7"/>
  <c r="G104" i="7"/>
  <c r="H104" i="7"/>
  <c r="J104" i="7"/>
  <c r="K104" i="7"/>
  <c r="M104" i="7"/>
  <c r="N104" i="7"/>
  <c r="O104" i="7"/>
  <c r="P104" i="7"/>
  <c r="Q104" i="7"/>
  <c r="R104" i="7"/>
  <c r="A105" i="7"/>
  <c r="C105" i="7"/>
  <c r="D105" i="7"/>
  <c r="E105" i="7"/>
  <c r="F105" i="7"/>
  <c r="G105" i="7"/>
  <c r="H105" i="7"/>
  <c r="J105" i="7"/>
  <c r="K105" i="7"/>
  <c r="M105" i="7"/>
  <c r="N105" i="7"/>
  <c r="O105" i="7"/>
  <c r="P105" i="7"/>
  <c r="Q105" i="7"/>
  <c r="R105" i="7"/>
  <c r="A11" i="60"/>
  <c r="B11" i="60"/>
  <c r="C11" i="60"/>
  <c r="D11" i="60"/>
  <c r="E11" i="60"/>
  <c r="G11" i="60"/>
  <c r="H11" i="60"/>
  <c r="I11" i="60"/>
  <c r="J11" i="60"/>
  <c r="K11" i="60"/>
  <c r="L11" i="60"/>
  <c r="M11" i="60"/>
  <c r="N11" i="60"/>
  <c r="O11" i="60"/>
  <c r="P11" i="60"/>
  <c r="Q11" i="60"/>
  <c r="R11" i="60"/>
  <c r="S11" i="60"/>
  <c r="T11" i="60"/>
  <c r="A12" i="60"/>
  <c r="B12" i="60"/>
  <c r="C12" i="60"/>
  <c r="D12" i="60"/>
  <c r="E12" i="60"/>
  <c r="G12" i="60"/>
  <c r="H12" i="60"/>
  <c r="I12" i="60"/>
  <c r="J12" i="60"/>
  <c r="K12" i="60"/>
  <c r="L12" i="60"/>
  <c r="M12" i="60"/>
  <c r="N12" i="60"/>
  <c r="O12" i="60"/>
  <c r="P12" i="60"/>
  <c r="Q12" i="60"/>
  <c r="R12" i="60"/>
  <c r="S12" i="60"/>
  <c r="T12" i="60"/>
  <c r="A13" i="60"/>
  <c r="B13" i="60"/>
  <c r="C13" i="60"/>
  <c r="D13" i="60"/>
  <c r="E13" i="60"/>
  <c r="G13" i="60"/>
  <c r="H13" i="60"/>
  <c r="I13" i="60"/>
  <c r="J13" i="60"/>
  <c r="K13" i="60"/>
  <c r="L13" i="60"/>
  <c r="M13" i="60"/>
  <c r="N13" i="60"/>
  <c r="O13" i="60"/>
  <c r="P13" i="60"/>
  <c r="Q13" i="60"/>
  <c r="R13" i="60"/>
  <c r="S13" i="60"/>
  <c r="T13" i="60"/>
  <c r="A14" i="60"/>
  <c r="B14" i="60"/>
  <c r="C14" i="60"/>
  <c r="D14" i="60"/>
  <c r="E14" i="60"/>
  <c r="G14" i="60"/>
  <c r="H14" i="60"/>
  <c r="I14" i="60"/>
  <c r="J14" i="60"/>
  <c r="K14" i="60"/>
  <c r="L14" i="60"/>
  <c r="M14" i="60"/>
  <c r="N14" i="60"/>
  <c r="O14" i="60"/>
  <c r="P14" i="60"/>
  <c r="Q14" i="60"/>
  <c r="R14" i="60"/>
  <c r="S14" i="60"/>
  <c r="T14" i="60"/>
  <c r="A15" i="60"/>
  <c r="B15" i="60"/>
  <c r="C15" i="60"/>
  <c r="D15" i="60"/>
  <c r="E15" i="60"/>
  <c r="G15" i="60"/>
  <c r="H15" i="60"/>
  <c r="I15" i="60"/>
  <c r="J15" i="60"/>
  <c r="K15" i="60"/>
  <c r="L15" i="60"/>
  <c r="M15" i="60"/>
  <c r="N15" i="60"/>
  <c r="O15" i="60"/>
  <c r="P15" i="60"/>
  <c r="Q15" i="60"/>
  <c r="R15" i="60"/>
  <c r="S15" i="60"/>
  <c r="T15" i="60"/>
  <c r="A16" i="60"/>
  <c r="B16" i="60"/>
  <c r="C16" i="60"/>
  <c r="D16" i="60"/>
  <c r="E16" i="60"/>
  <c r="G16" i="60"/>
  <c r="H16" i="60"/>
  <c r="I16" i="60"/>
  <c r="J16" i="60"/>
  <c r="K16" i="60"/>
  <c r="L16" i="60"/>
  <c r="M16" i="60"/>
  <c r="N16" i="60"/>
  <c r="O16" i="60"/>
  <c r="P16" i="60"/>
  <c r="Q16" i="60"/>
  <c r="R16" i="60"/>
  <c r="S16" i="60"/>
  <c r="T16" i="60"/>
  <c r="A17" i="60"/>
  <c r="B17" i="60"/>
  <c r="C17" i="60"/>
  <c r="D17" i="60"/>
  <c r="E17" i="60"/>
  <c r="G17" i="60"/>
  <c r="H17" i="60"/>
  <c r="I17" i="60"/>
  <c r="J17" i="60"/>
  <c r="K17" i="60"/>
  <c r="L17" i="60"/>
  <c r="M17" i="60"/>
  <c r="N17" i="60"/>
  <c r="O17" i="60"/>
  <c r="P17" i="60"/>
  <c r="Q17" i="60"/>
  <c r="R17" i="60"/>
  <c r="S17" i="60"/>
  <c r="T17" i="60"/>
  <c r="A18" i="60"/>
  <c r="B18" i="60"/>
  <c r="C18" i="60"/>
  <c r="D18" i="60"/>
  <c r="E18" i="60"/>
  <c r="G18" i="60"/>
  <c r="H18" i="60"/>
  <c r="I18" i="60"/>
  <c r="J18" i="60"/>
  <c r="K18" i="60"/>
  <c r="L18" i="60"/>
  <c r="M18" i="60"/>
  <c r="N18" i="60"/>
  <c r="O18" i="60"/>
  <c r="P18" i="60"/>
  <c r="Q18" i="60"/>
  <c r="R18" i="60"/>
  <c r="S18" i="60"/>
  <c r="T18" i="60"/>
  <c r="A19" i="60"/>
  <c r="B19" i="60"/>
  <c r="C19" i="60"/>
  <c r="D19" i="60"/>
  <c r="E19" i="60"/>
  <c r="G19" i="60"/>
  <c r="H19" i="60"/>
  <c r="I19" i="60"/>
  <c r="J19" i="60"/>
  <c r="K19" i="60"/>
  <c r="L19" i="60"/>
  <c r="M19" i="60"/>
  <c r="N19" i="60"/>
  <c r="O19" i="60"/>
  <c r="P19" i="60"/>
  <c r="Q19" i="60"/>
  <c r="R19" i="60"/>
  <c r="S19" i="60"/>
  <c r="T19" i="60"/>
  <c r="A20" i="60"/>
  <c r="B20" i="60"/>
  <c r="C20" i="60"/>
  <c r="D20" i="60"/>
  <c r="E20" i="60"/>
  <c r="G20" i="60"/>
  <c r="H20" i="60"/>
  <c r="I20" i="60"/>
  <c r="J20" i="60"/>
  <c r="K20" i="60"/>
  <c r="L20" i="60"/>
  <c r="M20" i="60"/>
  <c r="N20" i="60"/>
  <c r="O20" i="60"/>
  <c r="P20" i="60"/>
  <c r="Q20" i="60"/>
  <c r="R20" i="60"/>
  <c r="S20" i="60"/>
  <c r="T20" i="60"/>
  <c r="A21" i="60"/>
  <c r="B21" i="60"/>
  <c r="C21" i="60"/>
  <c r="D21" i="60"/>
  <c r="E21" i="60"/>
  <c r="G21" i="60"/>
  <c r="H21" i="60"/>
  <c r="I21" i="60"/>
  <c r="J21" i="60"/>
  <c r="K21" i="60"/>
  <c r="L21" i="60"/>
  <c r="M21" i="60"/>
  <c r="N21" i="60"/>
  <c r="O21" i="60"/>
  <c r="P21" i="60"/>
  <c r="Q21" i="60"/>
  <c r="R21" i="60"/>
  <c r="S21" i="60"/>
  <c r="T21" i="60"/>
  <c r="A22" i="60"/>
  <c r="B22" i="60"/>
  <c r="C22" i="60"/>
  <c r="D22" i="60"/>
  <c r="E22" i="60"/>
  <c r="G22" i="60"/>
  <c r="H22" i="60"/>
  <c r="I22" i="60"/>
  <c r="J22" i="60"/>
  <c r="K22" i="60"/>
  <c r="L22" i="60"/>
  <c r="M22" i="60"/>
  <c r="N22" i="60"/>
  <c r="O22" i="60"/>
  <c r="P22" i="60"/>
  <c r="Q22" i="60"/>
  <c r="R22" i="60"/>
  <c r="S22" i="60"/>
  <c r="T22" i="60"/>
  <c r="A23" i="60"/>
  <c r="B23" i="60"/>
  <c r="C23" i="60"/>
  <c r="D23" i="60"/>
  <c r="E23" i="60"/>
  <c r="G23" i="60"/>
  <c r="H23" i="60"/>
  <c r="I23" i="60"/>
  <c r="J23" i="60"/>
  <c r="K23" i="60"/>
  <c r="L23" i="60"/>
  <c r="M23" i="60"/>
  <c r="N23" i="60"/>
  <c r="O23" i="60"/>
  <c r="P23" i="60"/>
  <c r="Q23" i="60"/>
  <c r="R23" i="60"/>
  <c r="S23" i="60"/>
  <c r="T23" i="60"/>
  <c r="A24" i="60"/>
  <c r="B24" i="60"/>
  <c r="C24" i="60"/>
  <c r="D24" i="60"/>
  <c r="E24" i="60"/>
  <c r="G24" i="60"/>
  <c r="H24" i="60"/>
  <c r="I24" i="60"/>
  <c r="J24" i="60"/>
  <c r="K24" i="60"/>
  <c r="L24" i="60"/>
  <c r="M24" i="60"/>
  <c r="N24" i="60"/>
  <c r="O24" i="60"/>
  <c r="P24" i="60"/>
  <c r="Q24" i="60"/>
  <c r="R24" i="60"/>
  <c r="S24" i="60"/>
  <c r="T24" i="60"/>
  <c r="A25" i="60"/>
  <c r="B25" i="60"/>
  <c r="C25" i="60"/>
  <c r="D25" i="60"/>
  <c r="E25" i="60"/>
  <c r="G25" i="60"/>
  <c r="H25" i="60"/>
  <c r="I25" i="60"/>
  <c r="J25" i="60"/>
  <c r="K25" i="60"/>
  <c r="L25" i="60"/>
  <c r="M25" i="60"/>
  <c r="N25" i="60"/>
  <c r="O25" i="60"/>
  <c r="P25" i="60"/>
  <c r="Q25" i="60"/>
  <c r="R25" i="60"/>
  <c r="S25" i="60"/>
  <c r="T25" i="60"/>
  <c r="A26" i="60"/>
  <c r="B26" i="60"/>
  <c r="C26" i="60"/>
  <c r="D26" i="60"/>
  <c r="E26" i="60"/>
  <c r="G26" i="60"/>
  <c r="H26" i="60"/>
  <c r="I26" i="60"/>
  <c r="J26" i="60"/>
  <c r="K26" i="60"/>
  <c r="L26" i="60"/>
  <c r="M26" i="60"/>
  <c r="N26" i="60"/>
  <c r="O26" i="60"/>
  <c r="P26" i="60"/>
  <c r="Q26" i="60"/>
  <c r="R26" i="60"/>
  <c r="S26" i="60"/>
  <c r="T26" i="60"/>
  <c r="A27" i="60"/>
  <c r="B27" i="60"/>
  <c r="C27" i="60"/>
  <c r="D27" i="60"/>
  <c r="E27" i="60"/>
  <c r="G27" i="60"/>
  <c r="H27" i="60"/>
  <c r="I27" i="60"/>
  <c r="J27" i="60"/>
  <c r="K27" i="60"/>
  <c r="L27" i="60"/>
  <c r="M27" i="60"/>
  <c r="N27" i="60"/>
  <c r="O27" i="60"/>
  <c r="P27" i="60"/>
  <c r="Q27" i="60"/>
  <c r="R27" i="60"/>
  <c r="S27" i="60"/>
  <c r="T27" i="60"/>
  <c r="A28" i="60"/>
  <c r="B28" i="60"/>
  <c r="C28" i="60"/>
  <c r="D28" i="60"/>
  <c r="E28" i="60"/>
  <c r="G28" i="60"/>
  <c r="H28" i="60"/>
  <c r="I28" i="60"/>
  <c r="J28" i="60"/>
  <c r="K28" i="60"/>
  <c r="L28" i="60"/>
  <c r="M28" i="60"/>
  <c r="N28" i="60"/>
  <c r="O28" i="60"/>
  <c r="P28" i="60"/>
  <c r="Q28" i="60"/>
  <c r="R28" i="60"/>
  <c r="S28" i="60"/>
  <c r="T28" i="60"/>
  <c r="A29" i="60"/>
  <c r="B29" i="60"/>
  <c r="C29" i="60"/>
  <c r="D29" i="60"/>
  <c r="E29" i="60"/>
  <c r="G29" i="60"/>
  <c r="H29" i="60"/>
  <c r="I29" i="60"/>
  <c r="J29" i="60"/>
  <c r="K29" i="60"/>
  <c r="L29" i="60"/>
  <c r="M29" i="60"/>
  <c r="N29" i="60"/>
  <c r="O29" i="60"/>
  <c r="P29" i="60"/>
  <c r="Q29" i="60"/>
  <c r="R29" i="60"/>
  <c r="S29" i="60"/>
  <c r="T29" i="60"/>
  <c r="A30" i="60"/>
  <c r="B30" i="60"/>
  <c r="C30" i="60"/>
  <c r="D30" i="60"/>
  <c r="E30" i="60"/>
  <c r="G30" i="60"/>
  <c r="H30" i="60"/>
  <c r="I30" i="60"/>
  <c r="J30" i="60"/>
  <c r="K30" i="60"/>
  <c r="L30" i="60"/>
  <c r="M30" i="60"/>
  <c r="N30" i="60"/>
  <c r="O30" i="60"/>
  <c r="P30" i="60"/>
  <c r="Q30" i="60"/>
  <c r="R30" i="60"/>
  <c r="S30" i="60"/>
  <c r="T30" i="60"/>
  <c r="A31" i="60"/>
  <c r="B31" i="60"/>
  <c r="C31" i="60"/>
  <c r="D31" i="60"/>
  <c r="E31" i="60"/>
  <c r="G31" i="60"/>
  <c r="H31" i="60"/>
  <c r="I31" i="60"/>
  <c r="J31" i="60"/>
  <c r="K31" i="60"/>
  <c r="L31" i="60"/>
  <c r="M31" i="60"/>
  <c r="N31" i="60"/>
  <c r="O31" i="60"/>
  <c r="P31" i="60"/>
  <c r="Q31" i="60"/>
  <c r="R31" i="60"/>
  <c r="S31" i="60"/>
  <c r="T31" i="60"/>
  <c r="A32" i="60"/>
  <c r="B32" i="60"/>
  <c r="C32" i="60"/>
  <c r="D32" i="60"/>
  <c r="E32" i="60"/>
  <c r="G32" i="60"/>
  <c r="H32" i="60"/>
  <c r="I32" i="60"/>
  <c r="J32" i="60"/>
  <c r="K32" i="60"/>
  <c r="L32" i="60"/>
  <c r="M32" i="60"/>
  <c r="N32" i="60"/>
  <c r="O32" i="60"/>
  <c r="P32" i="60"/>
  <c r="Q32" i="60"/>
  <c r="R32" i="60"/>
  <c r="S32" i="60"/>
  <c r="T32" i="60"/>
  <c r="A33" i="60"/>
  <c r="B33" i="60"/>
  <c r="C33" i="60"/>
  <c r="D33" i="60"/>
  <c r="E33" i="60"/>
  <c r="G33" i="60"/>
  <c r="H33" i="60"/>
  <c r="I33" i="60"/>
  <c r="J33" i="60"/>
  <c r="K33" i="60"/>
  <c r="L33" i="60"/>
  <c r="M33" i="60"/>
  <c r="N33" i="60"/>
  <c r="O33" i="60"/>
  <c r="P33" i="60"/>
  <c r="Q33" i="60"/>
  <c r="R33" i="60"/>
  <c r="S33" i="60"/>
  <c r="T33" i="60"/>
  <c r="A34" i="60"/>
  <c r="B34" i="60"/>
  <c r="C34" i="60"/>
  <c r="D34" i="60"/>
  <c r="E34" i="60"/>
  <c r="G34" i="60"/>
  <c r="H34" i="60"/>
  <c r="I34" i="60"/>
  <c r="J34" i="60"/>
  <c r="K34" i="60"/>
  <c r="L34" i="60"/>
  <c r="M34" i="60"/>
  <c r="N34" i="60"/>
  <c r="O34" i="60"/>
  <c r="P34" i="60"/>
  <c r="Q34" i="60"/>
  <c r="R34" i="60"/>
  <c r="S34" i="60"/>
  <c r="T34" i="60"/>
  <c r="A35" i="60"/>
  <c r="B35" i="60"/>
  <c r="C35" i="60"/>
  <c r="D35" i="60"/>
  <c r="E35" i="60"/>
  <c r="G35" i="60"/>
  <c r="H35" i="60"/>
  <c r="I35" i="60"/>
  <c r="J35" i="60"/>
  <c r="K35" i="60"/>
  <c r="L35" i="60"/>
  <c r="M35" i="60"/>
  <c r="N35" i="60"/>
  <c r="O35" i="60"/>
  <c r="P35" i="60"/>
  <c r="Q35" i="60"/>
  <c r="R35" i="60"/>
  <c r="S35" i="60"/>
  <c r="T35" i="60"/>
  <c r="A36" i="60"/>
  <c r="B36" i="60"/>
  <c r="C36" i="60"/>
  <c r="D36" i="60"/>
  <c r="E36" i="60"/>
  <c r="G36" i="60"/>
  <c r="H36" i="60"/>
  <c r="I36" i="60"/>
  <c r="J36" i="60"/>
  <c r="K36" i="60"/>
  <c r="L36" i="60"/>
  <c r="M36" i="60"/>
  <c r="N36" i="60"/>
  <c r="O36" i="60"/>
  <c r="P36" i="60"/>
  <c r="Q36" i="60"/>
  <c r="R36" i="60"/>
  <c r="S36" i="60"/>
  <c r="T36" i="60"/>
  <c r="A37" i="60"/>
  <c r="B37" i="60"/>
  <c r="C37" i="60"/>
  <c r="D37" i="60"/>
  <c r="E37" i="60"/>
  <c r="G37" i="60"/>
  <c r="H37" i="60"/>
  <c r="I37" i="60"/>
  <c r="J37" i="60"/>
  <c r="K37" i="60"/>
  <c r="L37" i="60"/>
  <c r="M37" i="60"/>
  <c r="N37" i="60"/>
  <c r="O37" i="60"/>
  <c r="P37" i="60"/>
  <c r="Q37" i="60"/>
  <c r="R37" i="60"/>
  <c r="S37" i="60"/>
  <c r="T37" i="60"/>
  <c r="A38" i="60"/>
  <c r="B38" i="60"/>
  <c r="C38" i="60"/>
  <c r="D38" i="60"/>
  <c r="E38" i="60"/>
  <c r="G38" i="60"/>
  <c r="H38" i="60"/>
  <c r="I38" i="60"/>
  <c r="J38" i="60"/>
  <c r="K38" i="60"/>
  <c r="L38" i="60"/>
  <c r="M38" i="60"/>
  <c r="N38" i="60"/>
  <c r="O38" i="60"/>
  <c r="P38" i="60"/>
  <c r="Q38" i="60"/>
  <c r="R38" i="60"/>
  <c r="S38" i="60"/>
  <c r="T38" i="60"/>
  <c r="A39" i="60"/>
  <c r="B39" i="60"/>
  <c r="C39" i="60"/>
  <c r="D39" i="60"/>
  <c r="E39" i="60"/>
  <c r="G39" i="60"/>
  <c r="H39" i="60"/>
  <c r="I39" i="60"/>
  <c r="J39" i="60"/>
  <c r="K39" i="60"/>
  <c r="L39" i="60"/>
  <c r="M39" i="60"/>
  <c r="N39" i="60"/>
  <c r="O39" i="60"/>
  <c r="P39" i="60"/>
  <c r="Q39" i="60"/>
  <c r="R39" i="60"/>
  <c r="S39" i="60"/>
  <c r="T39" i="60"/>
  <c r="A40" i="60"/>
  <c r="B40" i="60"/>
  <c r="C40" i="60"/>
  <c r="D40" i="60"/>
  <c r="E40" i="60"/>
  <c r="G40" i="60"/>
  <c r="H40" i="60"/>
  <c r="I40" i="60"/>
  <c r="J40" i="60"/>
  <c r="K40" i="60"/>
  <c r="L40" i="60"/>
  <c r="M40" i="60"/>
  <c r="N40" i="60"/>
  <c r="O40" i="60"/>
  <c r="P40" i="60"/>
  <c r="Q40" i="60"/>
  <c r="R40" i="60"/>
  <c r="S40" i="60"/>
  <c r="T40" i="60"/>
  <c r="A41" i="60"/>
  <c r="B41" i="60"/>
  <c r="C41" i="60"/>
  <c r="D41" i="60"/>
  <c r="E41" i="60"/>
  <c r="G41" i="60"/>
  <c r="H41" i="60"/>
  <c r="I41" i="60"/>
  <c r="J41" i="60"/>
  <c r="K41" i="60"/>
  <c r="L41" i="60"/>
  <c r="M41" i="60"/>
  <c r="N41" i="60"/>
  <c r="O41" i="60"/>
  <c r="P41" i="60"/>
  <c r="Q41" i="60"/>
  <c r="R41" i="60"/>
  <c r="S41" i="60"/>
  <c r="T41" i="60"/>
  <c r="A42" i="60"/>
  <c r="B42" i="60"/>
  <c r="C42" i="60"/>
  <c r="D42" i="60"/>
  <c r="E42" i="60"/>
  <c r="G42" i="60"/>
  <c r="H42" i="60"/>
  <c r="I42" i="60"/>
  <c r="J42" i="60"/>
  <c r="K42" i="60"/>
  <c r="L42" i="60"/>
  <c r="M42" i="60"/>
  <c r="N42" i="60"/>
  <c r="O42" i="60"/>
  <c r="P42" i="60"/>
  <c r="Q42" i="60"/>
  <c r="R42" i="60"/>
  <c r="S42" i="60"/>
  <c r="T42" i="60"/>
  <c r="A43" i="60"/>
  <c r="B43" i="60"/>
  <c r="C43" i="60"/>
  <c r="D43" i="60"/>
  <c r="E43" i="60"/>
  <c r="G43" i="60"/>
  <c r="H43" i="60"/>
  <c r="I43" i="60"/>
  <c r="J43" i="60"/>
  <c r="K43" i="60"/>
  <c r="L43" i="60"/>
  <c r="M43" i="60"/>
  <c r="N43" i="60"/>
  <c r="O43" i="60"/>
  <c r="P43" i="60"/>
  <c r="Q43" i="60"/>
  <c r="R43" i="60"/>
  <c r="S43" i="60"/>
  <c r="T43" i="60"/>
  <c r="A44" i="60"/>
  <c r="B44" i="60"/>
  <c r="C44" i="60"/>
  <c r="D44" i="60"/>
  <c r="E44" i="60"/>
  <c r="G44" i="60"/>
  <c r="H44" i="60"/>
  <c r="I44" i="60"/>
  <c r="J44" i="60"/>
  <c r="K44" i="60"/>
  <c r="L44" i="60"/>
  <c r="M44" i="60"/>
  <c r="N44" i="60"/>
  <c r="O44" i="60"/>
  <c r="P44" i="60"/>
  <c r="Q44" i="60"/>
  <c r="R44" i="60"/>
  <c r="S44" i="60"/>
  <c r="T44" i="60"/>
  <c r="A45" i="60"/>
  <c r="B45" i="60"/>
  <c r="C45" i="60"/>
  <c r="D45" i="60"/>
  <c r="E45" i="60"/>
  <c r="G45" i="60"/>
  <c r="H45" i="60"/>
  <c r="I45" i="60"/>
  <c r="J45" i="60"/>
  <c r="K45" i="60"/>
  <c r="L45" i="60"/>
  <c r="M45" i="60"/>
  <c r="N45" i="60"/>
  <c r="O45" i="60"/>
  <c r="P45" i="60"/>
  <c r="Q45" i="60"/>
  <c r="R45" i="60"/>
  <c r="S45" i="60"/>
  <c r="T45" i="60"/>
  <c r="I140" i="12" l="1"/>
  <c r="J140" i="12"/>
  <c r="G143" i="12"/>
  <c r="D139" i="12"/>
  <c r="F140" i="12"/>
  <c r="J143" i="12"/>
  <c r="H143" i="12"/>
  <c r="D138" i="12"/>
  <c r="D143" i="12"/>
  <c r="H142" i="12"/>
  <c r="F142" i="12"/>
  <c r="F138" i="12"/>
  <c r="F25" i="60"/>
  <c r="F38" i="60"/>
  <c r="F30" i="60"/>
  <c r="F22" i="60"/>
  <c r="F14" i="60"/>
  <c r="F33" i="60"/>
  <c r="F42" i="60"/>
  <c r="F34" i="60"/>
  <c r="F26" i="60"/>
  <c r="F18" i="60"/>
  <c r="F41" i="60"/>
  <c r="F24" i="60"/>
  <c r="F16" i="60"/>
  <c r="F45" i="60"/>
  <c r="F37" i="60"/>
  <c r="F29" i="60"/>
  <c r="F21" i="60"/>
  <c r="F13" i="60"/>
  <c r="F43" i="60"/>
  <c r="F35" i="60"/>
  <c r="F27" i="60"/>
  <c r="F19" i="60"/>
  <c r="F11" i="60"/>
  <c r="F40" i="60"/>
  <c r="F39" i="60"/>
  <c r="F15" i="60"/>
  <c r="F44" i="60"/>
  <c r="F36" i="60"/>
  <c r="F28" i="60"/>
  <c r="F20" i="60"/>
  <c r="F12" i="60"/>
  <c r="F32" i="60"/>
  <c r="F31" i="60"/>
  <c r="F23" i="60"/>
  <c r="F17" i="60"/>
  <c r="J53" i="12" a="1"/>
  <c r="I143" i="12" l="1"/>
  <c r="I139" i="12"/>
  <c r="F141" i="12"/>
  <c r="D140" i="12"/>
  <c r="H139" i="12"/>
  <c r="D142" i="12"/>
  <c r="J141" i="12"/>
  <c r="J139" i="12"/>
  <c r="E143" i="12"/>
  <c r="E138" i="12"/>
  <c r="G140" i="12"/>
  <c r="E141" i="12"/>
  <c r="H141" i="12"/>
  <c r="G139" i="12"/>
  <c r="G141" i="12"/>
  <c r="E139" i="12"/>
  <c r="D141" i="12"/>
  <c r="F139" i="12"/>
  <c r="I141" i="12"/>
  <c r="G138" i="12"/>
  <c r="H140" i="12"/>
  <c r="E142" i="12"/>
  <c r="J142" i="12"/>
  <c r="J138" i="12"/>
  <c r="G142" i="12"/>
  <c r="E140" i="12"/>
  <c r="I138" i="12"/>
  <c r="J53" i="12"/>
  <c r="A7" i="7"/>
  <c r="C7" i="7"/>
  <c r="D7" i="7"/>
  <c r="E7" i="7"/>
  <c r="B7" i="7" s="1"/>
  <c r="F7" i="7"/>
  <c r="G7" i="7"/>
  <c r="H7" i="7"/>
  <c r="L7" i="7"/>
  <c r="J7" i="7"/>
  <c r="K7" i="7"/>
  <c r="M7" i="7"/>
  <c r="N7" i="7"/>
  <c r="O7" i="7"/>
  <c r="P7" i="7"/>
  <c r="Q7" i="7"/>
  <c r="R7" i="7"/>
  <c r="A8" i="7"/>
  <c r="C8" i="7"/>
  <c r="D8" i="7"/>
  <c r="E8" i="7"/>
  <c r="B8" i="7" s="1"/>
  <c r="F8" i="7"/>
  <c r="G8" i="7"/>
  <c r="H8" i="7"/>
  <c r="L8" i="7"/>
  <c r="J8" i="7"/>
  <c r="K8" i="7"/>
  <c r="M8" i="7"/>
  <c r="N8" i="7"/>
  <c r="O8" i="7"/>
  <c r="P8" i="7"/>
  <c r="Q8" i="7"/>
  <c r="R8" i="7"/>
  <c r="A9" i="7"/>
  <c r="C9" i="7"/>
  <c r="D9" i="7"/>
  <c r="E9" i="7"/>
  <c r="B9" i="7" s="1"/>
  <c r="F9" i="7"/>
  <c r="G9" i="7"/>
  <c r="H9" i="7"/>
  <c r="L9" i="7"/>
  <c r="J9" i="7"/>
  <c r="K9" i="7"/>
  <c r="M9" i="7"/>
  <c r="N9" i="7"/>
  <c r="O9" i="7"/>
  <c r="P9" i="7"/>
  <c r="Q9" i="7"/>
  <c r="R9" i="7"/>
  <c r="A10" i="7"/>
  <c r="C10" i="7"/>
  <c r="D10" i="7"/>
  <c r="E10" i="7"/>
  <c r="B10" i="7" s="1"/>
  <c r="F10" i="7"/>
  <c r="G10" i="7"/>
  <c r="H10" i="7"/>
  <c r="L10" i="7"/>
  <c r="J10" i="7"/>
  <c r="K10" i="7"/>
  <c r="M10" i="7"/>
  <c r="N10" i="7"/>
  <c r="O10" i="7"/>
  <c r="P10" i="7"/>
  <c r="Q10" i="7"/>
  <c r="R10" i="7"/>
  <c r="A11" i="7"/>
  <c r="C11" i="7"/>
  <c r="D11" i="7"/>
  <c r="E11" i="7"/>
  <c r="B11" i="7" s="1"/>
  <c r="F11" i="7"/>
  <c r="G11" i="7"/>
  <c r="H11" i="7"/>
  <c r="L11" i="7"/>
  <c r="J11" i="7"/>
  <c r="K11" i="7"/>
  <c r="M11" i="7"/>
  <c r="N11" i="7"/>
  <c r="O11" i="7"/>
  <c r="P11" i="7"/>
  <c r="Q11" i="7"/>
  <c r="R11" i="7"/>
  <c r="A12" i="7"/>
  <c r="C12" i="7"/>
  <c r="D12" i="7"/>
  <c r="E12" i="7"/>
  <c r="B12" i="7" s="1"/>
  <c r="F12" i="7"/>
  <c r="G12" i="7"/>
  <c r="H12" i="7"/>
  <c r="L12" i="7"/>
  <c r="J12" i="7"/>
  <c r="K12" i="7"/>
  <c r="M12" i="7"/>
  <c r="N12" i="7"/>
  <c r="O12" i="7"/>
  <c r="P12" i="7"/>
  <c r="Q12" i="7"/>
  <c r="R12" i="7"/>
  <c r="A13" i="7"/>
  <c r="C13" i="7"/>
  <c r="D13" i="7"/>
  <c r="E13" i="7"/>
  <c r="B13" i="7" s="1"/>
  <c r="F13" i="7"/>
  <c r="G13" i="7"/>
  <c r="H13" i="7"/>
  <c r="L13" i="7"/>
  <c r="J13" i="7"/>
  <c r="K13" i="7"/>
  <c r="M13" i="7"/>
  <c r="N13" i="7"/>
  <c r="O13" i="7"/>
  <c r="P13" i="7"/>
  <c r="Q13" i="7"/>
  <c r="R13" i="7"/>
  <c r="A14" i="7"/>
  <c r="C14" i="7"/>
  <c r="D14" i="7"/>
  <c r="E14" i="7"/>
  <c r="B14" i="7" s="1"/>
  <c r="F14" i="7"/>
  <c r="G14" i="7"/>
  <c r="H14" i="7"/>
  <c r="L14" i="7"/>
  <c r="J14" i="7"/>
  <c r="K14" i="7"/>
  <c r="M14" i="7"/>
  <c r="N14" i="7"/>
  <c r="O14" i="7"/>
  <c r="P14" i="7"/>
  <c r="Q14" i="7"/>
  <c r="R14" i="7"/>
  <c r="A6" i="7"/>
  <c r="A5" i="7"/>
  <c r="C6" i="7"/>
  <c r="D6" i="7"/>
  <c r="E6" i="7"/>
  <c r="B6" i="7" s="1"/>
  <c r="F6" i="7"/>
  <c r="G6" i="7"/>
  <c r="H6" i="7"/>
  <c r="L6" i="7"/>
  <c r="J6" i="7"/>
  <c r="K6" i="7"/>
  <c r="M6" i="7"/>
  <c r="N6" i="7"/>
  <c r="O6" i="7"/>
  <c r="P6" i="7"/>
  <c r="Q6" i="7"/>
  <c r="R6" i="7"/>
  <c r="R5" i="7"/>
  <c r="Q5" i="7"/>
  <c r="P5" i="7"/>
  <c r="O5" i="7"/>
  <c r="N5" i="7"/>
  <c r="M5" i="7"/>
  <c r="K5" i="7"/>
  <c r="J5" i="7"/>
  <c r="L5" i="7"/>
  <c r="H5" i="7"/>
  <c r="G5" i="7"/>
  <c r="F5" i="7"/>
  <c r="E5" i="7"/>
  <c r="B5" i="7" s="1"/>
  <c r="D5" i="7"/>
  <c r="C5" i="7"/>
  <c r="A7" i="60" l="1"/>
  <c r="B7" i="60"/>
  <c r="C7" i="60"/>
  <c r="D7" i="60"/>
  <c r="E7" i="60"/>
  <c r="G7" i="60"/>
  <c r="H7" i="60"/>
  <c r="I7" i="60"/>
  <c r="J7" i="60"/>
  <c r="K7" i="60"/>
  <c r="L7" i="60"/>
  <c r="M7" i="60"/>
  <c r="N7" i="60"/>
  <c r="O7" i="60"/>
  <c r="P7" i="60"/>
  <c r="Q7" i="60"/>
  <c r="R7" i="60"/>
  <c r="S7" i="60"/>
  <c r="T7" i="60"/>
  <c r="A8" i="60"/>
  <c r="B8" i="60"/>
  <c r="C8" i="60"/>
  <c r="D8" i="60"/>
  <c r="E8" i="60"/>
  <c r="G8" i="60"/>
  <c r="H8" i="60"/>
  <c r="I8" i="60"/>
  <c r="J8" i="60"/>
  <c r="K8" i="60"/>
  <c r="L8" i="60"/>
  <c r="M8" i="60"/>
  <c r="N8" i="60"/>
  <c r="O8" i="60"/>
  <c r="P8" i="60"/>
  <c r="Q8" i="60"/>
  <c r="R8" i="60"/>
  <c r="S8" i="60"/>
  <c r="T8" i="60"/>
  <c r="A9" i="60"/>
  <c r="B9" i="60"/>
  <c r="C9" i="60"/>
  <c r="D9" i="60"/>
  <c r="E9" i="60"/>
  <c r="G9" i="60"/>
  <c r="H9" i="60"/>
  <c r="I9" i="60"/>
  <c r="J9" i="60"/>
  <c r="K9" i="60"/>
  <c r="L9" i="60"/>
  <c r="M9" i="60"/>
  <c r="N9" i="60"/>
  <c r="O9" i="60"/>
  <c r="P9" i="60"/>
  <c r="Q9" i="60"/>
  <c r="R9" i="60"/>
  <c r="S9" i="60"/>
  <c r="T9" i="60"/>
  <c r="A10" i="60"/>
  <c r="B10" i="60"/>
  <c r="C10" i="60"/>
  <c r="D10" i="60"/>
  <c r="E10" i="60"/>
  <c r="G10" i="60"/>
  <c r="H10" i="60"/>
  <c r="I10" i="60"/>
  <c r="J10" i="60"/>
  <c r="K10" i="60"/>
  <c r="L10" i="60"/>
  <c r="M10" i="60"/>
  <c r="N10" i="60"/>
  <c r="O10" i="60"/>
  <c r="P10" i="60"/>
  <c r="Q10" i="60"/>
  <c r="R10" i="60"/>
  <c r="S10" i="60"/>
  <c r="T10" i="60"/>
  <c r="F10" i="60" l="1"/>
  <c r="F8" i="60"/>
  <c r="F9" i="60"/>
  <c r="F7" i="60"/>
  <c r="B6" i="60"/>
  <c r="B5" i="60"/>
  <c r="A6" i="60"/>
  <c r="C6" i="60"/>
  <c r="D6" i="60"/>
  <c r="I6" i="60"/>
  <c r="G6" i="60"/>
  <c r="H6" i="60"/>
  <c r="E6" i="60"/>
  <c r="J6" i="60"/>
  <c r="K6" i="60"/>
  <c r="L6" i="60"/>
  <c r="M6" i="60"/>
  <c r="N6" i="60"/>
  <c r="O6" i="60"/>
  <c r="P6" i="60"/>
  <c r="Q6" i="60"/>
  <c r="R6" i="60"/>
  <c r="S6" i="60"/>
  <c r="T6" i="60"/>
  <c r="E5" i="60"/>
  <c r="F6" i="60" l="1"/>
  <c r="J10" i="12" l="1"/>
  <c r="J32" i="12" s="1"/>
  <c r="N26" i="12"/>
  <c r="K28" i="12"/>
  <c r="D28" i="12" l="1"/>
  <c r="D53" i="12" a="1"/>
  <c r="H53" i="12" a="1"/>
  <c r="I53" i="12" a="1"/>
  <c r="G53" i="12" a="1"/>
  <c r="E53" i="12" a="1"/>
  <c r="F53" i="12" a="1"/>
  <c r="N53" i="12" a="1"/>
  <c r="N53" i="12" l="1"/>
  <c r="K53" i="12" s="1" a="1"/>
  <c r="K53" i="12" s="1"/>
  <c r="E53" i="12"/>
  <c r="F53" i="12"/>
  <c r="G53" i="12"/>
  <c r="D53" i="12"/>
  <c r="I53" i="12"/>
  <c r="H53" i="12"/>
  <c r="E28" i="12" l="1"/>
  <c r="F28" i="12" l="1"/>
  <c r="G28" i="12" l="1"/>
  <c r="H28" i="12" l="1"/>
  <c r="I28" i="12" l="1"/>
  <c r="J28" i="12"/>
  <c r="T5" i="60" l="1"/>
  <c r="S5" i="60"/>
  <c r="R5" i="60"/>
  <c r="Q5" i="60"/>
  <c r="P5" i="60"/>
  <c r="O5" i="60"/>
  <c r="N5" i="60"/>
  <c r="M5" i="60"/>
  <c r="L5" i="60"/>
  <c r="K5" i="60"/>
  <c r="J5" i="60"/>
  <c r="H5" i="60"/>
  <c r="G5" i="60"/>
  <c r="I5" i="60"/>
  <c r="D5" i="60"/>
  <c r="C5" i="60"/>
  <c r="A5" i="60"/>
  <c r="F5" i="60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<sst xmlns="http://schemas.openxmlformats.org/spreadsheetml/2006/main" count="2745" uniqueCount="646">
  <si>
    <t>운수사</t>
  </si>
  <si>
    <t>차량번호</t>
  </si>
  <si>
    <t>주행시간</t>
  </si>
  <si>
    <t>주행거리(km)</t>
  </si>
  <si>
    <t>탄력운전비율</t>
    <phoneticPr fontId="2" type="noConversion"/>
  </si>
  <si>
    <t>연료소모율</t>
    <phoneticPr fontId="2" type="noConversion"/>
  </si>
  <si>
    <t>급가속(회)/100km</t>
  </si>
  <si>
    <t>급감속(회)/100km</t>
  </si>
  <si>
    <t>연비(km/m3)</t>
  </si>
  <si>
    <t>노선번호</t>
  </si>
  <si>
    <t>차량형태</t>
  </si>
  <si>
    <t>웜업비율(%)</t>
  </si>
  <si>
    <t>공회전비율(%)</t>
  </si>
  <si>
    <t>탄력운전 비율(%)</t>
  </si>
  <si>
    <t>최고속도(km/h)</t>
  </si>
  <si>
    <t>평균연료소모율</t>
  </si>
  <si>
    <t>목표연비</t>
  </si>
  <si>
    <t>최고속도(km)</t>
  </si>
  <si>
    <t>속도필터</t>
  </si>
  <si>
    <t>연료소모량(m3</t>
  </si>
  <si>
    <t>웜업시간</t>
  </si>
  <si>
    <t>공회전시간</t>
  </si>
  <si>
    <t>탄력운전 거리(km)</t>
  </si>
  <si>
    <t>급가속횟수</t>
  </si>
  <si>
    <t>급감속횟수</t>
  </si>
  <si>
    <t>평균속도</t>
  </si>
  <si>
    <t>과속시간(분)80km/h이상</t>
    <phoneticPr fontId="2" type="noConversion"/>
  </si>
  <si>
    <t>과속시간(초)80km/h이상</t>
  </si>
  <si>
    <t>GPS거리</t>
  </si>
  <si>
    <t>차량번호4</t>
  </si>
  <si>
    <t>차종구분</t>
  </si>
  <si>
    <t>영업소</t>
  </si>
  <si>
    <t>[운전자별 운전성향분석]</t>
    <phoneticPr fontId="2" type="noConversion"/>
  </si>
  <si>
    <t>웜업율</t>
    <phoneticPr fontId="2" type="noConversion"/>
  </si>
  <si>
    <t>공회전율</t>
    <phoneticPr fontId="2" type="noConversion"/>
  </si>
  <si>
    <t>유카관리자</t>
    <phoneticPr fontId="2" type="noConversion"/>
  </si>
  <si>
    <t>운수사관리자</t>
    <phoneticPr fontId="2" type="noConversion"/>
  </si>
  <si>
    <t>본부</t>
  </si>
  <si>
    <t>운수사</t>
    <phoneticPr fontId="2" type="noConversion"/>
  </si>
  <si>
    <t>과속시간(초)60이상</t>
  </si>
  <si>
    <t>공회전 5분 카운트(회)</t>
  </si>
  <si>
    <t>공회전 5분카운트 누적(초)</t>
  </si>
  <si>
    <t>운수사코드</t>
  </si>
  <si>
    <t>급가속횟수(누적)</t>
    <phoneticPr fontId="2" type="noConversion"/>
  </si>
  <si>
    <t>급감속횟수(누적)</t>
    <phoneticPr fontId="2" type="noConversion"/>
  </si>
  <si>
    <t>목표연비달성율</t>
    <phoneticPr fontId="2" type="noConversion"/>
  </si>
  <si>
    <t>평균속도
(공회전제외)(km/h)</t>
    <phoneticPr fontId="2" type="noConversion"/>
  </si>
  <si>
    <t>[차량별 운전성향분석]</t>
    <phoneticPr fontId="2" type="noConversion"/>
  </si>
  <si>
    <t>HC</t>
  </si>
  <si>
    <t>성명</t>
    <phoneticPr fontId="2" type="noConversion"/>
  </si>
  <si>
    <t>조윤상</t>
    <phoneticPr fontId="2" type="noConversion"/>
  </si>
  <si>
    <t>(*)항목별 세부설명</t>
    <phoneticPr fontId="2" type="noConversion"/>
  </si>
  <si>
    <t>웜업시간(속도無)/주행시간 비율</t>
    <phoneticPr fontId="2" type="noConversion"/>
  </si>
  <si>
    <t>공회전시간(속도有)/주행시간 비율</t>
    <phoneticPr fontId="2" type="noConversion"/>
  </si>
  <si>
    <t>엑셀없이 주행한 거리 / 총주행거리 비율</t>
    <phoneticPr fontId="2" type="noConversion"/>
  </si>
  <si>
    <t>초당 엑셀깊이 누적평균수치</t>
    <phoneticPr fontId="2" type="noConversion"/>
  </si>
  <si>
    <t>급가속횟수</t>
    <phoneticPr fontId="2" type="noConversion"/>
  </si>
  <si>
    <t>100km/h당 급가속 횟수</t>
    <phoneticPr fontId="2" type="noConversion"/>
  </si>
  <si>
    <t>급감속횟수</t>
    <phoneticPr fontId="2" type="noConversion"/>
  </si>
  <si>
    <t>100km/h당 급감속 횟수</t>
    <phoneticPr fontId="2" type="noConversion"/>
  </si>
  <si>
    <t>보정계수</t>
  </si>
  <si>
    <t>제조사/유종</t>
  </si>
  <si>
    <t>구분</t>
    <phoneticPr fontId="2" type="noConversion"/>
  </si>
  <si>
    <t>목표
연비</t>
    <phoneticPr fontId="2" type="noConversion"/>
  </si>
  <si>
    <t>장착대수</t>
    <phoneticPr fontId="2" type="noConversion"/>
  </si>
  <si>
    <t>등급</t>
  </si>
  <si>
    <t>A</t>
  </si>
  <si>
    <t>D</t>
  </si>
  <si>
    <t>B</t>
  </si>
  <si>
    <t>C</t>
  </si>
  <si>
    <t>F</t>
  </si>
  <si>
    <t>S</t>
  </si>
  <si>
    <t>등급</t>
    <phoneticPr fontId="2" type="noConversion"/>
  </si>
  <si>
    <t>평균연료
소모율</t>
    <phoneticPr fontId="2" type="noConversion"/>
  </si>
  <si>
    <t>성명</t>
  </si>
  <si>
    <t>노선</t>
    <phoneticPr fontId="2" type="noConversion"/>
  </si>
  <si>
    <t>F</t>
    <phoneticPr fontId="2" type="noConversion"/>
  </si>
  <si>
    <t>(*)등급 세부설명</t>
    <phoneticPr fontId="2" type="noConversion"/>
  </si>
  <si>
    <t>S (최우수)</t>
    <phoneticPr fontId="2" type="noConversion"/>
  </si>
  <si>
    <t>A (우  수)</t>
    <phoneticPr fontId="2" type="noConversion"/>
  </si>
  <si>
    <t>B (양  호)</t>
    <phoneticPr fontId="2" type="noConversion"/>
  </si>
  <si>
    <t>목표달성 100%이상</t>
    <phoneticPr fontId="2" type="noConversion"/>
  </si>
  <si>
    <t>목표달성 95%이상</t>
    <phoneticPr fontId="2" type="noConversion"/>
  </si>
  <si>
    <t>목표달성 90%이상</t>
    <phoneticPr fontId="2" type="noConversion"/>
  </si>
  <si>
    <t>목표달성 85%이상</t>
    <phoneticPr fontId="2" type="noConversion"/>
  </si>
  <si>
    <t>목표달성 80%이상</t>
    <phoneticPr fontId="2" type="noConversion"/>
  </si>
  <si>
    <t>목표달성 80%미만</t>
    <phoneticPr fontId="2" type="noConversion"/>
  </si>
  <si>
    <t>C (보  통)</t>
    <phoneticPr fontId="2" type="noConversion"/>
  </si>
  <si>
    <t>D (주  의)</t>
    <phoneticPr fontId="2" type="noConversion"/>
  </si>
  <si>
    <t>F (경  고)</t>
    <phoneticPr fontId="2" type="noConversion"/>
  </si>
  <si>
    <t>달성율</t>
  </si>
  <si>
    <t>구분</t>
    <phoneticPr fontId="40" type="noConversion"/>
  </si>
  <si>
    <t>인천전체</t>
    <phoneticPr fontId="40" type="noConversion"/>
  </si>
  <si>
    <t>비교</t>
    <phoneticPr fontId="40" type="noConversion"/>
  </si>
  <si>
    <t>S등급</t>
    <phoneticPr fontId="2" type="noConversion"/>
  </si>
  <si>
    <t>A등급</t>
    <phoneticPr fontId="2" type="noConversion"/>
  </si>
  <si>
    <t>B등급</t>
    <phoneticPr fontId="2" type="noConversion"/>
  </si>
  <si>
    <t>D등급</t>
    <phoneticPr fontId="2" type="noConversion"/>
  </si>
  <si>
    <t>F등급</t>
    <phoneticPr fontId="2" type="noConversion"/>
  </si>
  <si>
    <t>C등급</t>
    <phoneticPr fontId="2" type="noConversion"/>
  </si>
  <si>
    <t>기간</t>
    <phoneticPr fontId="2" type="noConversion"/>
  </si>
  <si>
    <t>월</t>
    <phoneticPr fontId="2" type="noConversion"/>
  </si>
  <si>
    <t>웜업
비율(%)</t>
  </si>
  <si>
    <t>공회전
비율(%)</t>
  </si>
  <si>
    <t>탄력운전
비율(%)</t>
  </si>
  <si>
    <t>평균연료
소모율</t>
  </si>
  <si>
    <t>연비
(km/m3(L))</t>
  </si>
  <si>
    <t>대비</t>
    <phoneticPr fontId="2" type="noConversion"/>
  </si>
  <si>
    <t>등급/순위</t>
    <phoneticPr fontId="2" type="noConversion"/>
  </si>
  <si>
    <t>평균등급</t>
    <phoneticPr fontId="2" type="noConversion"/>
  </si>
  <si>
    <t>인천시 연료절감[에코드라이빙] 운전성향분석표</t>
    <phoneticPr fontId="2" type="noConversion"/>
  </si>
  <si>
    <t>노선개수</t>
    <phoneticPr fontId="2" type="noConversion"/>
  </si>
  <si>
    <t>분석연월</t>
    <phoneticPr fontId="2" type="noConversion"/>
  </si>
  <si>
    <t>운전자수</t>
  </si>
  <si>
    <t>이달의 등급</t>
    <phoneticPr fontId="2" type="noConversion"/>
  </si>
  <si>
    <t>대비</t>
    <phoneticPr fontId="40" type="noConversion"/>
  </si>
  <si>
    <t>B</t>
    <phoneticPr fontId="2" type="noConversion"/>
  </si>
  <si>
    <t>성원운수</t>
  </si>
  <si>
    <t>535</t>
  </si>
  <si>
    <t>536</t>
  </si>
  <si>
    <t>537</t>
  </si>
  <si>
    <t>538</t>
  </si>
  <si>
    <t>539</t>
  </si>
  <si>
    <t>순환54</t>
  </si>
  <si>
    <t>점수</t>
    <phoneticPr fontId="2" type="noConversion"/>
  </si>
  <si>
    <t>단계</t>
    <phoneticPr fontId="2" type="noConversion"/>
  </si>
  <si>
    <t>노선코드</t>
  </si>
  <si>
    <t>전월대비</t>
    <phoneticPr fontId="2" type="noConversion"/>
  </si>
  <si>
    <t>●연비현황</t>
    <phoneticPr fontId="2" type="noConversion"/>
  </si>
  <si>
    <t>●[인천전체 대비] 항목별 비교</t>
    <phoneticPr fontId="2" type="noConversion"/>
  </si>
  <si>
    <t>▶[운수사] 운전자등급현황</t>
    <phoneticPr fontId="2" type="noConversion"/>
  </si>
  <si>
    <t>▶[운수사] 항목별/월별 수치</t>
    <phoneticPr fontId="2" type="noConversion"/>
  </si>
  <si>
    <t>▶[노선별] 운전자 등급현황</t>
    <phoneticPr fontId="2" type="noConversion"/>
  </si>
  <si>
    <t>▶[노선별] 항목별/월별 수치</t>
    <phoneticPr fontId="2" type="noConversion"/>
  </si>
  <si>
    <t>등급배열</t>
  </si>
  <si>
    <t>차량등급코드</t>
  </si>
  <si>
    <t>거리</t>
  </si>
  <si>
    <t>가중</t>
  </si>
  <si>
    <t>과거등급</t>
  </si>
  <si>
    <t>등락</t>
  </si>
  <si>
    <t>표기</t>
  </si>
  <si>
    <t>등급</t>
    <phoneticPr fontId="2" type="noConversion"/>
  </si>
  <si>
    <t>노선</t>
    <phoneticPr fontId="2" type="noConversion"/>
  </si>
  <si>
    <t>주운행차량
(메인키)</t>
  </si>
  <si>
    <t>유종</t>
  </si>
  <si>
    <t>ID</t>
  </si>
  <si>
    <t>연비(km/m3)</t>
    <phoneticPr fontId="2" type="noConversion"/>
  </si>
  <si>
    <t>ID</t>
    <phoneticPr fontId="2" type="noConversion"/>
  </si>
  <si>
    <t>주운행차량</t>
  </si>
  <si>
    <t>주운행차량</t>
    <phoneticPr fontId="2" type="noConversion"/>
  </si>
  <si>
    <t>주운행노선</t>
  </si>
  <si>
    <t>주운행노선</t>
    <phoneticPr fontId="2" type="noConversion"/>
  </si>
  <si>
    <t>총운행대수</t>
  </si>
  <si>
    <t>총운행대수</t>
    <phoneticPr fontId="2" type="noConversion"/>
  </si>
  <si>
    <t>총주행거리(km)</t>
  </si>
  <si>
    <t>총주행거리(km)</t>
    <phoneticPr fontId="2" type="noConversion"/>
  </si>
  <si>
    <t>차량별 목표연비는 매달 변경 (계절,에어컨,히터등) 목표달성율과 등급으로 연비개선을 쉽게 확인하세요!</t>
    <phoneticPr fontId="2" type="noConversion"/>
  </si>
  <si>
    <t>주기사님도, 예비사원님도 누구나 같은기준으로!! 주행한 모든차량을 합산하여 평가합니다.</t>
    <phoneticPr fontId="2" type="noConversion"/>
  </si>
  <si>
    <t>목표연비
달성율</t>
    <phoneticPr fontId="2" type="noConversion"/>
  </si>
  <si>
    <t>목표연비
달성율</t>
  </si>
  <si>
    <t>운전자ID</t>
  </si>
  <si>
    <t>운전자이름</t>
  </si>
  <si>
    <t>속도필터
차량대수</t>
  </si>
  <si>
    <t>1등횟수</t>
  </si>
  <si>
    <t>단순평균
짝꿍연비</t>
  </si>
  <si>
    <t>가중평균
짝꿍연비</t>
  </si>
  <si>
    <t>가중평균
목표달성</t>
  </si>
  <si>
    <t>아이디</t>
  </si>
  <si>
    <t>운행대수</t>
  </si>
  <si>
    <t>목표달성율</t>
  </si>
  <si>
    <t>설명</t>
  </si>
  <si>
    <t>노선</t>
  </si>
  <si>
    <t>1차량</t>
  </si>
  <si>
    <t>2차량</t>
  </si>
  <si>
    <t>총주행거리(잛은것포함)</t>
  </si>
  <si>
    <t/>
  </si>
  <si>
    <t>(양  호)</t>
  </si>
  <si>
    <t>(최우수)</t>
  </si>
  <si>
    <t>(보  통)</t>
  </si>
  <si>
    <t>(주  의)</t>
  </si>
  <si>
    <t>5분이상
공회전횟수</t>
  </si>
  <si>
    <t>5분이상
공회전횟수</t>
    <phoneticPr fontId="2" type="noConversion"/>
  </si>
  <si>
    <t>급가속횟수(누적)</t>
  </si>
  <si>
    <t>급감속횟수(누적)</t>
  </si>
  <si>
    <t>S</t>
    <phoneticPr fontId="2" type="noConversion"/>
  </si>
  <si>
    <t>A</t>
    <phoneticPr fontId="2" type="noConversion"/>
  </si>
  <si>
    <t>C</t>
    <phoneticPr fontId="2" type="noConversion"/>
  </si>
  <si>
    <t>D</t>
    <phoneticPr fontId="2" type="noConversion"/>
  </si>
  <si>
    <t>(경  고)</t>
  </si>
  <si>
    <t>운전자코드</t>
  </si>
  <si>
    <t>맥스거리코드</t>
  </si>
  <si>
    <t>최대주행거리</t>
  </si>
  <si>
    <t>[TIP!!] 특별관리 운행사원 관리하려면?</t>
  </si>
  <si>
    <t>중형</t>
  </si>
  <si>
    <t>HD</t>
  </si>
  <si>
    <t>WC</t>
  </si>
  <si>
    <t>성원운수</t>
    <phoneticPr fontId="2" type="noConversion"/>
  </si>
  <si>
    <t>71바5564</t>
  </si>
  <si>
    <t>535535</t>
  </si>
  <si>
    <t>71바6955</t>
  </si>
  <si>
    <t>71바6956</t>
  </si>
  <si>
    <t>WD</t>
  </si>
  <si>
    <t>71바6957</t>
  </si>
  <si>
    <t>71바6958</t>
  </si>
  <si>
    <t>성원운수535D1</t>
  </si>
  <si>
    <t>71바6959</t>
  </si>
  <si>
    <t>성원운수535F1</t>
  </si>
  <si>
    <t>71바6961</t>
  </si>
  <si>
    <t>71바6962</t>
  </si>
  <si>
    <t>71바6963</t>
  </si>
  <si>
    <t>71바6964</t>
  </si>
  <si>
    <t>71바6966</t>
  </si>
  <si>
    <t>71바6967</t>
  </si>
  <si>
    <t>성원운수535C1</t>
  </si>
  <si>
    <t>71바5551</t>
  </si>
  <si>
    <t>536536</t>
  </si>
  <si>
    <t>71바5555</t>
  </si>
  <si>
    <t>71바5556</t>
  </si>
  <si>
    <t>71바5557</t>
  </si>
  <si>
    <t>성원운수536C1</t>
  </si>
  <si>
    <t>71바5558</t>
  </si>
  <si>
    <t>71바5559</t>
  </si>
  <si>
    <t>성원운수536F1</t>
  </si>
  <si>
    <t>71바5560</t>
  </si>
  <si>
    <t>성원운수536D1</t>
  </si>
  <si>
    <t>71바5563</t>
  </si>
  <si>
    <t>71바5565</t>
  </si>
  <si>
    <t>성원운수536B1</t>
  </si>
  <si>
    <t>71바5566</t>
  </si>
  <si>
    <t>74사1183</t>
  </si>
  <si>
    <t>71바6603</t>
  </si>
  <si>
    <t>저상</t>
  </si>
  <si>
    <t>EC</t>
  </si>
  <si>
    <t>537537</t>
  </si>
  <si>
    <t>하이</t>
  </si>
  <si>
    <t>HH</t>
  </si>
  <si>
    <t>성원운수537C1</t>
  </si>
  <si>
    <t>71바6613</t>
  </si>
  <si>
    <t>71바6301</t>
  </si>
  <si>
    <t>71바6302</t>
  </si>
  <si>
    <t>71바6303</t>
  </si>
  <si>
    <t>71바6305</t>
  </si>
  <si>
    <t>71바6307</t>
  </si>
  <si>
    <t>71바6309</t>
  </si>
  <si>
    <t>71바6601</t>
  </si>
  <si>
    <t>71바6605</t>
  </si>
  <si>
    <t>71바6615</t>
  </si>
  <si>
    <t>71바6616</t>
  </si>
  <si>
    <t>72바1927</t>
  </si>
  <si>
    <t>강석수</t>
  </si>
  <si>
    <t>5192701</t>
  </si>
  <si>
    <t>강원식</t>
  </si>
  <si>
    <t>5199814</t>
  </si>
  <si>
    <t>고기영</t>
  </si>
  <si>
    <t>519934</t>
  </si>
  <si>
    <t>고재문</t>
  </si>
  <si>
    <t>5193431</t>
  </si>
  <si>
    <t>고준엽</t>
  </si>
  <si>
    <t>5192474</t>
  </si>
  <si>
    <t>공영식</t>
  </si>
  <si>
    <t>5196223</t>
  </si>
  <si>
    <t>구자엽</t>
  </si>
  <si>
    <t>5197553</t>
  </si>
  <si>
    <t>김옥란</t>
  </si>
  <si>
    <t>5199682</t>
  </si>
  <si>
    <t>김익찬</t>
  </si>
  <si>
    <t>5193459</t>
  </si>
  <si>
    <t>김진구</t>
  </si>
  <si>
    <t>5199344</t>
  </si>
  <si>
    <t>김창국</t>
  </si>
  <si>
    <t>5194814</t>
  </si>
  <si>
    <t>김태화</t>
  </si>
  <si>
    <t>5196360</t>
  </si>
  <si>
    <t>김형구</t>
  </si>
  <si>
    <t>5199091</t>
  </si>
  <si>
    <t>김호진</t>
  </si>
  <si>
    <t>5194555</t>
  </si>
  <si>
    <t>노매화</t>
  </si>
  <si>
    <t>5193968</t>
  </si>
  <si>
    <t>명대식</t>
  </si>
  <si>
    <t>5193421</t>
  </si>
  <si>
    <t>민권식</t>
  </si>
  <si>
    <t>5193300</t>
  </si>
  <si>
    <t>민응채</t>
  </si>
  <si>
    <t>5199231</t>
  </si>
  <si>
    <t>박상국</t>
  </si>
  <si>
    <t>5199350</t>
  </si>
  <si>
    <t>박성귀</t>
  </si>
  <si>
    <t>5193410</t>
  </si>
  <si>
    <t>박승연</t>
  </si>
  <si>
    <t>5197351</t>
  </si>
  <si>
    <t>박윤식</t>
  </si>
  <si>
    <t>5197337</t>
  </si>
  <si>
    <t>박정호</t>
  </si>
  <si>
    <t>5194000</t>
  </si>
  <si>
    <t>71바6617</t>
  </si>
  <si>
    <t>박판석</t>
  </si>
  <si>
    <t>5198553</t>
  </si>
  <si>
    <t>박현재</t>
  </si>
  <si>
    <t>5193204</t>
  </si>
  <si>
    <t>백건호</t>
  </si>
  <si>
    <t>519175</t>
  </si>
  <si>
    <t>서기섭</t>
  </si>
  <si>
    <t>519655</t>
  </si>
  <si>
    <t>서창열</t>
  </si>
  <si>
    <t>5191255</t>
  </si>
  <si>
    <t>석균업</t>
  </si>
  <si>
    <t>5197885</t>
  </si>
  <si>
    <t>손영선</t>
  </si>
  <si>
    <t>5195331</t>
  </si>
  <si>
    <t>송범섭</t>
  </si>
  <si>
    <t>5197838</t>
  </si>
  <si>
    <t>신목선</t>
  </si>
  <si>
    <t>5192928</t>
  </si>
  <si>
    <t>심상만</t>
  </si>
  <si>
    <t>5195911</t>
  </si>
  <si>
    <t>연광옥</t>
  </si>
  <si>
    <t>5191540</t>
  </si>
  <si>
    <t>오달영</t>
  </si>
  <si>
    <t>5195540</t>
  </si>
  <si>
    <t>우대암</t>
  </si>
  <si>
    <t>5194390</t>
  </si>
  <si>
    <t>이광의</t>
  </si>
  <si>
    <t>5192836</t>
  </si>
  <si>
    <t>이기섭</t>
  </si>
  <si>
    <t>5196004</t>
  </si>
  <si>
    <t>이병일</t>
  </si>
  <si>
    <t>5192121</t>
  </si>
  <si>
    <t>이병주</t>
  </si>
  <si>
    <t>5197625</t>
  </si>
  <si>
    <t>이석현</t>
  </si>
  <si>
    <t>519337</t>
  </si>
  <si>
    <t>이성식</t>
  </si>
  <si>
    <t>5199370</t>
  </si>
  <si>
    <t>이성열</t>
  </si>
  <si>
    <t>5199910</t>
  </si>
  <si>
    <t>이수상</t>
  </si>
  <si>
    <t>5198686</t>
  </si>
  <si>
    <t>이영숙</t>
  </si>
  <si>
    <t>5199939</t>
  </si>
  <si>
    <t>이유원</t>
  </si>
  <si>
    <t>5193535</t>
  </si>
  <si>
    <t>이을락</t>
  </si>
  <si>
    <t>5198465</t>
  </si>
  <si>
    <t>이응수</t>
  </si>
  <si>
    <t>5197382</t>
  </si>
  <si>
    <t>이일선</t>
  </si>
  <si>
    <t>5193907</t>
  </si>
  <si>
    <t>이종섭</t>
  </si>
  <si>
    <t>51919</t>
  </si>
  <si>
    <t>이준복</t>
  </si>
  <si>
    <t>5196795</t>
  </si>
  <si>
    <t>이택웅</t>
  </si>
  <si>
    <t>5191572</t>
  </si>
  <si>
    <t>이훈범</t>
  </si>
  <si>
    <t>5199641</t>
  </si>
  <si>
    <t>임미숙</t>
  </si>
  <si>
    <t>5193339</t>
  </si>
  <si>
    <t>임재국</t>
  </si>
  <si>
    <t>5191131</t>
  </si>
  <si>
    <t>장기륜</t>
  </si>
  <si>
    <t>5191928</t>
  </si>
  <si>
    <t>장달주</t>
  </si>
  <si>
    <t>5193292</t>
  </si>
  <si>
    <t>장태준</t>
  </si>
  <si>
    <t>5197086</t>
  </si>
  <si>
    <t>정대성</t>
  </si>
  <si>
    <t>5193818</t>
  </si>
  <si>
    <t>정연환</t>
  </si>
  <si>
    <t>5197261</t>
  </si>
  <si>
    <t>정재화</t>
  </si>
  <si>
    <t>5196559</t>
  </si>
  <si>
    <t>정찬배</t>
  </si>
  <si>
    <t>5191997</t>
  </si>
  <si>
    <t>정춘호</t>
  </si>
  <si>
    <t>519232</t>
  </si>
  <si>
    <t>조강구</t>
  </si>
  <si>
    <t>5195643</t>
  </si>
  <si>
    <t>조성배</t>
  </si>
  <si>
    <t>5197119</t>
  </si>
  <si>
    <t>조승호</t>
  </si>
  <si>
    <t>5198667</t>
  </si>
  <si>
    <t>조영기</t>
  </si>
  <si>
    <t>519153</t>
  </si>
  <si>
    <t>조우제</t>
  </si>
  <si>
    <t>5198654</t>
  </si>
  <si>
    <t>차양근</t>
  </si>
  <si>
    <t>5192232</t>
  </si>
  <si>
    <t>최한국</t>
  </si>
  <si>
    <t>5195936</t>
  </si>
  <si>
    <t>최현호</t>
  </si>
  <si>
    <t>5199077</t>
  </si>
  <si>
    <t>하동호</t>
  </si>
  <si>
    <t>519355</t>
  </si>
  <si>
    <t>하순기</t>
  </si>
  <si>
    <t>5196041</t>
  </si>
  <si>
    <t>한용안</t>
  </si>
  <si>
    <t>5193400</t>
  </si>
  <si>
    <t>함상수</t>
  </si>
  <si>
    <t>5191241</t>
  </si>
  <si>
    <t>홍성진</t>
  </si>
  <si>
    <t>519509</t>
  </si>
  <si>
    <t>=</t>
  </si>
  <si>
    <t>71바6960</t>
  </si>
  <si>
    <t>71바5552</t>
  </si>
  <si>
    <t>71바5553</t>
  </si>
  <si>
    <t>71바5562</t>
  </si>
  <si>
    <t>71바6612</t>
  </si>
  <si>
    <t>71바6306</t>
  </si>
  <si>
    <t>강건구</t>
  </si>
  <si>
    <t>5194191</t>
  </si>
  <si>
    <t>김석균</t>
  </si>
  <si>
    <t>5195010</t>
  </si>
  <si>
    <t>마재인</t>
  </si>
  <si>
    <t>5191701</t>
  </si>
  <si>
    <t>박안식</t>
  </si>
  <si>
    <t>519293</t>
  </si>
  <si>
    <t>여운종</t>
  </si>
  <si>
    <t>5192169</t>
  </si>
  <si>
    <t>임병규</t>
  </si>
  <si>
    <t>5193809</t>
  </si>
  <si>
    <t>최광진</t>
  </si>
  <si>
    <t>5191495</t>
  </si>
  <si>
    <t>0%(0명)</t>
  </si>
  <si>
    <t>개선율(유카전)</t>
  </si>
  <si>
    <t>순위</t>
  </si>
  <si>
    <t>인천전체</t>
  </si>
  <si>
    <t>이수현</t>
  </si>
  <si>
    <t>성원운수537F1</t>
  </si>
  <si>
    <t>538538</t>
  </si>
  <si>
    <t>성원운수538D1</t>
  </si>
  <si>
    <t>성원운수538C1</t>
  </si>
  <si>
    <t>성원운수538D2</t>
  </si>
  <si>
    <t>539539</t>
  </si>
  <si>
    <t>순환54순환54</t>
  </si>
  <si>
    <t>NULL</t>
  </si>
  <si>
    <t>5191765</t>
  </si>
  <si>
    <t>5192400</t>
  </si>
  <si>
    <t>5192590</t>
  </si>
  <si>
    <t>5194729</t>
  </si>
  <si>
    <t>5195207</t>
  </si>
  <si>
    <t>5195657</t>
  </si>
  <si>
    <t>5196239</t>
  </si>
  <si>
    <t>5196640</t>
  </si>
  <si>
    <t>5199619</t>
  </si>
  <si>
    <t>5199850</t>
  </si>
  <si>
    <t>5192500</t>
  </si>
  <si>
    <t>김덕희</t>
  </si>
  <si>
    <t>문경환</t>
  </si>
  <si>
    <t>임만순</t>
  </si>
  <si>
    <t>임준수</t>
  </si>
  <si>
    <t>5193629</t>
  </si>
  <si>
    <t>5193495</t>
  </si>
  <si>
    <t>(우  수)</t>
  </si>
  <si>
    <t>5191648</t>
  </si>
  <si>
    <t>송기상</t>
  </si>
  <si>
    <t>5198156</t>
  </si>
  <si>
    <t>5195131</t>
  </si>
  <si>
    <t>5197416</t>
  </si>
  <si>
    <t>NEW</t>
  </si>
  <si>
    <t>new</t>
  </si>
  <si>
    <t>성원운수535C2</t>
  </si>
  <si>
    <t>▲</t>
  </si>
  <si>
    <t>성원운수536C2</t>
  </si>
  <si>
    <t>성원운수536C3</t>
  </si>
  <si>
    <t>성원운수538D3</t>
  </si>
  <si>
    <t>성원운수538C2</t>
  </si>
  <si>
    <t>분석기간: 24.10.01-24.10.31</t>
  </si>
  <si>
    <t>24'10</t>
    <phoneticPr fontId="2" type="noConversion"/>
  </si>
  <si>
    <t>[24년 11월] 특별관리 운행사원 명단</t>
  </si>
  <si>
    <t>사원님, 11월에는 꼭 "C등급" 이상 달성 바랍니다.</t>
  </si>
  <si>
    <t>10~11월 연속 D/F 등급시 12월초, 대면교육대상입니다.</t>
  </si>
  <si>
    <t>[24.10월 D,F 등급 운행사원]</t>
  </si>
  <si>
    <t>11월 한달간, 연비등급관리 대장에 서명할 수 있도록 적극 활용하십시오.</t>
  </si>
  <si>
    <t>이경화</t>
  </si>
  <si>
    <t>임락모</t>
  </si>
  <si>
    <t>최광훈</t>
  </si>
  <si>
    <t>5191765231.508</t>
  </si>
  <si>
    <t>5192400199.425</t>
  </si>
  <si>
    <t>5192590348.557</t>
  </si>
  <si>
    <t>5193629290.253</t>
  </si>
  <si>
    <t>5194729321.391</t>
  </si>
  <si>
    <t>5195207303.002</t>
  </si>
  <si>
    <t>5195657427.271</t>
  </si>
  <si>
    <t>5196239327.645</t>
  </si>
  <si>
    <t>5196640231.023</t>
  </si>
  <si>
    <t>5199619420.324</t>
  </si>
  <si>
    <t>5199850319.399</t>
  </si>
  <si>
    <t>51941911141.483</t>
  </si>
  <si>
    <t>5192701872.008</t>
  </si>
  <si>
    <t>51998141635.46</t>
  </si>
  <si>
    <t>5199341361.42</t>
  </si>
  <si>
    <t>5193431325.192</t>
  </si>
  <si>
    <t>5192474250.952</t>
  </si>
  <si>
    <t>51962231004.236</t>
  </si>
  <si>
    <t>51975531598.111</t>
  </si>
  <si>
    <t>5193495808.028</t>
  </si>
  <si>
    <t>김병길</t>
  </si>
  <si>
    <t>5191613</t>
  </si>
  <si>
    <t>51916131851.709</t>
  </si>
  <si>
    <t>5195010818.296</t>
  </si>
  <si>
    <t>5199682865.96</t>
  </si>
  <si>
    <t>51934592266.394</t>
  </si>
  <si>
    <t>51993441835.492</t>
  </si>
  <si>
    <t>5194814911.312</t>
  </si>
  <si>
    <t>51963601087.805</t>
  </si>
  <si>
    <t>51990911518.309</t>
  </si>
  <si>
    <t>51945551150.582</t>
  </si>
  <si>
    <t>51939681606.764</t>
  </si>
  <si>
    <t>51917011129.319</t>
  </si>
  <si>
    <t>51934211968.694</t>
  </si>
  <si>
    <t>5191648309.809</t>
  </si>
  <si>
    <t>5193300257.815</t>
  </si>
  <si>
    <t>51992311282.009</t>
  </si>
  <si>
    <t>박갑열</t>
  </si>
  <si>
    <t>5195357</t>
  </si>
  <si>
    <t>51953571781.879</t>
  </si>
  <si>
    <t>5199350897.287</t>
  </si>
  <si>
    <t>5193410318.263</t>
  </si>
  <si>
    <t>51973511957.13</t>
  </si>
  <si>
    <t>519293877.8</t>
  </si>
  <si>
    <t>5197337736.06</t>
  </si>
  <si>
    <t>5194000547.989</t>
  </si>
  <si>
    <t>51985531438.088</t>
  </si>
  <si>
    <t>51932041484.559</t>
  </si>
  <si>
    <t>5191751538.979</t>
  </si>
  <si>
    <t>5196551465.525</t>
  </si>
  <si>
    <t>51912551549.599</t>
  </si>
  <si>
    <t>51978851251.034</t>
  </si>
  <si>
    <t>51953311443.468</t>
  </si>
  <si>
    <t>5198156198.399</t>
  </si>
  <si>
    <t>51978381382.886</t>
  </si>
  <si>
    <t>5192928323.657</t>
  </si>
  <si>
    <t>5195911310.154</t>
  </si>
  <si>
    <t>5192169844.868</t>
  </si>
  <si>
    <t>51915401156.948</t>
  </si>
  <si>
    <t>51955401878.236</t>
  </si>
  <si>
    <t>5194390344.12</t>
  </si>
  <si>
    <t>5198885</t>
  </si>
  <si>
    <t>51988851484.307</t>
  </si>
  <si>
    <t>51928361572.195</t>
  </si>
  <si>
    <t>51960041181.078</t>
  </si>
  <si>
    <t>5192121431.188</t>
  </si>
  <si>
    <t>51976251501.014</t>
  </si>
  <si>
    <t>5193371619.218</t>
  </si>
  <si>
    <t>51993701408.164</t>
  </si>
  <si>
    <t>51999101250.37</t>
  </si>
  <si>
    <t>5198686614.155</t>
  </si>
  <si>
    <t>71바6311</t>
  </si>
  <si>
    <t>51925001048.919</t>
  </si>
  <si>
    <t>51999391738.065</t>
  </si>
  <si>
    <t>51935351588.666</t>
  </si>
  <si>
    <t>5198465424.688</t>
  </si>
  <si>
    <t>51973821571.149</t>
  </si>
  <si>
    <t>5193907346.246</t>
  </si>
  <si>
    <t>51919886.477</t>
  </si>
  <si>
    <t>5196795792.032</t>
  </si>
  <si>
    <t>5191572295.156</t>
  </si>
  <si>
    <t>51996411181.712</t>
  </si>
  <si>
    <t>5199969</t>
  </si>
  <si>
    <t>51999691380.66</t>
  </si>
  <si>
    <t>5195131314.872</t>
  </si>
  <si>
    <t>51933391542.003</t>
  </si>
  <si>
    <t>51938091111.868</t>
  </si>
  <si>
    <t>5191131206.905</t>
  </si>
  <si>
    <t>5197416753.086</t>
  </si>
  <si>
    <t>51919281804.757</t>
  </si>
  <si>
    <t>51932921111.754</t>
  </si>
  <si>
    <t>51970861513.278</t>
  </si>
  <si>
    <t>51938181648.18</t>
  </si>
  <si>
    <t>51972611734.431</t>
  </si>
  <si>
    <t>51965591087.846</t>
  </si>
  <si>
    <t>51919971614.399</t>
  </si>
  <si>
    <t>5192322160.829</t>
  </si>
  <si>
    <t>51956431361.021</t>
  </si>
  <si>
    <t>5197119231.278</t>
  </si>
  <si>
    <t>51986671389.98</t>
  </si>
  <si>
    <t>5191531768.361</t>
  </si>
  <si>
    <t>51986541040.787</t>
  </si>
  <si>
    <t>5192232263.176</t>
  </si>
  <si>
    <t>51914951237.216</t>
  </si>
  <si>
    <t>5193585</t>
  </si>
  <si>
    <t>51935851813.097</t>
  </si>
  <si>
    <t>51959361608.947</t>
  </si>
  <si>
    <t>51990771929.507</t>
  </si>
  <si>
    <t>5193551831.772</t>
  </si>
  <si>
    <t>51960411509.938</t>
  </si>
  <si>
    <t>5193400458.541</t>
  </si>
  <si>
    <t>51912411636.135</t>
  </si>
  <si>
    <t>5195091065.634</t>
  </si>
  <si>
    <t>성원운수535B1</t>
  </si>
  <si>
    <t>성원운수535D2</t>
  </si>
  <si>
    <t>성원운수535C6</t>
  </si>
  <si>
    <t>성원운수535D3</t>
  </si>
  <si>
    <t>성원운수535S1</t>
  </si>
  <si>
    <t>성원운수535A1</t>
  </si>
  <si>
    <t>성원운수535C3</t>
  </si>
  <si>
    <t>성원운수535C5</t>
  </si>
  <si>
    <t>성원운수535C4</t>
  </si>
  <si>
    <t>성원운수536C5</t>
  </si>
  <si>
    <t>성원운수536C4</t>
  </si>
  <si>
    <t>성원운수536B4</t>
  </si>
  <si>
    <t>성원운수536A1</t>
  </si>
  <si>
    <t>성원운수536C6</t>
  </si>
  <si>
    <t>성원운수536B2</t>
  </si>
  <si>
    <t>성원운수536A2</t>
  </si>
  <si>
    <t>성원운수536B3</t>
  </si>
  <si>
    <t>▽</t>
  </si>
  <si>
    <t>성원운수537B1</t>
  </si>
  <si>
    <t>성원운수538B2</t>
  </si>
  <si>
    <t>성원운수538B1</t>
  </si>
  <si>
    <t>성원운수538A1</t>
  </si>
  <si>
    <t>성원운수539B3</t>
  </si>
  <si>
    <t>성원운수539C1</t>
  </si>
  <si>
    <t>성원운수539B2</t>
  </si>
  <si>
    <t>성원운수539B4</t>
  </si>
  <si>
    <t>성원운수539B1</t>
  </si>
  <si>
    <t>성원운수순환54B1</t>
  </si>
  <si>
    <t>15위/(32개사)</t>
  </si>
  <si>
    <t>8%(7명)</t>
  </si>
  <si>
    <t>13%(14명)</t>
  </si>
  <si>
    <t>27%(29명)</t>
  </si>
  <si>
    <t>31%(34명)</t>
  </si>
  <si>
    <t>10%(10명)</t>
  </si>
  <si>
    <t>10%(11명)</t>
  </si>
  <si>
    <t>D</t>
    <phoneticPr fontId="2" type="noConversion"/>
  </si>
  <si>
    <t>C</t>
    <phoneticPr fontId="2" type="noConversion"/>
  </si>
  <si>
    <t>8%(3명)</t>
  </si>
  <si>
    <t>6%(2명)</t>
  </si>
  <si>
    <t>11%(2명)</t>
  </si>
  <si>
    <t>33%(1명)</t>
  </si>
  <si>
    <t>9%(1명)</t>
  </si>
  <si>
    <t>14%(5명)</t>
  </si>
  <si>
    <t>9%(3명)</t>
  </si>
  <si>
    <t>17%(3명)</t>
  </si>
  <si>
    <t>25%(1명)</t>
  </si>
  <si>
    <t>55%(6명)</t>
  </si>
  <si>
    <t>19%(7명)</t>
  </si>
  <si>
    <t>32%(11명)</t>
  </si>
  <si>
    <t>22%(4명)</t>
  </si>
  <si>
    <t>36%(4명)</t>
  </si>
  <si>
    <t>36%(13명)</t>
  </si>
  <si>
    <t>17%(6명)</t>
  </si>
  <si>
    <t>3%(1명)</t>
  </si>
  <si>
    <t>18%(6명)</t>
  </si>
  <si>
    <t>-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</si>
</sst>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0">
    <numFmt numFmtId="41" formatCode="_-* #,##0_-;\-* #,##0_-;_-* &quot;-&quot;_-;_-@_-"/>
    <numFmt numFmtId="176" formatCode="_-* #,##0.0_-;\-* #,##0.0_-;_-* &quot;-&quot;_-;_-@_-"/>
    <numFmt numFmtId="177" formatCode="_-* #,##0.00_-;\-* #,##0.00_-;_-* &quot;-&quot;_-;_-@_-"/>
    <numFmt numFmtId="178" formatCode="0.0%"/>
    <numFmt numFmtId="179" formatCode="0.00&quot;%&quot;"/>
    <numFmt numFmtId="180" formatCode="0&quot;번&quot;"/>
    <numFmt numFmtId="181" formatCode="0.0&quot;회&quot;"/>
    <numFmt numFmtId="182" formatCode="0.0&quot;분&quot;"/>
    <numFmt numFmtId="183" formatCode="0000"/>
    <numFmt numFmtId="184" formatCode="_-* #,##0.000_-;\-* #,##0.000_-;_-* &quot;-&quot;_-;_-@_-"/>
    <numFmt numFmtId="185" formatCode="0&quot;대&quot;"/>
    <numFmt numFmtId="186" formatCode="[$-409]yyyy&quot;-&quot;m&quot;-&quot;d\ h:mm\ AM/PM;@"/>
    <numFmt numFmtId="187" formatCode="0&quot;위&quot;"/>
    <numFmt numFmtId="188" formatCode="&quot;(&quot;0%&quot;)&quot;"/>
    <numFmt numFmtId="189" formatCode="0&quot;월&quot;"/>
    <numFmt numFmtId="190" formatCode="000#"/>
    <numFmt numFmtId="191" formatCode="0.00&quot;회&quot;"/>
    <numFmt numFmtId="192" formatCode="0&quot;회&quot;"/>
    <numFmt numFmtId="193" formatCode="&quot;유카전(&quot;0&quot;월)&quot;"/>
    <numFmt numFmtId="194" formatCode="&quot;유카후(&quot;0&quot;월)&quot;"/>
  </numFmts>
  <fonts count="84"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2"/>
      <charset val="129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b/>
      <sz val="10"/>
      <color rgb="FF000000"/>
      <name val="맑은 고딕"/>
      <family val="3"/>
      <charset val="129"/>
    </font>
    <font>
      <b/>
      <sz val="10"/>
      <color rgb="FFFF0000"/>
      <name val="맑은 고딕"/>
      <family val="3"/>
      <charset val="129"/>
    </font>
    <font>
      <sz val="10"/>
      <color rgb="FF000000"/>
      <name val="맑은 고딕"/>
      <family val="2"/>
      <charset val="129"/>
    </font>
    <font>
      <b/>
      <sz val="10"/>
      <color theme="1"/>
      <name val="맑은 고딕"/>
      <family val="3"/>
      <charset val="129"/>
      <scheme val="minor"/>
    </font>
    <font>
      <sz val="10"/>
      <color theme="0" tint="-0.34998626667073579"/>
      <name val="맑은 고딕"/>
      <family val="3"/>
      <charset val="129"/>
      <scheme val="minor"/>
    </font>
    <font>
      <sz val="11"/>
      <name val="돋움"/>
      <family val="3"/>
      <charset val="129"/>
    </font>
    <font>
      <sz val="10"/>
      <name val="맑은 고딕"/>
      <family val="3"/>
      <charset val="129"/>
      <scheme val="minor"/>
    </font>
    <font>
      <sz val="12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0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18"/>
      <name val="맑은 고딕"/>
      <family val="3"/>
      <charset val="129"/>
      <scheme val="minor"/>
    </font>
    <font>
      <b/>
      <sz val="12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sz val="14"/>
      <name val="맑은 고딕"/>
      <family val="3"/>
      <charset val="129"/>
      <scheme val="minor"/>
    </font>
    <font>
      <b/>
      <sz val="28"/>
      <color rgb="FF00418E"/>
      <name val="맑은 고딕"/>
      <family val="3"/>
      <charset val="129"/>
      <scheme val="minor"/>
    </font>
    <font>
      <b/>
      <sz val="18"/>
      <color rgb="FFCA0063"/>
      <name val="맑은 고딕"/>
      <family val="3"/>
      <charset val="129"/>
      <scheme val="minor"/>
    </font>
    <font>
      <b/>
      <sz val="12"/>
      <color rgb="FFCA0063"/>
      <name val="맑은 고딕"/>
      <family val="3"/>
      <charset val="129"/>
      <scheme val="minor"/>
    </font>
    <font>
      <sz val="16"/>
      <name val="맑은 고딕"/>
      <family val="3"/>
      <charset val="129"/>
      <scheme val="minor"/>
    </font>
    <font>
      <b/>
      <i/>
      <u/>
      <sz val="10"/>
      <color theme="1"/>
      <name val="맑은 고딕"/>
      <family val="3"/>
      <charset val="129"/>
      <scheme val="minor"/>
    </font>
    <font>
      <sz val="10"/>
      <color theme="2" tint="-0.249977111117893"/>
      <name val="맑은 고딕"/>
      <family val="3"/>
      <charset val="129"/>
    </font>
    <font>
      <sz val="18"/>
      <color theme="1"/>
      <name val="맑은 고딕"/>
      <family val="3"/>
      <charset val="129"/>
      <scheme val="minor"/>
    </font>
    <font>
      <b/>
      <sz val="18"/>
      <color rgb="FFC1157B"/>
      <name val="맑은 고딕"/>
      <family val="3"/>
      <charset val="129"/>
      <scheme val="minor"/>
    </font>
    <font>
      <b/>
      <sz val="18"/>
      <color rgb="FFFFC000"/>
      <name val="맑은 고딕"/>
      <family val="3"/>
      <charset val="129"/>
      <scheme val="minor"/>
    </font>
    <font>
      <b/>
      <sz val="9"/>
      <color rgb="FFFF0000"/>
      <name val="맑은 고딕"/>
      <family val="3"/>
      <charset val="129"/>
      <scheme val="minor"/>
    </font>
    <font>
      <sz val="11"/>
      <color theme="0" tint="-0.34998626667073579"/>
      <name val="맑은 고딕"/>
      <family val="3"/>
      <charset val="129"/>
      <scheme val="minor"/>
    </font>
    <font>
      <sz val="10"/>
      <color rgb="FFFF0000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</font>
    <font>
      <b/>
      <sz val="10"/>
      <name val="맑은 고딕"/>
      <family val="3"/>
      <charset val="129"/>
    </font>
    <font>
      <b/>
      <sz val="10"/>
      <color rgb="FFFF0000"/>
      <name val="맑은 고딕"/>
      <family val="3"/>
      <charset val="129"/>
      <scheme val="minor"/>
    </font>
    <font>
      <b/>
      <sz val="28"/>
      <color rgb="FFFF0000"/>
      <name val="맑은 고딕"/>
      <family val="3"/>
      <charset val="129"/>
      <scheme val="minor"/>
    </font>
    <font>
      <b/>
      <sz val="18"/>
      <color rgb="FFFF0000"/>
      <name val="맑은 고딕"/>
      <family val="3"/>
      <charset val="129"/>
      <scheme val="minor"/>
    </font>
    <font>
      <b/>
      <sz val="28"/>
      <name val="맑은 고딕"/>
      <family val="3"/>
      <charset val="129"/>
      <scheme val="minor"/>
    </font>
    <font>
      <sz val="28"/>
      <name val="맑은 고딕"/>
      <family val="3"/>
      <charset val="129"/>
      <scheme val="minor"/>
    </font>
    <font>
      <sz val="10"/>
      <name val="맑은 고딕"/>
      <family val="3"/>
      <charset val="129"/>
    </font>
    <font>
      <b/>
      <sz val="16"/>
      <color rgb="FFFFC000"/>
      <name val="맑은 고딕"/>
      <family val="3"/>
      <charset val="129"/>
      <scheme val="minor"/>
    </font>
    <font>
      <sz val="8"/>
      <name val="맑은 고딕"/>
      <family val="2"/>
      <charset val="129"/>
    </font>
    <font>
      <b/>
      <sz val="12"/>
      <color theme="2" tint="-0.499984740745262"/>
      <name val="맑은 고딕"/>
      <family val="3"/>
      <charset val="129"/>
    </font>
    <font>
      <sz val="12"/>
      <color theme="1"/>
      <name val="맑은 고딕"/>
      <family val="3"/>
      <charset val="129"/>
    </font>
    <font>
      <b/>
      <sz val="12"/>
      <color theme="1"/>
      <name val="맑은 고딕"/>
      <family val="3"/>
      <charset val="129"/>
    </font>
    <font>
      <sz val="10"/>
      <color rgb="FF9C0006"/>
      <name val="맑은 고딕"/>
      <family val="2"/>
      <charset val="129"/>
    </font>
    <font>
      <b/>
      <sz val="14"/>
      <color theme="1"/>
      <name val="맑은 고딕"/>
      <family val="3"/>
      <charset val="129"/>
    </font>
    <font>
      <b/>
      <sz val="12"/>
      <color rgb="FF0070C0"/>
      <name val="맑은 고딕"/>
      <family val="3"/>
      <charset val="129"/>
      <scheme val="minor"/>
    </font>
    <font>
      <b/>
      <sz val="16"/>
      <color rgb="FF0070C0"/>
      <name val="맑은 고딕"/>
      <family val="3"/>
      <charset val="129"/>
      <scheme val="minor"/>
    </font>
    <font>
      <b/>
      <sz val="16"/>
      <color theme="0" tint="-0.34998626667073579"/>
      <name val="맑은 고딕"/>
      <family val="3"/>
      <charset val="129"/>
      <scheme val="minor"/>
    </font>
    <font>
      <b/>
      <sz val="22"/>
      <color rgb="FF0070C0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  <font>
      <b/>
      <sz val="20"/>
      <name val="맑은 고딕"/>
      <family val="3"/>
      <charset val="129"/>
      <scheme val="minor"/>
    </font>
    <font>
      <sz val="16"/>
      <name val="HY신명조"/>
      <family val="1"/>
      <charset val="129"/>
    </font>
    <font>
      <sz val="11"/>
      <color theme="2" tint="-0.499984740745262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2"/>
      <color rgb="FFFF0000"/>
      <name val="맑은 고딕"/>
      <family val="3"/>
      <charset val="129"/>
    </font>
    <font>
      <b/>
      <sz val="12"/>
      <color rgb="FF009A46"/>
      <name val="맑은 고딕"/>
      <family val="3"/>
      <charset val="129"/>
    </font>
    <font>
      <b/>
      <sz val="12"/>
      <color rgb="FFC00000"/>
      <name val="맑은 고딕"/>
      <family val="3"/>
      <charset val="129"/>
    </font>
    <font>
      <b/>
      <sz val="12"/>
      <color rgb="FFC00000"/>
      <name val="맑은 고딕"/>
      <family val="3"/>
      <charset val="129"/>
      <scheme val="minor"/>
    </font>
    <font>
      <sz val="10"/>
      <color theme="0" tint="-0.499984740745262"/>
      <name val="맑은 고딕"/>
      <family val="3"/>
      <charset val="129"/>
      <scheme val="minor"/>
    </font>
    <font>
      <sz val="11"/>
      <name val="맑은 고딕"/>
      <family val="3"/>
      <charset val="129"/>
    </font>
    <font>
      <sz val="11"/>
      <color theme="0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9"/>
      <name val="맑은 고딕"/>
      <family val="3"/>
      <charset val="129"/>
    </font>
    <font>
      <sz val="9"/>
      <color rgb="FF000000"/>
      <name val="맑은 고딕"/>
      <family val="3"/>
      <charset val="129"/>
    </font>
    <font>
      <sz val="10"/>
      <color rgb="FF000000"/>
      <name val="맑은 고딕"/>
      <family val="3"/>
      <charset val="129"/>
    </font>
    <font>
      <b/>
      <sz val="10"/>
      <color rgb="FF00418E"/>
      <name val="맑은 고딕"/>
      <family val="3"/>
      <charset val="129"/>
      <scheme val="minor"/>
    </font>
    <font>
      <b/>
      <sz val="10"/>
      <color rgb="FFC1157B"/>
      <name val="맑은 고딕"/>
      <family val="3"/>
      <charset val="129"/>
      <scheme val="minor"/>
    </font>
    <font>
      <b/>
      <sz val="18"/>
      <color rgb="FFC00000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22"/>
      <name val="맑은 고딕"/>
      <family val="3"/>
      <charset val="129"/>
      <scheme val="minor"/>
    </font>
    <font>
      <sz val="10"/>
      <color theme="2" tint="-0.249977111117893"/>
      <name val="맑은 고딕"/>
      <family val="3"/>
      <charset val="129"/>
      <scheme val="minor"/>
    </font>
    <font>
      <b/>
      <sz val="28"/>
      <color theme="2" tint="-0.249977111117893"/>
      <name val="맑은 고딕"/>
      <family val="3"/>
      <charset val="129"/>
      <scheme val="minor"/>
    </font>
    <font>
      <sz val="10"/>
      <color rgb="FFAEAAAA"/>
      <name val="맑은 고딕"/>
      <family val="3"/>
      <charset val="129"/>
    </font>
    <font>
      <b/>
      <sz val="11"/>
      <color rgb="FFFFFFFF"/>
      <name val="맑은 고딕"/>
      <family val="3"/>
      <charset val="129"/>
    </font>
    <font>
      <b/>
      <sz val="16"/>
      <color rgb="FFC00000"/>
      <name val="맑은 고딕"/>
      <family val="3"/>
      <charset val="129"/>
      <scheme val="minor"/>
    </font>
    <font>
      <sz val="8"/>
      <color rgb="FF000000"/>
      <name val="맑은 고딕"/>
      <family val="3"/>
      <charset val="129"/>
    </font>
    <font>
      <b/>
      <sz val="12"/>
      <color rgb="FF747474"/>
      <name val="맑은 고딕"/>
      <family val="3"/>
      <charset val="129"/>
    </font>
    <font>
      <sz val="12"/>
      <color rgb="FF000000"/>
      <name val="맑은 고딕"/>
      <family val="3"/>
      <charset val="129"/>
    </font>
    <font>
      <b/>
      <sz val="12"/>
      <color rgb="FF000000"/>
      <name val="맑은 고딕"/>
      <family val="3"/>
      <charset val="129"/>
    </font>
    <font>
      <b/>
      <sz val="12"/>
      <color rgb="FFFFFFFF"/>
      <name val="맑은 고딕"/>
      <family val="3"/>
      <charset val="129"/>
    </font>
    <font>
      <b/>
      <sz val="11"/>
      <color rgb="FF747474"/>
      <name val="맑은 고딕"/>
      <family val="3"/>
      <charset val="129"/>
    </font>
    <font>
      <b/>
      <sz val="11"/>
      <color rgb="FF000000"/>
      <name val="맑은 고딕"/>
      <family val="3"/>
      <charset val="129"/>
    </font>
    <font>
      <sz val="11"/>
      <name val="맑은 고딕"/>
      <family val="3"/>
      <charset val="129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418E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D256"/>
        <bgColor indexed="64"/>
      </patternFill>
    </fill>
    <fill>
      <patternFill patternType="solid">
        <fgColor rgb="FF266FB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7CE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BCF0E"/>
        <bgColor indexed="64"/>
      </patternFill>
    </fill>
    <fill>
      <patternFill patternType="solid">
        <fgColor rgb="FFFBCF0E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E8E8E8"/>
        <bgColor rgb="FF000000"/>
      </patternFill>
    </fill>
    <fill>
      <patternFill patternType="solid">
        <fgColor rgb="FFDAF2D0"/>
        <bgColor rgb="FF000000"/>
      </patternFill>
    </fill>
  </fills>
  <borders count="51">
    <border>
      <left/>
      <right/>
      <top/>
      <bottom/>
      <diagonal/>
    </border>
    <border>
      <left/>
      <right/>
      <top style="double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double">
        <color auto="1"/>
      </bottom>
      <diagonal/>
    </border>
    <border>
      <left/>
      <right style="medium">
        <color auto="1"/>
      </right>
      <top/>
      <bottom/>
      <diagonal/>
    </border>
    <border>
      <left/>
      <right/>
      <top/>
      <bottom style="thin">
        <color rgb="FFFFC000"/>
      </bottom>
      <diagonal/>
    </border>
    <border>
      <left/>
      <right/>
      <top/>
      <bottom style="dotted">
        <color auto="1"/>
      </bottom>
      <diagonal/>
    </border>
    <border>
      <left style="dotted">
        <color auto="1"/>
      </left>
      <right/>
      <top style="double">
        <color auto="1"/>
      </top>
      <bottom style="hair">
        <color auto="1"/>
      </bottom>
      <diagonal/>
    </border>
    <border>
      <left style="dotted">
        <color auto="1"/>
      </left>
      <right/>
      <top style="hair">
        <color auto="1"/>
      </top>
      <bottom style="hair">
        <color auto="1"/>
      </bottom>
      <diagonal/>
    </border>
    <border>
      <left style="dotted">
        <color auto="1"/>
      </left>
      <right/>
      <top style="hair">
        <color auto="1"/>
      </top>
      <bottom style="double">
        <color auto="1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thin">
        <color theme="2" tint="-9.9917600024414813E-2"/>
      </left>
      <right style="hair">
        <color theme="2" tint="-9.9887081514938816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887081514938816E-2"/>
      </left>
      <right style="thin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thin">
        <color theme="2" tint="-9.9948118533890809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/>
      <bottom style="hair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/>
      <bottom style="hair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double">
        <color theme="2" tint="-9.9887081514938816E-2"/>
      </top>
      <bottom style="dotted">
        <color theme="2" tint="-9.9887081514938816E-2"/>
      </bottom>
      <diagonal/>
    </border>
    <border>
      <left style="hair">
        <color theme="2" tint="-9.9917600024414813E-2"/>
      </left>
      <right style="hair">
        <color theme="2" tint="-9.9887081514938816E-2"/>
      </right>
      <top style="double">
        <color theme="2" tint="-9.9887081514938816E-2"/>
      </top>
      <bottom style="dotted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double">
        <color theme="2" tint="-9.9887081514938816E-2"/>
      </top>
      <bottom style="dotted">
        <color theme="2" tint="-9.9887081514938816E-2"/>
      </bottom>
      <diagonal/>
    </border>
    <border>
      <left style="thin">
        <color rgb="FFD0D0D0"/>
      </left>
      <right style="hair">
        <color rgb="FFD0D0D0"/>
      </right>
      <top/>
      <bottom style="hair">
        <color rgb="FFD0D0D0"/>
      </bottom>
      <diagonal/>
    </border>
    <border>
      <left style="hair">
        <color rgb="FFD0D0D0"/>
      </left>
      <right style="hair">
        <color rgb="FFD0D0D0"/>
      </right>
      <top/>
      <bottom style="hair">
        <color rgb="FFD0D0D0"/>
      </bottom>
      <diagonal/>
    </border>
    <border>
      <left style="hair">
        <color rgb="FFD0D0D0"/>
      </left>
      <right style="thin">
        <color rgb="FFD0D0D0"/>
      </right>
      <top/>
      <bottom style="hair">
        <color rgb="FFD0D0D0"/>
      </bottom>
      <diagonal/>
    </border>
    <border>
      <left style="thin">
        <color rgb="FFD0D0D0"/>
      </left>
      <right style="hair">
        <color rgb="FFD0D0D0"/>
      </right>
      <top style="hair">
        <color rgb="FFD0D0D0"/>
      </top>
      <bottom style="hair">
        <color rgb="FFD0D0D0"/>
      </bottom>
      <diagonal/>
    </border>
    <border>
      <left style="hair">
        <color rgb="FFD0D0D0"/>
      </left>
      <right style="thin">
        <color rgb="FFD0D0D0"/>
      </right>
      <top style="hair">
        <color rgb="FFD0D0D0"/>
      </top>
      <bottom style="hair">
        <color rgb="FFD0D0D0"/>
      </bottom>
      <diagonal/>
    </border>
    <border>
      <left style="hair">
        <color rgb="FFD0D0D0"/>
      </left>
      <right style="hair">
        <color rgb="FFD0D0D0"/>
      </right>
      <top style="hair">
        <color rgb="FFD0D0D0"/>
      </top>
      <bottom style="hair">
        <color rgb="FFD0D0D0"/>
      </bottom>
      <diagonal/>
    </border>
    <border>
      <left style="thin">
        <color rgb="FFD0D0D0"/>
      </left>
      <right style="hair">
        <color rgb="FFD0D0D0"/>
      </right>
      <top style="hair">
        <color rgb="FFD0D0D0"/>
      </top>
      <bottom style="thin">
        <color rgb="FFD0D0D0"/>
      </bottom>
      <diagonal/>
    </border>
    <border>
      <left style="hair">
        <color rgb="FFD0D0D0"/>
      </left>
      <right style="hair">
        <color rgb="FFD0D0D0"/>
      </right>
      <top style="hair">
        <color rgb="FFD0D0D0"/>
      </top>
      <bottom style="thin">
        <color rgb="FFD0D0D0"/>
      </bottom>
      <diagonal/>
    </border>
    <border>
      <left style="hair">
        <color rgb="FFD0D0D0"/>
      </left>
      <right style="thin">
        <color rgb="FFD0D0D0"/>
      </right>
      <top style="hair">
        <color rgb="FFD0D0D0"/>
      </top>
      <bottom style="thin">
        <color rgb="FFD0D0D0"/>
      </bottom>
      <diagonal/>
    </border>
  </borders>
  <cellStyleXfs count="571">
    <xf numFmtId="0" fontId="0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/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186" fontId="12" fillId="0" borderId="0">
      <alignment vertical="center"/>
    </xf>
    <xf numFmtId="9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44" fillId="11" borderId="0" applyNumberFormat="0" applyBorder="0" applyAlignment="0" applyProtection="0">
      <alignment vertical="center"/>
    </xf>
  </cellStyleXfs>
  <cellXfs count="298">
    <xf numFmtId="0" fontId="0" fillId="0" borderId="0" xfId="0">
      <alignment vertical="center"/>
    </xf>
    <xf numFmtId="41" fontId="0" fillId="0" borderId="0" xfId="1" applyFont="1">
      <alignment vertical="center"/>
    </xf>
    <xf numFmtId="0" fontId="8" fillId="0" borderId="0" xfId="0" applyFont="1">
      <alignment vertical="center"/>
    </xf>
    <xf numFmtId="0" fontId="7" fillId="0" borderId="0" xfId="0" applyFont="1">
      <alignment vertical="center"/>
    </xf>
    <xf numFmtId="0" fontId="10" fillId="0" borderId="0" xfId="0" applyFont="1">
      <alignment vertical="center"/>
    </xf>
    <xf numFmtId="49" fontId="0" fillId="0" borderId="0" xfId="0" applyNumberFormat="1">
      <alignment vertical="center"/>
    </xf>
    <xf numFmtId="0" fontId="11" fillId="0" borderId="0" xfId="0" applyFont="1">
      <alignment vertical="center"/>
    </xf>
    <xf numFmtId="0" fontId="16" fillId="0" borderId="0" xfId="0" applyFont="1">
      <alignment vertical="center"/>
    </xf>
    <xf numFmtId="0" fontId="15" fillId="0" borderId="0" xfId="0" applyFont="1">
      <alignment vertical="center"/>
    </xf>
    <xf numFmtId="0" fontId="0" fillId="4" borderId="0" xfId="0" applyFill="1">
      <alignment vertical="center"/>
    </xf>
    <xf numFmtId="0" fontId="19" fillId="0" borderId="0" xfId="0" applyFont="1">
      <alignment vertical="center"/>
    </xf>
    <xf numFmtId="0" fontId="20" fillId="0" borderId="0" xfId="0" applyFont="1">
      <alignment vertical="center"/>
    </xf>
    <xf numFmtId="0" fontId="21" fillId="0" borderId="0" xfId="0" applyFont="1">
      <alignment vertical="center"/>
    </xf>
    <xf numFmtId="0" fontId="23" fillId="0" borderId="0" xfId="0" applyFont="1">
      <alignment vertical="center"/>
    </xf>
    <xf numFmtId="0" fontId="23" fillId="5" borderId="0" xfId="0" applyFont="1" applyFill="1">
      <alignment vertical="center"/>
    </xf>
    <xf numFmtId="49" fontId="23" fillId="5" borderId="0" xfId="0" applyNumberFormat="1" applyFont="1" applyFill="1">
      <alignment vertical="center"/>
    </xf>
    <xf numFmtId="41" fontId="23" fillId="5" borderId="0" xfId="1" applyFont="1" applyFill="1">
      <alignment vertical="center"/>
    </xf>
    <xf numFmtId="0" fontId="25" fillId="0" borderId="0" xfId="0" applyFont="1">
      <alignment vertical="center"/>
    </xf>
    <xf numFmtId="0" fontId="26" fillId="0" borderId="0" xfId="0" applyFont="1" applyAlignment="1">
      <alignment horizontal="right" vertical="center"/>
    </xf>
    <xf numFmtId="0" fontId="26" fillId="0" borderId="0" xfId="0" applyFont="1">
      <alignment vertical="center"/>
    </xf>
    <xf numFmtId="0" fontId="10" fillId="7" borderId="0" xfId="0" applyFont="1" applyFill="1">
      <alignment vertical="center"/>
    </xf>
    <xf numFmtId="0" fontId="10" fillId="8" borderId="0" xfId="0" applyFont="1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27" fillId="0" borderId="0" xfId="0" applyFont="1">
      <alignment vertical="center"/>
    </xf>
    <xf numFmtId="186" fontId="28" fillId="3" borderId="1" xfId="562" applyFont="1" applyFill="1" applyBorder="1">
      <alignment vertical="center"/>
    </xf>
    <xf numFmtId="186" fontId="14" fillId="3" borderId="2" xfId="562" applyFont="1" applyFill="1" applyBorder="1">
      <alignment vertical="center"/>
    </xf>
    <xf numFmtId="186" fontId="14" fillId="3" borderId="3" xfId="562" applyFont="1" applyFill="1" applyBorder="1">
      <alignment vertical="center"/>
    </xf>
    <xf numFmtId="177" fontId="5" fillId="0" borderId="0" xfId="1" applyNumberFormat="1" applyFont="1">
      <alignment vertical="center"/>
    </xf>
    <xf numFmtId="0" fontId="0" fillId="0" borderId="4" xfId="0" applyBorder="1">
      <alignment vertical="center"/>
    </xf>
    <xf numFmtId="0" fontId="10" fillId="0" borderId="4" xfId="0" applyFont="1" applyBorder="1">
      <alignment vertical="center"/>
    </xf>
    <xf numFmtId="0" fontId="30" fillId="0" borderId="0" xfId="0" applyFont="1">
      <alignment vertical="center"/>
    </xf>
    <xf numFmtId="0" fontId="7" fillId="8" borderId="0" xfId="0" applyFont="1" applyFill="1">
      <alignment vertical="center"/>
    </xf>
    <xf numFmtId="0" fontId="33" fillId="8" borderId="0" xfId="0" applyFont="1" applyFill="1">
      <alignment vertical="center"/>
    </xf>
    <xf numFmtId="0" fontId="34" fillId="0" borderId="0" xfId="0" applyFont="1">
      <alignment vertical="center"/>
    </xf>
    <xf numFmtId="0" fontId="35" fillId="0" borderId="0" xfId="0" applyFont="1">
      <alignment vertical="center"/>
    </xf>
    <xf numFmtId="0" fontId="33" fillId="0" borderId="0" xfId="0" applyFont="1">
      <alignment vertical="center"/>
    </xf>
    <xf numFmtId="0" fontId="37" fillId="0" borderId="0" xfId="0" applyFont="1">
      <alignment vertical="center"/>
    </xf>
    <xf numFmtId="0" fontId="10" fillId="0" borderId="0" xfId="0" applyFont="1" applyAlignment="1">
      <alignment horizontal="center" vertical="center"/>
    </xf>
    <xf numFmtId="0" fontId="29" fillId="0" borderId="0" xfId="0" applyFont="1">
      <alignment vertical="center"/>
    </xf>
    <xf numFmtId="0" fontId="39" fillId="0" borderId="0" xfId="0" applyFont="1">
      <alignment vertical="center"/>
    </xf>
    <xf numFmtId="0" fontId="13" fillId="6" borderId="0" xfId="0" applyFont="1" applyFill="1" applyAlignment="1">
      <alignment horizontal="center" vertical="center"/>
    </xf>
    <xf numFmtId="186" fontId="28" fillId="3" borderId="1" xfId="562" applyFont="1" applyFill="1" applyBorder="1" applyAlignment="1">
      <alignment horizontal="center" vertical="center"/>
    </xf>
    <xf numFmtId="186" fontId="7" fillId="3" borderId="2" xfId="562" applyFont="1" applyFill="1" applyBorder="1" applyAlignment="1">
      <alignment horizontal="center" vertical="center"/>
    </xf>
    <xf numFmtId="186" fontId="7" fillId="3" borderId="3" xfId="562" applyFont="1" applyFill="1" applyBorder="1" applyAlignment="1">
      <alignment horizontal="center" vertical="center"/>
    </xf>
    <xf numFmtId="186" fontId="14" fillId="3" borderId="2" xfId="562" applyFont="1" applyFill="1" applyBorder="1" applyAlignment="1">
      <alignment horizontal="left" vertical="center"/>
    </xf>
    <xf numFmtId="186" fontId="14" fillId="3" borderId="3" xfId="562" applyFont="1" applyFill="1" applyBorder="1" applyAlignment="1">
      <alignment horizontal="left" vertical="center"/>
    </xf>
    <xf numFmtId="0" fontId="22" fillId="0" borderId="0" xfId="0" applyFont="1" applyAlignment="1">
      <alignment horizontal="center" vertical="center"/>
    </xf>
    <xf numFmtId="178" fontId="22" fillId="0" borderId="0" xfId="2" applyNumberFormat="1" applyFont="1" applyFill="1" applyBorder="1" applyAlignment="1">
      <alignment horizontal="center" vertical="center" wrapText="1"/>
    </xf>
    <xf numFmtId="185" fontId="18" fillId="0" borderId="0" xfId="0" applyNumberFormat="1" applyFont="1" applyAlignment="1">
      <alignment horizontal="center" vertical="center"/>
    </xf>
    <xf numFmtId="0" fontId="10" fillId="12" borderId="0" xfId="0" applyFont="1" applyFill="1">
      <alignment vertical="center"/>
    </xf>
    <xf numFmtId="0" fontId="17" fillId="12" borderId="0" xfId="0" applyFont="1" applyFill="1">
      <alignment vertical="center"/>
    </xf>
    <xf numFmtId="0" fontId="10" fillId="6" borderId="0" xfId="0" applyFont="1" applyFill="1">
      <alignment vertical="center"/>
    </xf>
    <xf numFmtId="0" fontId="22" fillId="6" borderId="0" xfId="0" applyFont="1" applyFill="1" applyAlignment="1">
      <alignment horizontal="center" vertical="center"/>
    </xf>
    <xf numFmtId="178" fontId="22" fillId="6" borderId="0" xfId="2" applyNumberFormat="1" applyFont="1" applyFill="1" applyBorder="1" applyAlignment="1">
      <alignment horizontal="center" vertical="center" wrapText="1"/>
    </xf>
    <xf numFmtId="0" fontId="10" fillId="0" borderId="5" xfId="0" applyFont="1" applyBorder="1" applyAlignment="1">
      <alignment horizontal="center" vertical="center" wrapText="1"/>
    </xf>
    <xf numFmtId="0" fontId="47" fillId="0" borderId="0" xfId="0" applyFont="1">
      <alignment vertical="center"/>
    </xf>
    <xf numFmtId="0" fontId="48" fillId="0" borderId="0" xfId="0" applyFont="1">
      <alignment vertical="center"/>
    </xf>
    <xf numFmtId="0" fontId="49" fillId="0" borderId="0" xfId="0" applyFont="1">
      <alignment vertical="center"/>
    </xf>
    <xf numFmtId="0" fontId="17" fillId="0" borderId="0" xfId="0" applyFont="1">
      <alignment vertical="center"/>
    </xf>
    <xf numFmtId="0" fontId="10" fillId="0" borderId="0" xfId="0" applyFont="1" applyAlignment="1">
      <alignment horizontal="left" vertical="center"/>
    </xf>
    <xf numFmtId="0" fontId="50" fillId="0" borderId="0" xfId="0" applyFont="1" applyAlignment="1">
      <alignment horizontal="left" vertical="center" indent="1"/>
    </xf>
    <xf numFmtId="185" fontId="51" fillId="0" borderId="0" xfId="0" applyNumberFormat="1" applyFont="1" applyAlignment="1">
      <alignment horizontal="left" vertical="center" indent="1"/>
    </xf>
    <xf numFmtId="185" fontId="51" fillId="0" borderId="0" xfId="0" applyNumberFormat="1" applyFont="1" applyAlignment="1">
      <alignment horizontal="center" vertical="center"/>
    </xf>
    <xf numFmtId="0" fontId="53" fillId="0" borderId="0" xfId="0" applyFont="1" applyAlignment="1">
      <alignment horizontal="right"/>
    </xf>
    <xf numFmtId="189" fontId="10" fillId="0" borderId="0" xfId="0" applyNumberFormat="1" applyFont="1" applyAlignment="1">
      <alignment horizontal="center" vertical="center"/>
    </xf>
    <xf numFmtId="9" fontId="54" fillId="6" borderId="0" xfId="2" applyFont="1" applyFill="1" applyAlignment="1">
      <alignment horizontal="center" vertical="center"/>
    </xf>
    <xf numFmtId="187" fontId="13" fillId="6" borderId="0" xfId="0" applyNumberFormat="1" applyFont="1" applyFill="1" applyAlignment="1">
      <alignment horizontal="center" vertical="center"/>
    </xf>
    <xf numFmtId="189" fontId="11" fillId="0" borderId="0" xfId="0" applyNumberFormat="1" applyFont="1" applyAlignment="1">
      <alignment horizontal="left" vertical="center"/>
    </xf>
    <xf numFmtId="10" fontId="11" fillId="0" borderId="0" xfId="2" applyNumberFormat="1" applyFont="1">
      <alignment vertical="center"/>
    </xf>
    <xf numFmtId="179" fontId="11" fillId="0" borderId="0" xfId="1" applyNumberFormat="1" applyFont="1">
      <alignment vertical="center"/>
    </xf>
    <xf numFmtId="181" fontId="11" fillId="0" borderId="0" xfId="1" applyNumberFormat="1" applyFont="1">
      <alignment vertical="center"/>
    </xf>
    <xf numFmtId="177" fontId="46" fillId="0" borderId="0" xfId="1" applyNumberFormat="1" applyFont="1">
      <alignment vertical="center"/>
    </xf>
    <xf numFmtId="187" fontId="16" fillId="0" borderId="0" xfId="0" applyNumberFormat="1" applyFont="1" applyAlignment="1">
      <alignment horizontal="center" vertical="center"/>
    </xf>
    <xf numFmtId="187" fontId="17" fillId="6" borderId="0" xfId="0" applyNumberFormat="1" applyFont="1" applyFill="1" applyAlignment="1">
      <alignment horizontal="center" vertical="center"/>
    </xf>
    <xf numFmtId="0" fontId="11" fillId="6" borderId="0" xfId="0" applyFont="1" applyFill="1">
      <alignment vertical="center"/>
    </xf>
    <xf numFmtId="189" fontId="11" fillId="6" borderId="0" xfId="0" applyNumberFormat="1" applyFont="1" applyFill="1" applyAlignment="1">
      <alignment horizontal="left" vertical="center"/>
    </xf>
    <xf numFmtId="10" fontId="11" fillId="6" borderId="0" xfId="2" applyNumberFormat="1" applyFont="1" applyFill="1">
      <alignment vertical="center"/>
    </xf>
    <xf numFmtId="179" fontId="11" fillId="6" borderId="0" xfId="1" applyNumberFormat="1" applyFont="1" applyFill="1">
      <alignment vertical="center"/>
    </xf>
    <xf numFmtId="181" fontId="11" fillId="6" borderId="0" xfId="1" applyNumberFormat="1" applyFont="1" applyFill="1">
      <alignment vertical="center"/>
    </xf>
    <xf numFmtId="177" fontId="46" fillId="6" borderId="0" xfId="1" applyNumberFormat="1" applyFont="1" applyFill="1">
      <alignment vertical="center"/>
    </xf>
    <xf numFmtId="177" fontId="16" fillId="6" borderId="0" xfId="0" applyNumberFormat="1" applyFont="1" applyFill="1" applyAlignment="1">
      <alignment horizontal="center" vertical="center"/>
    </xf>
    <xf numFmtId="187" fontId="16" fillId="6" borderId="0" xfId="0" applyNumberFormat="1" applyFont="1" applyFill="1" applyAlignment="1">
      <alignment horizontal="center" vertical="center"/>
    </xf>
    <xf numFmtId="0" fontId="10" fillId="6" borderId="6" xfId="0" applyFont="1" applyFill="1" applyBorder="1">
      <alignment vertical="center"/>
    </xf>
    <xf numFmtId="0" fontId="10" fillId="6" borderId="6" xfId="0" applyFont="1" applyFill="1" applyBorder="1" applyAlignment="1">
      <alignment horizontal="center" vertical="center"/>
    </xf>
    <xf numFmtId="178" fontId="54" fillId="6" borderId="0" xfId="2" applyNumberFormat="1" applyFont="1" applyFill="1" applyAlignment="1">
      <alignment horizontal="center" vertical="center"/>
    </xf>
    <xf numFmtId="41" fontId="10" fillId="0" borderId="0" xfId="0" applyNumberFormat="1" applyFont="1" applyAlignment="1">
      <alignment horizontal="center" vertical="center"/>
    </xf>
    <xf numFmtId="10" fontId="11" fillId="0" borderId="0" xfId="2" applyNumberFormat="1" applyFont="1" applyBorder="1" applyAlignment="1">
      <alignment horizontal="center" vertical="center"/>
    </xf>
    <xf numFmtId="179" fontId="11" fillId="0" borderId="0" xfId="1" applyNumberFormat="1" applyFont="1" applyBorder="1" applyAlignment="1">
      <alignment horizontal="center" vertical="center"/>
    </xf>
    <xf numFmtId="181" fontId="11" fillId="0" borderId="0" xfId="1" applyNumberFormat="1" applyFont="1" applyBorder="1" applyAlignment="1">
      <alignment horizontal="center" vertical="center"/>
    </xf>
    <xf numFmtId="2" fontId="46" fillId="0" borderId="0" xfId="1" applyNumberFormat="1" applyFont="1" applyBorder="1" applyAlignment="1">
      <alignment horizontal="center" vertical="center"/>
    </xf>
    <xf numFmtId="186" fontId="7" fillId="3" borderId="8" xfId="562" applyFont="1" applyFill="1" applyBorder="1" applyAlignment="1">
      <alignment horizontal="center" vertical="center"/>
    </xf>
    <xf numFmtId="186" fontId="7" fillId="3" borderId="9" xfId="562" applyFont="1" applyFill="1" applyBorder="1" applyAlignment="1">
      <alignment horizontal="center" vertical="center"/>
    </xf>
    <xf numFmtId="0" fontId="50" fillId="13" borderId="0" xfId="0" applyFont="1" applyFill="1" applyAlignment="1">
      <alignment horizontal="left" vertical="center" indent="1"/>
    </xf>
    <xf numFmtId="185" fontId="36" fillId="0" borderId="0" xfId="0" applyNumberFormat="1" applyFont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52" fillId="0" borderId="10" xfId="0" applyFont="1" applyBorder="1" applyAlignment="1">
      <alignment horizontal="center" vertical="center"/>
    </xf>
    <xf numFmtId="0" fontId="59" fillId="0" borderId="10" xfId="0" applyFont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4" xfId="0" applyBorder="1" applyAlignment="1">
      <alignment vertical="center" wrapText="1"/>
    </xf>
    <xf numFmtId="9" fontId="19" fillId="0" borderId="0" xfId="2" applyFont="1" applyAlignment="1">
      <alignment horizontal="center" vertical="center"/>
    </xf>
    <xf numFmtId="9" fontId="7" fillId="8" borderId="0" xfId="2" applyFont="1" applyFill="1" applyAlignment="1">
      <alignment horizontal="center" vertical="center"/>
    </xf>
    <xf numFmtId="9" fontId="7" fillId="0" borderId="0" xfId="2" applyFont="1" applyAlignment="1">
      <alignment horizontal="center" vertical="center"/>
    </xf>
    <xf numFmtId="0" fontId="61" fillId="8" borderId="0" xfId="0" applyFont="1" applyFill="1">
      <alignment vertical="center"/>
    </xf>
    <xf numFmtId="0" fontId="62" fillId="0" borderId="0" xfId="0" applyFont="1">
      <alignment vertical="center"/>
    </xf>
    <xf numFmtId="0" fontId="61" fillId="0" borderId="0" xfId="0" applyFont="1">
      <alignment vertical="center"/>
    </xf>
    <xf numFmtId="9" fontId="0" fillId="0" borderId="0" xfId="2" applyFont="1" applyFill="1" applyAlignment="1">
      <alignment horizontal="center" vertical="center"/>
    </xf>
    <xf numFmtId="9" fontId="19" fillId="0" borderId="0" xfId="2" applyFont="1" applyFill="1" applyAlignment="1">
      <alignment horizontal="center" vertical="center"/>
    </xf>
    <xf numFmtId="0" fontId="54" fillId="8" borderId="0" xfId="0" applyFont="1" applyFill="1">
      <alignment vertical="center"/>
    </xf>
    <xf numFmtId="180" fontId="60" fillId="6" borderId="0" xfId="0" applyNumberFormat="1" applyFont="1" applyFill="1" applyAlignment="1">
      <alignment horizontal="center" vertical="center"/>
    </xf>
    <xf numFmtId="183" fontId="32" fillId="6" borderId="0" xfId="0" applyNumberFormat="1" applyFont="1" applyFill="1" applyAlignment="1">
      <alignment horizontal="center" vertical="center"/>
    </xf>
    <xf numFmtId="9" fontId="31" fillId="6" borderId="0" xfId="2" applyFont="1" applyFill="1" applyBorder="1" applyAlignment="1">
      <alignment horizontal="center" vertical="center"/>
    </xf>
    <xf numFmtId="9" fontId="6" fillId="6" borderId="0" xfId="2" applyFont="1" applyFill="1" applyBorder="1" applyAlignment="1">
      <alignment horizontal="center" vertical="center"/>
    </xf>
    <xf numFmtId="190" fontId="6" fillId="6" borderId="0" xfId="0" applyNumberFormat="1" applyFont="1" applyFill="1" applyAlignment="1">
      <alignment horizontal="center" vertical="center"/>
    </xf>
    <xf numFmtId="185" fontId="38" fillId="6" borderId="0" xfId="1" applyNumberFormat="1" applyFont="1" applyFill="1" applyBorder="1" applyAlignment="1">
      <alignment horizontal="center" vertical="center"/>
    </xf>
    <xf numFmtId="0" fontId="6" fillId="6" borderId="0" xfId="0" applyFont="1" applyFill="1" applyAlignment="1">
      <alignment horizontal="center" vertical="center"/>
    </xf>
    <xf numFmtId="185" fontId="6" fillId="6" borderId="0" xfId="0" applyNumberFormat="1" applyFont="1" applyFill="1" applyAlignment="1">
      <alignment horizontal="center" vertical="center"/>
    </xf>
    <xf numFmtId="41" fontId="6" fillId="6" borderId="0" xfId="1" applyFont="1" applyFill="1" applyBorder="1" applyAlignment="1">
      <alignment horizontal="right" vertical="center"/>
    </xf>
    <xf numFmtId="10" fontId="6" fillId="6" borderId="0" xfId="2" applyNumberFormat="1" applyFont="1" applyFill="1" applyBorder="1" applyAlignment="1">
      <alignment horizontal="right" vertical="center"/>
    </xf>
    <xf numFmtId="179" fontId="6" fillId="6" borderId="0" xfId="0" applyNumberFormat="1" applyFont="1" applyFill="1" applyAlignment="1">
      <alignment horizontal="right" vertical="center"/>
    </xf>
    <xf numFmtId="191" fontId="6" fillId="6" borderId="0" xfId="0" applyNumberFormat="1" applyFont="1" applyFill="1" applyAlignment="1">
      <alignment horizontal="right" vertical="center"/>
    </xf>
    <xf numFmtId="49" fontId="60" fillId="14" borderId="0" xfId="0" applyNumberFormat="1" applyFont="1" applyFill="1" applyAlignment="1">
      <alignment horizontal="center" vertical="center" wrapText="1"/>
    </xf>
    <xf numFmtId="49" fontId="38" fillId="14" borderId="0" xfId="0" applyNumberFormat="1" applyFont="1" applyFill="1" applyAlignment="1">
      <alignment horizontal="center" vertical="center" wrapText="1"/>
    </xf>
    <xf numFmtId="9" fontId="65" fillId="14" borderId="0" xfId="2" applyFont="1" applyFill="1" applyBorder="1" applyAlignment="1">
      <alignment horizontal="center" vertical="center" wrapText="1"/>
    </xf>
    <xf numFmtId="49" fontId="65" fillId="14" borderId="0" xfId="0" applyNumberFormat="1" applyFont="1" applyFill="1" applyAlignment="1">
      <alignment horizontal="center" vertical="center" wrapText="1"/>
    </xf>
    <xf numFmtId="41" fontId="65" fillId="14" borderId="0" xfId="1" applyFont="1" applyFill="1" applyBorder="1" applyAlignment="1">
      <alignment horizontal="center" vertical="center" wrapText="1"/>
    </xf>
    <xf numFmtId="180" fontId="60" fillId="13" borderId="0" xfId="0" applyNumberFormat="1" applyFont="1" applyFill="1" applyAlignment="1">
      <alignment horizontal="center" vertical="center"/>
    </xf>
    <xf numFmtId="183" fontId="32" fillId="13" borderId="0" xfId="0" applyNumberFormat="1" applyFont="1" applyFill="1" applyAlignment="1">
      <alignment horizontal="center" vertical="center"/>
    </xf>
    <xf numFmtId="9" fontId="31" fillId="13" borderId="0" xfId="2" applyFont="1" applyFill="1" applyBorder="1" applyAlignment="1">
      <alignment horizontal="center" vertical="center"/>
    </xf>
    <xf numFmtId="9" fontId="6" fillId="13" borderId="0" xfId="2" applyFont="1" applyFill="1" applyBorder="1" applyAlignment="1">
      <alignment horizontal="center" vertical="center"/>
    </xf>
    <xf numFmtId="190" fontId="6" fillId="13" borderId="0" xfId="0" applyNumberFormat="1" applyFont="1" applyFill="1" applyAlignment="1">
      <alignment horizontal="center" vertical="center"/>
    </xf>
    <xf numFmtId="185" fontId="38" fillId="13" borderId="0" xfId="1" applyNumberFormat="1" applyFont="1" applyFill="1" applyBorder="1" applyAlignment="1">
      <alignment horizontal="center" vertical="center"/>
    </xf>
    <xf numFmtId="0" fontId="6" fillId="13" borderId="0" xfId="0" applyFont="1" applyFill="1" applyAlignment="1">
      <alignment horizontal="center" vertical="center"/>
    </xf>
    <xf numFmtId="185" fontId="6" fillId="13" borderId="0" xfId="0" applyNumberFormat="1" applyFont="1" applyFill="1" applyAlignment="1">
      <alignment horizontal="center" vertical="center"/>
    </xf>
    <xf numFmtId="41" fontId="6" fillId="13" borderId="0" xfId="1" applyFont="1" applyFill="1" applyBorder="1" applyAlignment="1">
      <alignment horizontal="right" vertical="center"/>
    </xf>
    <xf numFmtId="10" fontId="6" fillId="13" borderId="0" xfId="2" applyNumberFormat="1" applyFont="1" applyFill="1" applyBorder="1" applyAlignment="1">
      <alignment horizontal="right" vertical="center"/>
    </xf>
    <xf numFmtId="179" fontId="6" fillId="13" borderId="0" xfId="0" applyNumberFormat="1" applyFont="1" applyFill="1" applyAlignment="1">
      <alignment horizontal="right" vertical="center"/>
    </xf>
    <xf numFmtId="191" fontId="6" fillId="13" borderId="0" xfId="0" applyNumberFormat="1" applyFont="1" applyFill="1" applyAlignment="1">
      <alignment horizontal="right" vertical="center"/>
    </xf>
    <xf numFmtId="49" fontId="64" fillId="14" borderId="0" xfId="0" applyNumberFormat="1" applyFont="1" applyFill="1" applyAlignment="1">
      <alignment horizontal="center" vertical="center" wrapText="1"/>
    </xf>
    <xf numFmtId="176" fontId="63" fillId="14" borderId="0" xfId="1" applyNumberFormat="1" applyFont="1" applyFill="1" applyBorder="1" applyAlignment="1">
      <alignment horizontal="center" vertical="center" wrapText="1"/>
    </xf>
    <xf numFmtId="180" fontId="6" fillId="6" borderId="0" xfId="0" applyNumberFormat="1" applyFont="1" applyFill="1" applyAlignment="1">
      <alignment horizontal="center" vertical="center"/>
    </xf>
    <xf numFmtId="180" fontId="4" fillId="6" borderId="0" xfId="0" applyNumberFormat="1" applyFont="1" applyFill="1" applyAlignment="1">
      <alignment horizontal="center" vertical="center"/>
    </xf>
    <xf numFmtId="180" fontId="24" fillId="6" borderId="0" xfId="0" applyNumberFormat="1" applyFont="1" applyFill="1" applyAlignment="1">
      <alignment horizontal="center" vertical="center"/>
    </xf>
    <xf numFmtId="180" fontId="6" fillId="13" borderId="0" xfId="0" applyNumberFormat="1" applyFont="1" applyFill="1" applyAlignment="1">
      <alignment horizontal="center" vertical="center"/>
    </xf>
    <xf numFmtId="180" fontId="4" fillId="13" borderId="0" xfId="0" applyNumberFormat="1" applyFont="1" applyFill="1" applyAlignment="1">
      <alignment horizontal="center" vertical="center"/>
    </xf>
    <xf numFmtId="180" fontId="24" fillId="13" borderId="0" xfId="0" applyNumberFormat="1" applyFont="1" applyFill="1" applyAlignment="1">
      <alignment horizontal="center" vertical="center"/>
    </xf>
    <xf numFmtId="0" fontId="66" fillId="0" borderId="0" xfId="0" applyFont="1">
      <alignment vertical="center"/>
    </xf>
    <xf numFmtId="0" fontId="67" fillId="0" borderId="0" xfId="0" applyFont="1">
      <alignment vertical="center"/>
    </xf>
    <xf numFmtId="0" fontId="67" fillId="0" borderId="0" xfId="0" applyFont="1" applyAlignment="1">
      <alignment horizontal="right" vertical="center"/>
    </xf>
    <xf numFmtId="41" fontId="38" fillId="14" borderId="0" xfId="1" applyFont="1" applyFill="1" applyBorder="1" applyAlignment="1">
      <alignment horizontal="center" vertical="center" wrapText="1"/>
    </xf>
    <xf numFmtId="0" fontId="24" fillId="14" borderId="0" xfId="0" applyFont="1" applyFill="1" applyAlignment="1">
      <alignment horizontal="center" vertical="center" wrapText="1"/>
    </xf>
    <xf numFmtId="9" fontId="38" fillId="13" borderId="0" xfId="2" applyFont="1" applyFill="1" applyBorder="1" applyAlignment="1">
      <alignment horizontal="center" vertical="center"/>
    </xf>
    <xf numFmtId="177" fontId="38" fillId="13" borderId="0" xfId="1" applyNumberFormat="1" applyFont="1" applyFill="1" applyBorder="1" applyAlignment="1">
      <alignment horizontal="right" vertical="center"/>
    </xf>
    <xf numFmtId="176" fontId="38" fillId="13" borderId="0" xfId="1" applyNumberFormat="1" applyFont="1" applyFill="1" applyBorder="1" applyAlignment="1">
      <alignment horizontal="center" vertical="center"/>
    </xf>
    <xf numFmtId="41" fontId="65" fillId="13" borderId="0" xfId="1" applyFont="1" applyFill="1" applyBorder="1" applyAlignment="1">
      <alignment horizontal="right" vertical="center"/>
    </xf>
    <xf numFmtId="10" fontId="65" fillId="13" borderId="0" xfId="2" applyNumberFormat="1" applyFont="1" applyFill="1" applyBorder="1" applyAlignment="1">
      <alignment horizontal="right" vertical="center"/>
    </xf>
    <xf numFmtId="179" fontId="65" fillId="13" borderId="0" xfId="0" applyNumberFormat="1" applyFont="1" applyFill="1" applyAlignment="1">
      <alignment horizontal="right" vertical="center"/>
    </xf>
    <xf numFmtId="181" fontId="65" fillId="13" borderId="0" xfId="0" applyNumberFormat="1" applyFont="1" applyFill="1" applyAlignment="1">
      <alignment horizontal="right" vertical="center"/>
    </xf>
    <xf numFmtId="182" fontId="65" fillId="13" borderId="0" xfId="0" applyNumberFormat="1" applyFont="1" applyFill="1" applyAlignment="1">
      <alignment horizontal="right" vertical="center"/>
    </xf>
    <xf numFmtId="0" fontId="65" fillId="13" borderId="0" xfId="0" applyFont="1" applyFill="1" applyAlignment="1">
      <alignment horizontal="right" vertical="center"/>
    </xf>
    <xf numFmtId="177" fontId="65" fillId="13" borderId="0" xfId="1" applyNumberFormat="1" applyFont="1" applyFill="1" applyBorder="1" applyAlignment="1">
      <alignment horizontal="right" vertical="center"/>
    </xf>
    <xf numFmtId="9" fontId="38" fillId="6" borderId="0" xfId="2" applyFont="1" applyFill="1" applyBorder="1" applyAlignment="1">
      <alignment horizontal="center" vertical="center"/>
    </xf>
    <xf numFmtId="177" fontId="38" fillId="6" borderId="0" xfId="1" applyNumberFormat="1" applyFont="1" applyFill="1" applyBorder="1" applyAlignment="1">
      <alignment horizontal="right" vertical="center"/>
    </xf>
    <xf numFmtId="176" fontId="38" fillId="6" borderId="0" xfId="1" applyNumberFormat="1" applyFont="1" applyFill="1" applyBorder="1" applyAlignment="1">
      <alignment horizontal="center" vertical="center"/>
    </xf>
    <xf numFmtId="41" fontId="65" fillId="6" borderId="0" xfId="1" applyFont="1" applyFill="1" applyBorder="1" applyAlignment="1">
      <alignment horizontal="right" vertical="center"/>
    </xf>
    <xf numFmtId="10" fontId="65" fillId="6" borderId="0" xfId="2" applyNumberFormat="1" applyFont="1" applyFill="1" applyBorder="1" applyAlignment="1">
      <alignment horizontal="right" vertical="center"/>
    </xf>
    <xf numFmtId="179" fontId="65" fillId="6" borderId="0" xfId="0" applyNumberFormat="1" applyFont="1" applyFill="1" applyAlignment="1">
      <alignment horizontal="right" vertical="center"/>
    </xf>
    <xf numFmtId="181" fontId="65" fillId="6" borderId="0" xfId="0" applyNumberFormat="1" applyFont="1" applyFill="1" applyAlignment="1">
      <alignment horizontal="right" vertical="center"/>
    </xf>
    <xf numFmtId="182" fontId="65" fillId="6" borderId="0" xfId="0" applyNumberFormat="1" applyFont="1" applyFill="1" applyAlignment="1">
      <alignment horizontal="right" vertical="center"/>
    </xf>
    <xf numFmtId="0" fontId="65" fillId="6" borderId="0" xfId="0" applyFont="1" applyFill="1" applyAlignment="1">
      <alignment horizontal="right" vertical="center"/>
    </xf>
    <xf numFmtId="177" fontId="65" fillId="6" borderId="0" xfId="1" applyNumberFormat="1" applyFont="1" applyFill="1" applyBorder="1" applyAlignment="1">
      <alignment horizontal="right" vertical="center"/>
    </xf>
    <xf numFmtId="0" fontId="54" fillId="0" borderId="0" xfId="0" applyFont="1">
      <alignment vertical="center"/>
    </xf>
    <xf numFmtId="186" fontId="28" fillId="3" borderId="7" xfId="562" applyFont="1" applyFill="1" applyBorder="1" applyAlignment="1">
      <alignment horizontal="left" vertical="center"/>
    </xf>
    <xf numFmtId="0" fontId="41" fillId="9" borderId="11" xfId="0" applyFont="1" applyFill="1" applyBorder="1" applyAlignment="1">
      <alignment horizontal="center" vertical="center"/>
    </xf>
    <xf numFmtId="0" fontId="56" fillId="9" borderId="11" xfId="0" applyFont="1" applyFill="1" applyBorder="1" applyAlignment="1">
      <alignment horizontal="center" vertical="center"/>
    </xf>
    <xf numFmtId="9" fontId="42" fillId="0" borderId="12" xfId="2" applyFont="1" applyBorder="1" applyAlignment="1">
      <alignment horizontal="center" vertical="center" wrapText="1"/>
    </xf>
    <xf numFmtId="177" fontId="42" fillId="0" borderId="12" xfId="1" applyNumberFormat="1" applyFont="1" applyBorder="1" applyAlignment="1">
      <alignment horizontal="center" vertical="center" wrapText="1"/>
    </xf>
    <xf numFmtId="177" fontId="42" fillId="0" borderId="13" xfId="1" applyNumberFormat="1" applyFont="1" applyBorder="1" applyAlignment="1">
      <alignment horizontal="center" vertical="center" wrapText="1"/>
    </xf>
    <xf numFmtId="0" fontId="55" fillId="9" borderId="11" xfId="0" applyFont="1" applyFill="1" applyBorder="1" applyAlignment="1">
      <alignment horizontal="center" vertical="center"/>
    </xf>
    <xf numFmtId="0" fontId="55" fillId="9" borderId="14" xfId="0" applyFont="1" applyFill="1" applyBorder="1" applyAlignment="1">
      <alignment horizontal="center" vertical="center"/>
    </xf>
    <xf numFmtId="177" fontId="42" fillId="0" borderId="15" xfId="1" applyNumberFormat="1" applyFont="1" applyBorder="1" applyAlignment="1">
      <alignment horizontal="center" vertical="center" wrapText="1"/>
    </xf>
    <xf numFmtId="177" fontId="42" fillId="0" borderId="16" xfId="1" applyNumberFormat="1" applyFont="1" applyBorder="1" applyAlignment="1">
      <alignment horizontal="center" vertical="center" wrapText="1"/>
    </xf>
    <xf numFmtId="0" fontId="41" fillId="9" borderId="17" xfId="0" applyFont="1" applyFill="1" applyBorder="1" applyAlignment="1">
      <alignment horizontal="center" vertical="center"/>
    </xf>
    <xf numFmtId="0" fontId="56" fillId="9" borderId="17" xfId="0" applyFont="1" applyFill="1" applyBorder="1" applyAlignment="1">
      <alignment horizontal="center" vertical="center"/>
    </xf>
    <xf numFmtId="9" fontId="43" fillId="10" borderId="12" xfId="2" applyFont="1" applyFill="1" applyBorder="1" applyAlignment="1">
      <alignment horizontal="center" vertical="center" wrapText="1"/>
    </xf>
    <xf numFmtId="9" fontId="43" fillId="0" borderId="18" xfId="2" applyFont="1" applyBorder="1" applyAlignment="1">
      <alignment horizontal="center" vertical="center"/>
    </xf>
    <xf numFmtId="0" fontId="57" fillId="9" borderId="17" xfId="0" applyFont="1" applyFill="1" applyBorder="1" applyAlignment="1">
      <alignment horizontal="center" vertical="center"/>
    </xf>
    <xf numFmtId="0" fontId="57" fillId="9" borderId="19" xfId="0" applyFont="1" applyFill="1" applyBorder="1" applyAlignment="1">
      <alignment horizontal="center" vertical="center"/>
    </xf>
    <xf numFmtId="9" fontId="42" fillId="0" borderId="20" xfId="2" applyFont="1" applyBorder="1" applyAlignment="1">
      <alignment horizontal="center" vertical="center" wrapText="1"/>
    </xf>
    <xf numFmtId="9" fontId="43" fillId="10" borderId="20" xfId="2" applyFont="1" applyFill="1" applyBorder="1" applyAlignment="1">
      <alignment horizontal="center" vertical="center" wrapText="1"/>
    </xf>
    <xf numFmtId="9" fontId="43" fillId="0" borderId="21" xfId="2" applyFont="1" applyBorder="1" applyAlignment="1">
      <alignment horizontal="center" vertical="center"/>
    </xf>
    <xf numFmtId="0" fontId="41" fillId="9" borderId="22" xfId="0" applyFont="1" applyFill="1" applyBorder="1" applyAlignment="1">
      <alignment horizontal="center" vertical="center"/>
    </xf>
    <xf numFmtId="0" fontId="41" fillId="0" borderId="23" xfId="0" applyFont="1" applyBorder="1" applyAlignment="1">
      <alignment horizontal="center" vertical="center" wrapText="1"/>
    </xf>
    <xf numFmtId="185" fontId="41" fillId="10" borderId="23" xfId="0" applyNumberFormat="1" applyFont="1" applyFill="1" applyBorder="1" applyAlignment="1">
      <alignment horizontal="center" vertical="center" wrapText="1"/>
    </xf>
    <xf numFmtId="0" fontId="41" fillId="0" borderId="24" xfId="0" applyFont="1" applyBorder="1" applyAlignment="1">
      <alignment horizontal="center" vertical="center" wrapText="1"/>
    </xf>
    <xf numFmtId="0" fontId="41" fillId="9" borderId="28" xfId="0" applyFont="1" applyFill="1" applyBorder="1" applyAlignment="1">
      <alignment horizontal="center" vertical="center"/>
    </xf>
    <xf numFmtId="0" fontId="41" fillId="0" borderId="29" xfId="0" applyFont="1" applyBorder="1" applyAlignment="1">
      <alignment horizontal="center" vertical="center" wrapText="1"/>
    </xf>
    <xf numFmtId="185" fontId="41" fillId="10" borderId="29" xfId="0" applyNumberFormat="1" applyFont="1" applyFill="1" applyBorder="1" applyAlignment="1">
      <alignment horizontal="center" vertical="center" wrapText="1"/>
    </xf>
    <xf numFmtId="0" fontId="41" fillId="0" borderId="30" xfId="0" applyFont="1" applyBorder="1" applyAlignment="1">
      <alignment horizontal="center" vertical="center" wrapText="1"/>
    </xf>
    <xf numFmtId="0" fontId="56" fillId="9" borderId="25" xfId="0" applyFont="1" applyFill="1" applyBorder="1" applyAlignment="1">
      <alignment horizontal="center" vertical="center"/>
    </xf>
    <xf numFmtId="9" fontId="42" fillId="0" borderId="26" xfId="2" applyFont="1" applyBorder="1" applyAlignment="1">
      <alignment horizontal="center" vertical="center" wrapText="1"/>
    </xf>
    <xf numFmtId="9" fontId="43" fillId="10" borderId="26" xfId="2" applyFont="1" applyFill="1" applyBorder="1" applyAlignment="1">
      <alignment horizontal="center" vertical="center" wrapText="1"/>
    </xf>
    <xf numFmtId="9" fontId="43" fillId="0" borderId="27" xfId="2" applyFont="1" applyBorder="1" applyAlignment="1">
      <alignment horizontal="center" vertical="center"/>
    </xf>
    <xf numFmtId="0" fontId="41" fillId="9" borderId="31" xfId="0" applyFont="1" applyFill="1" applyBorder="1" applyAlignment="1">
      <alignment horizontal="center" vertical="center"/>
    </xf>
    <xf numFmtId="177" fontId="45" fillId="6" borderId="32" xfId="1" applyNumberFormat="1" applyFont="1" applyFill="1" applyBorder="1" applyAlignment="1">
      <alignment horizontal="center" vertical="center" wrapText="1"/>
    </xf>
    <xf numFmtId="177" fontId="45" fillId="10" borderId="32" xfId="1" applyNumberFormat="1" applyFont="1" applyFill="1" applyBorder="1" applyAlignment="1">
      <alignment horizontal="center" vertical="center" wrapText="1"/>
    </xf>
    <xf numFmtId="0" fontId="41" fillId="6" borderId="33" xfId="0" applyFont="1" applyFill="1" applyBorder="1" applyAlignment="1">
      <alignment horizontal="center" vertical="center"/>
    </xf>
    <xf numFmtId="0" fontId="41" fillId="9" borderId="36" xfId="0" applyFont="1" applyFill="1" applyBorder="1" applyAlignment="1">
      <alignment horizontal="center" vertical="center"/>
    </xf>
    <xf numFmtId="0" fontId="41" fillId="10" borderId="37" xfId="0" applyFont="1" applyFill="1" applyBorder="1" applyAlignment="1">
      <alignment horizontal="center" vertical="center" wrapText="1"/>
    </xf>
    <xf numFmtId="0" fontId="41" fillId="10" borderId="38" xfId="0" applyFont="1" applyFill="1" applyBorder="1" applyAlignment="1">
      <alignment horizontal="center" vertical="center" wrapText="1"/>
    </xf>
    <xf numFmtId="0" fontId="56" fillId="9" borderId="34" xfId="0" applyFont="1" applyFill="1" applyBorder="1" applyAlignment="1">
      <alignment horizontal="center" vertical="center"/>
    </xf>
    <xf numFmtId="9" fontId="42" fillId="0" borderId="35" xfId="2" applyFont="1" applyBorder="1" applyAlignment="1">
      <alignment horizontal="center" vertical="center" wrapText="1"/>
    </xf>
    <xf numFmtId="0" fontId="41" fillId="9" borderId="39" xfId="0" applyFont="1" applyFill="1" applyBorder="1" applyAlignment="1">
      <alignment horizontal="center" vertical="center"/>
    </xf>
    <xf numFmtId="185" fontId="70" fillId="0" borderId="40" xfId="0" applyNumberFormat="1" applyFont="1" applyBorder="1" applyAlignment="1">
      <alignment horizontal="center" vertical="center"/>
    </xf>
    <xf numFmtId="185" fontId="70" fillId="0" borderId="41" xfId="0" applyNumberFormat="1" applyFont="1" applyBorder="1" applyAlignment="1">
      <alignment horizontal="center" vertical="center"/>
    </xf>
    <xf numFmtId="0" fontId="71" fillId="8" borderId="0" xfId="0" applyFont="1" applyFill="1">
      <alignment vertical="center"/>
    </xf>
    <xf numFmtId="0" fontId="72" fillId="0" borderId="0" xfId="0" applyFont="1">
      <alignment vertical="center"/>
    </xf>
    <xf numFmtId="0" fontId="71" fillId="0" borderId="0" xfId="0" applyFont="1">
      <alignment vertical="center"/>
    </xf>
    <xf numFmtId="49" fontId="24" fillId="14" borderId="0" xfId="0" applyNumberFormat="1" applyFont="1" applyFill="1" applyAlignment="1">
      <alignment horizontal="center" vertical="center" wrapText="1"/>
    </xf>
    <xf numFmtId="192" fontId="6" fillId="13" borderId="0" xfId="0" applyNumberFormat="1" applyFont="1" applyFill="1" applyAlignment="1">
      <alignment horizontal="right" vertical="center"/>
    </xf>
    <xf numFmtId="192" fontId="24" fillId="13" borderId="0" xfId="0" applyNumberFormat="1" applyFont="1" applyFill="1" applyAlignment="1">
      <alignment horizontal="right" vertical="center"/>
    </xf>
    <xf numFmtId="192" fontId="6" fillId="6" borderId="0" xfId="0" applyNumberFormat="1" applyFont="1" applyFill="1" applyAlignment="1">
      <alignment horizontal="right" vertical="center"/>
    </xf>
    <xf numFmtId="192" fontId="24" fillId="6" borderId="0" xfId="0" applyNumberFormat="1" applyFont="1" applyFill="1" applyAlignment="1">
      <alignment horizontal="right" vertical="center"/>
    </xf>
    <xf numFmtId="185" fontId="11" fillId="0" borderId="0" xfId="0" applyNumberFormat="1" applyFont="1">
      <alignment vertical="center"/>
    </xf>
    <xf numFmtId="41" fontId="13" fillId="6" borderId="0" xfId="0" applyNumberFormat="1" applyFont="1" applyFill="1" applyAlignment="1">
      <alignment horizontal="center" vertical="center"/>
    </xf>
    <xf numFmtId="185" fontId="11" fillId="6" borderId="0" xfId="0" applyNumberFormat="1" applyFont="1" applyFill="1">
      <alignment vertical="center"/>
    </xf>
    <xf numFmtId="49" fontId="76" fillId="14" borderId="0" xfId="0" applyNumberFormat="1" applyFont="1" applyFill="1" applyAlignment="1">
      <alignment horizontal="center" vertical="center" wrapText="1"/>
    </xf>
    <xf numFmtId="0" fontId="29" fillId="0" borderId="0" xfId="0" quotePrefix="1" applyFont="1">
      <alignment vertical="center"/>
    </xf>
    <xf numFmtId="41" fontId="65" fillId="15" borderId="0" xfId="4" applyFont="1" applyFill="1" applyBorder="1" applyAlignment="1">
      <alignment horizontal="center" vertical="center" wrapText="1"/>
    </xf>
    <xf numFmtId="185" fontId="38" fillId="16" borderId="0" xfId="4" applyNumberFormat="1" applyFont="1" applyFill="1" applyBorder="1" applyAlignment="1">
      <alignment horizontal="center" vertical="center"/>
    </xf>
    <xf numFmtId="41" fontId="6" fillId="16" borderId="0" xfId="4" applyFont="1" applyFill="1" applyBorder="1" applyAlignment="1">
      <alignment horizontal="right" vertical="center"/>
    </xf>
    <xf numFmtId="193" fontId="77" fillId="17" borderId="42" xfId="562" applyNumberFormat="1" applyFont="1" applyFill="1" applyBorder="1" applyAlignment="1">
      <alignment horizontal="center" vertical="center"/>
    </xf>
    <xf numFmtId="177" fontId="78" fillId="0" borderId="43" xfId="4" applyNumberFormat="1" applyFont="1" applyFill="1" applyBorder="1" applyAlignment="1">
      <alignment horizontal="center" vertical="center" wrapText="1"/>
    </xf>
    <xf numFmtId="177" fontId="79" fillId="18" borderId="43" xfId="4" applyNumberFormat="1" applyFont="1" applyFill="1" applyBorder="1" applyAlignment="1">
      <alignment horizontal="center" vertical="center" wrapText="1"/>
    </xf>
    <xf numFmtId="9" fontId="79" fillId="0" borderId="44" xfId="563" applyFont="1" applyFill="1" applyBorder="1" applyAlignment="1">
      <alignment horizontal="center" vertical="center"/>
    </xf>
    <xf numFmtId="194" fontId="77" fillId="17" borderId="45" xfId="562" applyNumberFormat="1" applyFont="1" applyFill="1" applyBorder="1" applyAlignment="1">
      <alignment horizontal="center" vertical="center"/>
    </xf>
    <xf numFmtId="9" fontId="80" fillId="0" borderId="46" xfId="563" applyFont="1" applyFill="1" applyBorder="1" applyAlignment="1">
      <alignment horizontal="center" vertical="center"/>
    </xf>
    <xf numFmtId="178" fontId="80" fillId="0" borderId="46" xfId="563" applyNumberFormat="1" applyFont="1" applyFill="1" applyBorder="1" applyAlignment="1">
      <alignment horizontal="center" vertical="center"/>
    </xf>
    <xf numFmtId="0" fontId="81" fillId="17" borderId="45" xfId="562" applyNumberFormat="1" applyFont="1" applyFill="1" applyBorder="1" applyAlignment="1">
      <alignment horizontal="center" vertical="center"/>
    </xf>
    <xf numFmtId="178" fontId="78" fillId="0" borderId="47" xfId="563" applyNumberFormat="1" applyFont="1" applyFill="1" applyBorder="1" applyAlignment="1">
      <alignment horizontal="right" vertical="center" wrapText="1"/>
    </xf>
    <xf numFmtId="10" fontId="79" fillId="18" borderId="47" xfId="563" applyNumberFormat="1" applyFont="1" applyFill="1" applyBorder="1" applyAlignment="1">
      <alignment horizontal="center" vertical="center" wrapText="1"/>
    </xf>
    <xf numFmtId="178" fontId="79" fillId="0" borderId="46" xfId="563" applyNumberFormat="1" applyFont="1" applyFill="1" applyBorder="1" applyAlignment="1">
      <alignment horizontal="right" vertical="center"/>
    </xf>
    <xf numFmtId="0" fontId="77" fillId="17" borderId="48" xfId="562" applyNumberFormat="1" applyFont="1" applyFill="1" applyBorder="1" applyAlignment="1">
      <alignment horizontal="center" vertical="center"/>
    </xf>
    <xf numFmtId="10" fontId="78" fillId="0" borderId="49" xfId="563" applyNumberFormat="1" applyFont="1" applyFill="1" applyBorder="1" applyAlignment="1">
      <alignment horizontal="center" vertical="center" wrapText="1"/>
    </xf>
    <xf numFmtId="187" fontId="82" fillId="18" borderId="49" xfId="563" applyNumberFormat="1" applyFont="1" applyFill="1" applyBorder="1" applyAlignment="1">
      <alignment horizontal="centerContinuous" vertical="center"/>
    </xf>
    <xf numFmtId="187" fontId="82" fillId="18" borderId="50" xfId="563" applyNumberFormat="1" applyFont="1" applyFill="1" applyBorder="1" applyAlignment="1">
      <alignment horizontal="centerContinuous" vertical="center"/>
    </xf>
    <xf numFmtId="9" fontId="29" fillId="0" borderId="0" xfId="2" applyFont="1" applyFill="1" applyBorder="1">
      <alignment vertical="center"/>
    </xf>
    <xf numFmtId="0" fontId="19" fillId="0" borderId="0" xfId="568" applyFont="1">
      <alignment vertical="center"/>
    </xf>
    <xf numFmtId="0" fontId="34" fillId="0" borderId="0" xfId="568" applyFont="1">
      <alignment vertical="center"/>
    </xf>
    <xf numFmtId="9" fontId="19" fillId="0" borderId="0" xfId="569" applyFont="1" applyAlignment="1">
      <alignment horizontal="center" vertical="center"/>
    </xf>
    <xf numFmtId="9" fontId="19" fillId="0" borderId="0" xfId="569" applyFont="1" applyFill="1" applyAlignment="1">
      <alignment horizontal="center" vertical="center"/>
    </xf>
    <xf numFmtId="0" fontId="37" fillId="0" borderId="0" xfId="568" applyFont="1">
      <alignment vertical="center"/>
    </xf>
    <xf numFmtId="0" fontId="3" fillId="0" borderId="0" xfId="568">
      <alignment vertical="center"/>
    </xf>
    <xf numFmtId="0" fontId="75" fillId="0" borderId="0" xfId="568" applyFont="1">
      <alignment vertical="center"/>
    </xf>
    <xf numFmtId="0" fontId="35" fillId="0" borderId="0" xfId="568" applyFont="1">
      <alignment vertical="center"/>
    </xf>
    <xf numFmtId="9" fontId="7" fillId="0" borderId="0" xfId="569" applyFont="1" applyAlignment="1">
      <alignment horizontal="center" vertical="center"/>
    </xf>
    <xf numFmtId="9" fontId="0" fillId="0" borderId="0" xfId="569" applyFont="1" applyFill="1" applyAlignment="1">
      <alignment horizontal="center" vertical="center"/>
    </xf>
    <xf numFmtId="0" fontId="20" fillId="0" borderId="0" xfId="568" applyFont="1">
      <alignment vertical="center"/>
    </xf>
    <xf numFmtId="0" fontId="15" fillId="0" borderId="0" xfId="568" applyFont="1">
      <alignment vertical="center"/>
    </xf>
    <xf numFmtId="0" fontId="68" fillId="0" borderId="0" xfId="568" applyFont="1">
      <alignment vertical="center"/>
    </xf>
    <xf numFmtId="0" fontId="69" fillId="0" borderId="0" xfId="568" applyFont="1">
      <alignment vertical="center"/>
    </xf>
    <xf numFmtId="0" fontId="58" fillId="2" borderId="0" xfId="568" applyFont="1" applyFill="1">
      <alignment vertical="center"/>
    </xf>
    <xf numFmtId="0" fontId="3" fillId="2" borderId="0" xfId="568" applyFill="1">
      <alignment vertical="center"/>
    </xf>
    <xf numFmtId="49" fontId="60" fillId="15" borderId="0" xfId="568" applyNumberFormat="1" applyFont="1" applyFill="1" applyAlignment="1">
      <alignment horizontal="center" vertical="center" wrapText="1"/>
    </xf>
    <xf numFmtId="49" fontId="38" fillId="15" borderId="0" xfId="568" applyNumberFormat="1" applyFont="1" applyFill="1" applyAlignment="1">
      <alignment horizontal="center" vertical="center" wrapText="1"/>
    </xf>
    <xf numFmtId="9" fontId="65" fillId="15" borderId="0" xfId="569" applyFont="1" applyFill="1" applyBorder="1" applyAlignment="1">
      <alignment horizontal="center" vertical="center" wrapText="1"/>
    </xf>
    <xf numFmtId="49" fontId="65" fillId="15" borderId="0" xfId="568" applyNumberFormat="1" applyFont="1" applyFill="1" applyAlignment="1">
      <alignment horizontal="center" vertical="center" wrapText="1"/>
    </xf>
    <xf numFmtId="49" fontId="73" fillId="15" borderId="0" xfId="568" applyNumberFormat="1" applyFont="1" applyFill="1" applyAlignment="1">
      <alignment horizontal="center" vertical="center" wrapText="1"/>
    </xf>
    <xf numFmtId="180" fontId="60" fillId="16" borderId="0" xfId="568" applyNumberFormat="1" applyFont="1" applyFill="1" applyAlignment="1">
      <alignment horizontal="center" vertical="center"/>
    </xf>
    <xf numFmtId="183" fontId="32" fillId="16" borderId="0" xfId="568" applyNumberFormat="1" applyFont="1" applyFill="1" applyAlignment="1">
      <alignment horizontal="center" vertical="center"/>
    </xf>
    <xf numFmtId="9" fontId="74" fillId="16" borderId="0" xfId="569" applyFont="1" applyFill="1" applyBorder="1" applyAlignment="1">
      <alignment horizontal="center" vertical="center"/>
    </xf>
    <xf numFmtId="9" fontId="6" fillId="16" borderId="0" xfId="569" applyFont="1" applyFill="1" applyBorder="1" applyAlignment="1">
      <alignment horizontal="center" vertical="center"/>
    </xf>
    <xf numFmtId="190" fontId="6" fillId="16" borderId="0" xfId="568" applyNumberFormat="1" applyFont="1" applyFill="1" applyAlignment="1">
      <alignment horizontal="center" vertical="center"/>
    </xf>
    <xf numFmtId="0" fontId="6" fillId="16" borderId="0" xfId="568" applyFont="1" applyFill="1" applyAlignment="1">
      <alignment horizontal="center" vertical="center"/>
    </xf>
    <xf numFmtId="185" fontId="6" fillId="16" borderId="0" xfId="568" applyNumberFormat="1" applyFont="1" applyFill="1" applyAlignment="1">
      <alignment horizontal="center" vertical="center"/>
    </xf>
    <xf numFmtId="10" fontId="6" fillId="16" borderId="0" xfId="569" applyNumberFormat="1" applyFont="1" applyFill="1" applyBorder="1" applyAlignment="1">
      <alignment horizontal="right" vertical="center"/>
    </xf>
    <xf numFmtId="179" fontId="6" fillId="16" borderId="0" xfId="568" applyNumberFormat="1" applyFont="1" applyFill="1" applyAlignment="1">
      <alignment horizontal="right" vertical="center"/>
    </xf>
    <xf numFmtId="191" fontId="6" fillId="16" borderId="0" xfId="568" applyNumberFormat="1" applyFont="1" applyFill="1" applyAlignment="1">
      <alignment horizontal="right" vertical="center"/>
    </xf>
    <xf numFmtId="192" fontId="6" fillId="16" borderId="0" xfId="568" applyNumberFormat="1" applyFont="1" applyFill="1" applyAlignment="1">
      <alignment horizontal="right" vertical="center"/>
    </xf>
    <xf numFmtId="192" fontId="73" fillId="16" borderId="0" xfId="568" applyNumberFormat="1" applyFont="1" applyFill="1" applyAlignment="1">
      <alignment horizontal="right" vertical="center"/>
    </xf>
    <xf numFmtId="41" fontId="29" fillId="0" borderId="0" xfId="1" applyFont="1" applyFill="1" applyBorder="1">
      <alignment vertical="center"/>
    </xf>
    <xf numFmtId="9" fontId="29" fillId="0" borderId="0" xfId="0" applyNumberFormat="1" applyFont="1" applyAlignment="1">
      <alignment horizontal="left" vertical="center"/>
    </xf>
    <xf numFmtId="0" fontId="50" fillId="0" borderId="0" xfId="0" applyFont="1" applyAlignment="1">
      <alignment horizontal="left" vertical="center" indent="1"/>
    </xf>
    <xf numFmtId="185" fontId="51" fillId="0" borderId="0" xfId="0" applyNumberFormat="1" applyFont="1" applyAlignment="1">
      <alignment horizontal="left" vertical="center" indent="1"/>
    </xf>
    <xf numFmtId="0" fontId="83" fillId="0" borderId="0" xfId="0" applyFont="1">
      <alignment vertical="center"/>
    </xf>
    <xf numFmtId="188" fontId="83" fillId="0" borderId="0" xfId="2" applyNumberFormat="1" applyFont="1">
      <alignment vertical="center"/>
    </xf>
    <xf numFmtId="177" fontId="83" fillId="0" borderId="0" xfId="1" applyNumberFormat="1" applyFont="1" applyFill="1" applyBorder="1">
      <alignment vertical="center"/>
    </xf>
    <xf numFmtId="9" fontId="83" fillId="0" borderId="0" xfId="2" applyFont="1" applyFill="1" applyBorder="1">
      <alignment vertical="center"/>
    </xf>
    <xf numFmtId="0" fontId="83" fillId="0" borderId="0" xfId="0" quotePrefix="1" applyFont="1">
      <alignment vertical="center"/>
    </xf>
    <xf numFmtId="184" fontId="10" fillId="0" borderId="0" xfId="1" applyNumberFormat="1" applyFont="1" applyFill="1" applyBorder="1">
      <alignment vertical="center"/>
    </xf>
    <xf numFmtId="0" fontId="29" fillId="0" borderId="0" xfId="0" applyFont="1" applyAlignment="1">
      <alignment horizontal="center" vertical="center"/>
    </xf>
    <xf numFmtId="185" fontId="29" fillId="0" borderId="0" xfId="0" applyNumberFormat="1" applyFont="1">
      <alignment vertical="center"/>
    </xf>
    <xf numFmtId="9" fontId="29" fillId="0" borderId="0" xfId="2" applyFont="1">
      <alignment vertical="center"/>
    </xf>
    <xf numFmtId="41" fontId="29" fillId="0" borderId="0" xfId="1" applyFont="1" applyFill="1" applyBorder="1" applyAlignment="1">
      <alignment vertical="center" wrapText="1"/>
    </xf>
    <xf numFmtId="41" fontId="29" fillId="0" borderId="0" xfId="1" applyFont="1" applyFill="1" applyBorder="1" applyAlignment="1">
      <alignment horizontal="center" vertical="center" wrapText="1"/>
    </xf>
    <xf numFmtId="41" fontId="29" fillId="0" borderId="0" xfId="1" applyFont="1" applyAlignment="1">
      <alignment horizontal="center" vertical="center"/>
    </xf>
    <xf numFmtId="41" fontId="29" fillId="0" borderId="0" xfId="1" applyFont="1">
      <alignment vertical="center"/>
    </xf>
    <xf numFmtId="9" fontId="29" fillId="0" borderId="0" xfId="2" applyFont="1" applyFill="1" applyBorder="1" applyAlignment="1">
      <alignment vertical="center" wrapText="1"/>
    </xf>
  </cellXfs>
  <cellStyles count="571">
    <cellStyle name="나쁨 2" xfId="570" xr:uid="{A0EDDB77-C68B-4A8A-B7AE-6F918370DA20}"/>
    <cellStyle name="백분율" xfId="2" builtinId="5"/>
    <cellStyle name="백분율 2" xfId="563" xr:uid="{D6A3D204-8C70-4A7D-BF58-53F115410276}"/>
    <cellStyle name="백분율 2 2" xfId="569" xr:uid="{05EA22F6-1AF5-49C2-9919-EAEDC4451FDC}"/>
    <cellStyle name="백분율 3" xfId="566" xr:uid="{C991B8A9-14EA-492A-A63B-9E1DFF83C5D6}"/>
    <cellStyle name="쉼표 [0]" xfId="1" builtinId="6"/>
    <cellStyle name="쉼표 [0] 10" xfId="106" xr:uid="{C43FA346-4777-488C-AA6D-3E331089C6DC}"/>
    <cellStyle name="쉼표 [0] 10 2" xfId="341" xr:uid="{3FA49332-5B31-418C-8EBD-7C0852711122}"/>
    <cellStyle name="쉼표 [0] 10 3" xfId="540" xr:uid="{0CB5C444-6F2D-4512-A685-5C3F16102C48}"/>
    <cellStyle name="쉼표 [0] 11" xfId="223" xr:uid="{E9452CFF-A3AC-4ABE-A2F6-B1301D6A1A40}"/>
    <cellStyle name="쉼표 [0] 11 2" xfId="343" xr:uid="{7F640DE4-5081-4F5A-A91C-FDEFC4973828}"/>
    <cellStyle name="쉼표 [0] 11 3" xfId="542" xr:uid="{A7E93B0C-D269-455E-B737-5B2FD8D46DCE}"/>
    <cellStyle name="쉼표 [0] 12" xfId="345" xr:uid="{DA12B9F9-BFCC-4658-8A9E-C4340F126B3F}"/>
    <cellStyle name="쉼표 [0] 12 2" xfId="544" xr:uid="{DC7F7351-DF47-495D-AE84-DE470293C2EF}"/>
    <cellStyle name="쉼표 [0] 13" xfId="348" xr:uid="{3D1D82B5-13A2-41BB-90F2-9871CBB1E38B}"/>
    <cellStyle name="쉼표 [0] 13 2" xfId="546" xr:uid="{8B1F119E-4267-464F-A653-1AC1493343F7}"/>
    <cellStyle name="쉼표 [0] 14" xfId="225" xr:uid="{90D47BF0-FD94-46EA-8427-F79BE70E5102}"/>
    <cellStyle name="쉼표 [0] 14 2" xfId="549" xr:uid="{0D657A6E-5E5B-4FFD-99A2-4E05C21C6E5E}"/>
    <cellStyle name="쉼표 [0] 15" xfId="352" xr:uid="{C632E34C-AC65-40E6-9327-B6AA3B94592F}"/>
    <cellStyle name="쉼표 [0] 15 2" xfId="553" xr:uid="{4D0E609D-E522-4713-B841-CF3EF76EF153}"/>
    <cellStyle name="쉼표 [0] 16" xfId="354" xr:uid="{E30C2B4E-EAE4-497C-BDF1-71A925D178C7}"/>
    <cellStyle name="쉼표 [0] 17" xfId="555" xr:uid="{E502BB8A-6088-43C7-BB9F-376A737FFDC1}"/>
    <cellStyle name="쉼표 [0] 18" xfId="564" xr:uid="{57CF7A37-4C37-4770-BC2B-340120C7DBFD}"/>
    <cellStyle name="쉼표 [0] 19" xfId="567" xr:uid="{5B401E35-33AF-4FDB-8617-C8AD8FE0CBD0}"/>
    <cellStyle name="쉼표 [0] 2" xfId="4" xr:uid="{6A0F6915-A0AB-4662-B216-20FA30F06E19}"/>
    <cellStyle name="쉼표 [0] 2 10" xfId="107" xr:uid="{ACC22EBD-10E9-4FC8-A8A1-7023A2FE7B95}"/>
    <cellStyle name="쉼표 [0] 2 10 2" xfId="344" xr:uid="{D25FAA4A-3CB5-4FA5-8CD0-337FA36CA4BE}"/>
    <cellStyle name="쉼표 [0] 2 10 3" xfId="426" xr:uid="{EE0B2EEC-9789-455E-A8AF-E8880BCD07D4}"/>
    <cellStyle name="쉼표 [0] 2 11" xfId="224" xr:uid="{CCCF4C98-32C6-4D87-A595-E9A69F472428}"/>
    <cellStyle name="쉼표 [0] 2 11 2" xfId="346" xr:uid="{26D00D00-5588-4F95-A8CE-BB6397571F33}"/>
    <cellStyle name="쉼표 [0] 2 11 3" xfId="543" xr:uid="{E3D488AD-EF48-4E00-94CB-5F97AE3F101A}"/>
    <cellStyle name="쉼표 [0] 2 12" xfId="349" xr:uid="{4B901384-A686-4D12-9A24-CC54DECFECBC}"/>
    <cellStyle name="쉼표 [0] 2 12 2" xfId="545" xr:uid="{A014AD14-B81F-48D3-8860-83070396BC25}"/>
    <cellStyle name="쉼표 [0] 2 13" xfId="226" xr:uid="{7C5B51CF-7A4B-47ED-B695-271B42E5C9F4}"/>
    <cellStyle name="쉼표 [0] 2 13 2" xfId="547" xr:uid="{1F3264E1-9E47-4B91-B160-F8A6D9B0D7E6}"/>
    <cellStyle name="쉼표 [0] 2 14" xfId="353" xr:uid="{DF4D159C-AC47-4425-879A-BEC4C1A796CB}"/>
    <cellStyle name="쉼표 [0] 2 14 2" xfId="550" xr:uid="{237077E9-D66E-41AF-870E-5F2BB0A0C854}"/>
    <cellStyle name="쉼표 [0] 2 15" xfId="356" xr:uid="{E84A0980-979F-463F-9CF9-E3BAE7028060}"/>
    <cellStyle name="쉼표 [0] 2 16" xfId="557" xr:uid="{F7E654AC-CDEF-4BAF-9050-CD93064A6ED0}"/>
    <cellStyle name="쉼표 [0] 2 2" xfId="7" xr:uid="{7EC01DD8-7713-4B14-8EDB-BC562C8C3099}"/>
    <cellStyle name="쉼표 [0] 2 2 2" xfId="20" xr:uid="{BDCD9833-BCCD-4590-9C48-A5C75EBA0C06}"/>
    <cellStyle name="쉼표 [0] 2 2 2 2" xfId="45" xr:uid="{B00403F9-0A34-4975-A3BA-8A211BA1152E}"/>
    <cellStyle name="쉼표 [0] 2 2 2 2 2" xfId="89" xr:uid="{33938740-DBB2-4255-B89F-10AD31591987}"/>
    <cellStyle name="쉼표 [0] 2 2 2 2 2 2" xfId="206" xr:uid="{B71A560F-4FF7-4265-9F04-3F347105568E}"/>
    <cellStyle name="쉼표 [0] 2 2 2 2 2 3" xfId="325" xr:uid="{4FA84F21-F650-4630-9DC3-9FCA728DDE56}"/>
    <cellStyle name="쉼표 [0] 2 2 2 2 2 4" xfId="524" xr:uid="{830959E7-8AA5-4804-9822-9556A68006D5}"/>
    <cellStyle name="쉼표 [0] 2 2 2 2 3" xfId="148" xr:uid="{CE308341-D498-47B6-83A9-A9EEB9B3B94E}"/>
    <cellStyle name="쉼표 [0] 2 2 2 2 3 2" xfId="467" xr:uid="{B590F3B3-8327-43CB-9304-DAB4EA099F55}"/>
    <cellStyle name="쉼표 [0] 2 2 2 2 4" xfId="267" xr:uid="{10DC6C42-E11C-4448-8524-4DFB4C23755D}"/>
    <cellStyle name="쉼표 [0] 2 2 2 2 5" xfId="409" xr:uid="{1B0279F1-6847-4605-AFE1-2499A23B748D}"/>
    <cellStyle name="쉼표 [0] 2 2 2 3" xfId="102" xr:uid="{A7C096E7-88F3-40F1-8F66-5DB5853F20BC}"/>
    <cellStyle name="쉼표 [0] 2 2 2 3 2" xfId="220" xr:uid="{B801A9B6-DC4B-47A6-8305-5C917C04A40B}"/>
    <cellStyle name="쉼표 [0] 2 2 2 3 2 2" xfId="339" xr:uid="{CA8A839D-2C7C-4575-9131-9BB1EF030359}"/>
    <cellStyle name="쉼표 [0] 2 2 2 3 2 3" xfId="538" xr:uid="{90B5E818-44F0-432D-93E2-175031880BCA}"/>
    <cellStyle name="쉼표 [0] 2 2 2 3 3" xfId="162" xr:uid="{56AFAB1B-F589-4AE1-AC32-61201A267F51}"/>
    <cellStyle name="쉼표 [0] 2 2 2 3 3 2" xfId="481" xr:uid="{798C64B5-7910-47FD-ABC8-DBC5A28835DF}"/>
    <cellStyle name="쉼표 [0] 2 2 2 3 4" xfId="281" xr:uid="{165FD6D2-FE26-4A58-ABC9-AAB1C55A8E37}"/>
    <cellStyle name="쉼표 [0] 2 2 2 3 5" xfId="423" xr:uid="{BFEC81E8-E439-435F-8560-0DB3AFE3316D}"/>
    <cellStyle name="쉼표 [0] 2 2 2 4" xfId="64" xr:uid="{3AAC4ADD-9280-4B9D-976B-7A2F8EFF3B85}"/>
    <cellStyle name="쉼표 [0] 2 2 2 4 2" xfId="181" xr:uid="{0684DEE6-10F6-4F1A-94C8-BD78EF707E41}"/>
    <cellStyle name="쉼표 [0] 2 2 2 4 2 2" xfId="499" xr:uid="{6EB5AD23-F857-46B4-A55C-5000A65C18AE}"/>
    <cellStyle name="쉼표 [0] 2 2 2 4 3" xfId="300" xr:uid="{6D7AC4F2-0B0E-4171-A39C-58EA37458740}"/>
    <cellStyle name="쉼표 [0] 2 2 2 4 4" xfId="385" xr:uid="{21E57AAC-5E3B-4525-A1A1-8218F72A8836}"/>
    <cellStyle name="쉼표 [0] 2 2 2 5" xfId="123" xr:uid="{E7BF41BA-5F23-4B17-9D49-3F5435D510C2}"/>
    <cellStyle name="쉼표 [0] 2 2 2 5 2" xfId="442" xr:uid="{6E587C2D-7D2E-45F1-88BC-A194B04F0944}"/>
    <cellStyle name="쉼표 [0] 2 2 2 6" xfId="242" xr:uid="{1F746B72-D768-43C5-AF74-A89947A9318E}"/>
    <cellStyle name="쉼표 [0] 2 2 2 7" xfId="366" xr:uid="{44F3FE9A-9F63-4170-8546-A92659FC22B0}"/>
    <cellStyle name="쉼표 [0] 2 2 3" xfId="38" xr:uid="{4DDE6BF5-BE41-4222-A29E-4F3E565745BA}"/>
    <cellStyle name="쉼표 [0] 2 2 3 2" xfId="82" xr:uid="{F14E3E1B-1797-4531-BF03-7CAC1CADE05B}"/>
    <cellStyle name="쉼표 [0] 2 2 3 2 2" xfId="199" xr:uid="{F3799DCE-2C82-455D-8733-5C0EB557A56E}"/>
    <cellStyle name="쉼표 [0] 2 2 3 2 3" xfId="318" xr:uid="{4A18D9E7-B3C5-40A2-B42A-C8431CB0E898}"/>
    <cellStyle name="쉼표 [0] 2 2 3 2 4" xfId="517" xr:uid="{F8F84590-4946-4E02-A61D-0F582AFD03DC}"/>
    <cellStyle name="쉼표 [0] 2 2 3 3" xfId="141" xr:uid="{63A84D7D-6651-486D-8669-ED44332B9D26}"/>
    <cellStyle name="쉼표 [0] 2 2 3 3 2" xfId="460" xr:uid="{2FE0E1D7-706B-46F6-B62F-A5FA7E550499}"/>
    <cellStyle name="쉼표 [0] 2 2 3 4" xfId="260" xr:uid="{7140C15B-24A9-4A97-A3E3-3DEF458E287C}"/>
    <cellStyle name="쉼표 [0] 2 2 3 5" xfId="402" xr:uid="{233117CD-607B-4B41-BE46-3F6E5CBF6F6E}"/>
    <cellStyle name="쉼표 [0] 2 2 4" xfId="27" xr:uid="{815995F7-E0BE-454B-B4F8-6ABB796FB3BE}"/>
    <cellStyle name="쉼표 [0] 2 2 4 2" xfId="71" xr:uid="{F735D064-E7F7-4AC9-AE5E-8F2C1F2EFB49}"/>
    <cellStyle name="쉼표 [0] 2 2 4 2 2" xfId="188" xr:uid="{2D7F136A-8C19-407F-A65E-9EB27728431D}"/>
    <cellStyle name="쉼표 [0] 2 2 4 2 3" xfId="307" xr:uid="{4FA1C87D-7B50-40FD-8C5C-B1DDCA13EC25}"/>
    <cellStyle name="쉼표 [0] 2 2 4 2 4" xfId="506" xr:uid="{E77F20EC-159C-4515-A9EE-81B4CA5DDA9D}"/>
    <cellStyle name="쉼표 [0] 2 2 4 3" xfId="130" xr:uid="{24FF2F93-94DD-47A0-B39A-96AEDCD3AC6C}"/>
    <cellStyle name="쉼표 [0] 2 2 4 3 2" xfId="449" xr:uid="{F350A7A0-58E6-4C93-B1C0-63AF93E9F489}"/>
    <cellStyle name="쉼표 [0] 2 2 4 4" xfId="249" xr:uid="{56AAA781-8B5A-49A7-9C16-8725D1A20E1B}"/>
    <cellStyle name="쉼표 [0] 2 2 4 5" xfId="391" xr:uid="{82BBBEB0-ECCA-4E3C-BA9E-B9FA0EC24E17}"/>
    <cellStyle name="쉼표 [0] 2 2 5" xfId="94" xr:uid="{B6965458-6132-404E-B6D4-6194AA6BEF0E}"/>
    <cellStyle name="쉼표 [0] 2 2 5 2" xfId="212" xr:uid="{2940130C-70A1-408B-B2BA-DF5250F637CA}"/>
    <cellStyle name="쉼표 [0] 2 2 5 2 2" xfId="331" xr:uid="{1BD05681-F533-4CBB-A0E3-8AFD0404FAE3}"/>
    <cellStyle name="쉼표 [0] 2 2 5 2 3" xfId="530" xr:uid="{A63B7150-A2BE-47EC-A326-27AAC2A9EC36}"/>
    <cellStyle name="쉼표 [0] 2 2 5 3" xfId="154" xr:uid="{3EF30CA3-9454-43BE-94EA-E4D1168D304C}"/>
    <cellStyle name="쉼표 [0] 2 2 5 3 2" xfId="473" xr:uid="{C4936414-558C-4747-BDA9-52839CF11D0E}"/>
    <cellStyle name="쉼표 [0] 2 2 5 4" xfId="273" xr:uid="{CE7BF8DA-06C0-4797-8E5D-61A5435AFE9F}"/>
    <cellStyle name="쉼표 [0] 2 2 5 5" xfId="415" xr:uid="{ADFF74F3-BE09-432A-819A-D1EFA05EE6CE}"/>
    <cellStyle name="쉼표 [0] 2 2 6" xfId="51" xr:uid="{DC6F44C2-8E20-4733-8D80-E5076D25D2E6}"/>
    <cellStyle name="쉼표 [0] 2 2 6 2" xfId="168" xr:uid="{37691936-4F7E-4B7C-A621-77DB2BFF6E76}"/>
    <cellStyle name="쉼표 [0] 2 2 6 2 2" xfId="486" xr:uid="{00AB5819-B11A-4AA0-A593-6D56E5392436}"/>
    <cellStyle name="쉼표 [0] 2 2 6 3" xfId="287" xr:uid="{3F1C284F-1019-44F1-91BF-FCFAC2072D85}"/>
    <cellStyle name="쉼표 [0] 2 2 6 4" xfId="372" xr:uid="{79C943F2-C47C-44F5-B117-1606DC195FEF}"/>
    <cellStyle name="쉼표 [0] 2 2 7" xfId="110" xr:uid="{CB548F36-7F03-45C1-B802-8B37FEE07888}"/>
    <cellStyle name="쉼표 [0] 2 2 7 2" xfId="429" xr:uid="{441862F8-6893-486D-B9FD-5F1B0996EF0B}"/>
    <cellStyle name="쉼표 [0] 2 2 8" xfId="229" xr:uid="{9B537B30-681B-4810-BEDE-71AAE0A5B433}"/>
    <cellStyle name="쉼표 [0] 2 2 9" xfId="360" xr:uid="{ED20F0AA-9FE4-4268-86BC-314825F472CD}"/>
    <cellStyle name="쉼표 [0] 2 21" xfId="561" xr:uid="{5222520F-0AC8-4F93-8C3B-F5127C975EA9}"/>
    <cellStyle name="쉼표 [0] 2 3" xfId="10" xr:uid="{984E27E4-9CF8-4484-862C-1BF9C4FB3FDE}"/>
    <cellStyle name="쉼표 [0] 2 3 2" xfId="34" xr:uid="{1BC3F1AA-0F4A-4978-B97C-7A3712D2AFCB}"/>
    <cellStyle name="쉼표 [0] 2 3 2 2" xfId="78" xr:uid="{31FAC0E0-841A-42CF-A28E-CCEE2C2DF6B8}"/>
    <cellStyle name="쉼표 [0] 2 3 2 2 2" xfId="195" xr:uid="{5BC8E58E-A3D0-4FAC-9047-2AC7BDF84F08}"/>
    <cellStyle name="쉼표 [0] 2 3 2 2 3" xfId="314" xr:uid="{9DC739ED-C07C-4CF3-A458-12F4FEC48652}"/>
    <cellStyle name="쉼표 [0] 2 3 2 2 4" xfId="513" xr:uid="{FE6623BA-34AD-4C37-875D-29527B0F8680}"/>
    <cellStyle name="쉼표 [0] 2 3 2 3" xfId="137" xr:uid="{F9DB7173-7744-4320-A051-2EDA54A60EC6}"/>
    <cellStyle name="쉼표 [0] 2 3 2 3 2" xfId="456" xr:uid="{1148DC7F-A4DB-4939-9605-7673E57E2EF8}"/>
    <cellStyle name="쉼표 [0] 2 3 2 4" xfId="256" xr:uid="{612BBD05-42C6-4C18-B59A-C2D8D631CECA}"/>
    <cellStyle name="쉼표 [0] 2 3 2 5" xfId="398" xr:uid="{F127FEA8-DA03-400E-9932-62BA91335915}"/>
    <cellStyle name="쉼표 [0] 2 3 3" xfId="97" xr:uid="{F6156930-5F42-4FC8-B2B8-42A48E87926B}"/>
    <cellStyle name="쉼표 [0] 2 3 3 2" xfId="215" xr:uid="{D8D55073-CD81-4ED8-9425-4EEF09290F24}"/>
    <cellStyle name="쉼표 [0] 2 3 3 2 2" xfId="334" xr:uid="{12D8EA78-3EE6-4568-8200-261D0BD72E36}"/>
    <cellStyle name="쉼표 [0] 2 3 3 2 3" xfId="533" xr:uid="{E2496910-4E9F-4A6A-B5CE-C7925C9CCF4C}"/>
    <cellStyle name="쉼표 [0] 2 3 3 3" xfId="157" xr:uid="{4A4FACFF-4F53-4C78-AAD7-E82B48CF41E7}"/>
    <cellStyle name="쉼표 [0] 2 3 3 3 2" xfId="476" xr:uid="{667AB1F1-47E3-4D8E-BFC6-5498928D45C4}"/>
    <cellStyle name="쉼표 [0] 2 3 3 4" xfId="276" xr:uid="{C7EB1E47-D25A-4889-923D-8FE750DCE896}"/>
    <cellStyle name="쉼표 [0] 2 3 3 5" xfId="418" xr:uid="{541C0CB3-EF49-4F43-BEFC-CB6462EACDF7}"/>
    <cellStyle name="쉼표 [0] 2 3 4" xfId="54" xr:uid="{B74EFCB0-1F81-4052-B6FC-CE00796CDA22}"/>
    <cellStyle name="쉼표 [0] 2 3 4 2" xfId="171" xr:uid="{F390E24D-2435-477A-8A53-DE583ECD2EB7}"/>
    <cellStyle name="쉼표 [0] 2 3 4 2 2" xfId="489" xr:uid="{08C91760-8C36-49D3-90BC-E3220B3E3982}"/>
    <cellStyle name="쉼표 [0] 2 3 4 3" xfId="290" xr:uid="{E5317FB2-97CE-4D32-9DBF-B9175BD8D68D}"/>
    <cellStyle name="쉼표 [0] 2 3 4 4" xfId="375" xr:uid="{B0494EAF-A1B0-4452-A67E-F476A73822C4}"/>
    <cellStyle name="쉼표 [0] 2 3 5" xfId="113" xr:uid="{7351E8B1-B54B-4A0E-9078-623AACA49BA6}"/>
    <cellStyle name="쉼표 [0] 2 3 5 2" xfId="432" xr:uid="{1BBFF6D8-32D7-42FA-9AD8-2DE99462B666}"/>
    <cellStyle name="쉼표 [0] 2 3 6" xfId="232" xr:uid="{B1F9B53A-4EB6-4E46-8B07-D4ADB1E83453}"/>
    <cellStyle name="쉼표 [0] 2 3 7" xfId="362" xr:uid="{68E95705-A0C7-4BDD-85F5-A8CCB72BE0B2}"/>
    <cellStyle name="쉼표 [0] 2 4" xfId="16" xr:uid="{F3B82A69-ECEC-4460-A789-F0D6C2898D06}"/>
    <cellStyle name="쉼표 [0] 2 4 2" xfId="41" xr:uid="{C8F6A6A0-78FB-48AA-9FBE-FF5516BDD149}"/>
    <cellStyle name="쉼표 [0] 2 4 2 2" xfId="85" xr:uid="{80FD1786-F4BC-4398-99B2-AB926FB5BEA9}"/>
    <cellStyle name="쉼표 [0] 2 4 2 2 2" xfId="202" xr:uid="{BD3DF590-94BE-474D-80DD-134F32DBC3C7}"/>
    <cellStyle name="쉼표 [0] 2 4 2 2 3" xfId="321" xr:uid="{D6607658-D67B-4AF6-9877-4D6E904030C4}"/>
    <cellStyle name="쉼표 [0] 2 4 2 2 4" xfId="520" xr:uid="{96F6D840-9F7A-44C4-BEF9-9988E33050AF}"/>
    <cellStyle name="쉼표 [0] 2 4 2 3" xfId="144" xr:uid="{D613A463-0C06-4A49-9DF2-89CB69E45477}"/>
    <cellStyle name="쉼표 [0] 2 4 2 3 2" xfId="463" xr:uid="{93F2611D-6A72-4678-8FA4-3C6EFCF5D261}"/>
    <cellStyle name="쉼표 [0] 2 4 2 4" xfId="263" xr:uid="{50EE2C46-448E-4580-BB28-4A62B4ACBAF1}"/>
    <cellStyle name="쉼표 [0] 2 4 2 5" xfId="405" xr:uid="{A18B679F-42CF-40AD-8A3D-4C265E9D54F7}"/>
    <cellStyle name="쉼표 [0] 2 4 3" xfId="99" xr:uid="{7AB5FB85-8475-4462-9F2B-A93C60BE6782}"/>
    <cellStyle name="쉼표 [0] 2 4 3 2" xfId="217" xr:uid="{C9D28B04-DEC3-425A-8295-5655E2AE1CCC}"/>
    <cellStyle name="쉼표 [0] 2 4 3 2 2" xfId="336" xr:uid="{D62AEBE6-B873-4766-8418-872C23D1D6A6}"/>
    <cellStyle name="쉼표 [0] 2 4 3 2 3" xfId="535" xr:uid="{B5CDC077-AE00-47A7-B503-182DAB6954D2}"/>
    <cellStyle name="쉼표 [0] 2 4 3 3" xfId="159" xr:uid="{17AD665D-7FB3-4617-A690-716D16ACE790}"/>
    <cellStyle name="쉼표 [0] 2 4 3 3 2" xfId="478" xr:uid="{0E5A2026-F18D-4706-A542-535C1FA34A6A}"/>
    <cellStyle name="쉼표 [0] 2 4 3 4" xfId="278" xr:uid="{1954BD2B-93F0-4786-AB7E-4ACC6147DC4F}"/>
    <cellStyle name="쉼표 [0] 2 4 3 5" xfId="420" xr:uid="{899A3C87-3A8F-4705-B772-4EEB1828A7AC}"/>
    <cellStyle name="쉼표 [0] 2 4 4" xfId="60" xr:uid="{6355F59C-8225-4AE5-BAB5-5AAAB6E9162F}"/>
    <cellStyle name="쉼표 [0] 2 4 4 2" xfId="177" xr:uid="{A699B657-65BB-4DAE-AA4D-809B0578BBA7}"/>
    <cellStyle name="쉼표 [0] 2 4 4 2 2" xfId="495" xr:uid="{35A86ADD-9D08-48B8-86A9-F34A140933F9}"/>
    <cellStyle name="쉼표 [0] 2 4 4 3" xfId="296" xr:uid="{5CC22997-7E4A-4E34-81AA-ABBE3F15AFF6}"/>
    <cellStyle name="쉼표 [0] 2 4 4 4" xfId="381" xr:uid="{D56DE813-3B8C-464E-BBB2-67F772549F72}"/>
    <cellStyle name="쉼표 [0] 2 4 5" xfId="119" xr:uid="{1E2FC45E-7488-4AD1-B52D-E81D99E30D8B}"/>
    <cellStyle name="쉼표 [0] 2 4 5 2" xfId="438" xr:uid="{E08830B9-3DAF-4B53-A78F-DD0FDCFF045A}"/>
    <cellStyle name="쉼표 [0] 2 4 6" xfId="238" xr:uid="{631F4D8F-7BAF-41CB-8E65-7225238D71DB}"/>
    <cellStyle name="쉼표 [0] 2 4 7" xfId="363" xr:uid="{11CCB33C-7F97-4DD6-8A14-D7FD405D9F46}"/>
    <cellStyle name="쉼표 [0] 2 5" xfId="32" xr:uid="{4CD5B7C4-DC3B-4A70-BCFD-BD59461C7DCB}"/>
    <cellStyle name="쉼표 [0] 2 5 2" xfId="76" xr:uid="{2DF3F4E2-8C14-44EE-B902-2586769D0A6B}"/>
    <cellStyle name="쉼표 [0] 2 5 2 2" xfId="193" xr:uid="{193BD03C-5059-4491-882A-BD70FF28C03B}"/>
    <cellStyle name="쉼표 [0] 2 5 2 3" xfId="312" xr:uid="{2D5E66DF-CDF3-49B4-905E-E9DE916629C7}"/>
    <cellStyle name="쉼표 [0] 2 5 2 4" xfId="511" xr:uid="{8595697C-3803-4C45-AD7A-9393BCE0471D}"/>
    <cellStyle name="쉼표 [0] 2 5 3" xfId="135" xr:uid="{FFDDF912-1968-4E56-8380-81B347A77178}"/>
    <cellStyle name="쉼표 [0] 2 5 3 2" xfId="454" xr:uid="{22955E3B-1793-482E-A0C7-71D771F4EF57}"/>
    <cellStyle name="쉼표 [0] 2 5 4" xfId="254" xr:uid="{C5368B6A-3A20-445B-8AC3-919B480EEB3E}"/>
    <cellStyle name="쉼표 [0] 2 5 5" xfId="396" xr:uid="{B4C9FE3D-5812-456B-8487-3080A12E0C8E}"/>
    <cellStyle name="쉼표 [0] 2 6" xfId="23" xr:uid="{CCBE5AA9-AC1E-4418-AAD6-6AD55A731C1C}"/>
    <cellStyle name="쉼표 [0] 2 6 2" xfId="67" xr:uid="{BF1C67DD-ED4D-484A-892E-20E613E13A4F}"/>
    <cellStyle name="쉼표 [0] 2 6 2 2" xfId="184" xr:uid="{F9B89AB9-6680-4551-96D4-C73939AEABE0}"/>
    <cellStyle name="쉼표 [0] 2 6 2 3" xfId="303" xr:uid="{A37A5BF7-B2A3-4FF9-8F17-EA2F7B13DFC7}"/>
    <cellStyle name="쉼표 [0] 2 6 2 4" xfId="502" xr:uid="{6DB3908B-A640-4DED-B1D7-0D02BDA16334}"/>
    <cellStyle name="쉼표 [0] 2 6 3" xfId="126" xr:uid="{A57CFDE4-D8E9-42E8-9297-454FD6B4C9EF}"/>
    <cellStyle name="쉼표 [0] 2 6 3 2" xfId="445" xr:uid="{88781FC9-C1C0-4137-92A1-B4401A2A34AF}"/>
    <cellStyle name="쉼표 [0] 2 6 4" xfId="245" xr:uid="{425739F3-CEBE-4A92-B61E-7F6610BBE081}"/>
    <cellStyle name="쉼표 [0] 2 6 5" xfId="387" xr:uid="{1ADB1403-F3B8-4193-A210-7B985949D235}"/>
    <cellStyle name="쉼표 [0] 2 7" xfId="91" xr:uid="{22B63D50-7DBB-4B0A-96BC-BF93376300C6}"/>
    <cellStyle name="쉼표 [0] 2 7 2" xfId="209" xr:uid="{32E5FD17-D560-4976-B217-DDF0046F5628}"/>
    <cellStyle name="쉼표 [0] 2 7 2 2" xfId="328" xr:uid="{B0640DF6-1C8D-4F09-9986-A77E6377A222}"/>
    <cellStyle name="쉼표 [0] 2 7 2 3" xfId="527" xr:uid="{385D15FB-C740-40CC-A1B4-A969D6E4D049}"/>
    <cellStyle name="쉼표 [0] 2 7 3" xfId="151" xr:uid="{46615D2C-2D37-4601-844C-68C3F3782FE8}"/>
    <cellStyle name="쉼표 [0] 2 7 3 2" xfId="470" xr:uid="{5D393EF2-259C-491B-8BBE-29CBD5F489ED}"/>
    <cellStyle name="쉼표 [0] 2 7 4" xfId="270" xr:uid="{5C874E08-2382-4D53-802B-BA4E3F0760F7}"/>
    <cellStyle name="쉼표 [0] 2 7 5" xfId="412" xr:uid="{4E79A74E-E89D-4E97-8DEB-E442350235DF}"/>
    <cellStyle name="쉼표 [0] 2 8" xfId="48" xr:uid="{7C2DA3AE-E681-4F18-91C2-82AEECC7FDA3}"/>
    <cellStyle name="쉼표 [0] 2 8 2" xfId="165" xr:uid="{9B2CB3F4-50BA-404C-BB37-CE6E0079A740}"/>
    <cellStyle name="쉼표 [0] 2 8 2 2" xfId="483" xr:uid="{A98F23D7-63EE-4699-8073-E5121BB3BD1C}"/>
    <cellStyle name="쉼표 [0] 2 8 3" xfId="284" xr:uid="{BA2A422B-8C0F-408F-9ED3-317E4759FFE0}"/>
    <cellStyle name="쉼표 [0] 2 8 4" xfId="369" xr:uid="{959412D8-4966-4B74-80CE-10B6E191C94E}"/>
    <cellStyle name="쉼표 [0] 2 9" xfId="105" xr:uid="{72C41D84-8C2C-43D9-930F-AC6053BFB5A7}"/>
    <cellStyle name="쉼표 [0] 2 9 2" xfId="222" xr:uid="{BA440C8D-68D1-43E1-B3B4-3EF71F1007DB}"/>
    <cellStyle name="쉼표 [0] 2 9 3" xfId="342" xr:uid="{70A1E9DA-1B45-4D1A-9064-6FDD6A77BF42}"/>
    <cellStyle name="쉼표 [0] 2 9 4" xfId="541" xr:uid="{7360347B-73F7-490A-B091-F6FD18028783}"/>
    <cellStyle name="쉼표 [0] 3" xfId="5" xr:uid="{13BD7A54-1E2E-48E5-AB09-9AE54F65BF4D}"/>
    <cellStyle name="쉼표 [0] 3 10" xfId="108" xr:uid="{A0D7FD67-1709-41AF-A9A7-B87E40143F73}"/>
    <cellStyle name="쉼표 [0] 3 10 2" xfId="347" xr:uid="{54503572-825A-43C3-A18C-60B0D082A7A1}"/>
    <cellStyle name="쉼표 [0] 3 10 3" xfId="427" xr:uid="{BB5573D9-C6F8-413D-BFB9-827DD0D32082}"/>
    <cellStyle name="쉼표 [0] 3 11" xfId="350" xr:uid="{29766E2F-044B-482F-A41B-2D8E65FF8095}"/>
    <cellStyle name="쉼표 [0] 3 11 2" xfId="548" xr:uid="{17A5F4B2-FBCB-486A-9802-E80247AC430E}"/>
    <cellStyle name="쉼표 [0] 3 12" xfId="227" xr:uid="{E06B3C8C-3505-4556-A4A7-D150A3850C73}"/>
    <cellStyle name="쉼표 [0] 3 12 2" xfId="551" xr:uid="{B1937A92-CC05-48A3-BE02-8AE8B0905263}"/>
    <cellStyle name="쉼표 [0] 3 13" xfId="357" xr:uid="{6F6204AE-BCD7-47C0-AC5D-3A572F97AB45}"/>
    <cellStyle name="쉼표 [0] 3 14" xfId="558" xr:uid="{A48819C2-2DA0-427A-82FE-C46FE2406189}"/>
    <cellStyle name="쉼표 [0] 3 2" xfId="8" xr:uid="{66AC15C0-A7AA-43D0-BEBE-5199C66B4E33}"/>
    <cellStyle name="쉼표 [0] 3 2 10" xfId="361" xr:uid="{AEB61EB1-30BE-4B84-8C99-30492D7E5A3B}"/>
    <cellStyle name="쉼표 [0] 3 2 2" xfId="14" xr:uid="{86FA28F2-FFBC-45F2-ADD4-8E604C0F3406}"/>
    <cellStyle name="쉼표 [0] 3 2 2 2" xfId="39" xr:uid="{AEB48E4F-C3E0-47F3-9F85-0C5C5E5A6E80}"/>
    <cellStyle name="쉼표 [0] 3 2 2 2 2" xfId="83" xr:uid="{CD84C211-A507-4B4A-9863-E2FAFAF710A3}"/>
    <cellStyle name="쉼표 [0] 3 2 2 2 2 2" xfId="200" xr:uid="{CB44B34A-4485-46B8-9FA5-1A0A306CF09F}"/>
    <cellStyle name="쉼표 [0] 3 2 2 2 2 3" xfId="319" xr:uid="{9CA55A06-9930-4B05-B7FA-12512C565B80}"/>
    <cellStyle name="쉼표 [0] 3 2 2 2 2 4" xfId="518" xr:uid="{FD8FB7BB-EE6F-4DE6-8E72-627366640E31}"/>
    <cellStyle name="쉼표 [0] 3 2 2 2 3" xfId="142" xr:uid="{5B8BAF9F-17CE-4C4A-B696-5533A45AEC95}"/>
    <cellStyle name="쉼표 [0] 3 2 2 2 3 2" xfId="461" xr:uid="{3E815FB5-1054-4CA3-8218-C72A4B6FFA29}"/>
    <cellStyle name="쉼표 [0] 3 2 2 2 4" xfId="261" xr:uid="{8BF814B3-9D2C-4C5E-9AC8-3D4EA733BDC3}"/>
    <cellStyle name="쉼표 [0] 3 2 2 2 5" xfId="403" xr:uid="{1D6BE768-7E45-4908-90A4-67839325E94C}"/>
    <cellStyle name="쉼표 [0] 3 2 2 3" xfId="103" xr:uid="{131B3F73-9190-4FD0-9BF1-C68EDB2BF6EA}"/>
    <cellStyle name="쉼표 [0] 3 2 2 3 2" xfId="221" xr:uid="{909A1B11-4E5E-464F-B796-A4A74C41EF16}"/>
    <cellStyle name="쉼표 [0] 3 2 2 3 2 2" xfId="340" xr:uid="{327AA0E4-D1B1-4D72-A8AB-EB81B5B4B883}"/>
    <cellStyle name="쉼표 [0] 3 2 2 3 2 3" xfId="539" xr:uid="{06AE84D7-2BEC-40EE-AC48-07F009AD35E6}"/>
    <cellStyle name="쉼표 [0] 3 2 2 3 3" xfId="163" xr:uid="{886C2AF9-201C-407C-9496-AAD1CC2656A9}"/>
    <cellStyle name="쉼표 [0] 3 2 2 3 3 2" xfId="482" xr:uid="{80CFCD58-0749-4DBC-8262-B94BE814B687}"/>
    <cellStyle name="쉼표 [0] 3 2 2 3 4" xfId="282" xr:uid="{51E05123-654A-413C-9527-E50C15F4BD91}"/>
    <cellStyle name="쉼표 [0] 3 2 2 3 5" xfId="424" xr:uid="{53BEF290-9395-4FBB-B7A1-A743FA8E9F3D}"/>
    <cellStyle name="쉼표 [0] 3 2 2 4" xfId="58" xr:uid="{0721B792-FC69-4C64-B1EB-49100625188E}"/>
    <cellStyle name="쉼표 [0] 3 2 2 4 2" xfId="175" xr:uid="{0847E428-8205-4C2B-9F95-3B65FF2AD8A9}"/>
    <cellStyle name="쉼표 [0] 3 2 2 4 2 2" xfId="493" xr:uid="{40CCA2EA-DBA1-40D5-8F9E-C2A963F3B5CB}"/>
    <cellStyle name="쉼표 [0] 3 2 2 4 3" xfId="294" xr:uid="{8B575EA7-6405-4300-88B8-228A926CAFC4}"/>
    <cellStyle name="쉼표 [0] 3 2 2 4 4" xfId="379" xr:uid="{A7D7FF8A-CACB-4A93-BDFC-68EF2FC5AFA6}"/>
    <cellStyle name="쉼표 [0] 3 2 2 5" xfId="117" xr:uid="{84BED209-ED5E-4A6B-AF94-D667CE0EA65A}"/>
    <cellStyle name="쉼표 [0] 3 2 2 5 2" xfId="436" xr:uid="{9757A246-AADA-4CB6-9680-29798BA95F4D}"/>
    <cellStyle name="쉼표 [0] 3 2 2 6" xfId="236" xr:uid="{479998E4-E5FC-4FE3-800B-5BD75331762D}"/>
    <cellStyle name="쉼표 [0] 3 2 2 7" xfId="367" xr:uid="{811ACD9D-5FF5-4145-B331-FF1BD801C8BB}"/>
    <cellStyle name="쉼표 [0] 3 2 3" xfId="21" xr:uid="{CE17EA87-1E00-4482-AEBB-B8B76F92D170}"/>
    <cellStyle name="쉼표 [0] 3 2 3 2" xfId="46" xr:uid="{C99C4B6E-D4B9-4A83-9F8A-F960AF0EC160}"/>
    <cellStyle name="쉼표 [0] 3 2 3 2 2" xfId="90" xr:uid="{222C3647-5173-4B6F-9F98-F6A0A336C5D6}"/>
    <cellStyle name="쉼표 [0] 3 2 3 2 2 2" xfId="207" xr:uid="{329D4D42-7107-4A1A-B0BE-5E67120EF392}"/>
    <cellStyle name="쉼표 [0] 3 2 3 2 2 3" xfId="326" xr:uid="{2AAC9F2E-F49C-4243-989B-D8DA0EDF2CA8}"/>
    <cellStyle name="쉼표 [0] 3 2 3 2 2 4" xfId="525" xr:uid="{C5F83A79-1F36-4885-B2B0-5BB50004CBB1}"/>
    <cellStyle name="쉼표 [0] 3 2 3 2 3" xfId="149" xr:uid="{87351CA1-85AE-4F38-9203-081621441F1F}"/>
    <cellStyle name="쉼표 [0] 3 2 3 2 3 2" xfId="468" xr:uid="{07D1A22E-E8D5-4F26-ABC1-D2C49B3C5BDA}"/>
    <cellStyle name="쉼표 [0] 3 2 3 2 4" xfId="268" xr:uid="{419BE44C-1683-422F-9D43-23C968A0BDC0}"/>
    <cellStyle name="쉼표 [0] 3 2 3 2 5" xfId="410" xr:uid="{7D31E5B9-1E2F-4417-A392-42D410EA9B86}"/>
    <cellStyle name="쉼표 [0] 3 2 3 3" xfId="65" xr:uid="{9CBC9DDE-37F7-4436-B8D0-BE12867BCC08}"/>
    <cellStyle name="쉼표 [0] 3 2 3 3 2" xfId="182" xr:uid="{2518FF14-E6F4-4D9E-A4FB-E0933EF41740}"/>
    <cellStyle name="쉼표 [0] 3 2 3 3 3" xfId="301" xr:uid="{7B0149AF-4CEE-4FAD-A87A-773372610C8C}"/>
    <cellStyle name="쉼표 [0] 3 2 3 3 4" xfId="500" xr:uid="{A70ADCFD-4F57-47BF-8232-52DCD4B8A40B}"/>
    <cellStyle name="쉼표 [0] 3 2 3 4" xfId="124" xr:uid="{D0EBDEEF-302D-426E-9C2F-41621CC0FF70}"/>
    <cellStyle name="쉼표 [0] 3 2 3 4 2" xfId="443" xr:uid="{013D3EF1-94C7-4DB6-9393-94E14D643654}"/>
    <cellStyle name="쉼표 [0] 3 2 3 5" xfId="243" xr:uid="{E688F703-3C12-494A-8698-8661AFAC0F5F}"/>
    <cellStyle name="쉼표 [0] 3 2 3 6" xfId="386" xr:uid="{8DBDE978-7BE0-43C3-BC53-648324238913}"/>
    <cellStyle name="쉼표 [0] 3 2 4" xfId="33" xr:uid="{789A6302-239E-4B5F-88EC-8AC386E2966E}"/>
    <cellStyle name="쉼표 [0] 3 2 4 2" xfId="77" xr:uid="{E44657C3-F2B5-424C-B82C-DF5658DA075B}"/>
    <cellStyle name="쉼표 [0] 3 2 4 2 2" xfId="194" xr:uid="{907126B2-263A-4972-BCB6-4A228582C798}"/>
    <cellStyle name="쉼표 [0] 3 2 4 2 3" xfId="313" xr:uid="{0E178AD0-8272-42FF-B8EB-DF997156F61D}"/>
    <cellStyle name="쉼표 [0] 3 2 4 2 4" xfId="512" xr:uid="{A8727DE2-4191-45E8-BF4F-859879D515FF}"/>
    <cellStyle name="쉼표 [0] 3 2 4 3" xfId="136" xr:uid="{7688B079-F7B0-43A1-89F5-CF0F59D6921A}"/>
    <cellStyle name="쉼표 [0] 3 2 4 3 2" xfId="455" xr:uid="{25D602D1-4CF1-4102-B8D8-346F449ECC8A}"/>
    <cellStyle name="쉼표 [0] 3 2 4 4" xfId="255" xr:uid="{C03BCC75-F4DF-4ECD-9F12-2A8850683B7F}"/>
    <cellStyle name="쉼표 [0] 3 2 4 5" xfId="397" xr:uid="{1B7C3AB9-052F-4F9A-BD52-AC3A9A0453F6}"/>
    <cellStyle name="쉼표 [0] 3 2 5" xfId="28" xr:uid="{829C2BDD-5C39-444E-B01E-1D61D87F02DC}"/>
    <cellStyle name="쉼표 [0] 3 2 5 2" xfId="72" xr:uid="{55065F91-8822-4D2E-837F-FA4251C441AF}"/>
    <cellStyle name="쉼표 [0] 3 2 5 2 2" xfId="189" xr:uid="{8E11B942-1E72-4D07-B9CC-F1A424CD55D9}"/>
    <cellStyle name="쉼표 [0] 3 2 5 2 3" xfId="308" xr:uid="{0AE76239-7563-49C2-9C21-F47360C3FE21}"/>
    <cellStyle name="쉼표 [0] 3 2 5 2 4" xfId="507" xr:uid="{2CB02A80-07D1-42C1-B295-6814E4E61CBE}"/>
    <cellStyle name="쉼표 [0] 3 2 5 3" xfId="131" xr:uid="{49FE8613-7666-4D87-A994-76475D0A0E69}"/>
    <cellStyle name="쉼표 [0] 3 2 5 3 2" xfId="450" xr:uid="{4CD6BE57-7AE1-4BE4-8124-AFA95CD208E9}"/>
    <cellStyle name="쉼표 [0] 3 2 5 4" xfId="250" xr:uid="{4B7374DA-19E1-4522-85D8-6DEF8F2A856C}"/>
    <cellStyle name="쉼표 [0] 3 2 5 5" xfId="392" xr:uid="{C73B057C-8AE4-499F-BF69-993EFDAD18AC}"/>
    <cellStyle name="쉼표 [0] 3 2 6" xfId="96" xr:uid="{CFB3FEAD-EF09-4C95-BD70-1B11D111AB4A}"/>
    <cellStyle name="쉼표 [0] 3 2 6 2" xfId="214" xr:uid="{D5E144E9-319B-4F63-98E8-652DF9E40EC2}"/>
    <cellStyle name="쉼표 [0] 3 2 6 2 2" xfId="333" xr:uid="{A8A13A31-5BC6-4733-A286-EF5DDEB4DBE7}"/>
    <cellStyle name="쉼표 [0] 3 2 6 2 3" xfId="532" xr:uid="{68FB853D-FCB4-4E01-8B03-181F6B19DBA3}"/>
    <cellStyle name="쉼표 [0] 3 2 6 3" xfId="156" xr:uid="{855A5267-CBAC-4974-9160-5E8A714BF6E6}"/>
    <cellStyle name="쉼표 [0] 3 2 6 3 2" xfId="475" xr:uid="{90712C28-3D70-4F62-8D1F-0BAF45F42A0E}"/>
    <cellStyle name="쉼표 [0] 3 2 6 4" xfId="275" xr:uid="{2574FE27-F076-43CD-9FAB-AE560B544D08}"/>
    <cellStyle name="쉼표 [0] 3 2 6 5" xfId="417" xr:uid="{C3626941-4D2E-4B6C-942F-CF0180AC8C22}"/>
    <cellStyle name="쉼표 [0] 3 2 7" xfId="52" xr:uid="{06EC3A0B-C82A-494F-9C8E-F070DD5AA4F7}"/>
    <cellStyle name="쉼표 [0] 3 2 7 2" xfId="169" xr:uid="{4490B25D-D72F-41E2-AB63-8C46D7A3EE24}"/>
    <cellStyle name="쉼표 [0] 3 2 7 2 2" xfId="487" xr:uid="{8B21690C-DE3D-4793-820D-D2E9AEF3DA40}"/>
    <cellStyle name="쉼표 [0] 3 2 7 3" xfId="288" xr:uid="{9EC1FBDA-17A4-4555-8DDB-9C158F81E0E4}"/>
    <cellStyle name="쉼표 [0] 3 2 7 4" xfId="373" xr:uid="{B37BF801-18EE-4F83-83B2-DC6D54D36B51}"/>
    <cellStyle name="쉼표 [0] 3 2 8" xfId="111" xr:uid="{D23E46E4-A04B-4869-B855-9569991C8E0C}"/>
    <cellStyle name="쉼표 [0] 3 2 8 2" xfId="430" xr:uid="{B4661FB3-54AD-4A7D-A98F-BF0996E6BE0F}"/>
    <cellStyle name="쉼표 [0] 3 2 9" xfId="230" xr:uid="{82C03442-9482-4D2B-91F9-E49BA1DF1B30}"/>
    <cellStyle name="쉼표 [0] 3 3" xfId="13" xr:uid="{0806A700-BFE2-4EC4-8C37-7E1E02140DDA}"/>
    <cellStyle name="쉼표 [0] 3 3 2" xfId="19" xr:uid="{2623EE23-02CE-4B5E-84F4-A671F5A2D128}"/>
    <cellStyle name="쉼표 [0] 3 3 2 2" xfId="44" xr:uid="{807F57F2-6224-4DE6-B396-51557430ED6A}"/>
    <cellStyle name="쉼표 [0] 3 3 2 2 2" xfId="88" xr:uid="{C3AA0D3D-FC10-4CE4-A6CD-20419A911CC2}"/>
    <cellStyle name="쉼표 [0] 3 3 2 2 2 2" xfId="205" xr:uid="{E4C8304C-CAA5-4319-8C32-F8E7B3CE45FB}"/>
    <cellStyle name="쉼표 [0] 3 3 2 2 2 3" xfId="324" xr:uid="{05BA4A5D-1DCA-49ED-8646-7A8D83B60606}"/>
    <cellStyle name="쉼표 [0] 3 3 2 2 2 4" xfId="523" xr:uid="{22A5AAEF-FDE3-45E4-829F-88148D14DFF1}"/>
    <cellStyle name="쉼표 [0] 3 3 2 2 3" xfId="147" xr:uid="{8FCB978C-1497-4EEB-8951-F9F3247781B3}"/>
    <cellStyle name="쉼표 [0] 3 3 2 2 3 2" xfId="466" xr:uid="{560B1944-5049-4B51-8771-1927F30107C8}"/>
    <cellStyle name="쉼표 [0] 3 3 2 2 4" xfId="266" xr:uid="{DA271822-918C-4ADE-9462-3DEC6B8D3544}"/>
    <cellStyle name="쉼표 [0] 3 3 2 2 5" xfId="408" xr:uid="{B1255080-526C-46B5-9A2D-E6E1A2F6ED03}"/>
    <cellStyle name="쉼표 [0] 3 3 2 3" xfId="63" xr:uid="{99ED75B3-E473-4AA3-A53A-C5DAA1CE87A9}"/>
    <cellStyle name="쉼표 [0] 3 3 2 3 2" xfId="180" xr:uid="{3B3B9854-5898-4331-90FF-EB9FE2956D91}"/>
    <cellStyle name="쉼표 [0] 3 3 2 3 3" xfId="299" xr:uid="{A597D8F2-4704-4CD1-A415-0303E10AF36F}"/>
    <cellStyle name="쉼표 [0] 3 3 2 3 4" xfId="498" xr:uid="{83071533-0960-4DC9-B23D-92B97C3A2EC7}"/>
    <cellStyle name="쉼표 [0] 3 3 2 4" xfId="122" xr:uid="{C87EDFB8-273E-46D3-BE7C-8F0361A28A09}"/>
    <cellStyle name="쉼표 [0] 3 3 2 4 2" xfId="441" xr:uid="{DFFCBAB3-0FA9-4B48-A8D7-BE640334C003}"/>
    <cellStyle name="쉼표 [0] 3 3 2 5" xfId="241" xr:uid="{374AFA0A-781A-475E-80DC-258A5DBA93B3}"/>
    <cellStyle name="쉼표 [0] 3 3 2 6" xfId="384" xr:uid="{513AA498-62BB-400C-942E-A0A748362540}"/>
    <cellStyle name="쉼표 [0] 3 3 3" xfId="37" xr:uid="{7EA3989F-9BD7-4870-BE6B-AE2CDB4BD16D}"/>
    <cellStyle name="쉼표 [0] 3 3 3 2" xfId="81" xr:uid="{AF98C20E-4F8A-4F74-A2FC-422047E065BE}"/>
    <cellStyle name="쉼표 [0] 3 3 3 2 2" xfId="198" xr:uid="{5BC7B9EB-FDA0-4870-8137-BE5A8F0D31D3}"/>
    <cellStyle name="쉼표 [0] 3 3 3 2 3" xfId="317" xr:uid="{FE5FC3D7-5094-461B-B120-4831B0214D43}"/>
    <cellStyle name="쉼표 [0] 3 3 3 2 4" xfId="516" xr:uid="{EB0DDEFC-2779-4DB6-A5A0-9AD319E9D3FA}"/>
    <cellStyle name="쉼표 [0] 3 3 3 3" xfId="140" xr:uid="{FBD9E82F-6034-4A9D-BDCB-D6A8B496AD17}"/>
    <cellStyle name="쉼표 [0] 3 3 3 3 2" xfId="459" xr:uid="{E0EFAA0A-BAA2-4132-A249-E60AAB5E3939}"/>
    <cellStyle name="쉼표 [0] 3 3 3 4" xfId="259" xr:uid="{ADA61867-E757-47F6-ABBC-33929AD9BB7E}"/>
    <cellStyle name="쉼표 [0] 3 3 3 5" xfId="401" xr:uid="{34A917B2-D9FA-403B-89A3-ED0B7FD57C75}"/>
    <cellStyle name="쉼표 [0] 3 3 4" xfId="26" xr:uid="{34F652C4-184A-4E56-837A-2D2A63E7BE0F}"/>
    <cellStyle name="쉼표 [0] 3 3 4 2" xfId="70" xr:uid="{2F45E2FC-8833-4284-804F-ED13CA91D794}"/>
    <cellStyle name="쉼표 [0] 3 3 4 2 2" xfId="187" xr:uid="{1AE44B72-45E6-4DD8-95E6-E1B305D20B64}"/>
    <cellStyle name="쉼표 [0] 3 3 4 2 3" xfId="306" xr:uid="{DAC93692-F4F0-400B-B46B-437FF44075AE}"/>
    <cellStyle name="쉼표 [0] 3 3 4 2 4" xfId="505" xr:uid="{1FFF6FA0-80F4-4F30-B941-D4060662B100}"/>
    <cellStyle name="쉼표 [0] 3 3 4 3" xfId="129" xr:uid="{BAD952DC-1D6C-47C6-9D2B-DBB2DFCF0E7A}"/>
    <cellStyle name="쉼표 [0] 3 3 4 3 2" xfId="448" xr:uid="{7A053B43-A409-4804-86FE-F62DAAD26188}"/>
    <cellStyle name="쉼표 [0] 3 3 4 4" xfId="248" xr:uid="{794A888A-156A-44EF-B396-8A3E2D0D075C}"/>
    <cellStyle name="쉼표 [0] 3 3 4 5" xfId="390" xr:uid="{E29069B6-C322-4E6A-A8BB-8E738007FF53}"/>
    <cellStyle name="쉼표 [0] 3 3 5" xfId="100" xr:uid="{9632C32D-8CF8-45A0-8BFF-D330BF38FB74}"/>
    <cellStyle name="쉼표 [0] 3 3 5 2" xfId="218" xr:uid="{52EFD362-1647-4186-9DF2-9916E530D471}"/>
    <cellStyle name="쉼표 [0] 3 3 5 2 2" xfId="337" xr:uid="{BF403614-B2F3-45A2-8FFB-95E5E752D548}"/>
    <cellStyle name="쉼표 [0] 3 3 5 2 3" xfId="536" xr:uid="{BC523FA8-6331-49AB-9B6F-E90498C2C8DF}"/>
    <cellStyle name="쉼표 [0] 3 3 5 3" xfId="160" xr:uid="{88CD04D5-9A24-4DCD-B136-FB4A2DE5B3FE}"/>
    <cellStyle name="쉼표 [0] 3 3 5 3 2" xfId="479" xr:uid="{F342F6C4-469F-454A-B824-763C6E07E32D}"/>
    <cellStyle name="쉼표 [0] 3 3 5 4" xfId="279" xr:uid="{3E0EF396-C2C5-4C2D-BBC7-9860E2A0A790}"/>
    <cellStyle name="쉼표 [0] 3 3 5 5" xfId="421" xr:uid="{3291F2C6-9014-464D-835D-4D697CF6B448}"/>
    <cellStyle name="쉼표 [0] 3 3 6" xfId="57" xr:uid="{01EEAFA5-FFB4-4007-A1CC-F6C7C36CF12C}"/>
    <cellStyle name="쉼표 [0] 3 3 6 2" xfId="174" xr:uid="{682C04CA-06BF-4EB3-A04D-1FE574C54F30}"/>
    <cellStyle name="쉼표 [0] 3 3 6 2 2" xfId="492" xr:uid="{21F988E4-0669-4B41-B83C-D36B667ABB5F}"/>
    <cellStyle name="쉼표 [0] 3 3 6 3" xfId="293" xr:uid="{56EA7A87-DC53-4A4A-A178-0FE96F0EF35C}"/>
    <cellStyle name="쉼표 [0] 3 3 6 4" xfId="378" xr:uid="{210CA14F-8FA0-4D24-8CDB-5F074DA6B3FD}"/>
    <cellStyle name="쉼표 [0] 3 3 7" xfId="116" xr:uid="{AF0ADF7E-FE5B-4C72-8DBA-2EBCFA9664C1}"/>
    <cellStyle name="쉼표 [0] 3 3 7 2" xfId="435" xr:uid="{48676970-F723-4A60-B28B-7395FA8DBA0C}"/>
    <cellStyle name="쉼표 [0] 3 3 8" xfId="235" xr:uid="{6C3F139F-FCBA-4C8B-8CF4-D373E4D60B7A}"/>
    <cellStyle name="쉼표 [0] 3 3 9" xfId="364" xr:uid="{8BD6900E-32EB-4843-A2B1-3EE0DEA6BE3D}"/>
    <cellStyle name="쉼표 [0] 3 4" xfId="11" xr:uid="{1EA21CCC-3372-4685-B06C-9C55F2C59A20}"/>
    <cellStyle name="쉼표 [0] 3 4 2" xfId="35" xr:uid="{BFA45672-0F20-4087-9E70-32CF3CE5AFD7}"/>
    <cellStyle name="쉼표 [0] 3 4 2 2" xfId="79" xr:uid="{52971AD7-88C1-43F8-A7F9-50C7D7EE704B}"/>
    <cellStyle name="쉼표 [0] 3 4 2 2 2" xfId="196" xr:uid="{9377ACF0-76EE-427E-B2B7-4FD4FB80FC3A}"/>
    <cellStyle name="쉼표 [0] 3 4 2 2 3" xfId="315" xr:uid="{FCCE93E3-4CF9-4D7A-9D16-225A5258EB51}"/>
    <cellStyle name="쉼표 [0] 3 4 2 2 4" xfId="514" xr:uid="{CBA09BDB-3D1F-4746-95CE-8F1B8052675B}"/>
    <cellStyle name="쉼표 [0] 3 4 2 3" xfId="138" xr:uid="{A8E81223-1BA8-4FED-A319-0628D23352C3}"/>
    <cellStyle name="쉼표 [0] 3 4 2 3 2" xfId="457" xr:uid="{D23876C8-C32B-4C0E-8C9E-A2E05ED7A354}"/>
    <cellStyle name="쉼표 [0] 3 4 2 4" xfId="257" xr:uid="{3999B8F1-51BE-4998-B62B-1B175F1BE3A5}"/>
    <cellStyle name="쉼표 [0] 3 4 2 5" xfId="399" xr:uid="{4E361F44-A056-4EAE-91B5-7A98722A76EF}"/>
    <cellStyle name="쉼표 [0] 3 4 3" xfId="55" xr:uid="{4C457F3D-03EB-4F95-962D-89BD10FB4FB6}"/>
    <cellStyle name="쉼표 [0] 3 4 3 2" xfId="172" xr:uid="{6C0950A1-463F-49BB-8C83-A238DB3C225C}"/>
    <cellStyle name="쉼표 [0] 3 4 3 3" xfId="291" xr:uid="{7F071065-D90C-41DC-BB77-1A9C521CF542}"/>
    <cellStyle name="쉼표 [0] 3 4 3 4" xfId="490" xr:uid="{AA3C8531-7AD3-411E-9B1E-E187868001AB}"/>
    <cellStyle name="쉼표 [0] 3 4 4" xfId="114" xr:uid="{8A31D0E4-C114-48CA-8F23-BBB9EAC00E16}"/>
    <cellStyle name="쉼표 [0] 3 4 4 2" xfId="433" xr:uid="{BA4ADFE9-9774-403E-99B1-BB943EC567E8}"/>
    <cellStyle name="쉼표 [0] 3 4 5" xfId="233" xr:uid="{B71A8641-9D1C-414A-9EE0-5540FE746885}"/>
    <cellStyle name="쉼표 [0] 3 4 6" xfId="376" xr:uid="{F30A8FC3-F31B-4BB8-A261-1D681E2603E2}"/>
    <cellStyle name="쉼표 [0] 3 5" xfId="17" xr:uid="{C829145D-78F2-43F9-8543-6A4EEFE7E116}"/>
    <cellStyle name="쉼표 [0] 3 5 2" xfId="42" xr:uid="{1469F0F7-2A93-437E-9CF2-03746CFBE148}"/>
    <cellStyle name="쉼표 [0] 3 5 2 2" xfId="86" xr:uid="{3D8E65C3-BA01-44AA-B89A-3BD9766AA98F}"/>
    <cellStyle name="쉼표 [0] 3 5 2 2 2" xfId="203" xr:uid="{0E80625B-95C2-4FAF-9242-ED6E85B2F489}"/>
    <cellStyle name="쉼표 [0] 3 5 2 2 3" xfId="322" xr:uid="{5EF5FF97-738C-4D79-A4D3-F80625CDC630}"/>
    <cellStyle name="쉼표 [0] 3 5 2 2 4" xfId="521" xr:uid="{A7A6D513-8EB9-4A8F-9394-F7B301CC5836}"/>
    <cellStyle name="쉼표 [0] 3 5 2 3" xfId="145" xr:uid="{5B349EBB-C317-43F6-A457-54F1A9F7F875}"/>
    <cellStyle name="쉼표 [0] 3 5 2 3 2" xfId="464" xr:uid="{FC3E7E87-F401-43CB-A024-CD6FA1951AF9}"/>
    <cellStyle name="쉼표 [0] 3 5 2 4" xfId="264" xr:uid="{D63E445D-88AA-45D7-9D92-8D91C33B2C8E}"/>
    <cellStyle name="쉼표 [0] 3 5 2 5" xfId="406" xr:uid="{17D8D152-5536-408C-92D2-8F803FCDC387}"/>
    <cellStyle name="쉼표 [0] 3 5 3" xfId="61" xr:uid="{F66944CA-CAA1-4027-B092-45029308B8E0}"/>
    <cellStyle name="쉼표 [0] 3 5 3 2" xfId="178" xr:uid="{744E9023-E8E3-4573-9654-9DDB595EEC00}"/>
    <cellStyle name="쉼표 [0] 3 5 3 3" xfId="297" xr:uid="{1180539F-A4E8-4897-A901-A0C9AA524D01}"/>
    <cellStyle name="쉼표 [0] 3 5 3 4" xfId="496" xr:uid="{68997502-8DE2-4056-AF92-1BCB8C4845A8}"/>
    <cellStyle name="쉼표 [0] 3 5 4" xfId="120" xr:uid="{8D9FE01F-C7E9-4D15-BB8D-99C6A299BD98}"/>
    <cellStyle name="쉼표 [0] 3 5 4 2" xfId="439" xr:uid="{F27EB54C-3E68-4809-AED0-855022377186}"/>
    <cellStyle name="쉼표 [0] 3 5 5" xfId="239" xr:uid="{BA83EF72-4D1E-4AF5-86FE-986DD908106E}"/>
    <cellStyle name="쉼표 [0] 3 5 6" xfId="382" xr:uid="{3226BC7A-BFCC-41BF-8873-E2042C56DCBB}"/>
    <cellStyle name="쉼표 [0] 3 6" xfId="30" xr:uid="{71986BFC-DDDB-4A77-ADB3-D442D15CAC05}"/>
    <cellStyle name="쉼표 [0] 3 6 2" xfId="74" xr:uid="{CC591EEE-7424-4BAD-8BD0-DF4E2B26992C}"/>
    <cellStyle name="쉼표 [0] 3 6 2 2" xfId="191" xr:uid="{C25503F5-BE45-48B8-88AC-35BCAF176970}"/>
    <cellStyle name="쉼표 [0] 3 6 2 3" xfId="310" xr:uid="{7E061674-979D-4F15-B773-BDB7B2BFCDB2}"/>
    <cellStyle name="쉼표 [0] 3 6 2 4" xfId="509" xr:uid="{7672810D-9781-4B00-AD66-A1A8A99A3AE1}"/>
    <cellStyle name="쉼표 [0] 3 6 3" xfId="133" xr:uid="{4D91584B-14D7-40C1-B046-E5D521C1A8F7}"/>
    <cellStyle name="쉼표 [0] 3 6 3 2" xfId="452" xr:uid="{4D382B5F-2562-4EEC-A1D1-4B31B286E354}"/>
    <cellStyle name="쉼표 [0] 3 6 4" xfId="252" xr:uid="{8853C618-E775-4478-AD33-F656A6CE1595}"/>
    <cellStyle name="쉼표 [0] 3 6 5" xfId="394" xr:uid="{6413EDA5-6A4D-4332-8F06-ED759E7EED36}"/>
    <cellStyle name="쉼표 [0] 3 7" xfId="24" xr:uid="{825721C5-70ED-4FCA-BBA4-FD09D84FF41F}"/>
    <cellStyle name="쉼표 [0] 3 7 2" xfId="68" xr:uid="{DAA5446E-4CCD-4BF7-947A-CA22A3E4A7A1}"/>
    <cellStyle name="쉼표 [0] 3 7 2 2" xfId="185" xr:uid="{9C4EB82E-F84B-4858-9FF3-D3FCB5C45204}"/>
    <cellStyle name="쉼표 [0] 3 7 2 3" xfId="304" xr:uid="{A0A2E256-2266-4C1E-97A0-822E830021CD}"/>
    <cellStyle name="쉼표 [0] 3 7 2 4" xfId="503" xr:uid="{C0CBCCA2-8988-417C-B6DB-B0C6F4F8F195}"/>
    <cellStyle name="쉼표 [0] 3 7 3" xfId="127" xr:uid="{7226A8DF-E9E1-420C-9D36-FB58EEB53CC6}"/>
    <cellStyle name="쉼표 [0] 3 7 3 2" xfId="446" xr:uid="{B85207D4-DC48-4BBE-91E3-A6C814B15758}"/>
    <cellStyle name="쉼표 [0] 3 7 4" xfId="246" xr:uid="{3FC93F23-9675-4FD0-9FD7-3513B6992D2B}"/>
    <cellStyle name="쉼표 [0] 3 7 5" xfId="388" xr:uid="{B2AF122E-A979-4C18-A6FF-3BB6C720EFCE}"/>
    <cellStyle name="쉼표 [0] 3 8" xfId="93" xr:uid="{DEE0E02C-13D4-46CA-A3D2-03C1AE4DEFB5}"/>
    <cellStyle name="쉼표 [0] 3 8 2" xfId="211" xr:uid="{5B86F878-5938-48EF-9DB2-5426B16795A9}"/>
    <cellStyle name="쉼표 [0] 3 8 2 2" xfId="330" xr:uid="{0BD1A82A-8096-4B21-AB81-F8B7EA1CEE43}"/>
    <cellStyle name="쉼표 [0] 3 8 2 3" xfId="529" xr:uid="{4979504D-A7B8-4C31-BBC3-A8CBEBA8B4D0}"/>
    <cellStyle name="쉼표 [0] 3 8 3" xfId="153" xr:uid="{A851DE5A-7317-4EB1-A96C-FA5756A64D84}"/>
    <cellStyle name="쉼표 [0] 3 8 3 2" xfId="472" xr:uid="{6EAB052D-50D5-4CE0-BE4D-9528A1507FB2}"/>
    <cellStyle name="쉼표 [0] 3 8 4" xfId="272" xr:uid="{1DB304F1-CECC-47E3-89FC-2B1C4F05A28B}"/>
    <cellStyle name="쉼표 [0] 3 8 5" xfId="414" xr:uid="{B5659BD5-0406-4920-B049-4EBF71CE0DE2}"/>
    <cellStyle name="쉼표 [0] 3 9" xfId="49" xr:uid="{43EF0BF2-ECC3-4982-89C1-E929AD617C27}"/>
    <cellStyle name="쉼표 [0] 3 9 2" xfId="166" xr:uid="{A8395CCA-5887-4E5A-BC05-A11B2D80A016}"/>
    <cellStyle name="쉼표 [0] 3 9 2 2" xfId="484" xr:uid="{2CD32CF4-22BD-4B59-A06C-17D24E875B49}"/>
    <cellStyle name="쉼표 [0] 3 9 3" xfId="285" xr:uid="{4A36CA9D-0CF3-45B2-99B7-26707A5EFC96}"/>
    <cellStyle name="쉼표 [0] 3 9 4" xfId="370" xr:uid="{B805C7F4-30A5-4C89-A076-6546EECD0D24}"/>
    <cellStyle name="쉼표 [0] 4" xfId="6" xr:uid="{E94E593B-A20B-4B6E-8648-F3D405C2C563}"/>
    <cellStyle name="쉼표 [0] 4 10" xfId="358" xr:uid="{D9E741F2-9E69-4E9C-AD7D-D89AC71433A3}"/>
    <cellStyle name="쉼표 [0] 4 11" xfId="559" xr:uid="{1AE13E3C-8D86-4147-BFFD-115D6F9C8C2A}"/>
    <cellStyle name="쉼표 [0] 4 2" xfId="12" xr:uid="{2BB000CF-8445-41F0-A22E-91C50424A06E}"/>
    <cellStyle name="쉼표 [0] 4 2 2" xfId="36" xr:uid="{CDE1F9A3-C8BD-429A-A5C1-D0F504B88612}"/>
    <cellStyle name="쉼표 [0] 4 2 2 2" xfId="80" xr:uid="{BBD9D74F-8FA3-4F25-A632-5DCBBA368550}"/>
    <cellStyle name="쉼표 [0] 4 2 2 2 2" xfId="197" xr:uid="{1ACF101F-2667-4BBE-8930-0975B66F4403}"/>
    <cellStyle name="쉼표 [0] 4 2 2 2 3" xfId="316" xr:uid="{41A38C11-DB56-462D-AE49-0E0C8A1C0573}"/>
    <cellStyle name="쉼표 [0] 4 2 2 2 4" xfId="515" xr:uid="{D40B46CB-7F7E-4649-956C-47151D1C4475}"/>
    <cellStyle name="쉼표 [0] 4 2 2 3" xfId="139" xr:uid="{157D2AEA-ECD3-4172-B050-F976DDF26902}"/>
    <cellStyle name="쉼표 [0] 4 2 2 3 2" xfId="458" xr:uid="{100DC28E-3D11-487D-9DCF-8ED9BE9389CD}"/>
    <cellStyle name="쉼표 [0] 4 2 2 4" xfId="258" xr:uid="{9EE966DB-F683-4B75-83EF-DD8C0E5387C7}"/>
    <cellStyle name="쉼표 [0] 4 2 2 5" xfId="400" xr:uid="{DDD7FC8C-DF06-4C55-B842-4D0EC0D376D7}"/>
    <cellStyle name="쉼표 [0] 4 2 3" xfId="101" xr:uid="{E6C75780-EEB3-454B-A242-AF7E6E6BEBD4}"/>
    <cellStyle name="쉼표 [0] 4 2 3 2" xfId="219" xr:uid="{448E2A9E-F332-48A0-9C2E-5EB5B00113B7}"/>
    <cellStyle name="쉼표 [0] 4 2 3 2 2" xfId="338" xr:uid="{CADB7075-E742-4281-A951-DC8B93CFEBD5}"/>
    <cellStyle name="쉼표 [0] 4 2 3 2 3" xfId="537" xr:uid="{75DDCCF8-EEA0-465D-BAAD-249C6853D265}"/>
    <cellStyle name="쉼표 [0] 4 2 3 3" xfId="161" xr:uid="{4E2266D6-883D-4334-9C99-CD6653A907B3}"/>
    <cellStyle name="쉼표 [0] 4 2 3 3 2" xfId="480" xr:uid="{85191B98-F7E4-4324-A046-2D14D9560DE0}"/>
    <cellStyle name="쉼표 [0] 4 2 3 4" xfId="280" xr:uid="{7127717C-2187-41E9-BD2D-B6A398B6DFFA}"/>
    <cellStyle name="쉼표 [0] 4 2 3 5" xfId="422" xr:uid="{B558E87E-71C1-45E0-8778-88DE1FCB8A37}"/>
    <cellStyle name="쉼표 [0] 4 2 4" xfId="56" xr:uid="{13CCB983-396B-41D2-88BF-ED8432CE5422}"/>
    <cellStyle name="쉼표 [0] 4 2 4 2" xfId="173" xr:uid="{F311225F-4154-4C0A-A70B-BACFAF978DFA}"/>
    <cellStyle name="쉼표 [0] 4 2 4 2 2" xfId="491" xr:uid="{83C28F23-D85C-4D59-961E-43814EBD3A85}"/>
    <cellStyle name="쉼표 [0] 4 2 4 3" xfId="292" xr:uid="{076C4314-0DB6-4196-A00B-D7311BEBE878}"/>
    <cellStyle name="쉼표 [0] 4 2 4 4" xfId="377" xr:uid="{B5F9F872-D5D5-43E9-BA1B-A46271F900C2}"/>
    <cellStyle name="쉼표 [0] 4 2 5" xfId="115" xr:uid="{CB14D674-5074-47F6-8AB3-968C0ADDA9E0}"/>
    <cellStyle name="쉼표 [0] 4 2 5 2" xfId="434" xr:uid="{02678CDF-E501-4AD7-9EB5-D02C64BEA048}"/>
    <cellStyle name="쉼표 [0] 4 2 6" xfId="234" xr:uid="{92C679B5-9857-41CF-9566-43EA2F7F0532}"/>
    <cellStyle name="쉼표 [0] 4 2 7" xfId="365" xr:uid="{F0FFDA95-9D8E-4C85-A767-E136BB649BC4}"/>
    <cellStyle name="쉼표 [0] 4 3" xfId="18" xr:uid="{ADF8D3B2-AA89-4D0A-9DAC-2CB6D2D18A4F}"/>
    <cellStyle name="쉼표 [0] 4 3 2" xfId="43" xr:uid="{341F508C-8B24-4DB7-8D83-26E4234595BD}"/>
    <cellStyle name="쉼표 [0] 4 3 2 2" xfId="87" xr:uid="{F0483F1D-74B8-4142-BADE-060443E7B01E}"/>
    <cellStyle name="쉼표 [0] 4 3 2 2 2" xfId="204" xr:uid="{7CC70516-4ECC-4CBD-9202-0ED666F2D122}"/>
    <cellStyle name="쉼표 [0] 4 3 2 2 3" xfId="323" xr:uid="{4D8E0919-B831-4778-9505-AB40A0A5CCAD}"/>
    <cellStyle name="쉼표 [0] 4 3 2 2 4" xfId="522" xr:uid="{13845FFF-387F-407A-AB1D-9FA3ED836E97}"/>
    <cellStyle name="쉼표 [0] 4 3 2 3" xfId="146" xr:uid="{82224D64-C821-489D-981F-F92BC7EB8753}"/>
    <cellStyle name="쉼표 [0] 4 3 2 3 2" xfId="465" xr:uid="{B68721F1-A067-4C23-9C92-F987975F0FDA}"/>
    <cellStyle name="쉼표 [0] 4 3 2 4" xfId="265" xr:uid="{0789FECB-6809-41D4-B26F-6377438FDF8E}"/>
    <cellStyle name="쉼표 [0] 4 3 2 5" xfId="407" xr:uid="{F83F7DFE-BCC2-42E6-A088-2DFDA4E5DC52}"/>
    <cellStyle name="쉼표 [0] 4 3 3" xfId="62" xr:uid="{C24E67F9-4650-4A61-8587-648167CA5EE8}"/>
    <cellStyle name="쉼표 [0] 4 3 3 2" xfId="179" xr:uid="{E74D8B3D-9114-4BE1-9E14-26D4E9AAA1CD}"/>
    <cellStyle name="쉼표 [0] 4 3 3 3" xfId="298" xr:uid="{57FCC5B2-E930-42F1-9AD6-ED50A5859A42}"/>
    <cellStyle name="쉼표 [0] 4 3 3 4" xfId="497" xr:uid="{F84055B3-3224-4FCA-9F04-176183F922BB}"/>
    <cellStyle name="쉼표 [0] 4 3 4" xfId="121" xr:uid="{18E467A2-C6E1-4EFA-80DC-4CCC88DE68C5}"/>
    <cellStyle name="쉼표 [0] 4 3 4 2" xfId="440" xr:uid="{D8BABBDB-E92C-4E34-A9BD-862313FB8381}"/>
    <cellStyle name="쉼표 [0] 4 3 5" xfId="240" xr:uid="{5FD590C4-AB44-4B19-9FC0-F1C3156AFA5E}"/>
    <cellStyle name="쉼표 [0] 4 3 6" xfId="383" xr:uid="{832C2E09-0656-460B-BAA3-02211082AC92}"/>
    <cellStyle name="쉼표 [0] 4 4" xfId="31" xr:uid="{BAE43600-5260-4ED7-AE09-4533CDC300B6}"/>
    <cellStyle name="쉼표 [0] 4 4 2" xfId="75" xr:uid="{81B3B038-0790-471B-ADD9-1C0B72274622}"/>
    <cellStyle name="쉼표 [0] 4 4 2 2" xfId="192" xr:uid="{DCF62E02-D4A1-4BBB-A323-74EE738DC7CA}"/>
    <cellStyle name="쉼표 [0] 4 4 2 3" xfId="311" xr:uid="{9950AD5D-F0E5-40E3-928D-05BBC5B9E108}"/>
    <cellStyle name="쉼표 [0] 4 4 2 4" xfId="510" xr:uid="{7F982213-B161-4122-B4B8-DFC943627E6C}"/>
    <cellStyle name="쉼표 [0] 4 4 3" xfId="134" xr:uid="{FBFDE420-99A5-4BCF-AF6B-B13A9330AFC9}"/>
    <cellStyle name="쉼표 [0] 4 4 3 2" xfId="453" xr:uid="{3EB77F7C-9248-4C2E-9DB0-A1B7FE53F154}"/>
    <cellStyle name="쉼표 [0] 4 4 4" xfId="253" xr:uid="{692D04C8-5C14-454F-9F4A-DD598CE3DB8C}"/>
    <cellStyle name="쉼표 [0] 4 4 5" xfId="395" xr:uid="{B06BB44F-2C02-4728-BC8B-97D3D4F37033}"/>
    <cellStyle name="쉼표 [0] 4 5" xfId="25" xr:uid="{7FF0A3F1-76D6-4BE5-B6E1-7BC61B9C1D67}"/>
    <cellStyle name="쉼표 [0] 4 5 2" xfId="69" xr:uid="{68C677B6-48C0-415E-BCEE-61CAD8ED7591}"/>
    <cellStyle name="쉼표 [0] 4 5 2 2" xfId="186" xr:uid="{3C7D7F33-23C8-46B1-9ADB-5E3F675FC591}"/>
    <cellStyle name="쉼표 [0] 4 5 2 3" xfId="305" xr:uid="{9AA8FF06-3C4C-417A-AB8A-8D9598EED815}"/>
    <cellStyle name="쉼표 [0] 4 5 2 4" xfId="504" xr:uid="{12A54AC0-7E96-44EB-970C-521F58874258}"/>
    <cellStyle name="쉼표 [0] 4 5 3" xfId="128" xr:uid="{AE63388D-A187-4BF3-9E29-2BE7F0D27D84}"/>
    <cellStyle name="쉼표 [0] 4 5 3 2" xfId="447" xr:uid="{7F7C0CED-772D-4763-8BCA-3572BC852813}"/>
    <cellStyle name="쉼표 [0] 4 5 4" xfId="247" xr:uid="{80CAAF99-C883-444A-A7C9-698D9A91D70A}"/>
    <cellStyle name="쉼표 [0] 4 5 5" xfId="389" xr:uid="{D6ACA89F-85EE-4C85-8D40-D1C6A04E25F1}"/>
    <cellStyle name="쉼표 [0] 4 6" xfId="92" xr:uid="{3B0FDA1E-F151-45D4-9345-23CA349363C9}"/>
    <cellStyle name="쉼표 [0] 4 6 2" xfId="210" xr:uid="{B02A20D4-0577-4808-9490-D57B87A556B9}"/>
    <cellStyle name="쉼표 [0] 4 6 2 2" xfId="329" xr:uid="{2A893FB4-5123-492C-8FCC-667B4375F810}"/>
    <cellStyle name="쉼표 [0] 4 6 2 3" xfId="528" xr:uid="{B60B9DF8-A6B7-407F-869E-C7306C6CE90E}"/>
    <cellStyle name="쉼표 [0] 4 6 3" xfId="152" xr:uid="{2F2F2E6E-B467-4169-BA7A-0186A2B4F2A5}"/>
    <cellStyle name="쉼표 [0] 4 6 3 2" xfId="471" xr:uid="{4CC8A05F-7488-4E0E-A168-36F7F1F92467}"/>
    <cellStyle name="쉼표 [0] 4 6 4" xfId="271" xr:uid="{982F3237-5019-4D18-94C1-5E19562EE781}"/>
    <cellStyle name="쉼표 [0] 4 6 5" xfId="413" xr:uid="{033D1706-2245-4A8D-93BC-9FAA6421635B}"/>
    <cellStyle name="쉼표 [0] 4 7" xfId="50" xr:uid="{423F412E-8F95-45FF-9AC2-2D3AA76527AC}"/>
    <cellStyle name="쉼표 [0] 4 7 2" xfId="167" xr:uid="{6A0C13AB-D123-4E0B-9D79-0892EC2A0A5E}"/>
    <cellStyle name="쉼표 [0] 4 7 2 2" xfId="485" xr:uid="{102E62F9-ADF9-4AD9-B117-A5D942850223}"/>
    <cellStyle name="쉼표 [0] 4 7 3" xfId="286" xr:uid="{A7049514-2708-4C33-B42A-E5E847594390}"/>
    <cellStyle name="쉼표 [0] 4 7 4" xfId="371" xr:uid="{9D90CA58-6AD5-4CAD-8CEE-22FBCB88F84D}"/>
    <cellStyle name="쉼표 [0] 4 8" xfId="109" xr:uid="{43C34BB3-3828-42F2-A4CA-532528A66F06}"/>
    <cellStyle name="쉼표 [0] 4 8 2" xfId="351" xr:uid="{85315140-C0B0-412C-BDEE-7A979ECFECC9}"/>
    <cellStyle name="쉼표 [0] 4 8 3" xfId="428" xr:uid="{0D5615D5-61D9-4CBC-B405-C922C77D0345}"/>
    <cellStyle name="쉼표 [0] 4 9" xfId="228" xr:uid="{80C23D6A-4762-41B0-A7C3-827AD15C6C98}"/>
    <cellStyle name="쉼표 [0] 4 9 2" xfId="552" xr:uid="{C9691C2A-1F9B-4618-9949-E8066336ABDB}"/>
    <cellStyle name="쉼표 [0] 5" xfId="9" xr:uid="{A4D8F7C1-53CE-4420-B806-A426FB2B6CA6}"/>
    <cellStyle name="쉼표 [0] 5 2" xfId="29" xr:uid="{69364403-E4E4-4593-A7D1-DFD4DB451861}"/>
    <cellStyle name="쉼표 [0] 5 2 2" xfId="73" xr:uid="{A6EAAAC5-B379-4DBE-A4E6-68069A9D0CF0}"/>
    <cellStyle name="쉼표 [0] 5 2 2 2" xfId="190" xr:uid="{6AA6F85F-8B73-4E6B-B6D2-9E265E53DA27}"/>
    <cellStyle name="쉼표 [0] 5 2 2 3" xfId="309" xr:uid="{CDE32BE5-5EBC-4B2A-819B-0888A161CADB}"/>
    <cellStyle name="쉼표 [0] 5 2 2 4" xfId="508" xr:uid="{ECB975B2-AEB4-43B0-A463-ACFCADAF1CF8}"/>
    <cellStyle name="쉼표 [0] 5 2 3" xfId="132" xr:uid="{EBC10D1D-4C6F-44C1-88FE-02FE0E5FDA37}"/>
    <cellStyle name="쉼표 [0] 5 2 3 2" xfId="451" xr:uid="{9C356BE0-10F9-4FC6-A816-5DF4D911459A}"/>
    <cellStyle name="쉼표 [0] 5 2 4" xfId="251" xr:uid="{86FBAEBA-C81B-45A6-8E27-AC9652505D0A}"/>
    <cellStyle name="쉼표 [0] 5 2 5" xfId="393" xr:uid="{BF5DF488-6557-46C7-8D8B-04B65E5E3F22}"/>
    <cellStyle name="쉼표 [0] 5 3" xfId="95" xr:uid="{E839BB70-5E21-475E-B369-6790963C9D32}"/>
    <cellStyle name="쉼표 [0] 5 3 2" xfId="213" xr:uid="{D42C96A2-B0AF-4C80-BCD6-4B438110464D}"/>
    <cellStyle name="쉼표 [0] 5 3 2 2" xfId="332" xr:uid="{48DE5753-B0D7-49A3-B763-0FA3895C005D}"/>
    <cellStyle name="쉼표 [0] 5 3 2 3" xfId="531" xr:uid="{36AFFC47-9789-4906-A585-3F1711A002C2}"/>
    <cellStyle name="쉼표 [0] 5 3 3" xfId="155" xr:uid="{3757F0EA-2FD5-4904-977F-CC5B2C34E649}"/>
    <cellStyle name="쉼표 [0] 5 3 3 2" xfId="474" xr:uid="{5ADC572D-0A5B-4803-A894-BCAB39BBC33E}"/>
    <cellStyle name="쉼표 [0] 5 3 4" xfId="274" xr:uid="{076E538B-B0CA-4389-AE3F-3D4A43CDFD1B}"/>
    <cellStyle name="쉼표 [0] 5 3 5" xfId="416" xr:uid="{809D4696-6EC6-495F-A851-5A10E1C03AE2}"/>
    <cellStyle name="쉼표 [0] 5 4" xfId="53" xr:uid="{11207D96-E3A3-4967-A3A5-163A16662868}"/>
    <cellStyle name="쉼표 [0] 5 4 2" xfId="170" xr:uid="{60BB4CC3-C083-4FFE-BB8B-4D4801B16B4F}"/>
    <cellStyle name="쉼표 [0] 5 4 2 2" xfId="488" xr:uid="{098D0ADC-A227-4225-BB61-6B6001C7DE4A}"/>
    <cellStyle name="쉼표 [0] 5 4 3" xfId="289" xr:uid="{70C62153-225C-4B4D-BB25-BA946E70222A}"/>
    <cellStyle name="쉼표 [0] 5 4 4" xfId="374" xr:uid="{E1A8A629-6F57-48A6-A8B7-BFAB1ABB8BB7}"/>
    <cellStyle name="쉼표 [0] 5 5" xfId="112" xr:uid="{FA680ACF-DE5D-412A-9706-9F1BE798A7BA}"/>
    <cellStyle name="쉼표 [0] 5 5 2" xfId="431" xr:uid="{D2F6A141-4520-4899-ABEC-2C12C3403CB0}"/>
    <cellStyle name="쉼표 [0] 5 6" xfId="231" xr:uid="{BF2467E5-1074-402A-9E0D-757E46AB39C1}"/>
    <cellStyle name="쉼표 [0] 5 6 2" xfId="554" xr:uid="{81D57DC8-535E-4F1C-ABCE-05F621799CE0}"/>
    <cellStyle name="쉼표 [0] 5 7" xfId="359" xr:uid="{2E4004BA-CDAC-46DC-B0C2-4F68D8BFF7F4}"/>
    <cellStyle name="쉼표 [0] 5 8" xfId="560" xr:uid="{9CFBEFAB-29DC-466C-A9D0-A9822253A4D9}"/>
    <cellStyle name="쉼표 [0] 6" xfId="15" xr:uid="{3DEEAAB3-51F6-45D6-A637-13C015476E0A}"/>
    <cellStyle name="쉼표 [0] 6 2" xfId="40" xr:uid="{035862E3-5E2F-4C88-8583-34CD9986B687}"/>
    <cellStyle name="쉼표 [0] 6 2 2" xfId="84" xr:uid="{EB60E0B1-E0E3-4785-BFD6-C64C42F16B6A}"/>
    <cellStyle name="쉼표 [0] 6 2 2 2" xfId="201" xr:uid="{6402CE82-EA6E-4E74-9466-5FDB4B5FBB03}"/>
    <cellStyle name="쉼표 [0] 6 2 2 3" xfId="320" xr:uid="{247280E1-B391-4551-BCA2-B1DF11D40CE3}"/>
    <cellStyle name="쉼표 [0] 6 2 2 4" xfId="519" xr:uid="{F13744A2-E5CC-4A3C-8A2B-4495CDE0E484}"/>
    <cellStyle name="쉼표 [0] 6 2 3" xfId="143" xr:uid="{F5429284-3501-457D-94FC-776BDC2E3A5D}"/>
    <cellStyle name="쉼표 [0] 6 2 3 2" xfId="462" xr:uid="{25D18CCA-77D2-4D0F-87B4-7CD8E20AE0C2}"/>
    <cellStyle name="쉼표 [0] 6 2 4" xfId="262" xr:uid="{B1CE5248-DB62-4D0F-90C6-8431AFD72AC8}"/>
    <cellStyle name="쉼표 [0] 6 2 5" xfId="404" xr:uid="{899C69E7-D994-460B-9DE7-DDA1EF52F1C4}"/>
    <cellStyle name="쉼표 [0] 6 3" xfId="98" xr:uid="{247F8C69-A959-447B-A8F7-F13B47682A61}"/>
    <cellStyle name="쉼표 [0] 6 3 2" xfId="216" xr:uid="{C7D1CEA7-2377-4003-A89E-109808D42D5D}"/>
    <cellStyle name="쉼표 [0] 6 3 2 2" xfId="335" xr:uid="{623357B7-AFF0-44A4-ACFE-B59890BD543F}"/>
    <cellStyle name="쉼표 [0] 6 3 2 3" xfId="534" xr:uid="{7EA831A5-C0C5-4899-9D03-2431A6C41DA7}"/>
    <cellStyle name="쉼표 [0] 6 3 3" xfId="158" xr:uid="{192D888A-DE51-45E4-ACB2-C476553C8080}"/>
    <cellStyle name="쉼표 [0] 6 3 3 2" xfId="477" xr:uid="{E6BFA746-CF19-4A03-BF47-D16112B1AAC3}"/>
    <cellStyle name="쉼표 [0] 6 3 4" xfId="277" xr:uid="{9E2955A9-1523-4066-8521-593CA359D2C6}"/>
    <cellStyle name="쉼표 [0] 6 3 5" xfId="419" xr:uid="{9F46E408-0C19-4F74-9A8A-F1D099BC2032}"/>
    <cellStyle name="쉼표 [0] 6 4" xfId="59" xr:uid="{24090A90-B9A3-40DA-A0E9-D1BCD683625A}"/>
    <cellStyle name="쉼표 [0] 6 4 2" xfId="176" xr:uid="{78E2121F-B8F4-41D4-B9A3-D1F2318F4A5C}"/>
    <cellStyle name="쉼표 [0] 6 4 2 2" xfId="494" xr:uid="{BC0E20EC-01DE-4783-8FA1-ED9104B1154E}"/>
    <cellStyle name="쉼표 [0] 6 4 3" xfId="295" xr:uid="{1866AF12-E048-422D-95AC-133E8BD8BBF9}"/>
    <cellStyle name="쉼표 [0] 6 4 4" xfId="380" xr:uid="{A39B7236-D43A-4A5E-97BF-12F47AEB638E}"/>
    <cellStyle name="쉼표 [0] 6 5" xfId="118" xr:uid="{2521B01E-626B-4101-B263-40685AC30BC6}"/>
    <cellStyle name="쉼표 [0] 6 5 2" xfId="437" xr:uid="{BACB9632-B292-4D81-93AD-9CFDD9FF8418}"/>
    <cellStyle name="쉼표 [0] 6 6" xfId="237" xr:uid="{A0691EC5-1933-4A79-9E76-D931AC0B2612}"/>
    <cellStyle name="쉼표 [0] 6 7" xfId="355" xr:uid="{56983E46-E5ED-48EE-8325-A412B1A10090}"/>
    <cellStyle name="쉼표 [0] 6 8" xfId="556" xr:uid="{B7FD02E8-160A-480D-A4BC-974FCA3BAF37}"/>
    <cellStyle name="쉼표 [0] 7" xfId="22" xr:uid="{C04B2958-31DE-46A2-9394-F71D3EA43436}"/>
    <cellStyle name="쉼표 [0] 7 2" xfId="66" xr:uid="{B8E0661C-2832-4FFA-B539-D5F2722E3390}"/>
    <cellStyle name="쉼표 [0] 7 2 2" xfId="183" xr:uid="{D1CCD711-00D1-451F-9CAD-CAEF6088B5ED}"/>
    <cellStyle name="쉼표 [0] 7 2 3" xfId="302" xr:uid="{E07EEADB-1CDF-43DB-99BE-B49C6D243874}"/>
    <cellStyle name="쉼표 [0] 7 2 4" xfId="501" xr:uid="{0825E7C5-092F-4F90-9B55-18D28EB2EFCA}"/>
    <cellStyle name="쉼표 [0] 7 3" xfId="125" xr:uid="{E2624E4D-C1C8-4661-9C99-3F4E99E4FB59}"/>
    <cellStyle name="쉼표 [0] 7 3 2" xfId="444" xr:uid="{09E8AF3E-FC72-4E2B-9527-849CC04D7633}"/>
    <cellStyle name="쉼표 [0] 7 4" xfId="244" xr:uid="{9244289C-C54E-4A0F-8546-AC2B4835A6F3}"/>
    <cellStyle name="쉼표 [0] 7 5" xfId="368" xr:uid="{AB98CD56-8D57-4A20-B620-B75F8781F4E0}"/>
    <cellStyle name="쉼표 [0] 8" xfId="47" xr:uid="{8CF75FC7-3158-478D-9494-5561607FF5A1}"/>
    <cellStyle name="쉼표 [0] 8 2" xfId="208" xr:uid="{728D1CF3-31ED-4A71-87B8-955FD9B8EF06}"/>
    <cellStyle name="쉼표 [0] 8 2 2" xfId="327" xr:uid="{4AC512DA-F972-4092-B965-B79066833119}"/>
    <cellStyle name="쉼표 [0] 8 2 3" xfId="526" xr:uid="{2C36B1AF-52D4-46D5-91BD-2390E421E108}"/>
    <cellStyle name="쉼표 [0] 8 3" xfId="150" xr:uid="{7A05E507-6A71-49BD-99C6-AF7A55760104}"/>
    <cellStyle name="쉼표 [0] 8 3 2" xfId="469" xr:uid="{4244A05B-A98C-4BCE-A766-DE6331EB20CB}"/>
    <cellStyle name="쉼표 [0] 8 4" xfId="269" xr:uid="{C2876C92-DCB9-4144-81E2-0E347B9384D7}"/>
    <cellStyle name="쉼표 [0] 8 5" xfId="411" xr:uid="{EF6FA86A-E5D1-47AE-8190-89F8950F8D0C}"/>
    <cellStyle name="쉼표 [0] 9" xfId="104" xr:uid="{7D99B2C5-3859-49A6-B198-8A4E0B7CC629}"/>
    <cellStyle name="쉼표 [0] 9 2" xfId="164" xr:uid="{7B075315-4238-46CD-A3DE-F0EFB4532BF4}"/>
    <cellStyle name="쉼표 [0] 9 3" xfId="283" xr:uid="{C0659E15-3827-4E01-A213-68E72A1405BC}"/>
    <cellStyle name="쉼표 [0] 9 4" xfId="425" xr:uid="{1C936DC5-5B83-4169-93D7-78D607432DF1}"/>
    <cellStyle name="표준" xfId="0" builtinId="0"/>
    <cellStyle name="표준 2" xfId="562" xr:uid="{8003E9FC-A300-4373-9E07-8CBC6A8DCF51}"/>
    <cellStyle name="표준 2 2" xfId="568" xr:uid="{608D4EFA-0BF3-482F-BC2D-14766166B48B}"/>
    <cellStyle name="표준 2 4" xfId="3" xr:uid="{F025CCA9-607F-40C4-B9F4-A4606A80B63C}"/>
    <cellStyle name="표준 3" xfId="565" xr:uid="{60C4FBB4-F171-472B-9713-681973E66964}"/>
  </cellStyles>
  <dxfs count="59">
    <dxf>
      <font>
        <color rgb="FF808080"/>
      </font>
    </dxf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border>
        <bottom style="thin">
          <color theme="2"/>
        </bottom>
        <vertical/>
        <horizontal/>
      </border>
    </dxf>
    <dxf>
      <border>
        <bottom style="thin">
          <color theme="2"/>
        </bottom>
        <vertical/>
        <horizontal/>
      </border>
    </dxf>
  </dxfs>
  <tableStyles count="0" defaultTableStyle="TableStyleMedium2" defaultPivotStyle="PivotStyleLight16"/>
  <colors>
    <mruColors>
      <color rgb="FFFBCF0E"/>
      <color rgb="FF009A46"/>
      <color rgb="FFFFC7CE"/>
      <color rgb="FF00418E"/>
      <color rgb="FFFCDD5A"/>
      <color rgb="FFFFD256"/>
      <color rgb="FFC6EFCE"/>
      <color rgb="FFE686E8"/>
      <color rgb="FFE7E7FF"/>
      <color rgb="FF266FB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종합!$J$10</c:f>
              <c:strCache>
                <c:ptCount val="1"/>
                <c:pt idx="0">
                  <c:v>성원운수</c:v>
                </c:pt>
              </c:strCache>
            </c:strRef>
          </c:tx>
          <c:spPr>
            <a:solidFill>
              <a:schemeClr val="bg2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bg2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7A9E-4979-ADC1-407DDB7D7702}"/>
              </c:ext>
            </c:extLst>
          </c:dPt>
          <c:dPt>
            <c:idx val="1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7A9E-4979-ADC1-407DDB7D7702}"/>
              </c:ext>
            </c:extLst>
          </c:dPt>
          <c:dPt>
            <c:idx val="2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6134-4EAD-A098-905FF977FC1F}"/>
              </c:ext>
            </c:extLst>
          </c:dPt>
          <c:dPt>
            <c:idx val="3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6-6623-4406-87A7-1486601C9186}"/>
              </c:ext>
            </c:extLst>
          </c:dPt>
          <c:dPt>
            <c:idx val="4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8-8DFA-4C68-BD48-B18F74CE0831}"/>
              </c:ext>
            </c:extLst>
          </c:dPt>
          <c:dPt>
            <c:idx val="5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E-07B9-4772-8CDA-6966987A6085}"/>
              </c:ext>
            </c:extLst>
          </c:dPt>
          <c:dPt>
            <c:idx val="6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C-288A-44E6-B24B-D83629BF8190}"/>
              </c:ext>
            </c:extLst>
          </c:dPt>
          <c:dPt>
            <c:idx val="7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0-7BD9-44A3-81C5-3F9A91D02F67}"/>
              </c:ext>
            </c:extLst>
          </c:dPt>
          <c:dPt>
            <c:idx val="8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2-EF55-4B99-88F8-01C85D722DDB}"/>
              </c:ext>
            </c:extLst>
          </c:dPt>
          <c:dPt>
            <c:idx val="9"/>
            <c:invertIfNegative val="0"/>
            <c:bubble3D val="0"/>
            <c:spPr>
              <a:solidFill>
                <a:srgbClr val="FBCF0E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1-EF55-4B99-88F8-01C85D722DDB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종합!$H$11:$H$20</c:f>
              <c:numCache>
                <c:formatCode>"유카후("0"월)"</c:formatCode>
                <c:ptCount val="10"/>
                <c:pt idx="0" formatCode="&quot;유카전(&quot;0&quot;월)&quot;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종합!$J$11:$J$20</c:f>
              <c:numCache>
                <c:formatCode>_-* #,##0.00_-;\-* #,##0.00_-;_-* "-"_-;_-@_-</c:formatCode>
                <c:ptCount val="10"/>
                <c:pt idx="0">
                  <c:v>2.3676337393819513</c:v>
                </c:pt>
                <c:pt idx="1">
                  <c:v>2.6697324306695966</c:v>
                </c:pt>
                <c:pt idx="2">
                  <c:v>2.6985631415359173</c:v>
                </c:pt>
                <c:pt idx="3">
                  <c:v>2.7009818178321834</c:v>
                </c:pt>
                <c:pt idx="4">
                  <c:v>2.647648893431501</c:v>
                </c:pt>
                <c:pt idx="5">
                  <c:v>2.417294536249349</c:v>
                </c:pt>
                <c:pt idx="6">
                  <c:v>2.3003899225053881</c:v>
                </c:pt>
                <c:pt idx="7">
                  <c:v>2.1846553809017299</c:v>
                </c:pt>
                <c:pt idx="8">
                  <c:v>2.2601281324597955</c:v>
                </c:pt>
                <c:pt idx="9">
                  <c:v>2.6172687534266008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A9E-4979-ADC1-407DDB7D77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62853712"/>
        <c:axId val="1102715808"/>
      </c:barChart>
      <c:catAx>
        <c:axId val="662853712"/>
        <c:scaling>
          <c:orientation val="minMax"/>
        </c:scaling>
        <c:delete val="0"/>
        <c:axPos val="b"/>
        <c:numFmt formatCode="&quot;유카전(&quot;0&quot;월)&quot;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2715808"/>
        <c:crosses val="autoZero"/>
        <c:auto val="1"/>
        <c:lblAlgn val="ctr"/>
        <c:lblOffset val="100"/>
        <c:noMultiLvlLbl val="0"/>
      </c:catAx>
      <c:valAx>
        <c:axId val="1102715808"/>
        <c:scaling>
          <c:orientation val="minMax"/>
          <c:max val="2.73"/>
          <c:min val="2.15"/>
        </c:scaling>
        <c:delete val="0"/>
        <c:axPos val="l"/>
        <c:numFmt formatCode="_-* #,##0.00_-;\-* #,##0.00_-;_-* &quot;-&quot;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6628537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bg2">
                <a:lumMod val="90000"/>
              </a:schemeClr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009A4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9869-4020-942E-D354FDDAF7AF}"/>
              </c:ext>
            </c:extLst>
          </c:dPt>
          <c:dPt>
            <c:idx val="1"/>
            <c:invertIfNegative val="0"/>
            <c:bubble3D val="0"/>
            <c:spPr>
              <a:solidFill>
                <a:srgbClr val="009A4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9869-4020-942E-D354FDDAF7AF}"/>
              </c:ext>
            </c:extLst>
          </c:dPt>
          <c:dPt>
            <c:idx val="4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9869-4020-942E-D354FDDAF7AF}"/>
              </c:ext>
            </c:extLst>
          </c:dPt>
          <c:dPt>
            <c:idx val="5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9869-4020-942E-D354FDDAF7AF}"/>
              </c:ext>
            </c:extLst>
          </c:dPt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1-9869-4020-942E-D354FDDAF7AF}"/>
                </c:ext>
              </c:extLst>
            </c:dLbl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2-9869-4020-942E-D354FDDAF7AF}"/>
                </c:ext>
              </c:extLst>
            </c:dLbl>
            <c:dLbl>
              <c:idx val="4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3-9869-4020-942E-D354FDDAF7AF}"/>
                </c:ext>
              </c:extLst>
            </c:dLbl>
            <c:dLbl>
              <c:idx val="5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4-9869-4020-942E-D354FDDAF7A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5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종합!$H$34:$H$39</c:f>
              <c:strCache>
                <c:ptCount val="6"/>
                <c:pt idx="0">
                  <c:v>S등급</c:v>
                </c:pt>
                <c:pt idx="1">
                  <c:v>A등급</c:v>
                </c:pt>
                <c:pt idx="2">
                  <c:v>B등급</c:v>
                </c:pt>
                <c:pt idx="3">
                  <c:v>C등급</c:v>
                </c:pt>
                <c:pt idx="4">
                  <c:v>D등급</c:v>
                </c:pt>
                <c:pt idx="5">
                  <c:v>F등급</c:v>
                </c:pt>
              </c:strCache>
            </c:strRef>
          </c:cat>
          <c:val>
            <c:numRef>
              <c:f>종합!$N$28:$N$33</c:f>
              <c:numCache>
                <c:formatCode>0%</c:formatCode>
                <c:ptCount val="6"/>
                <c:pt idx="0">
                  <c:v>7.6190476190476197E-2</c:v>
                </c:pt>
                <c:pt idx="1">
                  <c:v>0.13333333333333333</c:v>
                </c:pt>
                <c:pt idx="2">
                  <c:v>0.26666666666666666</c:v>
                </c:pt>
                <c:pt idx="3">
                  <c:v>0.31428571428571428</c:v>
                </c:pt>
                <c:pt idx="4">
                  <c:v>0.10476190476190476</c:v>
                </c:pt>
                <c:pt idx="5">
                  <c:v>0.10476190476190476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869-4020-942E-D354FDDAF7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7"/>
        <c:axId val="1100428000"/>
        <c:axId val="2057437024"/>
      </c:barChart>
      <c:catAx>
        <c:axId val="11004280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2057437024"/>
        <c:crosses val="autoZero"/>
        <c:auto val="1"/>
        <c:lblAlgn val="ctr"/>
        <c:lblOffset val="100"/>
        <c:noMultiLvlLbl val="0"/>
      </c:catAx>
      <c:valAx>
        <c:axId val="2057437024"/>
        <c:scaling>
          <c:orientation val="minMax"/>
        </c:scaling>
        <c:delete val="0"/>
        <c:axPos val="l"/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04280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6"/>
          <c:order val="0"/>
          <c:spPr>
            <a:solidFill>
              <a:srgbClr val="C0000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종합!$M$67:$R$67</c:f>
              <c:strCache>
                <c:ptCount val="6"/>
                <c:pt idx="0">
                  <c:v> 순환54 </c:v>
                </c:pt>
                <c:pt idx="1">
                  <c:v> 539 </c:v>
                </c:pt>
                <c:pt idx="2">
                  <c:v> 536 </c:v>
                </c:pt>
                <c:pt idx="3">
                  <c:v> 535 </c:v>
                </c:pt>
                <c:pt idx="4">
                  <c:v> 538 </c:v>
                </c:pt>
                <c:pt idx="5">
                  <c:v> 537 </c:v>
                </c:pt>
              </c:strCache>
            </c:strRef>
          </c:cat>
          <c:val>
            <c:numRef>
              <c:f>종합!$M$74:$R$74</c:f>
              <c:numCache>
                <c:formatCode>0%</c:formatCode>
                <c:ptCount val="6"/>
                <c:pt idx="0">
                  <c:v>0</c:v>
                </c:pt>
                <c:pt idx="1">
                  <c:v>0</c:v>
                </c:pt>
                <c:pt idx="2">
                  <c:v>5.5555555555555552E-2</c:v>
                </c:pt>
                <c:pt idx="3">
                  <c:v>0.17647058823529413</c:v>
                </c:pt>
                <c:pt idx="4">
                  <c:v>0.16666666666666666</c:v>
                </c:pt>
                <c:pt idx="5">
                  <c:v>0.25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1D7-4D92-B497-CA52B56627DB}"/>
            </c:ext>
          </c:extLst>
        </c:ser>
        <c:ser>
          <c:idx val="5"/>
          <c:order val="1"/>
          <c:spPr>
            <a:solidFill>
              <a:srgbClr val="C00000"/>
            </a:solidFill>
            <a:ln>
              <a:solidFill>
                <a:srgbClr val="C00000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종합!$M$67:$R$67</c:f>
              <c:strCache>
                <c:ptCount val="6"/>
                <c:pt idx="0">
                  <c:v> 순환54 </c:v>
                </c:pt>
                <c:pt idx="1">
                  <c:v> 539 </c:v>
                </c:pt>
                <c:pt idx="2">
                  <c:v> 536 </c:v>
                </c:pt>
                <c:pt idx="3">
                  <c:v> 535 </c:v>
                </c:pt>
                <c:pt idx="4">
                  <c:v> 538 </c:v>
                </c:pt>
                <c:pt idx="5">
                  <c:v> 537 </c:v>
                </c:pt>
              </c:strCache>
            </c:strRef>
          </c:cat>
          <c:val>
            <c:numRef>
              <c:f>종합!$M$73:$R$73</c:f>
              <c:numCache>
                <c:formatCode>0%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0.16666666666666666</c:v>
                </c:pt>
                <c:pt idx="3">
                  <c:v>2.9411764705882353E-2</c:v>
                </c:pt>
                <c:pt idx="4">
                  <c:v>0.1111111111111111</c:v>
                </c:pt>
                <c:pt idx="5">
                  <c:v>0.25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C1D7-4D92-B497-CA52B56627DB}"/>
            </c:ext>
          </c:extLst>
        </c:ser>
        <c:ser>
          <c:idx val="4"/>
          <c:order val="2"/>
          <c:spPr>
            <a:solidFill>
              <a:schemeClr val="bg2">
                <a:lumMod val="9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종합!$M$67:$R$67</c:f>
              <c:strCache>
                <c:ptCount val="6"/>
                <c:pt idx="0">
                  <c:v> 순환54 </c:v>
                </c:pt>
                <c:pt idx="1">
                  <c:v> 539 </c:v>
                </c:pt>
                <c:pt idx="2">
                  <c:v> 536 </c:v>
                </c:pt>
                <c:pt idx="3">
                  <c:v> 535 </c:v>
                </c:pt>
                <c:pt idx="4">
                  <c:v> 538 </c:v>
                </c:pt>
                <c:pt idx="5">
                  <c:v> 537 </c:v>
                </c:pt>
              </c:strCache>
            </c:strRef>
          </c:cat>
          <c:val>
            <c:numRef>
              <c:f>종합!$M$72:$R$72</c:f>
              <c:numCache>
                <c:formatCode>0%</c:formatCode>
                <c:ptCount val="6"/>
                <c:pt idx="0">
                  <c:v>0.33333333333333331</c:v>
                </c:pt>
                <c:pt idx="1">
                  <c:v>0.36363636363636365</c:v>
                </c:pt>
                <c:pt idx="2">
                  <c:v>0.3611111111111111</c:v>
                </c:pt>
                <c:pt idx="3">
                  <c:v>0.3235294117647059</c:v>
                </c:pt>
                <c:pt idx="4">
                  <c:v>0.22222222222222221</c:v>
                </c:pt>
                <c:pt idx="5">
                  <c:v>0.25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1D7-4D92-B497-CA52B56627DB}"/>
            </c:ext>
          </c:extLst>
        </c:ser>
        <c:ser>
          <c:idx val="3"/>
          <c:order val="3"/>
          <c:spPr>
            <a:solidFill>
              <a:schemeClr val="bg2">
                <a:lumMod val="90000"/>
              </a:schemeClr>
            </a:solidFill>
            <a:ln>
              <a:solidFill>
                <a:schemeClr val="bg1">
                  <a:lumMod val="9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종합!$M$67:$R$67</c:f>
              <c:strCache>
                <c:ptCount val="6"/>
                <c:pt idx="0">
                  <c:v> 순환54 </c:v>
                </c:pt>
                <c:pt idx="1">
                  <c:v> 539 </c:v>
                </c:pt>
                <c:pt idx="2">
                  <c:v> 536 </c:v>
                </c:pt>
                <c:pt idx="3">
                  <c:v> 535 </c:v>
                </c:pt>
                <c:pt idx="4">
                  <c:v> 538 </c:v>
                </c:pt>
                <c:pt idx="5">
                  <c:v> 537 </c:v>
                </c:pt>
              </c:strCache>
            </c:strRef>
          </c:cat>
          <c:val>
            <c:numRef>
              <c:f>종합!$M$71:$R$71</c:f>
              <c:numCache>
                <c:formatCode>0%</c:formatCode>
                <c:ptCount val="6"/>
                <c:pt idx="0">
                  <c:v>0.33333333333333331</c:v>
                </c:pt>
                <c:pt idx="1">
                  <c:v>0.54545454545454541</c:v>
                </c:pt>
                <c:pt idx="2">
                  <c:v>0.19444444444444445</c:v>
                </c:pt>
                <c:pt idx="3">
                  <c:v>0.3235294117647059</c:v>
                </c:pt>
                <c:pt idx="4">
                  <c:v>0.22222222222222221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1D7-4D92-B497-CA52B56627DB}"/>
            </c:ext>
          </c:extLst>
        </c:ser>
        <c:ser>
          <c:idx val="2"/>
          <c:order val="4"/>
          <c:spPr>
            <a:solidFill>
              <a:srgbClr val="009A46"/>
            </a:solidFill>
            <a:ln>
              <a:solidFill>
                <a:schemeClr val="bg1">
                  <a:lumMod val="9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종합!$M$67:$R$67</c:f>
              <c:strCache>
                <c:ptCount val="6"/>
                <c:pt idx="0">
                  <c:v> 순환54 </c:v>
                </c:pt>
                <c:pt idx="1">
                  <c:v> 539 </c:v>
                </c:pt>
                <c:pt idx="2">
                  <c:v> 536 </c:v>
                </c:pt>
                <c:pt idx="3">
                  <c:v> 535 </c:v>
                </c:pt>
                <c:pt idx="4">
                  <c:v> 538 </c:v>
                </c:pt>
                <c:pt idx="5">
                  <c:v> 537 </c:v>
                </c:pt>
              </c:strCache>
            </c:strRef>
          </c:cat>
          <c:val>
            <c:numRef>
              <c:f>종합!$M$70:$R$70</c:f>
              <c:numCache>
                <c:formatCode>0%</c:formatCode>
                <c:ptCount val="6"/>
                <c:pt idx="0">
                  <c:v>0.33333333333333331</c:v>
                </c:pt>
                <c:pt idx="1">
                  <c:v>9.0909090909090912E-2</c:v>
                </c:pt>
                <c:pt idx="2">
                  <c:v>0.1388888888888889</c:v>
                </c:pt>
                <c:pt idx="3">
                  <c:v>8.8235294117647065E-2</c:v>
                </c:pt>
                <c:pt idx="4">
                  <c:v>0.16666666666666666</c:v>
                </c:pt>
                <c:pt idx="5">
                  <c:v>0.25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1D7-4D92-B497-CA52B56627DB}"/>
            </c:ext>
          </c:extLst>
        </c:ser>
        <c:ser>
          <c:idx val="1"/>
          <c:order val="5"/>
          <c:spPr>
            <a:solidFill>
              <a:srgbClr val="009A46"/>
            </a:solidFill>
            <a:ln>
              <a:solidFill>
                <a:schemeClr val="bg1">
                  <a:lumMod val="9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종합!$M$67:$R$67</c:f>
              <c:strCache>
                <c:ptCount val="6"/>
                <c:pt idx="0">
                  <c:v> 순환54 </c:v>
                </c:pt>
                <c:pt idx="1">
                  <c:v> 539 </c:v>
                </c:pt>
                <c:pt idx="2">
                  <c:v> 536 </c:v>
                </c:pt>
                <c:pt idx="3">
                  <c:v> 535 </c:v>
                </c:pt>
                <c:pt idx="4">
                  <c:v> 538 </c:v>
                </c:pt>
                <c:pt idx="5">
                  <c:v> 537 </c:v>
                </c:pt>
              </c:strCache>
            </c:strRef>
          </c:cat>
          <c:val>
            <c:numRef>
              <c:f>종합!$M$69:$R$69</c:f>
              <c:numCache>
                <c:formatCode>0%</c:formatCode>
                <c:ptCount val="6"/>
                <c:pt idx="0">
                  <c:v>0</c:v>
                </c:pt>
                <c:pt idx="1">
                  <c:v>0</c:v>
                </c:pt>
                <c:pt idx="2">
                  <c:v>8.3333333333333329E-2</c:v>
                </c:pt>
                <c:pt idx="3">
                  <c:v>5.8823529411764705E-2</c:v>
                </c:pt>
                <c:pt idx="4">
                  <c:v>0.1111111111111111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1D7-4D92-B497-CA52B56627DB}"/>
            </c:ext>
          </c:extLst>
        </c:ser>
        <c:ser>
          <c:idx val="0"/>
          <c:order val="6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종합!$M$67:$R$67</c:f>
              <c:strCache>
                <c:ptCount val="6"/>
                <c:pt idx="0">
                  <c:v> 순환54 </c:v>
                </c:pt>
                <c:pt idx="1">
                  <c:v> 539 </c:v>
                </c:pt>
                <c:pt idx="2">
                  <c:v> 536 </c:v>
                </c:pt>
                <c:pt idx="3">
                  <c:v> 535 </c:v>
                </c:pt>
                <c:pt idx="4">
                  <c:v> 538 </c:v>
                </c:pt>
                <c:pt idx="5">
                  <c:v> 537 </c:v>
                </c:pt>
              </c:strCache>
            </c:strRef>
          </c:cat>
          <c:val>
            <c:numRef>
              <c:f>종합!$M$68:$P$68</c:f>
              <c:numCache>
                <c:formatCode>0%</c:formatCode>
                <c:ptCount val="4"/>
              </c:numCache>
            </c:numRef>
          </c:val>
          <c:extLst>
            <c:ext xmlns:c16="http://schemas.microsoft.com/office/drawing/2014/chart" uri="{C3380CC4-5D6E-409C-BE32-E72D297353CC}">
              <c16:uniqueId val="{00000000-C1D7-4D92-B497-CA52B56627DB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35"/>
        <c:overlap val="100"/>
        <c:axId val="1100431840"/>
        <c:axId val="1101380064"/>
      </c:barChart>
      <c:catAx>
        <c:axId val="11004318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1380064"/>
        <c:crosses val="autoZero"/>
        <c:auto val="0"/>
        <c:lblAlgn val="ctr"/>
        <c:lblOffset val="100"/>
        <c:noMultiLvlLbl val="0"/>
      </c:catAx>
      <c:valAx>
        <c:axId val="1101380064"/>
        <c:scaling>
          <c:orientation val="minMax"/>
          <c:max val="1"/>
          <c:min val="0"/>
        </c:scaling>
        <c:delete val="1"/>
        <c:axPos val="l"/>
        <c:numFmt formatCode="0%" sourceLinked="1"/>
        <c:majorTickMark val="none"/>
        <c:minorTickMark val="none"/>
        <c:tickLblPos val="nextTo"/>
        <c:crossAx val="11004318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chemeClr val="bg1"/>
          </a:solidFill>
        </a:defRPr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2" Type="http://schemas.openxmlformats.org/officeDocument/2006/relationships/chart" Target="../charts/chart1.xml"/><Relationship Id="rId1" Type="http://schemas.openxmlformats.org/officeDocument/2006/relationships/image" Target="../media/image1.jpeg"/><Relationship Id="rId5" Type="http://schemas.openxmlformats.org/officeDocument/2006/relationships/image" Target="../media/image2.png"/><Relationship Id="rId4" Type="http://schemas.openxmlformats.org/officeDocument/2006/relationships/chart" Target="../charts/chart3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11</xdr:col>
      <xdr:colOff>0</xdr:colOff>
      <xdr:row>10</xdr:row>
      <xdr:rowOff>414617</xdr:rowOff>
    </xdr:from>
    <xdr:ext cx="184731" cy="264560"/>
    <xdr:sp macro="" textlink="">
      <xdr:nvSpPr>
        <xdr:cNvPr id="67" name="TextBox 66">
          <a:extLst>
            <a:ext uri="{FF2B5EF4-FFF2-40B4-BE49-F238E27FC236}">
              <a16:creationId xmlns:a16="http://schemas.microsoft.com/office/drawing/2014/main" id="{48A59E3F-2B9C-466B-A370-07F0AD7F17A5}"/>
            </a:ext>
          </a:extLst>
        </xdr:cNvPr>
        <xdr:cNvSpPr txBox="1"/>
      </xdr:nvSpPr>
      <xdr:spPr>
        <a:xfrm>
          <a:off x="10701618" y="312644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11</xdr:col>
      <xdr:colOff>605118</xdr:colOff>
      <xdr:row>10</xdr:row>
      <xdr:rowOff>414617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6EAFC979-C849-4798-AB29-26F1E6C051CE}"/>
            </a:ext>
          </a:extLst>
        </xdr:cNvPr>
        <xdr:cNvSpPr txBox="1"/>
      </xdr:nvSpPr>
      <xdr:spPr>
        <a:xfrm>
          <a:off x="11368368" y="274143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9</xdr:col>
      <xdr:colOff>232444</xdr:colOff>
      <xdr:row>149</xdr:row>
      <xdr:rowOff>45147</xdr:rowOff>
    </xdr:from>
    <xdr:ext cx="1526880" cy="307606"/>
    <xdr:pic>
      <xdr:nvPicPr>
        <xdr:cNvPr id="23" name="그림 22">
          <a:extLst>
            <a:ext uri="{FF2B5EF4-FFF2-40B4-BE49-F238E27FC236}">
              <a16:creationId xmlns:a16="http://schemas.microsoft.com/office/drawing/2014/main" id="{5C61BEFF-E8A7-6460-661B-9AE4319EBE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81797" y="23095647"/>
          <a:ext cx="1526880" cy="307606"/>
        </a:xfrm>
        <a:prstGeom prst="rect">
          <a:avLst/>
        </a:prstGeom>
      </xdr:spPr>
    </xdr:pic>
    <xdr:clientData/>
  </xdr:oneCellAnchor>
  <xdr:twoCellAnchor>
    <xdr:from>
      <xdr:col>1</xdr:col>
      <xdr:colOff>33618</xdr:colOff>
      <xdr:row>2</xdr:row>
      <xdr:rowOff>179295</xdr:rowOff>
    </xdr:from>
    <xdr:to>
      <xdr:col>1</xdr:col>
      <xdr:colOff>896471</xdr:colOff>
      <xdr:row>5</xdr:row>
      <xdr:rowOff>22412</xdr:rowOff>
    </xdr:to>
    <xdr:sp macro="" textlink="">
      <xdr:nvSpPr>
        <xdr:cNvPr id="13" name="직사각형 12">
          <a:extLst>
            <a:ext uri="{FF2B5EF4-FFF2-40B4-BE49-F238E27FC236}">
              <a16:creationId xmlns:a16="http://schemas.microsoft.com/office/drawing/2014/main" id="{D24E94B5-A17B-4BDE-722A-3195370D2072}"/>
            </a:ext>
          </a:extLst>
        </xdr:cNvPr>
        <xdr:cNvSpPr/>
      </xdr:nvSpPr>
      <xdr:spPr>
        <a:xfrm>
          <a:off x="134471" y="784413"/>
          <a:ext cx="862853" cy="874058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17929</xdr:colOff>
      <xdr:row>2</xdr:row>
      <xdr:rowOff>174813</xdr:rowOff>
    </xdr:from>
    <xdr:to>
      <xdr:col>3</xdr:col>
      <xdr:colOff>795617</xdr:colOff>
      <xdr:row>5</xdr:row>
      <xdr:rowOff>17929</xdr:rowOff>
    </xdr:to>
    <xdr:sp macro="" textlink="">
      <xdr:nvSpPr>
        <xdr:cNvPr id="27" name="직사각형 26">
          <a:extLst>
            <a:ext uri="{FF2B5EF4-FFF2-40B4-BE49-F238E27FC236}">
              <a16:creationId xmlns:a16="http://schemas.microsoft.com/office/drawing/2014/main" id="{167CEF25-7D59-49EB-B55A-8A0125496432}"/>
            </a:ext>
          </a:extLst>
        </xdr:cNvPr>
        <xdr:cNvSpPr/>
      </xdr:nvSpPr>
      <xdr:spPr>
        <a:xfrm>
          <a:off x="1048870" y="779931"/>
          <a:ext cx="1651747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95249</xdr:colOff>
      <xdr:row>7</xdr:row>
      <xdr:rowOff>90768</xdr:rowOff>
    </xdr:from>
    <xdr:to>
      <xdr:col>6</xdr:col>
      <xdr:colOff>1008530</xdr:colOff>
      <xdr:row>22</xdr:row>
      <xdr:rowOff>22412</xdr:rowOff>
    </xdr:to>
    <xdr:graphicFrame macro="">
      <xdr:nvGraphicFramePr>
        <xdr:cNvPr id="28" name="차트 27">
          <a:extLst>
            <a:ext uri="{FF2B5EF4-FFF2-40B4-BE49-F238E27FC236}">
              <a16:creationId xmlns:a16="http://schemas.microsoft.com/office/drawing/2014/main" id="{4C8134DC-14D3-E65C-8D7A-19B5C9A5F44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11206</xdr:colOff>
      <xdr:row>31</xdr:row>
      <xdr:rowOff>0</xdr:rowOff>
    </xdr:from>
    <xdr:to>
      <xdr:col>6</xdr:col>
      <xdr:colOff>790016</xdr:colOff>
      <xdr:row>39</xdr:row>
      <xdr:rowOff>11206</xdr:rowOff>
    </xdr:to>
    <xdr:graphicFrame macro="">
      <xdr:nvGraphicFramePr>
        <xdr:cNvPr id="31" name="차트 30">
          <a:extLst>
            <a:ext uri="{FF2B5EF4-FFF2-40B4-BE49-F238E27FC236}">
              <a16:creationId xmlns:a16="http://schemas.microsoft.com/office/drawing/2014/main" id="{BFB80136-2567-A7DD-4716-CE6BAD8A767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84042</xdr:colOff>
      <xdr:row>55</xdr:row>
      <xdr:rowOff>303679</xdr:rowOff>
    </xdr:from>
    <xdr:to>
      <xdr:col>10</xdr:col>
      <xdr:colOff>829235</xdr:colOff>
      <xdr:row>64</xdr:row>
      <xdr:rowOff>122144</xdr:rowOff>
    </xdr:to>
    <xdr:graphicFrame macro="">
      <xdr:nvGraphicFramePr>
        <xdr:cNvPr id="33" name="차트 32">
          <a:extLst>
            <a:ext uri="{FF2B5EF4-FFF2-40B4-BE49-F238E27FC236}">
              <a16:creationId xmlns:a16="http://schemas.microsoft.com/office/drawing/2014/main" id="{22A42880-5802-A39D-B7BD-82009A7B73B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10</xdr:col>
      <xdr:colOff>537788</xdr:colOff>
      <xdr:row>57</xdr:row>
      <xdr:rowOff>145773</xdr:rowOff>
    </xdr:from>
    <xdr:to>
      <xdr:col>10</xdr:col>
      <xdr:colOff>794931</xdr:colOff>
      <xdr:row>62</xdr:row>
      <xdr:rowOff>301872</xdr:rowOff>
    </xdr:to>
    <xdr:pic>
      <xdr:nvPicPr>
        <xdr:cNvPr id="34" name="그림 33">
          <a:extLst>
            <a:ext uri="{FF2B5EF4-FFF2-40B4-BE49-F238E27FC236}">
              <a16:creationId xmlns:a16="http://schemas.microsoft.com/office/drawing/2014/main" id="{72AF6469-3741-4DFD-30A4-D2C1877432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5400000">
          <a:off x="7799296" y="13222942"/>
          <a:ext cx="1780952" cy="257143"/>
        </a:xfrm>
        <a:prstGeom prst="rect">
          <a:avLst/>
        </a:prstGeom>
      </xdr:spPr>
    </xdr:pic>
    <xdr:clientData/>
  </xdr:twoCellAnchor>
  <xdr:twoCellAnchor editAs="oneCell">
    <xdr:from>
      <xdr:col>4</xdr:col>
      <xdr:colOff>728383</xdr:colOff>
      <xdr:row>31</xdr:row>
      <xdr:rowOff>33618</xdr:rowOff>
    </xdr:from>
    <xdr:to>
      <xdr:col>6</xdr:col>
      <xdr:colOff>761218</xdr:colOff>
      <xdr:row>31</xdr:row>
      <xdr:rowOff>281236</xdr:rowOff>
    </xdr:to>
    <xdr:pic>
      <xdr:nvPicPr>
        <xdr:cNvPr id="35" name="그림 34">
          <a:extLst>
            <a:ext uri="{FF2B5EF4-FFF2-40B4-BE49-F238E27FC236}">
              <a16:creationId xmlns:a16="http://schemas.microsoft.com/office/drawing/2014/main" id="{3B69FA84-63A5-48C1-8502-5AF247699E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507442" y="5334000"/>
          <a:ext cx="1780952" cy="257143"/>
        </a:xfrm>
        <a:prstGeom prst="rect">
          <a:avLst/>
        </a:prstGeom>
      </xdr:spPr>
    </xdr:pic>
    <xdr:clientData/>
  </xdr:twoCellAnchor>
  <xdr:twoCellAnchor>
    <xdr:from>
      <xdr:col>3</xdr:col>
      <xdr:colOff>858371</xdr:colOff>
      <xdr:row>2</xdr:row>
      <xdr:rowOff>174812</xdr:rowOff>
    </xdr:from>
    <xdr:to>
      <xdr:col>4</xdr:col>
      <xdr:colOff>840441</xdr:colOff>
      <xdr:row>5</xdr:row>
      <xdr:rowOff>17928</xdr:rowOff>
    </xdr:to>
    <xdr:sp macro="" textlink="">
      <xdr:nvSpPr>
        <xdr:cNvPr id="36" name="직사각형 35">
          <a:extLst>
            <a:ext uri="{FF2B5EF4-FFF2-40B4-BE49-F238E27FC236}">
              <a16:creationId xmlns:a16="http://schemas.microsoft.com/office/drawing/2014/main" id="{0ED4348E-C59F-454F-8EC0-98C066A9AF54}"/>
            </a:ext>
          </a:extLst>
        </xdr:cNvPr>
        <xdr:cNvSpPr/>
      </xdr:nvSpPr>
      <xdr:spPr>
        <a:xfrm>
          <a:off x="2763371" y="779930"/>
          <a:ext cx="856129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35858</xdr:colOff>
      <xdr:row>2</xdr:row>
      <xdr:rowOff>181536</xdr:rowOff>
    </xdr:from>
    <xdr:to>
      <xdr:col>5</xdr:col>
      <xdr:colOff>806823</xdr:colOff>
      <xdr:row>5</xdr:row>
      <xdr:rowOff>24652</xdr:rowOff>
    </xdr:to>
    <xdr:sp macro="" textlink="">
      <xdr:nvSpPr>
        <xdr:cNvPr id="37" name="직사각형 36">
          <a:extLst>
            <a:ext uri="{FF2B5EF4-FFF2-40B4-BE49-F238E27FC236}">
              <a16:creationId xmlns:a16="http://schemas.microsoft.com/office/drawing/2014/main" id="{C30AF1F7-3E74-4851-A5EC-4F75DECCE1AF}"/>
            </a:ext>
          </a:extLst>
        </xdr:cNvPr>
        <xdr:cNvSpPr/>
      </xdr:nvSpPr>
      <xdr:spPr>
        <a:xfrm>
          <a:off x="3688976" y="786654"/>
          <a:ext cx="770965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0</xdr:colOff>
      <xdr:row>2</xdr:row>
      <xdr:rowOff>179295</xdr:rowOff>
    </xdr:from>
    <xdr:to>
      <xdr:col>7</xdr:col>
      <xdr:colOff>0</xdr:colOff>
      <xdr:row>5</xdr:row>
      <xdr:rowOff>22411</xdr:rowOff>
    </xdr:to>
    <xdr:sp macro="" textlink="">
      <xdr:nvSpPr>
        <xdr:cNvPr id="39" name="직사각형 38">
          <a:extLst>
            <a:ext uri="{FF2B5EF4-FFF2-40B4-BE49-F238E27FC236}">
              <a16:creationId xmlns:a16="http://schemas.microsoft.com/office/drawing/2014/main" id="{7F4E89A2-706D-4207-A50F-41BEEBD3B650}"/>
            </a:ext>
          </a:extLst>
        </xdr:cNvPr>
        <xdr:cNvSpPr/>
      </xdr:nvSpPr>
      <xdr:spPr>
        <a:xfrm>
          <a:off x="4527176" y="784413"/>
          <a:ext cx="1075765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826993</xdr:colOff>
      <xdr:row>16</xdr:row>
      <xdr:rowOff>42584</xdr:rowOff>
    </xdr:from>
    <xdr:to>
      <xdr:col>6</xdr:col>
      <xdr:colOff>109821</xdr:colOff>
      <xdr:row>17</xdr:row>
      <xdr:rowOff>233085</xdr:rowOff>
    </xdr:to>
    <xdr:sp macro="" textlink="$K$19">
      <xdr:nvSpPr>
        <xdr:cNvPr id="16" name="TextBox 15">
          <a:extLst>
            <a:ext uri="{FF2B5EF4-FFF2-40B4-BE49-F238E27FC236}">
              <a16:creationId xmlns:a16="http://schemas.microsoft.com/office/drawing/2014/main" id="{306DEA7B-F5D1-46FE-8226-1A6E79F17C48}"/>
            </a:ext>
          </a:extLst>
        </xdr:cNvPr>
        <xdr:cNvSpPr txBox="1"/>
      </xdr:nvSpPr>
      <xdr:spPr>
        <a:xfrm>
          <a:off x="3606052" y="5141260"/>
          <a:ext cx="1030945" cy="481854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3DF2B5A5-53F0-44D8-AB10-2F09D31C479C}" type="TxLink">
            <a:rPr kumimoji="0" lang="en-US" altLang="en-US" sz="12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맑은 고딕"/>
              <a:ea typeface="맑은 고딕"/>
              <a:cs typeface="+mn-cs"/>
            </a:rPr>
            <a:t>3.5%</a:t>
          </a:fld>
          <a:endParaRPr kumimoji="0" lang="ko-KR" altLang="en-US" sz="2000" b="1" i="0" u="none" strike="noStrike" kern="0" cap="none" spc="0" normalizeH="0" baseline="0" noProof="0">
            <a:ln>
              <a:noFill/>
            </a:ln>
            <a:solidFill>
              <a:srgbClr val="C00000"/>
            </a:solidFill>
            <a:effectLst/>
            <a:uLnTx/>
            <a:uFillTx/>
            <a:latin typeface="Calibri" panose="020F0502020204030204"/>
            <a:ea typeface="맑은 고딕" panose="020B0503020000020004" pitchFamily="50" charset="-127"/>
            <a:cs typeface="+mn-cs"/>
          </a:endParaRPr>
        </a:p>
      </xdr:txBody>
    </xdr:sp>
    <xdr:clientData/>
  </xdr:twoCellAnchor>
  <xdr:twoCellAnchor>
    <xdr:from>
      <xdr:col>5</xdr:col>
      <xdr:colOff>605117</xdr:colOff>
      <xdr:row>16</xdr:row>
      <xdr:rowOff>156883</xdr:rowOff>
    </xdr:from>
    <xdr:to>
      <xdr:col>5</xdr:col>
      <xdr:colOff>851647</xdr:colOff>
      <xdr:row>17</xdr:row>
      <xdr:rowOff>257736</xdr:rowOff>
    </xdr:to>
    <xdr:cxnSp macro="">
      <xdr:nvCxnSpPr>
        <xdr:cNvPr id="17" name="직선 화살표 연결선 16">
          <a:extLst>
            <a:ext uri="{FF2B5EF4-FFF2-40B4-BE49-F238E27FC236}">
              <a16:creationId xmlns:a16="http://schemas.microsoft.com/office/drawing/2014/main" id="{D22800F4-AC12-43A2-9456-EA8CACBED718}"/>
            </a:ext>
          </a:extLst>
        </xdr:cNvPr>
        <xdr:cNvCxnSpPr/>
      </xdr:nvCxnSpPr>
      <xdr:spPr>
        <a:xfrm flipV="1">
          <a:off x="4258235" y="5255559"/>
          <a:ext cx="246530" cy="392206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493059</xdr:colOff>
      <xdr:row>9</xdr:row>
      <xdr:rowOff>116543</xdr:rowOff>
    </xdr:from>
    <xdr:to>
      <xdr:col>6</xdr:col>
      <xdr:colOff>665633</xdr:colOff>
      <xdr:row>10</xdr:row>
      <xdr:rowOff>280148</xdr:rowOff>
    </xdr:to>
    <xdr:sp macro="" textlink="$K$20">
      <xdr:nvSpPr>
        <xdr:cNvPr id="15" name="TextBox 14">
          <a:extLst>
            <a:ext uri="{FF2B5EF4-FFF2-40B4-BE49-F238E27FC236}">
              <a16:creationId xmlns:a16="http://schemas.microsoft.com/office/drawing/2014/main" id="{DED9DC8B-CE23-4ACB-8D3A-8AA7D84D2F35}"/>
            </a:ext>
          </a:extLst>
        </xdr:cNvPr>
        <xdr:cNvSpPr txBox="1"/>
      </xdr:nvSpPr>
      <xdr:spPr>
        <a:xfrm>
          <a:off x="4146177" y="3175749"/>
          <a:ext cx="1046632" cy="454958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69A4D52C-66A8-42FB-8CD7-AA5A71CB87AD}" type="TxLink">
            <a:rPr kumimoji="0" lang="en-US" altLang="en-US" sz="12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맑은 고딕"/>
              <a:ea typeface="맑은 고딕"/>
              <a:cs typeface="+mn-cs"/>
            </a:rPr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15.8%</a:t>
          </a:fld>
          <a:endParaRPr kumimoji="0" lang="ko-KR" altLang="en-US" sz="2000" b="1" i="0" u="none" strike="noStrike" kern="0" cap="none" spc="0" normalizeH="0" baseline="0" noProof="0">
            <a:ln>
              <a:noFill/>
            </a:ln>
            <a:solidFill>
              <a:srgbClr val="C00000"/>
            </a:solidFill>
            <a:effectLst/>
            <a:uLnTx/>
            <a:uFillTx/>
            <a:latin typeface="Calibri" panose="020F0502020204030204"/>
            <a:ea typeface="맑은 고딕" panose="020B0503020000020004" pitchFamily="50" charset="-127"/>
            <a:cs typeface="+mn-cs"/>
          </a:endParaRPr>
        </a:p>
      </xdr:txBody>
    </xdr:sp>
    <xdr:clientData/>
  </xdr:twoCellAnchor>
  <xdr:twoCellAnchor>
    <xdr:from>
      <xdr:col>6</xdr:col>
      <xdr:colOff>201707</xdr:colOff>
      <xdr:row>8</xdr:row>
      <xdr:rowOff>750794</xdr:rowOff>
    </xdr:from>
    <xdr:to>
      <xdr:col>6</xdr:col>
      <xdr:colOff>470648</xdr:colOff>
      <xdr:row>16</xdr:row>
      <xdr:rowOff>33618</xdr:rowOff>
    </xdr:to>
    <xdr:cxnSp macro="">
      <xdr:nvCxnSpPr>
        <xdr:cNvPr id="18" name="직선 화살표 연결선 17">
          <a:extLst>
            <a:ext uri="{FF2B5EF4-FFF2-40B4-BE49-F238E27FC236}">
              <a16:creationId xmlns:a16="http://schemas.microsoft.com/office/drawing/2014/main" id="{0AF93373-692A-4D14-BFD0-C3365FBC8AA0}"/>
            </a:ext>
          </a:extLst>
        </xdr:cNvPr>
        <xdr:cNvCxnSpPr/>
      </xdr:nvCxnSpPr>
      <xdr:spPr>
        <a:xfrm flipV="1">
          <a:off x="4728883" y="2935941"/>
          <a:ext cx="268941" cy="2196353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419100</xdr:colOff>
      <xdr:row>1</xdr:row>
      <xdr:rowOff>133350</xdr:rowOff>
    </xdr:from>
    <xdr:to>
      <xdr:col>17</xdr:col>
      <xdr:colOff>478385</xdr:colOff>
      <xdr:row>11</xdr:row>
      <xdr:rowOff>47625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6394B6DD-33FF-8635-02F2-FE06CED982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096500" y="209550"/>
          <a:ext cx="1888085" cy="2447925"/>
        </a:xfrm>
        <a:prstGeom prst="rect">
          <a:avLst/>
        </a:prstGeom>
        <a:solidFill>
          <a:srgbClr val="FFFFFF">
            <a:shade val="85000"/>
          </a:srgbClr>
        </a:solidFill>
        <a:ln w="88900" cap="sq">
          <a:solidFill>
            <a:srgbClr val="FFFFFF"/>
          </a:solidFill>
          <a:miter lim="800000"/>
        </a:ln>
        <a:effectLst>
          <a:outerShdw blurRad="55000" dist="18000" dir="5400000" algn="tl" rotWithShape="0">
            <a:srgbClr val="000000">
              <a:alpha val="40000"/>
            </a:srgbClr>
          </a:outerShdw>
        </a:effectLst>
        <a:scene3d>
          <a:camera prst="orthographicFront"/>
          <a:lightRig rig="twoPt" dir="t">
            <a:rot lat="0" lon="0" rev="7200000"/>
          </a:lightRig>
        </a:scene3d>
        <a:sp3d>
          <a:bevelT w="25400" h="19050"/>
          <a:contourClr>
            <a:srgbClr val="FFFFFF"/>
          </a:contourClr>
        </a:sp3d>
      </xdr:spPr>
    </xdr:pic>
    <xdr:clientData/>
  </xdr:twoCellAnchor>
</xdr:wsDr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1F2B9F-059B-498F-8EA6-455E28A4D88C}">
  <sheetPr>
    <tabColor theme="1"/>
  </sheetPr>
  <dimension ref="A1"/>
  <sheetViews>
    <sheetView view="pageBreakPreview" zoomScale="60" zoomScaleNormal="100" workbookViewId="0"/>
  </sheetViews>
  <sheetFormatPr defaultRowHeight="13.5"/>
  <sheetData/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C3963-6173-408A-A1CF-C579202D8A97}">
  <sheetPr>
    <tabColor rgb="FF0070C0"/>
    <pageSetUpPr fitToPage="1"/>
  </sheetPr>
  <dimension ref="A1:AH153"/>
  <sheetViews>
    <sheetView showGridLines="0" tabSelected="1" view="pageBreakPreview" zoomScale="85" zoomScaleNormal="85" zoomScaleSheetLayoutView="85" workbookViewId="0">
      <pane ySplit="6" topLeftCell="A7" activePane="bottomLeft" state="frozen"/>
      <selection pane="bottomLeft" activeCell="A7" sqref="A7"/>
    </sheetView>
  </sheetViews>
  <sheetFormatPr defaultRowHeight="16.5"/>
  <cols>
    <col min="1" max="1" width="1.42578125" style="4" customWidth="1"/>
    <col min="2" max="2" width="14" style="4" customWidth="1"/>
    <col min="3" max="6" width="13.140625" style="4" customWidth="1"/>
    <col min="7" max="7" width="16.140625" style="4" customWidth="1"/>
    <col min="8" max="8" width="13.7109375" style="4" customWidth="1"/>
    <col min="9" max="11" width="13.140625" style="4" customWidth="1"/>
    <col min="12" max="12" width="2.5703125" style="39" customWidth="1"/>
    <col min="13" max="23" width="11.5703125" style="39" customWidth="1"/>
    <col min="24" max="24" width="9.140625" style="39"/>
    <col min="25" max="25" width="9.140625" style="284"/>
    <col min="26" max="26" width="9.42578125" style="4" bestFit="1" customWidth="1"/>
    <col min="27" max="27" width="9.140625" style="4"/>
    <col min="28" max="30" width="9.140625" style="2"/>
    <col min="31" max="34" width="9.140625" style="31"/>
    <col min="35" max="16384" width="9.140625" style="4"/>
  </cols>
  <sheetData>
    <row r="1" spans="1:28" ht="9.75" customHeight="1">
      <c r="A1" s="20"/>
      <c r="B1" s="20"/>
      <c r="C1" s="21"/>
      <c r="D1" s="21"/>
      <c r="E1" s="21"/>
      <c r="F1" s="21"/>
      <c r="G1" s="21"/>
      <c r="H1" s="21"/>
      <c r="I1" s="21"/>
      <c r="J1" s="21"/>
      <c r="K1" s="21"/>
      <c r="L1" s="21"/>
    </row>
    <row r="2" spans="1:28" ht="38.25" customHeight="1">
      <c r="B2" s="58" t="s">
        <v>110</v>
      </c>
      <c r="C2" s="56"/>
      <c r="D2" s="56"/>
      <c r="E2" s="56"/>
      <c r="F2" s="56"/>
      <c r="G2" s="56"/>
      <c r="H2" s="56"/>
      <c r="I2" s="56"/>
      <c r="J2" s="56"/>
      <c r="K2" s="64" t="s">
        <v>467</v>
      </c>
      <c r="L2" s="57"/>
    </row>
    <row r="3" spans="1:28" ht="15.75" customHeight="1">
      <c r="B3" s="60"/>
      <c r="C3" s="60"/>
      <c r="D3" s="60"/>
      <c r="E3" s="60"/>
      <c r="F3" s="60"/>
      <c r="G3" s="60"/>
    </row>
    <row r="4" spans="1:28" ht="16.5" customHeight="1">
      <c r="B4" s="61" t="s">
        <v>112</v>
      </c>
      <c r="C4" s="282" t="s">
        <v>38</v>
      </c>
      <c r="D4" s="282"/>
      <c r="E4" s="61" t="s">
        <v>111</v>
      </c>
      <c r="F4" s="61" t="s">
        <v>64</v>
      </c>
      <c r="G4" s="93" t="s">
        <v>114</v>
      </c>
      <c r="H4" s="38"/>
      <c r="I4" s="38"/>
      <c r="J4" s="97" t="s">
        <v>35</v>
      </c>
      <c r="K4" s="97" t="s">
        <v>36</v>
      </c>
    </row>
    <row r="5" spans="1:28" ht="48.75" customHeight="1">
      <c r="B5" s="63" t="s">
        <v>468</v>
      </c>
      <c r="C5" s="283" t="s">
        <v>196</v>
      </c>
      <c r="D5" s="283"/>
      <c r="E5" s="62">
        <v>6</v>
      </c>
      <c r="F5" s="63">
        <v>51</v>
      </c>
      <c r="G5" s="94" t="s">
        <v>186</v>
      </c>
      <c r="H5" s="38"/>
      <c r="I5" s="38"/>
      <c r="J5" s="96" t="s">
        <v>50</v>
      </c>
      <c r="K5" s="95"/>
    </row>
    <row r="6" spans="1:28" ht="15.75" customHeight="1">
      <c r="B6" s="49"/>
      <c r="C6" s="49"/>
      <c r="D6" s="49"/>
      <c r="E6" s="49"/>
      <c r="F6" s="49"/>
      <c r="G6" s="49"/>
      <c r="H6" s="49"/>
      <c r="I6" s="49"/>
      <c r="M6" s="280"/>
    </row>
    <row r="7" spans="1:28" ht="16.5" customHeight="1">
      <c r="B7" s="51" t="s">
        <v>128</v>
      </c>
      <c r="C7" s="51"/>
      <c r="D7" s="50"/>
      <c r="E7" s="50"/>
      <c r="F7" s="50"/>
      <c r="G7" s="50"/>
      <c r="H7" s="50"/>
      <c r="I7" s="50"/>
      <c r="J7" s="50"/>
      <c r="K7" s="50"/>
    </row>
    <row r="8" spans="1:28" ht="10.5" customHeight="1">
      <c r="B8" s="6"/>
      <c r="C8" s="6"/>
      <c r="E8" s="12"/>
      <c r="F8" s="6"/>
      <c r="G8" s="6"/>
      <c r="H8" s="6"/>
      <c r="I8" s="6"/>
      <c r="J8" s="6"/>
      <c r="K8" s="6"/>
    </row>
    <row r="9" spans="1:28" ht="69" customHeight="1">
      <c r="B9" s="6"/>
      <c r="C9" s="6"/>
      <c r="E9" s="7"/>
      <c r="F9" s="6"/>
      <c r="G9" s="6"/>
      <c r="H9" s="6"/>
      <c r="I9" s="6"/>
      <c r="J9" s="6"/>
      <c r="K9" s="6"/>
      <c r="O9" s="290"/>
      <c r="P9" s="290"/>
    </row>
    <row r="10" spans="1:28" ht="23.25" customHeight="1" thickBot="1">
      <c r="G10" s="6"/>
      <c r="H10" s="191" t="s">
        <v>91</v>
      </c>
      <c r="I10" s="192" t="s">
        <v>92</v>
      </c>
      <c r="J10" s="193" t="str">
        <f>C5</f>
        <v>성원운수</v>
      </c>
      <c r="K10" s="194" t="s">
        <v>93</v>
      </c>
      <c r="X10" s="280"/>
      <c r="Z10" s="284"/>
      <c r="AA10" s="284"/>
      <c r="AB10" s="39"/>
    </row>
    <row r="11" spans="1:28" ht="23.25" customHeight="1" thickTop="1">
      <c r="G11" s="6"/>
      <c r="H11" s="231">
        <v>1</v>
      </c>
      <c r="I11" s="232">
        <v>2.0099999999999998</v>
      </c>
      <c r="J11" s="233">
        <v>2.3676337393819513</v>
      </c>
      <c r="K11" s="234"/>
      <c r="M11" s="2"/>
      <c r="Y11" s="285"/>
      <c r="Z11" s="286"/>
      <c r="AA11" s="287"/>
      <c r="AB11" s="39"/>
    </row>
    <row r="12" spans="1:28" ht="23.25" customHeight="1">
      <c r="G12" s="6"/>
      <c r="H12" s="235">
        <v>2</v>
      </c>
      <c r="I12" s="232">
        <v>2.3662575846193561</v>
      </c>
      <c r="J12" s="233">
        <v>2.6697324306695966</v>
      </c>
      <c r="K12" s="236">
        <v>0.12759519610769932</v>
      </c>
      <c r="M12" s="246"/>
      <c r="Y12" s="285"/>
      <c r="Z12" s="286"/>
      <c r="AA12" s="287"/>
      <c r="AB12" s="39"/>
    </row>
    <row r="13" spans="1:28" ht="23.25" customHeight="1">
      <c r="G13" s="6"/>
      <c r="H13" s="235">
        <v>3</v>
      </c>
      <c r="I13" s="232">
        <v>2.37</v>
      </c>
      <c r="J13" s="233">
        <v>2.6985631415359173</v>
      </c>
      <c r="K13" s="237">
        <v>1.0799101263900601E-2</v>
      </c>
      <c r="M13" s="246"/>
      <c r="Y13" s="285"/>
      <c r="Z13" s="286"/>
      <c r="AA13" s="287"/>
      <c r="AB13" s="39"/>
    </row>
    <row r="14" spans="1:28" ht="23.25" customHeight="1">
      <c r="G14" s="6"/>
      <c r="H14" s="235">
        <v>4</v>
      </c>
      <c r="I14" s="232">
        <v>2.33</v>
      </c>
      <c r="J14" s="233">
        <v>2.7009818178321834</v>
      </c>
      <c r="K14" s="237">
        <v>8.9628301040578506E-4</v>
      </c>
      <c r="M14" s="246"/>
      <c r="Y14" s="285"/>
      <c r="Z14" s="286"/>
      <c r="AA14" s="287"/>
      <c r="AB14" s="39"/>
    </row>
    <row r="15" spans="1:28" ht="23.25" customHeight="1">
      <c r="G15" s="6"/>
      <c r="H15" s="235">
        <v>5</v>
      </c>
      <c r="I15" s="232">
        <v>2.2850259626150282</v>
      </c>
      <c r="J15" s="233">
        <v>2.647648893431501</v>
      </c>
      <c r="K15" s="237">
        <v>-1.9745754691339434E-2</v>
      </c>
      <c r="M15" s="246"/>
      <c r="Y15" s="285"/>
      <c r="Z15" s="286"/>
      <c r="AA15" s="287"/>
      <c r="AB15" s="39"/>
    </row>
    <row r="16" spans="1:28" ht="23.25" customHeight="1">
      <c r="G16" s="6"/>
      <c r="H16" s="235">
        <v>6</v>
      </c>
      <c r="I16" s="232">
        <v>2.0664933427553414</v>
      </c>
      <c r="J16" s="233">
        <v>2.417294536249349</v>
      </c>
      <c r="K16" s="237">
        <v>-8.700336277730536E-2</v>
      </c>
      <c r="M16" s="246"/>
      <c r="Y16" s="285"/>
      <c r="Z16" s="286"/>
      <c r="AA16" s="287"/>
      <c r="AB16" s="39"/>
    </row>
    <row r="17" spans="2:28" ht="23.25" customHeight="1">
      <c r="G17" s="6"/>
      <c r="H17" s="235">
        <v>7</v>
      </c>
      <c r="I17" s="232">
        <v>2.13</v>
      </c>
      <c r="J17" s="233">
        <v>2.3003899225053881</v>
      </c>
      <c r="K17" s="237">
        <v>-4.8361758151883705E-2</v>
      </c>
      <c r="M17" s="246"/>
      <c r="Y17" s="285"/>
      <c r="Z17" s="286"/>
      <c r="AA17" s="287"/>
      <c r="AB17" s="39"/>
    </row>
    <row r="18" spans="2:28" ht="23.25" customHeight="1">
      <c r="G18" s="6"/>
      <c r="H18" s="235">
        <v>8</v>
      </c>
      <c r="I18" s="232">
        <v>2.08</v>
      </c>
      <c r="J18" s="233">
        <v>2.1846553809017299</v>
      </c>
      <c r="K18" s="237">
        <v>-5.0310836641820234E-2</v>
      </c>
      <c r="M18" s="246"/>
      <c r="Y18" s="285"/>
      <c r="Z18" s="286"/>
      <c r="AA18" s="287"/>
      <c r="AB18" s="39"/>
    </row>
    <row r="19" spans="2:28" ht="23.25" customHeight="1">
      <c r="G19" s="6"/>
      <c r="H19" s="235">
        <v>9</v>
      </c>
      <c r="I19" s="232">
        <v>2.13</v>
      </c>
      <c r="J19" s="233">
        <v>2.2601281324597955</v>
      </c>
      <c r="K19" s="237">
        <v>3.4546753789109541E-2</v>
      </c>
      <c r="M19" s="246"/>
      <c r="Y19" s="285"/>
      <c r="Z19" s="286"/>
      <c r="AA19" s="287"/>
      <c r="AB19" s="39"/>
    </row>
    <row r="20" spans="2:28" ht="23.25" customHeight="1">
      <c r="G20" s="6"/>
      <c r="H20" s="235">
        <v>10</v>
      </c>
      <c r="I20" s="232">
        <v>2.25</v>
      </c>
      <c r="J20" s="233">
        <v>2.6172687534266008</v>
      </c>
      <c r="K20" s="237">
        <v>0.15801786449076838</v>
      </c>
      <c r="M20" s="246"/>
      <c r="Y20" s="285"/>
      <c r="Z20" s="286"/>
      <c r="AA20" s="287"/>
      <c r="AB20" s="39"/>
    </row>
    <row r="21" spans="2:28" ht="23.25" customHeight="1">
      <c r="G21" s="6"/>
      <c r="H21" s="238" t="s">
        <v>424</v>
      </c>
      <c r="I21" s="239">
        <v>0.11940298507462699</v>
      </c>
      <c r="J21" s="240">
        <v>0.10543649969687219</v>
      </c>
      <c r="K21" s="241">
        <v>-1.39664853777548E-2</v>
      </c>
      <c r="M21" s="246"/>
      <c r="Y21" s="285"/>
      <c r="Z21" s="286"/>
      <c r="AA21" s="287"/>
      <c r="AB21" s="39"/>
    </row>
    <row r="22" spans="2:28" ht="23.25" customHeight="1">
      <c r="H22" s="242" t="s">
        <v>425</v>
      </c>
      <c r="I22" s="243"/>
      <c r="J22" s="244" t="s">
        <v>618</v>
      </c>
      <c r="K22" s="245"/>
      <c r="M22" s="246"/>
      <c r="X22" s="2"/>
      <c r="Y22" s="4"/>
      <c r="AB22" s="39"/>
    </row>
    <row r="23" spans="2:28" ht="9" customHeight="1">
      <c r="M23" s="246"/>
      <c r="X23" s="2"/>
      <c r="Y23" s="4"/>
      <c r="AB23" s="246"/>
    </row>
    <row r="24" spans="2:28" ht="16.5" customHeight="1">
      <c r="B24" s="51" t="s">
        <v>129</v>
      </c>
      <c r="C24" s="51"/>
      <c r="D24" s="50"/>
      <c r="E24" s="50"/>
      <c r="F24" s="50"/>
      <c r="G24" s="50"/>
      <c r="H24" s="50"/>
      <c r="I24" s="50"/>
      <c r="J24" s="50"/>
      <c r="K24" s="50"/>
      <c r="M24" s="246"/>
      <c r="X24" s="2"/>
      <c r="Y24" s="4"/>
      <c r="AB24" s="246"/>
    </row>
    <row r="25" spans="2:28" ht="27.75" customHeight="1">
      <c r="B25" s="55" t="s">
        <v>62</v>
      </c>
      <c r="C25" s="55" t="s">
        <v>100</v>
      </c>
      <c r="D25" s="55" t="s">
        <v>102</v>
      </c>
      <c r="E25" s="55" t="s">
        <v>103</v>
      </c>
      <c r="F25" s="55" t="s">
        <v>104</v>
      </c>
      <c r="G25" s="55" t="s">
        <v>105</v>
      </c>
      <c r="H25" s="55" t="s">
        <v>6</v>
      </c>
      <c r="I25" s="55" t="s">
        <v>7</v>
      </c>
      <c r="J25" s="55" t="s">
        <v>106</v>
      </c>
      <c r="K25" s="55" t="s">
        <v>72</v>
      </c>
      <c r="M25" s="246"/>
      <c r="X25" s="2"/>
      <c r="Y25" s="4"/>
      <c r="AB25" s="246"/>
    </row>
    <row r="26" spans="2:28" ht="23.25" customHeight="1">
      <c r="B26" s="75" t="s">
        <v>426</v>
      </c>
      <c r="C26" s="76">
        <v>10</v>
      </c>
      <c r="D26" s="77">
        <v>2.0334265416768305E-2</v>
      </c>
      <c r="E26" s="77">
        <v>0.35602918612787621</v>
      </c>
      <c r="F26" s="77">
        <v>0.19719907684227087</v>
      </c>
      <c r="G26" s="78">
        <v>12.769287679523496</v>
      </c>
      <c r="H26" s="79">
        <v>0.37280726770689637</v>
      </c>
      <c r="I26" s="79">
        <v>18.002726291824391</v>
      </c>
      <c r="J26" s="80">
        <v>2.2456981723557368</v>
      </c>
      <c r="K26" s="81" t="s">
        <v>69</v>
      </c>
      <c r="M26" s="246"/>
      <c r="N26" s="291" t="str">
        <f>C5</f>
        <v>성원운수</v>
      </c>
      <c r="Y26" s="4"/>
    </row>
    <row r="27" spans="2:28" ht="22.5" customHeight="1">
      <c r="B27" s="223" t="s">
        <v>117</v>
      </c>
      <c r="C27" s="68">
        <v>10</v>
      </c>
      <c r="D27" s="69">
        <v>1.6120238232416779E-2</v>
      </c>
      <c r="E27" s="69">
        <v>0.3727351247838474</v>
      </c>
      <c r="F27" s="69">
        <v>0.20004269113031911</v>
      </c>
      <c r="G27" s="70">
        <v>9.0633636363636398</v>
      </c>
      <c r="H27" s="71">
        <v>0.19669753890615846</v>
      </c>
      <c r="I27" s="71">
        <v>3.9216571819415345</v>
      </c>
      <c r="J27" s="72">
        <v>2.6172687534266008</v>
      </c>
      <c r="K27" s="73" t="s">
        <v>69</v>
      </c>
      <c r="M27" s="246"/>
      <c r="N27" s="39" t="s">
        <v>69</v>
      </c>
      <c r="O27" s="39">
        <v>105</v>
      </c>
      <c r="Y27" s="4"/>
    </row>
    <row r="28" spans="2:28" ht="22.5" customHeight="1">
      <c r="B28" s="52" t="s">
        <v>107</v>
      </c>
      <c r="C28" s="52"/>
      <c r="D28" s="66">
        <f>D27/D26-1</f>
        <v>-0.20723773876171103</v>
      </c>
      <c r="E28" s="66">
        <f t="shared" ref="E28:J28" si="0">E27/E26-1</f>
        <v>4.6922947069768739E-2</v>
      </c>
      <c r="F28" s="66">
        <f t="shared" si="0"/>
        <v>1.4420018255575817E-2</v>
      </c>
      <c r="G28" s="66">
        <f t="shared" si="0"/>
        <v>-0.2902216737667036</v>
      </c>
      <c r="H28" s="66">
        <f t="shared" si="0"/>
        <v>-0.47238813203394037</v>
      </c>
      <c r="I28" s="66">
        <f t="shared" si="0"/>
        <v>-0.7821631502711629</v>
      </c>
      <c r="J28" s="66">
        <f t="shared" si="0"/>
        <v>0.16545882507491494</v>
      </c>
      <c r="K28" s="67" t="str">
        <f>J22</f>
        <v>15위/(32개사)</v>
      </c>
      <c r="M28" s="2" t="s">
        <v>184</v>
      </c>
      <c r="N28" s="292">
        <v>7.6190476190476197E-2</v>
      </c>
      <c r="O28" s="39">
        <v>7</v>
      </c>
      <c r="X28" s="2"/>
      <c r="Y28" s="4"/>
    </row>
    <row r="29" spans="2:28" ht="22.5" customHeight="1">
      <c r="M29" s="2" t="s">
        <v>185</v>
      </c>
      <c r="N29" s="292">
        <v>0.13333333333333333</v>
      </c>
      <c r="O29" s="39">
        <v>14</v>
      </c>
      <c r="X29" s="2"/>
      <c r="Y29" s="4"/>
    </row>
    <row r="30" spans="2:28" ht="17.25" customHeight="1">
      <c r="B30" s="51" t="s">
        <v>130</v>
      </c>
      <c r="C30" s="51"/>
      <c r="D30" s="50"/>
      <c r="E30" s="50"/>
      <c r="F30" s="50"/>
      <c r="G30" s="50"/>
      <c r="H30" s="50"/>
      <c r="I30" s="50"/>
      <c r="J30" s="50"/>
      <c r="K30" s="50"/>
      <c r="M30" s="2" t="s">
        <v>116</v>
      </c>
      <c r="N30" s="292">
        <v>0.26666666666666666</v>
      </c>
      <c r="O30" s="39">
        <v>29</v>
      </c>
      <c r="X30" s="2"/>
      <c r="Y30" s="4"/>
    </row>
    <row r="31" spans="2:28" ht="22.5" customHeight="1">
      <c r="B31" s="59"/>
      <c r="C31" s="59"/>
      <c r="M31" s="2" t="s">
        <v>186</v>
      </c>
      <c r="N31" s="292">
        <v>0.31428571428571428</v>
      </c>
      <c r="O31" s="39">
        <v>34</v>
      </c>
      <c r="X31" s="2"/>
      <c r="Y31" s="4"/>
    </row>
    <row r="32" spans="2:28" ht="22.5" customHeight="1" thickBot="1">
      <c r="H32" s="195" t="s">
        <v>91</v>
      </c>
      <c r="I32" s="196" t="s">
        <v>92</v>
      </c>
      <c r="J32" s="197" t="str">
        <f>J10</f>
        <v>성원운수</v>
      </c>
      <c r="K32" s="198" t="s">
        <v>115</v>
      </c>
      <c r="M32" s="2" t="s">
        <v>187</v>
      </c>
      <c r="N32" s="292">
        <v>0.10476190476190476</v>
      </c>
      <c r="O32" s="39">
        <v>10</v>
      </c>
      <c r="X32" s="2"/>
      <c r="Y32" s="4"/>
    </row>
    <row r="33" spans="2:28" ht="22.5" customHeight="1" thickTop="1">
      <c r="H33" s="203" t="s">
        <v>109</v>
      </c>
      <c r="I33" s="204" t="s">
        <v>69</v>
      </c>
      <c r="J33" s="205" t="s">
        <v>69</v>
      </c>
      <c r="K33" s="206"/>
      <c r="M33" s="2" t="s">
        <v>76</v>
      </c>
      <c r="N33" s="292">
        <v>0.10476190476190476</v>
      </c>
      <c r="O33" s="39">
        <v>11</v>
      </c>
      <c r="X33" s="2"/>
      <c r="Z33" s="284"/>
      <c r="AA33" s="284"/>
      <c r="AB33" s="39"/>
    </row>
    <row r="34" spans="2:28" ht="21" customHeight="1">
      <c r="H34" s="199" t="s">
        <v>94</v>
      </c>
      <c r="I34" s="200">
        <v>7.2690414132638284E-2</v>
      </c>
      <c r="J34" s="201" t="s">
        <v>619</v>
      </c>
      <c r="K34" s="202">
        <v>3.5000620578379132E-3</v>
      </c>
      <c r="M34" s="2"/>
      <c r="X34" s="2"/>
      <c r="Z34" s="284"/>
      <c r="AA34" s="284"/>
      <c r="AB34" s="39"/>
    </row>
    <row r="35" spans="2:28" ht="21" customHeight="1">
      <c r="H35" s="183" t="s">
        <v>95</v>
      </c>
      <c r="I35" s="175">
        <v>9.556907037358818E-2</v>
      </c>
      <c r="J35" s="184" t="s">
        <v>620</v>
      </c>
      <c r="K35" s="185">
        <v>3.7764262959745151E-2</v>
      </c>
      <c r="L35" s="4"/>
      <c r="M35" s="2"/>
      <c r="X35" s="2"/>
      <c r="Z35" s="284"/>
      <c r="AA35" s="284"/>
      <c r="AB35" s="39"/>
    </row>
    <row r="36" spans="2:28" ht="21" customHeight="1">
      <c r="H36" s="182" t="s">
        <v>96</v>
      </c>
      <c r="I36" s="175">
        <v>0.16188821314798726</v>
      </c>
      <c r="J36" s="184" t="s">
        <v>621</v>
      </c>
      <c r="K36" s="185">
        <v>0.1047784535186794</v>
      </c>
      <c r="L36" s="4"/>
      <c r="M36" s="2"/>
      <c r="X36" s="2"/>
      <c r="Z36" s="284"/>
      <c r="AA36" s="284"/>
      <c r="AB36" s="39"/>
    </row>
    <row r="37" spans="2:28" ht="21" customHeight="1">
      <c r="H37" s="182" t="s">
        <v>99</v>
      </c>
      <c r="I37" s="175">
        <v>0.22473211699971041</v>
      </c>
      <c r="J37" s="184" t="s">
        <v>622</v>
      </c>
      <c r="K37" s="185">
        <v>8.9553597286003872E-2</v>
      </c>
      <c r="L37" s="4"/>
      <c r="M37" s="2"/>
      <c r="X37" s="2"/>
      <c r="Z37" s="284"/>
      <c r="AA37" s="284"/>
      <c r="AB37" s="39"/>
    </row>
    <row r="38" spans="2:28" ht="21" customHeight="1">
      <c r="H38" s="186" t="s">
        <v>97</v>
      </c>
      <c r="I38" s="175">
        <v>0.23284100781928757</v>
      </c>
      <c r="J38" s="184" t="s">
        <v>623</v>
      </c>
      <c r="K38" s="185">
        <v>-0.12807910305738279</v>
      </c>
      <c r="L38" s="4"/>
      <c r="M38" s="2"/>
      <c r="X38" s="2"/>
      <c r="Z38" s="284"/>
      <c r="AA38" s="284"/>
      <c r="AB38" s="39"/>
    </row>
    <row r="39" spans="2:28" ht="21" customHeight="1">
      <c r="H39" s="187" t="s">
        <v>98</v>
      </c>
      <c r="I39" s="188">
        <v>0.21227917752678829</v>
      </c>
      <c r="J39" s="189" t="s">
        <v>624</v>
      </c>
      <c r="K39" s="190">
        <v>-0.10751727276488353</v>
      </c>
      <c r="L39" s="4"/>
      <c r="M39" s="2"/>
      <c r="X39" s="2"/>
      <c r="Z39" s="284"/>
      <c r="AA39" s="284"/>
      <c r="AB39" s="39"/>
    </row>
    <row r="40" spans="2:28" ht="22.5" customHeight="1">
      <c r="L40" s="4"/>
      <c r="M40" s="2"/>
      <c r="X40" s="2"/>
      <c r="Z40" s="284"/>
      <c r="AA40" s="284"/>
      <c r="AB40" s="39"/>
    </row>
    <row r="41" spans="2:28" ht="18" customHeight="1">
      <c r="B41" s="51" t="s">
        <v>131</v>
      </c>
      <c r="C41" s="51"/>
      <c r="D41" s="50"/>
      <c r="E41" s="50"/>
      <c r="F41" s="50"/>
      <c r="G41" s="50"/>
      <c r="H41" s="50"/>
      <c r="I41" s="50"/>
      <c r="J41" s="50"/>
      <c r="K41" s="50"/>
      <c r="L41" s="4"/>
      <c r="M41" s="2"/>
      <c r="X41" s="2"/>
      <c r="Z41" s="284"/>
      <c r="AA41" s="284"/>
      <c r="AB41" s="39"/>
    </row>
    <row r="42" spans="2:28" ht="30.75" customHeight="1">
      <c r="B42" s="55" t="s">
        <v>62</v>
      </c>
      <c r="C42" s="55" t="s">
        <v>101</v>
      </c>
      <c r="D42" s="55" t="s">
        <v>102</v>
      </c>
      <c r="E42" s="55" t="s">
        <v>103</v>
      </c>
      <c r="F42" s="55" t="s">
        <v>104</v>
      </c>
      <c r="G42" s="55" t="s">
        <v>105</v>
      </c>
      <c r="H42" s="55" t="s">
        <v>6</v>
      </c>
      <c r="I42" s="55" t="s">
        <v>7</v>
      </c>
      <c r="J42" s="55" t="s">
        <v>106</v>
      </c>
      <c r="K42" s="55" t="s">
        <v>72</v>
      </c>
      <c r="L42" s="4"/>
      <c r="M42" s="2"/>
      <c r="N42" s="39" t="s">
        <v>124</v>
      </c>
      <c r="X42" s="2"/>
      <c r="Z42" s="284"/>
      <c r="AA42" s="284"/>
      <c r="AB42" s="39"/>
    </row>
    <row r="43" spans="2:28" ht="22.5" customHeight="1">
      <c r="B43" s="225" t="s">
        <v>117</v>
      </c>
      <c r="C43" s="76">
        <v>1</v>
      </c>
      <c r="D43" s="77">
        <v>4.144163073170163E-2</v>
      </c>
      <c r="E43" s="77">
        <v>0.41850599719517023</v>
      </c>
      <c r="F43" s="77">
        <v>0.21628460949815453</v>
      </c>
      <c r="G43" s="78">
        <v>10.767718749999998</v>
      </c>
      <c r="H43" s="79">
        <v>0.69028206871696896</v>
      </c>
      <c r="I43" s="79">
        <v>10.863455507676889</v>
      </c>
      <c r="J43" s="80">
        <v>2.3338109428118856</v>
      </c>
      <c r="K43" s="82" t="s">
        <v>76</v>
      </c>
      <c r="L43" s="4"/>
      <c r="M43" s="2"/>
      <c r="N43" s="39">
        <v>1</v>
      </c>
      <c r="X43" s="2"/>
      <c r="Z43" s="284"/>
      <c r="AA43" s="284"/>
      <c r="AB43" s="39"/>
    </row>
    <row r="44" spans="2:28" ht="22.5" customHeight="1">
      <c r="B44" s="223" t="s">
        <v>117</v>
      </c>
      <c r="C44" s="68">
        <v>2</v>
      </c>
      <c r="D44" s="69">
        <v>3.733564556560709E-2</v>
      </c>
      <c r="E44" s="69">
        <v>0.36072463519367481</v>
      </c>
      <c r="F44" s="69">
        <v>0.17002935701762276</v>
      </c>
      <c r="G44" s="70">
        <v>7.8466530612244858</v>
      </c>
      <c r="H44" s="71">
        <v>5.3558724936405441E-2</v>
      </c>
      <c r="I44" s="71">
        <v>2.4192867946883627</v>
      </c>
      <c r="J44" s="72">
        <v>2.6549468885094818</v>
      </c>
      <c r="K44" s="73" t="s">
        <v>185</v>
      </c>
      <c r="M44" s="2"/>
      <c r="N44" s="39">
        <v>5</v>
      </c>
      <c r="X44" s="2"/>
      <c r="Z44" s="284"/>
      <c r="AA44" s="284"/>
      <c r="AB44" s="39"/>
    </row>
    <row r="45" spans="2:28" ht="22.5" customHeight="1">
      <c r="B45" s="223" t="s">
        <v>117</v>
      </c>
      <c r="C45" s="68">
        <v>3</v>
      </c>
      <c r="D45" s="69">
        <v>1.7926750665557933E-2</v>
      </c>
      <c r="E45" s="69">
        <v>0.35759640747470067</v>
      </c>
      <c r="F45" s="69">
        <v>0.17151826179250623</v>
      </c>
      <c r="G45" s="70">
        <v>7.7275200000000019</v>
      </c>
      <c r="H45" s="71">
        <v>7.9264265056474145E-2</v>
      </c>
      <c r="I45" s="71">
        <v>2.8991505431261908</v>
      </c>
      <c r="J45" s="72">
        <v>2.7098643266308571</v>
      </c>
      <c r="K45" s="73" t="s">
        <v>68</v>
      </c>
      <c r="M45" s="2"/>
      <c r="N45" s="39">
        <v>4</v>
      </c>
      <c r="X45" s="2"/>
      <c r="Z45" s="284"/>
      <c r="AA45" s="284"/>
      <c r="AB45" s="39"/>
    </row>
    <row r="46" spans="2:28" ht="22.5" customHeight="1">
      <c r="B46" s="223" t="s">
        <v>117</v>
      </c>
      <c r="C46" s="68">
        <v>4</v>
      </c>
      <c r="D46" s="69">
        <v>1.5248971698042863E-2</v>
      </c>
      <c r="E46" s="69">
        <v>0.34978858369790178</v>
      </c>
      <c r="F46" s="69">
        <v>0.17671167326310963</v>
      </c>
      <c r="G46" s="70">
        <v>7.710791666666668</v>
      </c>
      <c r="H46" s="71">
        <v>5.2318262389041401E-2</v>
      </c>
      <c r="I46" s="71">
        <v>2.7744859972085458</v>
      </c>
      <c r="J46" s="72">
        <v>2.7009818178321834</v>
      </c>
      <c r="K46" s="73" t="s">
        <v>68</v>
      </c>
      <c r="M46" s="2"/>
      <c r="N46" s="39">
        <v>4</v>
      </c>
      <c r="X46" s="2"/>
      <c r="Z46" s="284"/>
      <c r="AA46" s="284"/>
      <c r="AB46" s="39"/>
    </row>
    <row r="47" spans="2:28" ht="22.5" customHeight="1">
      <c r="B47" s="223" t="s">
        <v>117</v>
      </c>
      <c r="C47" s="68">
        <v>5</v>
      </c>
      <c r="D47" s="69">
        <v>1.6393504671234776E-2</v>
      </c>
      <c r="E47" s="69">
        <v>0.3561080627239111</v>
      </c>
      <c r="F47" s="69">
        <v>0.18628976486126489</v>
      </c>
      <c r="G47" s="70">
        <v>8.2701555555555544</v>
      </c>
      <c r="H47" s="71">
        <v>6.7344559263899761E-2</v>
      </c>
      <c r="I47" s="71">
        <v>2.6909527672255744</v>
      </c>
      <c r="J47" s="72">
        <v>2.6861201211380132</v>
      </c>
      <c r="K47" s="73" t="s">
        <v>68</v>
      </c>
      <c r="M47" s="2"/>
      <c r="N47" s="39">
        <v>4</v>
      </c>
      <c r="X47" s="2"/>
      <c r="Z47" s="284"/>
      <c r="AA47" s="284"/>
      <c r="AB47" s="39"/>
    </row>
    <row r="48" spans="2:28" ht="22.5" customHeight="1">
      <c r="B48" s="223" t="s">
        <v>117</v>
      </c>
      <c r="C48" s="68">
        <v>6</v>
      </c>
      <c r="D48" s="69">
        <v>1.6768706902054373E-2</v>
      </c>
      <c r="E48" s="69">
        <v>0.35881118325397166</v>
      </c>
      <c r="F48" s="69">
        <v>0.16914641579626283</v>
      </c>
      <c r="G48" s="70">
        <v>10.126302325581399</v>
      </c>
      <c r="H48" s="71">
        <v>5.3672165071127854E-2</v>
      </c>
      <c r="I48" s="71">
        <v>3.2508382928344175</v>
      </c>
      <c r="J48" s="72">
        <v>2.4178236181879869</v>
      </c>
      <c r="K48" s="73" t="s">
        <v>67</v>
      </c>
      <c r="M48" s="2"/>
      <c r="N48" s="39">
        <v>2</v>
      </c>
      <c r="X48" s="2"/>
      <c r="Z48" s="284"/>
      <c r="AA48" s="284"/>
      <c r="AB48" s="39"/>
    </row>
    <row r="49" spans="2:28" ht="22.5" customHeight="1">
      <c r="B49" s="223" t="s">
        <v>117</v>
      </c>
      <c r="C49" s="68">
        <v>7</v>
      </c>
      <c r="D49" s="69">
        <v>1.6812493774965052E-2</v>
      </c>
      <c r="E49" s="69">
        <v>0.36753627777916426</v>
      </c>
      <c r="F49" s="69">
        <v>0.15968201974808269</v>
      </c>
      <c r="G49" s="70">
        <v>10.872437500000002</v>
      </c>
      <c r="H49" s="71">
        <v>0.10271582384412885</v>
      </c>
      <c r="I49" s="71">
        <v>3.1795683270950081</v>
      </c>
      <c r="J49" s="72">
        <v>2.3014242446656747</v>
      </c>
      <c r="K49" s="73" t="s">
        <v>67</v>
      </c>
      <c r="M49" s="2"/>
      <c r="N49" s="39">
        <v>2</v>
      </c>
      <c r="X49" s="2"/>
      <c r="Z49" s="284"/>
      <c r="AA49" s="284"/>
      <c r="AB49" s="39"/>
    </row>
    <row r="50" spans="2:28" ht="22.5" customHeight="1">
      <c r="B50" s="223" t="s">
        <v>117</v>
      </c>
      <c r="C50" s="68">
        <v>8</v>
      </c>
      <c r="D50" s="69">
        <v>1.9903718814941473E-2</v>
      </c>
      <c r="E50" s="69">
        <v>0.3706743475359856</v>
      </c>
      <c r="F50" s="69">
        <v>0.14483421531929391</v>
      </c>
      <c r="G50" s="70">
        <v>11.99919565217391</v>
      </c>
      <c r="H50" s="71">
        <v>0.12161924724267703</v>
      </c>
      <c r="I50" s="71">
        <v>3.9466638075809901</v>
      </c>
      <c r="J50" s="72">
        <v>2.1846553809017299</v>
      </c>
      <c r="K50" s="73" t="s">
        <v>70</v>
      </c>
      <c r="M50" s="2"/>
      <c r="N50" s="39">
        <v>1</v>
      </c>
      <c r="X50" s="2"/>
      <c r="Z50" s="284"/>
      <c r="AA50" s="284"/>
      <c r="AB50" s="39"/>
    </row>
    <row r="51" spans="2:28" ht="22.5" customHeight="1">
      <c r="B51" s="223" t="s">
        <v>117</v>
      </c>
      <c r="C51" s="68">
        <v>9</v>
      </c>
      <c r="D51" s="69">
        <v>1.843768720944124E-2</v>
      </c>
      <c r="E51" s="69">
        <v>0.373531451623695</v>
      </c>
      <c r="F51" s="69">
        <v>0.163403797409367</v>
      </c>
      <c r="G51" s="70">
        <v>11.289822222222222</v>
      </c>
      <c r="H51" s="71">
        <v>0.13501886758610471</v>
      </c>
      <c r="I51" s="71">
        <v>4.1186948139797996</v>
      </c>
      <c r="J51" s="72">
        <v>2.2601281324597955</v>
      </c>
      <c r="K51" s="73" t="s">
        <v>625</v>
      </c>
      <c r="M51" s="2"/>
      <c r="N51" s="39">
        <v>2</v>
      </c>
      <c r="X51" s="2"/>
      <c r="Z51" s="284"/>
      <c r="AA51" s="284"/>
      <c r="AB51" s="39"/>
    </row>
    <row r="52" spans="2:28" ht="22.5" customHeight="1">
      <c r="B52" s="223" t="s">
        <v>117</v>
      </c>
      <c r="C52" s="68">
        <v>10</v>
      </c>
      <c r="D52" s="69">
        <v>1.6120238232416779E-2</v>
      </c>
      <c r="E52" s="69">
        <v>0.3727351247838474</v>
      </c>
      <c r="F52" s="69">
        <v>0.20004269113031911</v>
      </c>
      <c r="G52" s="70">
        <v>9.0633636363636398</v>
      </c>
      <c r="H52" s="71">
        <v>0.19669753890615846</v>
      </c>
      <c r="I52" s="71">
        <v>3.9216571819415345</v>
      </c>
      <c r="J52" s="72">
        <v>2.6172687534266008</v>
      </c>
      <c r="K52" s="73" t="s">
        <v>626</v>
      </c>
      <c r="M52" s="2"/>
      <c r="N52" s="39">
        <v>3</v>
      </c>
      <c r="X52" s="2"/>
      <c r="Z52" s="284"/>
      <c r="AA52" s="284"/>
      <c r="AB52" s="39"/>
    </row>
    <row r="53" spans="2:28" ht="25.5" customHeight="1">
      <c r="B53" s="52" t="s">
        <v>107</v>
      </c>
      <c r="C53" s="52"/>
      <c r="D53" s="66" cm="1">
        <f t="array" aca="1" ref="D53" ca="1">(INDIRECT(ADDRESS(ROW()-1,COLUMN()))/INDIRECT(ADDRESS(ROW()-2,COLUMN())))-1</f>
        <v>-0.12569087167493453</v>
      </c>
      <c r="E53" s="66" cm="1">
        <f t="array" aca="1" ref="E53" ca="1">(INDIRECT(ADDRESS(ROW()-1,COLUMN()))/INDIRECT(ADDRESS(ROW()-2,COLUMN())))-1</f>
        <v>-2.1318869840439847E-3</v>
      </c>
      <c r="F53" s="66" cm="1">
        <f t="array" aca="1" ref="F53" ca="1">(INDIRECT(ADDRESS(ROW()-1,COLUMN()))/INDIRECT(ADDRESS(ROW()-2,COLUMN())))-1</f>
        <v>0.22422302481234624</v>
      </c>
      <c r="G53" s="66" cm="1">
        <f t="array" aca="1" ref="G53" ca="1">(INDIRECT(ADDRESS(ROW()-1,COLUMN()))/INDIRECT(ADDRESS(ROW()-2,COLUMN())))-1</f>
        <v>-0.19720935742248913</v>
      </c>
      <c r="H53" s="66" cm="1">
        <f t="array" aca="1" ref="H53" ca="1">(INDIRECT(ADDRESS(ROW()-1,COLUMN()))/INDIRECT(ADDRESS(ROW()-2,COLUMN())))-1</f>
        <v>0.45681520236954887</v>
      </c>
      <c r="I53" s="66" cm="1">
        <f t="array" aca="1" ref="I53" ca="1">(INDIRECT(ADDRESS(ROW()-1,COLUMN()))/INDIRECT(ADDRESS(ROW()-2,COLUMN())))-1</f>
        <v>-4.7839823278353677E-2</v>
      </c>
      <c r="J53" s="66" cm="1">
        <f t="array" aca="1" ref="J53" ca="1">(INDIRECT(ADDRESS(ROW()-1,COLUMN()))/INDIRECT(ADDRESS(ROW()-2,COLUMN())))-1</f>
        <v>0.15801786449076838</v>
      </c>
      <c r="K53" s="74" t="str" cm="1">
        <f t="array" aca="1" ref="K53" ca="1">_xlfn.IFS(N53=0,"등급유지",N53&gt;0,N53&amp;"등급 상승",N53&lt;0,N53&amp;"등급 하락")</f>
        <v>1등급 상승</v>
      </c>
      <c r="M53" s="293"/>
      <c r="N53" s="39" cm="1">
        <f t="array" aca="1" ref="N53" ca="1">(INDIRECT(ADDRESS(ROW()-1,COLUMN()))-INDIRECT(ADDRESS(ROW()-2,COLUMN())))</f>
        <v>1</v>
      </c>
      <c r="O53" s="39" t="s">
        <v>125</v>
      </c>
      <c r="X53" s="281"/>
      <c r="Z53" s="288"/>
      <c r="AA53" s="284"/>
      <c r="AB53" s="39"/>
    </row>
    <row r="54" spans="2:28" ht="25.5" customHeight="1">
      <c r="B54" s="47"/>
      <c r="C54" s="47"/>
      <c r="D54" s="48"/>
      <c r="E54" s="48"/>
      <c r="F54" s="48"/>
      <c r="G54" s="48"/>
      <c r="H54" s="48"/>
      <c r="I54" s="48"/>
      <c r="J54" s="48"/>
      <c r="K54" s="48"/>
      <c r="M54" s="293"/>
      <c r="N54" s="2"/>
      <c r="O54" s="2"/>
      <c r="X54" s="281"/>
      <c r="Z54" s="288"/>
      <c r="AA54" s="284"/>
      <c r="AB54" s="39"/>
    </row>
    <row r="55" spans="2:28" ht="18" customHeight="1">
      <c r="B55" s="51" t="s">
        <v>132</v>
      </c>
      <c r="C55" s="51"/>
      <c r="D55" s="50"/>
      <c r="E55" s="50"/>
      <c r="F55" s="50"/>
      <c r="G55" s="50"/>
      <c r="H55" s="50"/>
      <c r="I55" s="50"/>
      <c r="J55" s="50"/>
      <c r="K55" s="50"/>
      <c r="M55" s="293"/>
      <c r="X55" s="281"/>
      <c r="Z55" s="288"/>
      <c r="AA55" s="284"/>
      <c r="AB55" s="39"/>
    </row>
    <row r="56" spans="2:28" ht="21" customHeight="1">
      <c r="B56" s="47"/>
      <c r="C56" s="47"/>
      <c r="D56" s="48"/>
      <c r="E56" s="48"/>
      <c r="F56" s="48"/>
      <c r="G56" s="48"/>
      <c r="H56" s="48"/>
      <c r="I56" s="48"/>
      <c r="J56" s="48"/>
      <c r="K56" s="48"/>
      <c r="M56" s="293"/>
      <c r="X56" s="281"/>
      <c r="Z56" s="288"/>
      <c r="AA56" s="284"/>
      <c r="AB56" s="39"/>
    </row>
    <row r="57" spans="2:28" ht="25.5" customHeight="1">
      <c r="B57" s="47"/>
      <c r="C57" s="47"/>
      <c r="D57" s="48"/>
      <c r="E57" s="48"/>
      <c r="F57" s="48"/>
      <c r="G57" s="48"/>
      <c r="H57" s="48"/>
      <c r="I57" s="48"/>
      <c r="J57" s="48"/>
      <c r="K57" s="48"/>
      <c r="M57" s="293"/>
      <c r="N57" s="281"/>
      <c r="P57" s="227"/>
      <c r="AA57" s="289"/>
    </row>
    <row r="58" spans="2:28" ht="25.5" customHeight="1">
      <c r="B58" s="47"/>
      <c r="C58" s="47"/>
      <c r="D58" s="48"/>
      <c r="M58" s="293"/>
      <c r="N58" s="281"/>
      <c r="P58" s="227"/>
      <c r="AA58" s="289"/>
    </row>
    <row r="59" spans="2:28" ht="25.5" customHeight="1">
      <c r="B59" s="47"/>
      <c r="C59" s="47"/>
      <c r="D59" s="48"/>
      <c r="M59" s="293"/>
      <c r="N59" s="281"/>
      <c r="P59" s="227"/>
      <c r="AA59" s="289"/>
    </row>
    <row r="60" spans="2:28" ht="25.5" customHeight="1">
      <c r="B60" s="47"/>
      <c r="C60" s="47"/>
      <c r="D60" s="48"/>
      <c r="M60" s="293"/>
      <c r="N60" s="281"/>
      <c r="P60" s="227"/>
      <c r="AA60" s="289"/>
    </row>
    <row r="61" spans="2:28" ht="25.5" customHeight="1">
      <c r="B61" s="47"/>
      <c r="C61" s="47"/>
      <c r="D61" s="48"/>
      <c r="M61" s="293"/>
      <c r="N61" s="281"/>
      <c r="P61" s="227"/>
      <c r="AA61" s="289"/>
    </row>
    <row r="62" spans="2:28" ht="25.5" customHeight="1">
      <c r="B62" s="47"/>
      <c r="C62" s="47"/>
      <c r="D62" s="48"/>
      <c r="M62" s="293"/>
      <c r="N62" s="281"/>
      <c r="P62" s="227"/>
      <c r="AA62" s="289"/>
    </row>
    <row r="63" spans="2:28" ht="25.5" customHeight="1">
      <c r="B63" s="47"/>
      <c r="C63" s="47"/>
      <c r="D63" s="48"/>
      <c r="M63" s="293"/>
      <c r="N63" s="281"/>
      <c r="P63" s="227"/>
      <c r="AA63" s="289"/>
    </row>
    <row r="64" spans="2:28" ht="25.5" customHeight="1">
      <c r="B64" s="47"/>
      <c r="C64" s="47"/>
      <c r="D64" s="48"/>
      <c r="E64" s="48"/>
      <c r="F64" s="48"/>
      <c r="G64" s="48"/>
      <c r="H64" s="48"/>
      <c r="I64" s="48"/>
      <c r="J64" s="48"/>
      <c r="K64" s="48"/>
      <c r="M64" s="293"/>
      <c r="N64" s="281"/>
      <c r="P64" s="227"/>
      <c r="AA64" s="289"/>
    </row>
    <row r="65" spans="2:27" ht="25.5" customHeight="1">
      <c r="B65" s="47"/>
      <c r="C65" s="47"/>
      <c r="D65" s="48"/>
      <c r="E65" s="48"/>
      <c r="F65" s="48"/>
      <c r="G65" s="48"/>
      <c r="H65" s="48"/>
      <c r="I65" s="48"/>
      <c r="J65" s="48"/>
      <c r="K65" s="48"/>
      <c r="M65" s="293"/>
      <c r="N65" s="281"/>
      <c r="P65" s="227"/>
      <c r="AA65" s="289"/>
    </row>
    <row r="66" spans="2:27" ht="25.5" customHeight="1" thickBot="1">
      <c r="B66" s="207" t="s">
        <v>91</v>
      </c>
      <c r="C66" s="208" t="s">
        <v>123</v>
      </c>
      <c r="D66" s="208" t="s">
        <v>122</v>
      </c>
      <c r="E66" s="208" t="s">
        <v>119</v>
      </c>
      <c r="F66" s="208" t="s">
        <v>118</v>
      </c>
      <c r="G66" s="208" t="s">
        <v>121</v>
      </c>
      <c r="H66" s="208" t="s">
        <v>120</v>
      </c>
      <c r="I66" s="208" t="s">
        <v>175</v>
      </c>
      <c r="J66" s="208" t="s">
        <v>175</v>
      </c>
      <c r="K66" s="209" t="s">
        <v>175</v>
      </c>
      <c r="M66" s="294">
        <v>1</v>
      </c>
      <c r="N66" s="295">
        <v>2</v>
      </c>
      <c r="O66" s="295">
        <v>3</v>
      </c>
      <c r="P66" s="294">
        <v>4</v>
      </c>
      <c r="Q66" s="295">
        <v>5</v>
      </c>
      <c r="R66" s="295">
        <v>6</v>
      </c>
      <c r="S66" s="294"/>
      <c r="T66" s="295"/>
      <c r="U66" s="296"/>
      <c r="AA66" s="289"/>
    </row>
    <row r="67" spans="2:27" ht="25.5" customHeight="1" thickTop="1">
      <c r="B67" s="212" t="s">
        <v>109</v>
      </c>
      <c r="C67" s="213" t="s">
        <v>68</v>
      </c>
      <c r="D67" s="214" t="s">
        <v>68</v>
      </c>
      <c r="E67" s="214" t="s">
        <v>69</v>
      </c>
      <c r="F67" s="214" t="s">
        <v>69</v>
      </c>
      <c r="G67" s="214" t="s">
        <v>69</v>
      </c>
      <c r="H67" s="214" t="s">
        <v>69</v>
      </c>
      <c r="I67" s="214" t="s">
        <v>175</v>
      </c>
      <c r="J67" s="214" t="s">
        <v>175</v>
      </c>
      <c r="K67" s="214" t="s">
        <v>175</v>
      </c>
      <c r="M67" s="294" t="s">
        <v>123</v>
      </c>
      <c r="N67" s="294" t="s">
        <v>122</v>
      </c>
      <c r="O67" s="294" t="s">
        <v>119</v>
      </c>
      <c r="P67" s="294" t="s">
        <v>118</v>
      </c>
      <c r="Q67" s="294" t="s">
        <v>121</v>
      </c>
      <c r="R67" s="294" t="s">
        <v>120</v>
      </c>
      <c r="S67" s="294"/>
      <c r="T67" s="294"/>
      <c r="U67" s="293"/>
      <c r="AA67" s="289"/>
    </row>
    <row r="68" spans="2:27" ht="25.5" customHeight="1">
      <c r="B68" s="210" t="s">
        <v>94</v>
      </c>
      <c r="C68" s="200" t="s">
        <v>423</v>
      </c>
      <c r="D68" s="200" t="s">
        <v>423</v>
      </c>
      <c r="E68" s="200" t="s">
        <v>627</v>
      </c>
      <c r="F68" s="200" t="s">
        <v>628</v>
      </c>
      <c r="G68" s="200" t="s">
        <v>629</v>
      </c>
      <c r="H68" s="200" t="s">
        <v>423</v>
      </c>
      <c r="I68" s="200" t="s">
        <v>175</v>
      </c>
      <c r="J68" s="200" t="s">
        <v>175</v>
      </c>
      <c r="K68" s="211" t="s">
        <v>175</v>
      </c>
      <c r="M68" s="293"/>
      <c r="N68" s="281"/>
      <c r="P68" s="227"/>
      <c r="AA68" s="289"/>
    </row>
    <row r="69" spans="2:27" ht="25.5" customHeight="1">
      <c r="B69" s="174" t="s">
        <v>95</v>
      </c>
      <c r="C69" s="176" t="s">
        <v>630</v>
      </c>
      <c r="D69" s="176" t="s">
        <v>631</v>
      </c>
      <c r="E69" s="176" t="s">
        <v>632</v>
      </c>
      <c r="F69" s="176" t="s">
        <v>633</v>
      </c>
      <c r="G69" s="176" t="s">
        <v>634</v>
      </c>
      <c r="H69" s="176" t="s">
        <v>635</v>
      </c>
      <c r="I69" s="176" t="s">
        <v>175</v>
      </c>
      <c r="J69" s="176" t="s">
        <v>175</v>
      </c>
      <c r="K69" s="177" t="s">
        <v>175</v>
      </c>
      <c r="M69" s="297">
        <v>0</v>
      </c>
      <c r="N69" s="297">
        <v>0</v>
      </c>
      <c r="O69" s="297">
        <v>8.3333333333333329E-2</v>
      </c>
      <c r="P69" s="297">
        <v>5.8823529411764705E-2</v>
      </c>
      <c r="Q69" s="297">
        <v>0.1111111111111111</v>
      </c>
      <c r="R69" s="297">
        <v>0</v>
      </c>
      <c r="S69" s="297"/>
      <c r="T69" s="297"/>
      <c r="AA69" s="289"/>
    </row>
    <row r="70" spans="2:27" ht="25.5" customHeight="1">
      <c r="B70" s="173" t="s">
        <v>96</v>
      </c>
      <c r="C70" s="176" t="s">
        <v>630</v>
      </c>
      <c r="D70" s="176" t="s">
        <v>636</v>
      </c>
      <c r="E70" s="176" t="s">
        <v>637</v>
      </c>
      <c r="F70" s="176" t="s">
        <v>638</v>
      </c>
      <c r="G70" s="176" t="s">
        <v>639</v>
      </c>
      <c r="H70" s="176" t="s">
        <v>423</v>
      </c>
      <c r="I70" s="176" t="s">
        <v>175</v>
      </c>
      <c r="J70" s="176" t="s">
        <v>175</v>
      </c>
      <c r="K70" s="177" t="s">
        <v>175</v>
      </c>
      <c r="M70" s="297">
        <v>0.33333333333333331</v>
      </c>
      <c r="N70" s="297">
        <v>9.0909090909090912E-2</v>
      </c>
      <c r="O70" s="297">
        <v>0.1388888888888889</v>
      </c>
      <c r="P70" s="297">
        <v>8.8235294117647065E-2</v>
      </c>
      <c r="Q70" s="297">
        <v>0.16666666666666666</v>
      </c>
      <c r="R70" s="297">
        <v>0.25</v>
      </c>
      <c r="S70" s="297"/>
      <c r="T70" s="297"/>
      <c r="AA70" s="289"/>
    </row>
    <row r="71" spans="2:27" ht="25.5" customHeight="1">
      <c r="B71" s="173" t="s">
        <v>99</v>
      </c>
      <c r="C71" s="176" t="s">
        <v>630</v>
      </c>
      <c r="D71" s="176" t="s">
        <v>640</v>
      </c>
      <c r="E71" s="176" t="s">
        <v>641</v>
      </c>
      <c r="F71" s="176" t="s">
        <v>638</v>
      </c>
      <c r="G71" s="176" t="s">
        <v>639</v>
      </c>
      <c r="H71" s="176" t="s">
        <v>635</v>
      </c>
      <c r="I71" s="176" t="s">
        <v>175</v>
      </c>
      <c r="J71" s="176" t="s">
        <v>175</v>
      </c>
      <c r="K71" s="177" t="s">
        <v>175</v>
      </c>
      <c r="M71" s="297">
        <v>0.33333333333333331</v>
      </c>
      <c r="N71" s="297">
        <v>0.54545454545454541</v>
      </c>
      <c r="O71" s="297">
        <v>0.19444444444444445</v>
      </c>
      <c r="P71" s="297">
        <v>0.3235294117647059</v>
      </c>
      <c r="Q71" s="297">
        <v>0.22222222222222221</v>
      </c>
      <c r="R71" s="297">
        <v>0</v>
      </c>
      <c r="S71" s="297"/>
      <c r="T71" s="297"/>
      <c r="AA71" s="289"/>
    </row>
    <row r="72" spans="2:27" ht="25.5" customHeight="1">
      <c r="B72" s="178" t="s">
        <v>97</v>
      </c>
      <c r="C72" s="176" t="s">
        <v>423</v>
      </c>
      <c r="D72" s="176" t="s">
        <v>423</v>
      </c>
      <c r="E72" s="176" t="s">
        <v>642</v>
      </c>
      <c r="F72" s="176" t="s">
        <v>643</v>
      </c>
      <c r="G72" s="176" t="s">
        <v>629</v>
      </c>
      <c r="H72" s="176" t="s">
        <v>635</v>
      </c>
      <c r="I72" s="176" t="s">
        <v>175</v>
      </c>
      <c r="J72" s="176" t="s">
        <v>175</v>
      </c>
      <c r="K72" s="177" t="s">
        <v>175</v>
      </c>
      <c r="M72" s="297">
        <v>0.33333333333333331</v>
      </c>
      <c r="N72" s="297">
        <v>0.36363636363636365</v>
      </c>
      <c r="O72" s="297">
        <v>0.3611111111111111</v>
      </c>
      <c r="P72" s="297">
        <v>0.3235294117647059</v>
      </c>
      <c r="Q72" s="297">
        <v>0.22222222222222221</v>
      </c>
      <c r="R72" s="297">
        <v>0.25</v>
      </c>
      <c r="S72" s="297"/>
      <c r="T72" s="297"/>
      <c r="AA72" s="289"/>
    </row>
    <row r="73" spans="2:27" ht="25.5" customHeight="1">
      <c r="B73" s="179" t="s">
        <v>98</v>
      </c>
      <c r="C73" s="180" t="s">
        <v>423</v>
      </c>
      <c r="D73" s="180" t="s">
        <v>423</v>
      </c>
      <c r="E73" s="180" t="s">
        <v>628</v>
      </c>
      <c r="F73" s="180" t="s">
        <v>644</v>
      </c>
      <c r="G73" s="180" t="s">
        <v>634</v>
      </c>
      <c r="H73" s="180" t="s">
        <v>635</v>
      </c>
      <c r="I73" s="180" t="s">
        <v>175</v>
      </c>
      <c r="J73" s="180" t="s">
        <v>175</v>
      </c>
      <c r="K73" s="181" t="s">
        <v>175</v>
      </c>
      <c r="M73" s="297">
        <v>0</v>
      </c>
      <c r="N73" s="297">
        <v>0</v>
      </c>
      <c r="O73" s="297">
        <v>0.16666666666666666</v>
      </c>
      <c r="P73" s="297">
        <v>2.9411764705882353E-2</v>
      </c>
      <c r="Q73" s="297">
        <v>0.1111111111111111</v>
      </c>
      <c r="R73" s="297">
        <v>0.25</v>
      </c>
      <c r="S73" s="297"/>
      <c r="T73" s="297"/>
      <c r="AA73" s="289"/>
    </row>
    <row r="74" spans="2:27" ht="15.75" customHeight="1">
      <c r="B74" s="47"/>
      <c r="C74" s="47"/>
      <c r="D74" s="48"/>
      <c r="E74" s="48"/>
      <c r="F74" s="48"/>
      <c r="G74" s="48"/>
      <c r="H74" s="48"/>
      <c r="I74" s="48"/>
      <c r="J74" s="48"/>
      <c r="K74" s="48"/>
      <c r="M74" s="297">
        <v>0</v>
      </c>
      <c r="N74" s="297">
        <v>0</v>
      </c>
      <c r="O74" s="297">
        <v>5.5555555555555552E-2</v>
      </c>
      <c r="P74" s="297">
        <v>0.17647058823529413</v>
      </c>
      <c r="Q74" s="297">
        <v>0.16666666666666666</v>
      </c>
      <c r="R74" s="297">
        <v>0.25</v>
      </c>
      <c r="S74" s="297"/>
      <c r="T74" s="297"/>
      <c r="AA74" s="289"/>
    </row>
    <row r="75" spans="2:27" ht="17.25" customHeight="1">
      <c r="B75" s="51" t="s">
        <v>133</v>
      </c>
      <c r="C75" s="51"/>
      <c r="D75" s="50"/>
      <c r="E75" s="50"/>
      <c r="F75" s="50"/>
      <c r="G75" s="50"/>
      <c r="H75" s="50"/>
      <c r="I75" s="50"/>
      <c r="J75" s="50"/>
      <c r="K75" s="50"/>
      <c r="M75" s="293"/>
      <c r="N75" s="281"/>
      <c r="P75" s="227"/>
      <c r="AA75" s="289"/>
    </row>
    <row r="76" spans="2:27" ht="30.75" customHeight="1">
      <c r="B76" s="55" t="s">
        <v>75</v>
      </c>
      <c r="C76" s="55" t="s">
        <v>101</v>
      </c>
      <c r="D76" s="55" t="s">
        <v>102</v>
      </c>
      <c r="E76" s="55" t="s">
        <v>103</v>
      </c>
      <c r="F76" s="55" t="s">
        <v>104</v>
      </c>
      <c r="G76" s="55" t="s">
        <v>105</v>
      </c>
      <c r="H76" s="55" t="s">
        <v>6</v>
      </c>
      <c r="I76" s="55" t="s">
        <v>7</v>
      </c>
      <c r="J76" s="55" t="s">
        <v>106</v>
      </c>
      <c r="K76" s="55" t="s">
        <v>108</v>
      </c>
      <c r="M76" s="293"/>
      <c r="N76" s="281"/>
      <c r="P76" s="227"/>
      <c r="AA76" s="289"/>
    </row>
    <row r="77" spans="2:27" ht="20.25" customHeight="1">
      <c r="B77" s="86" t="s">
        <v>123</v>
      </c>
      <c r="C77" s="65">
        <v>1</v>
      </c>
      <c r="D77" s="87">
        <v>5.1880316612041545E-2</v>
      </c>
      <c r="E77" s="87">
        <v>0.41372398360713519</v>
      </c>
      <c r="F77" s="87">
        <v>0.22013112137494512</v>
      </c>
      <c r="G77" s="88">
        <v>7.2</v>
      </c>
      <c r="H77" s="89">
        <v>7.1086476224417161E-2</v>
      </c>
      <c r="I77" s="89">
        <v>23.316364201608827</v>
      </c>
      <c r="J77" s="90">
        <v>2.5626680527858809</v>
      </c>
      <c r="K77" s="73"/>
      <c r="M77" s="293"/>
      <c r="N77" s="281"/>
      <c r="P77" s="227"/>
      <c r="AA77" s="289"/>
    </row>
    <row r="78" spans="2:27" ht="20.25" customHeight="1">
      <c r="B78" s="86" t="s">
        <v>123</v>
      </c>
      <c r="C78" s="65">
        <v>2</v>
      </c>
      <c r="D78" s="87">
        <v>6.9439174025937966E-2</v>
      </c>
      <c r="E78" s="87">
        <v>0.26051110956594253</v>
      </c>
      <c r="F78" s="87">
        <v>0.18148982403841363</v>
      </c>
      <c r="G78" s="88">
        <v>4.2649999999999997</v>
      </c>
      <c r="H78" s="89">
        <v>4.3211862866288961E-2</v>
      </c>
      <c r="I78" s="89">
        <v>2.9816185377739384</v>
      </c>
      <c r="J78" s="90">
        <v>3.0334178796994782</v>
      </c>
      <c r="K78" s="73"/>
      <c r="M78" s="293"/>
      <c r="N78" s="281"/>
      <c r="P78" s="227"/>
      <c r="AA78" s="289"/>
    </row>
    <row r="79" spans="2:27" ht="20.25" customHeight="1">
      <c r="B79" s="86" t="s">
        <v>123</v>
      </c>
      <c r="C79" s="65">
        <v>3</v>
      </c>
      <c r="D79" s="87">
        <v>4.1466156164216381E-2</v>
      </c>
      <c r="E79" s="87">
        <v>0.3185595169044434</v>
      </c>
      <c r="F79" s="87">
        <v>0.19671372191053857</v>
      </c>
      <c r="G79" s="88">
        <v>6.5139999999999993</v>
      </c>
      <c r="H79" s="89">
        <v>0</v>
      </c>
      <c r="I79" s="89">
        <v>8.2802752711180183</v>
      </c>
      <c r="J79" s="90">
        <v>2.8798413612264246</v>
      </c>
      <c r="K79" s="73"/>
      <c r="M79" s="293"/>
      <c r="N79" s="281"/>
      <c r="P79" s="227"/>
      <c r="AA79" s="289"/>
    </row>
    <row r="80" spans="2:27" ht="20.25" customHeight="1">
      <c r="B80" s="86" t="s">
        <v>123</v>
      </c>
      <c r="C80" s="65">
        <v>4</v>
      </c>
      <c r="D80" s="87">
        <v>3.7741227610706911E-2</v>
      </c>
      <c r="E80" s="87">
        <v>0.28111637422629998</v>
      </c>
      <c r="F80" s="87">
        <v>0.20188293650239128</v>
      </c>
      <c r="G80" s="88">
        <v>5.9080000000000004</v>
      </c>
      <c r="H80" s="89">
        <v>1.6439978542540007E-2</v>
      </c>
      <c r="I80" s="89">
        <v>5.6224726615486817</v>
      </c>
      <c r="J80" s="90">
        <v>2.845737685667622</v>
      </c>
      <c r="K80" s="73"/>
      <c r="M80" s="293"/>
      <c r="N80" s="281"/>
      <c r="P80" s="227"/>
      <c r="AA80" s="289"/>
    </row>
    <row r="81" spans="2:27" ht="20.25" customHeight="1">
      <c r="B81" s="86" t="s">
        <v>123</v>
      </c>
      <c r="C81" s="65">
        <v>5</v>
      </c>
      <c r="D81" s="87">
        <v>3.0569751411922422E-2</v>
      </c>
      <c r="E81" s="87">
        <v>0.25225480095826491</v>
      </c>
      <c r="F81" s="87">
        <v>0.21574965565697501</v>
      </c>
      <c r="G81" s="88">
        <v>4.0730000000000004</v>
      </c>
      <c r="H81" s="89">
        <v>1.7301496043061349E-2</v>
      </c>
      <c r="I81" s="89">
        <v>6.5745684963633124</v>
      </c>
      <c r="J81" s="90">
        <v>3.0856427329054603</v>
      </c>
      <c r="K81" s="73"/>
      <c r="M81" s="293"/>
      <c r="N81" s="281"/>
      <c r="P81" s="227"/>
      <c r="AA81" s="289"/>
    </row>
    <row r="82" spans="2:27" ht="20.25" customHeight="1">
      <c r="B82" s="86" t="s">
        <v>123</v>
      </c>
      <c r="C82" s="65">
        <v>6</v>
      </c>
      <c r="D82" s="87">
        <v>4.2236397165007759E-2</v>
      </c>
      <c r="E82" s="87">
        <v>0.24623087509135053</v>
      </c>
      <c r="F82" s="87">
        <v>0.20320245877967796</v>
      </c>
      <c r="G82" s="88">
        <v>4.9980000000000002</v>
      </c>
      <c r="H82" s="89">
        <v>1.4963362207634607E-2</v>
      </c>
      <c r="I82" s="89">
        <v>7.5714612770631113</v>
      </c>
      <c r="J82" s="90">
        <v>2.8289668350446995</v>
      </c>
      <c r="K82" s="73"/>
      <c r="M82" s="293"/>
      <c r="N82" s="281"/>
      <c r="P82" s="227"/>
      <c r="AA82" s="289"/>
    </row>
    <row r="83" spans="2:27" ht="20.25" customHeight="1">
      <c r="B83" s="86" t="s">
        <v>123</v>
      </c>
      <c r="C83" s="65">
        <v>7</v>
      </c>
      <c r="D83" s="87">
        <v>3.9095917348085082E-2</v>
      </c>
      <c r="E83" s="87">
        <v>0.23403994560379951</v>
      </c>
      <c r="F83" s="87">
        <v>0.18088242427370452</v>
      </c>
      <c r="G83" s="88">
        <v>4.5439999999999996</v>
      </c>
      <c r="H83" s="89">
        <v>0</v>
      </c>
      <c r="I83" s="89">
        <v>4.9939797454695167</v>
      </c>
      <c r="J83" s="90">
        <v>2.8468200602010101</v>
      </c>
      <c r="K83" s="73"/>
      <c r="M83" s="293"/>
      <c r="N83" s="281"/>
      <c r="P83" s="227"/>
      <c r="AA83" s="289"/>
    </row>
    <row r="84" spans="2:27" ht="20.25" customHeight="1">
      <c r="B84" s="86" t="s">
        <v>123</v>
      </c>
      <c r="C84" s="65">
        <v>8</v>
      </c>
      <c r="D84" s="87">
        <v>4.0054044264197348E-2</v>
      </c>
      <c r="E84" s="87">
        <v>0.2553655394806234</v>
      </c>
      <c r="F84" s="87">
        <v>0.1725090879376425</v>
      </c>
      <c r="G84" s="88">
        <v>5.3570000000000002</v>
      </c>
      <c r="H84" s="89">
        <v>0</v>
      </c>
      <c r="I84" s="89">
        <v>4.7666984824874907</v>
      </c>
      <c r="J84" s="90">
        <v>2.7160824789936475</v>
      </c>
      <c r="K84" s="73"/>
      <c r="M84" s="293"/>
      <c r="N84" s="281"/>
      <c r="P84" s="227"/>
      <c r="AA84" s="289"/>
    </row>
    <row r="85" spans="2:27" ht="20.25" customHeight="1">
      <c r="B85" s="86" t="s">
        <v>123</v>
      </c>
      <c r="C85" s="65">
        <v>9</v>
      </c>
      <c r="D85" s="87">
        <v>3.2186191223970879E-2</v>
      </c>
      <c r="E85" s="87">
        <v>0.26796150758963772</v>
      </c>
      <c r="F85" s="87">
        <v>0.18233552380817125</v>
      </c>
      <c r="G85" s="88">
        <v>4.992</v>
      </c>
      <c r="H85" s="89">
        <v>0</v>
      </c>
      <c r="I85" s="89">
        <v>4.8318097625083878</v>
      </c>
      <c r="J85" s="90">
        <v>2.8564156723411993</v>
      </c>
      <c r="K85" s="73"/>
      <c r="M85" s="293"/>
      <c r="N85" s="281"/>
      <c r="P85" s="227"/>
      <c r="AA85" s="289"/>
    </row>
    <row r="86" spans="2:27" ht="20.25" customHeight="1">
      <c r="B86" s="86" t="s">
        <v>123</v>
      </c>
      <c r="C86" s="65">
        <v>10</v>
      </c>
      <c r="D86" s="87">
        <v>3.058431467379636E-2</v>
      </c>
      <c r="E86" s="87">
        <v>0.27249198263504554</v>
      </c>
      <c r="F86" s="87">
        <v>0.18518361029374247</v>
      </c>
      <c r="G86" s="88">
        <v>4.2610000000000001</v>
      </c>
      <c r="H86" s="89">
        <v>2.1261034476893509E-2</v>
      </c>
      <c r="I86" s="89">
        <v>6.9523582739441778</v>
      </c>
      <c r="J86" s="90">
        <v>3.0622271239893903</v>
      </c>
      <c r="K86" s="73" t="s">
        <v>68</v>
      </c>
      <c r="M86" s="293"/>
      <c r="N86" s="281"/>
      <c r="P86" s="227"/>
      <c r="AA86" s="289"/>
    </row>
    <row r="87" spans="2:27" ht="20.25" customHeight="1">
      <c r="B87" s="86" t="s">
        <v>122</v>
      </c>
      <c r="C87" s="65">
        <v>1</v>
      </c>
      <c r="D87" s="87">
        <v>4.711065357922696E-2</v>
      </c>
      <c r="E87" s="87">
        <v>0.44255381605454586</v>
      </c>
      <c r="F87" s="87">
        <v>0.38493002306902369</v>
      </c>
      <c r="G87" s="88">
        <v>10.046250000000001</v>
      </c>
      <c r="H87" s="89">
        <v>8.0333222205709293E-2</v>
      </c>
      <c r="I87" s="89">
        <v>0.40166611102854644</v>
      </c>
      <c r="J87" s="90">
        <v>3.3470791609996118</v>
      </c>
      <c r="K87" s="73"/>
      <c r="M87" s="293"/>
      <c r="N87" s="281"/>
      <c r="P87" s="227"/>
      <c r="AA87" s="289"/>
    </row>
    <row r="88" spans="2:27" ht="20.25" customHeight="1">
      <c r="B88" s="86" t="s">
        <v>122</v>
      </c>
      <c r="C88" s="65">
        <v>2</v>
      </c>
      <c r="D88" s="87">
        <v>5.865962956673109E-2</v>
      </c>
      <c r="E88" s="87">
        <v>0.38325943403229534</v>
      </c>
      <c r="F88" s="87">
        <v>0.4214571820889742</v>
      </c>
      <c r="G88" s="88">
        <v>8.1780000000000008</v>
      </c>
      <c r="H88" s="89">
        <v>0.29792479420578838</v>
      </c>
      <c r="I88" s="89">
        <v>0.21280342443270597</v>
      </c>
      <c r="J88" s="90">
        <v>3.7463919679156708</v>
      </c>
      <c r="K88" s="73"/>
      <c r="M88" s="293"/>
      <c r="N88" s="281"/>
      <c r="P88" s="227"/>
      <c r="AA88" s="289"/>
    </row>
    <row r="89" spans="2:27" ht="20.25" customHeight="1">
      <c r="B89" s="86" t="s">
        <v>122</v>
      </c>
      <c r="C89" s="65">
        <v>3</v>
      </c>
      <c r="D89" s="87">
        <v>3.6725955407373244E-2</v>
      </c>
      <c r="E89" s="87">
        <v>0.37090071574136929</v>
      </c>
      <c r="F89" s="87">
        <v>0.42336265721926025</v>
      </c>
      <c r="G89" s="88">
        <v>8.2249999999999996</v>
      </c>
      <c r="H89" s="89">
        <v>0.39095151545418733</v>
      </c>
      <c r="I89" s="89">
        <v>0.24592111455989202</v>
      </c>
      <c r="J89" s="90">
        <v>3.7592638465529959</v>
      </c>
      <c r="K89" s="73"/>
      <c r="M89" s="293"/>
      <c r="N89" s="281"/>
      <c r="P89" s="227"/>
      <c r="AA89" s="289"/>
    </row>
    <row r="90" spans="2:27" ht="20.25" customHeight="1">
      <c r="B90" s="86" t="s">
        <v>122</v>
      </c>
      <c r="C90" s="65">
        <v>4</v>
      </c>
      <c r="D90" s="87">
        <v>3.0903700272325675E-2</v>
      </c>
      <c r="E90" s="87">
        <v>0.37395577998317608</v>
      </c>
      <c r="F90" s="87">
        <v>0.43655862387418048</v>
      </c>
      <c r="G90" s="88">
        <v>8.3807999999999989</v>
      </c>
      <c r="H90" s="89">
        <v>0.29074088680145216</v>
      </c>
      <c r="I90" s="89">
        <v>0.36528983213515787</v>
      </c>
      <c r="J90" s="90">
        <v>3.7203802918114781</v>
      </c>
      <c r="K90" s="73"/>
      <c r="M90" s="293"/>
      <c r="N90" s="281"/>
      <c r="P90" s="227"/>
      <c r="AA90" s="289"/>
    </row>
    <row r="91" spans="2:27" ht="20.25" customHeight="1">
      <c r="B91" s="86" t="s">
        <v>122</v>
      </c>
      <c r="C91" s="65">
        <v>5</v>
      </c>
      <c r="D91" s="87">
        <v>3.0361755574738695E-2</v>
      </c>
      <c r="E91" s="87">
        <v>0.37149447203631442</v>
      </c>
      <c r="F91" s="87">
        <v>0.4228034229917576</v>
      </c>
      <c r="G91" s="88">
        <v>8.4867999999999988</v>
      </c>
      <c r="H91" s="89">
        <v>0.38679621198514086</v>
      </c>
      <c r="I91" s="89">
        <v>0.28130633598919336</v>
      </c>
      <c r="J91" s="90">
        <v>3.6618095337425367</v>
      </c>
      <c r="K91" s="73"/>
      <c r="M91" s="293"/>
      <c r="N91" s="281"/>
      <c r="P91" s="227"/>
      <c r="AA91" s="289"/>
    </row>
    <row r="92" spans="2:27" ht="20.25" customHeight="1">
      <c r="B92" s="86" t="s">
        <v>122</v>
      </c>
      <c r="C92" s="65">
        <v>6</v>
      </c>
      <c r="D92" s="87">
        <v>2.6244131936051615E-2</v>
      </c>
      <c r="E92" s="87">
        <v>0.36938266696875738</v>
      </c>
      <c r="F92" s="87">
        <v>0.31174893851509189</v>
      </c>
      <c r="G92" s="88">
        <v>11.095400000000001</v>
      </c>
      <c r="H92" s="89">
        <v>0.22066381806023019</v>
      </c>
      <c r="I92" s="89">
        <v>0.28808887357863389</v>
      </c>
      <c r="J92" s="90">
        <v>3.0779762691993708</v>
      </c>
      <c r="K92" s="73"/>
      <c r="M92" s="293"/>
      <c r="N92" s="281"/>
      <c r="P92" s="227"/>
      <c r="AA92" s="289"/>
    </row>
    <row r="93" spans="2:27" ht="20.25" customHeight="1">
      <c r="B93" s="86" t="s">
        <v>122</v>
      </c>
      <c r="C93" s="65">
        <v>7</v>
      </c>
      <c r="D93" s="87">
        <v>2.6456276526349538E-2</v>
      </c>
      <c r="E93" s="87">
        <v>0.368183257131452</v>
      </c>
      <c r="F93" s="87">
        <v>0.26748009560436392</v>
      </c>
      <c r="G93" s="88">
        <v>12.514800000000001</v>
      </c>
      <c r="H93" s="89">
        <v>0.55821932995693335</v>
      </c>
      <c r="I93" s="89">
        <v>0.21708529498325185</v>
      </c>
      <c r="J93" s="90">
        <v>2.8635562371843091</v>
      </c>
      <c r="K93" s="73"/>
      <c r="M93" s="293"/>
      <c r="N93" s="281"/>
      <c r="P93" s="227"/>
      <c r="AA93" s="289"/>
    </row>
    <row r="94" spans="2:27" ht="20.25" customHeight="1">
      <c r="B94" s="86" t="s">
        <v>122</v>
      </c>
      <c r="C94" s="65">
        <v>8</v>
      </c>
      <c r="D94" s="87">
        <v>3.278693323340294E-2</v>
      </c>
      <c r="E94" s="87">
        <v>0.37203315409035986</v>
      </c>
      <c r="F94" s="87">
        <v>0.20891930531550687</v>
      </c>
      <c r="G94" s="88">
        <v>14.233499999999999</v>
      </c>
      <c r="H94" s="89">
        <v>0.99296247773529889</v>
      </c>
      <c r="I94" s="89">
        <v>0.1787332459923538</v>
      </c>
      <c r="J94" s="90">
        <v>2.6482967433773346</v>
      </c>
      <c r="K94" s="73"/>
      <c r="M94" s="293"/>
      <c r="N94" s="281"/>
      <c r="P94" s="227"/>
      <c r="AA94" s="289"/>
    </row>
    <row r="95" spans="2:27" ht="20.25" customHeight="1">
      <c r="B95" s="86" t="s">
        <v>122</v>
      </c>
      <c r="C95" s="65">
        <v>9</v>
      </c>
      <c r="D95" s="87">
        <v>2.6303110322005791E-2</v>
      </c>
      <c r="E95" s="87">
        <v>0.38395104431241694</v>
      </c>
      <c r="F95" s="87">
        <v>0.25167018068991637</v>
      </c>
      <c r="G95" s="88">
        <v>13.558599999999998</v>
      </c>
      <c r="H95" s="89">
        <v>0.69550612882576679</v>
      </c>
      <c r="I95" s="89">
        <v>0.50874985349292201</v>
      </c>
      <c r="J95" s="90">
        <v>2.7770140481151473</v>
      </c>
      <c r="K95" s="73"/>
      <c r="M95" s="293"/>
      <c r="N95" s="281"/>
      <c r="P95" s="227"/>
      <c r="AA95" s="289"/>
    </row>
    <row r="96" spans="2:27" ht="20.25" customHeight="1">
      <c r="B96" s="86" t="s">
        <v>122</v>
      </c>
      <c r="C96" s="65">
        <v>10</v>
      </c>
      <c r="D96" s="87">
        <v>2.5298076748525095E-2</v>
      </c>
      <c r="E96" s="87">
        <v>0.39077224587039616</v>
      </c>
      <c r="F96" s="87">
        <v>0.43898254135567072</v>
      </c>
      <c r="G96" s="88">
        <v>8.7009999999999987</v>
      </c>
      <c r="H96" s="89">
        <v>0.66876246534652961</v>
      </c>
      <c r="I96" s="89">
        <v>0.36867674371667658</v>
      </c>
      <c r="J96" s="90">
        <v>3.6828716166184541</v>
      </c>
      <c r="K96" s="73" t="s">
        <v>68</v>
      </c>
      <c r="M96" s="293"/>
      <c r="N96" s="281"/>
      <c r="P96" s="227"/>
      <c r="AA96" s="289"/>
    </row>
    <row r="97" spans="2:27" ht="20.25" customHeight="1">
      <c r="B97" s="86" t="s">
        <v>119</v>
      </c>
      <c r="C97" s="65">
        <v>1</v>
      </c>
      <c r="D97" s="87">
        <v>3.1855110789943346E-2</v>
      </c>
      <c r="E97" s="87">
        <v>0.4162521554715225</v>
      </c>
      <c r="F97" s="87">
        <v>0.18057250535642022</v>
      </c>
      <c r="G97" s="88">
        <v>10.143600000000001</v>
      </c>
      <c r="H97" s="89">
        <v>0.75301929360933451</v>
      </c>
      <c r="I97" s="89">
        <v>13.097971955507818</v>
      </c>
      <c r="J97" s="90">
        <v>2.346673826656259</v>
      </c>
      <c r="K97" s="73"/>
      <c r="M97" s="293"/>
      <c r="N97" s="281"/>
      <c r="P97" s="227"/>
      <c r="AA97" s="289"/>
    </row>
    <row r="98" spans="2:27" ht="20.25" customHeight="1">
      <c r="B98" s="86" t="s">
        <v>119</v>
      </c>
      <c r="C98" s="65">
        <v>2</v>
      </c>
      <c r="D98" s="87">
        <v>2.9159051392763518E-2</v>
      </c>
      <c r="E98" s="87">
        <v>0.36591033830241387</v>
      </c>
      <c r="F98" s="87">
        <v>0.1097626632827101</v>
      </c>
      <c r="G98" s="88">
        <v>5.8521428571428578</v>
      </c>
      <c r="H98" s="89">
        <v>1.2068462153129202E-2</v>
      </c>
      <c r="I98" s="89">
        <v>2.8149687972173867</v>
      </c>
      <c r="J98" s="90">
        <v>2.632417385409084</v>
      </c>
      <c r="K98" s="73"/>
      <c r="M98" s="293"/>
      <c r="N98" s="281"/>
      <c r="P98" s="227"/>
      <c r="AA98" s="289"/>
    </row>
    <row r="99" spans="2:27" ht="20.25" customHeight="1">
      <c r="B99" s="86" t="s">
        <v>119</v>
      </c>
      <c r="C99" s="65">
        <v>3</v>
      </c>
      <c r="D99" s="87">
        <v>1.3550512665623802E-2</v>
      </c>
      <c r="E99" s="87">
        <v>0.36175473585726436</v>
      </c>
      <c r="F99" s="87">
        <v>0.11082701380460547</v>
      </c>
      <c r="G99" s="88">
        <v>5.430428571428572</v>
      </c>
      <c r="H99" s="89">
        <v>5.6710765666933846E-3</v>
      </c>
      <c r="I99" s="89">
        <v>2.5845931452705098</v>
      </c>
      <c r="J99" s="90">
        <v>2.727466723525831</v>
      </c>
      <c r="K99" s="73"/>
      <c r="M99" s="293"/>
      <c r="N99" s="281"/>
      <c r="P99" s="227"/>
      <c r="AA99" s="289"/>
    </row>
    <row r="100" spans="2:27" ht="20.25" customHeight="1">
      <c r="B100" s="86" t="s">
        <v>119</v>
      </c>
      <c r="C100" s="65">
        <v>4</v>
      </c>
      <c r="D100" s="87">
        <v>1.207313309871625E-2</v>
      </c>
      <c r="E100" s="87">
        <v>0.3687255217215239</v>
      </c>
      <c r="F100" s="87">
        <v>0.12682731162017039</v>
      </c>
      <c r="G100" s="88">
        <v>5.6925714285714282</v>
      </c>
      <c r="H100" s="89">
        <v>6.3740324975585065E-3</v>
      </c>
      <c r="I100" s="89">
        <v>2.535271425903896</v>
      </c>
      <c r="J100" s="90">
        <v>2.6818126282234025</v>
      </c>
      <c r="K100" s="73"/>
      <c r="M100" s="293"/>
      <c r="N100" s="281"/>
      <c r="P100" s="227"/>
      <c r="AA100" s="289"/>
    </row>
    <row r="101" spans="2:27" ht="20.25" customHeight="1">
      <c r="B101" s="86" t="s">
        <v>119</v>
      </c>
      <c r="C101" s="65">
        <v>5</v>
      </c>
      <c r="D101" s="87">
        <v>1.1854478956080133E-2</v>
      </c>
      <c r="E101" s="87">
        <v>0.36677660186785693</v>
      </c>
      <c r="F101" s="87">
        <v>0.12796389127478389</v>
      </c>
      <c r="G101" s="88">
        <v>6.0239285714285717</v>
      </c>
      <c r="H101" s="89">
        <v>7.0377501044841962E-3</v>
      </c>
      <c r="I101" s="89">
        <v>2.3259764095320268</v>
      </c>
      <c r="J101" s="90">
        <v>2.6411324364925743</v>
      </c>
      <c r="K101" s="73"/>
      <c r="M101" s="293"/>
      <c r="N101" s="281"/>
      <c r="P101" s="227"/>
      <c r="AA101" s="289"/>
    </row>
    <row r="102" spans="2:27" ht="20.25" customHeight="1">
      <c r="B102" s="86" t="s">
        <v>119</v>
      </c>
      <c r="C102" s="65">
        <v>6</v>
      </c>
      <c r="D102" s="87">
        <v>1.1590409526921919E-2</v>
      </c>
      <c r="E102" s="87">
        <v>0.37470628985564941</v>
      </c>
      <c r="F102" s="87">
        <v>0.12553839572606679</v>
      </c>
      <c r="G102" s="88">
        <v>7.7761818181818194</v>
      </c>
      <c r="H102" s="89">
        <v>4.0715155370616263E-2</v>
      </c>
      <c r="I102" s="89">
        <v>3.3476905526951146</v>
      </c>
      <c r="J102" s="90">
        <v>2.3798043191299851</v>
      </c>
      <c r="K102" s="73"/>
      <c r="M102" s="293"/>
      <c r="N102" s="281"/>
      <c r="P102" s="227"/>
      <c r="AA102" s="289"/>
    </row>
    <row r="103" spans="2:27" ht="20.25" customHeight="1">
      <c r="B103" s="86" t="s">
        <v>119</v>
      </c>
      <c r="C103" s="65">
        <v>7</v>
      </c>
      <c r="D103" s="87">
        <v>1.0905938721863835E-2</v>
      </c>
      <c r="E103" s="87">
        <v>0.38043225184064322</v>
      </c>
      <c r="F103" s="87">
        <v>0.13259197255225225</v>
      </c>
      <c r="G103" s="88">
        <v>8.273357142857142</v>
      </c>
      <c r="H103" s="89">
        <v>9.0707422413326674E-2</v>
      </c>
      <c r="I103" s="89">
        <v>3.3004770892147284</v>
      </c>
      <c r="J103" s="90">
        <v>2.2701952668361116</v>
      </c>
      <c r="K103" s="73"/>
      <c r="M103" s="293"/>
      <c r="N103" s="281"/>
      <c r="P103" s="227"/>
      <c r="AA103" s="289"/>
    </row>
    <row r="104" spans="2:27" ht="20.25" customHeight="1">
      <c r="B104" s="86" t="s">
        <v>119</v>
      </c>
      <c r="C104" s="65">
        <v>8</v>
      </c>
      <c r="D104" s="87">
        <v>1.1163956564353953E-2</v>
      </c>
      <c r="E104" s="87">
        <v>0.37837166653822368</v>
      </c>
      <c r="F104" s="87">
        <v>0.12576739735553435</v>
      </c>
      <c r="G104" s="88">
        <v>9.0915714285714273</v>
      </c>
      <c r="H104" s="89">
        <v>0.12709126469611892</v>
      </c>
      <c r="I104" s="89">
        <v>4.637066004954228</v>
      </c>
      <c r="J104" s="90">
        <v>2.1768494431862466</v>
      </c>
      <c r="K104" s="73"/>
      <c r="M104" s="293"/>
      <c r="N104" s="281"/>
      <c r="P104" s="227"/>
      <c r="AA104" s="289"/>
    </row>
    <row r="105" spans="2:27" ht="20.25" customHeight="1">
      <c r="B105" s="86" t="s">
        <v>119</v>
      </c>
      <c r="C105" s="65">
        <v>9</v>
      </c>
      <c r="D105" s="87">
        <v>1.0641464835314673E-2</v>
      </c>
      <c r="E105" s="87">
        <v>0.38379478250563798</v>
      </c>
      <c r="F105" s="87">
        <v>0.13546086522257819</v>
      </c>
      <c r="G105" s="88">
        <v>8.7662142857142857</v>
      </c>
      <c r="H105" s="89">
        <v>0.18016962369505474</v>
      </c>
      <c r="I105" s="89">
        <v>4.2284253659790005</v>
      </c>
      <c r="J105" s="90">
        <v>2.2340076190824503</v>
      </c>
      <c r="K105" s="73"/>
      <c r="M105" s="293"/>
      <c r="N105" s="281"/>
      <c r="P105" s="227"/>
      <c r="AA105" s="289"/>
    </row>
    <row r="106" spans="2:27" ht="20.25" customHeight="1">
      <c r="B106" s="86" t="s">
        <v>119</v>
      </c>
      <c r="C106" s="65">
        <v>10</v>
      </c>
      <c r="D106" s="87">
        <v>1.0616242378005986E-2</v>
      </c>
      <c r="E106" s="87">
        <v>0.38373546524044033</v>
      </c>
      <c r="F106" s="87">
        <v>0.15568407955274705</v>
      </c>
      <c r="G106" s="88">
        <v>6.9494285714285713</v>
      </c>
      <c r="H106" s="89">
        <v>0.33472706966606119</v>
      </c>
      <c r="I106" s="89">
        <v>4.4558291639417611</v>
      </c>
      <c r="J106" s="90">
        <v>2.5450100336791777</v>
      </c>
      <c r="K106" s="73" t="s">
        <v>69</v>
      </c>
      <c r="M106" s="293"/>
      <c r="N106" s="281"/>
      <c r="P106" s="227"/>
      <c r="AA106" s="289"/>
    </row>
    <row r="107" spans="2:27" ht="20.25" customHeight="1">
      <c r="B107" s="86" t="s">
        <v>118</v>
      </c>
      <c r="C107" s="65">
        <v>1</v>
      </c>
      <c r="D107" s="87">
        <v>5.3071825582395045E-2</v>
      </c>
      <c r="E107" s="87">
        <v>0.38175869525273143</v>
      </c>
      <c r="F107" s="87">
        <v>0.23485230028618237</v>
      </c>
      <c r="G107" s="88">
        <v>10.47425</v>
      </c>
      <c r="H107" s="89">
        <v>0.84172393063032258</v>
      </c>
      <c r="I107" s="89">
        <v>10.078039886919107</v>
      </c>
      <c r="J107" s="90">
        <v>2.411769064773416</v>
      </c>
      <c r="K107" s="73"/>
    </row>
    <row r="108" spans="2:27" ht="20.25" customHeight="1">
      <c r="B108" s="86" t="s">
        <v>118</v>
      </c>
      <c r="C108" s="65">
        <v>2</v>
      </c>
      <c r="D108" s="87">
        <v>3.3422749547102802E-2</v>
      </c>
      <c r="E108" s="87">
        <v>0.32698831897983122</v>
      </c>
      <c r="F108" s="87">
        <v>0.17018721308904225</v>
      </c>
      <c r="G108" s="88">
        <v>7.6790000000000003</v>
      </c>
      <c r="H108" s="89">
        <v>3.4217864082973219E-2</v>
      </c>
      <c r="I108" s="89">
        <v>1.7000057019404422</v>
      </c>
      <c r="J108" s="90">
        <v>2.925455464497869</v>
      </c>
      <c r="K108" s="73"/>
    </row>
    <row r="109" spans="2:27" ht="20.25" customHeight="1">
      <c r="B109" s="86" t="s">
        <v>118</v>
      </c>
      <c r="C109" s="65">
        <v>3</v>
      </c>
      <c r="D109" s="87">
        <v>9.0119969368227248E-3</v>
      </c>
      <c r="E109" s="87">
        <v>0.33650562276914364</v>
      </c>
      <c r="F109" s="87">
        <v>0.18625614419151568</v>
      </c>
      <c r="G109" s="88">
        <v>7.5276153846153857</v>
      </c>
      <c r="H109" s="89">
        <v>3.8638709780418154E-2</v>
      </c>
      <c r="I109" s="89">
        <v>2.040826398402086</v>
      </c>
      <c r="J109" s="90">
        <v>2.9448942389426911</v>
      </c>
      <c r="K109" s="73"/>
    </row>
    <row r="110" spans="2:27" ht="20.25" customHeight="1">
      <c r="B110" s="86" t="s">
        <v>118</v>
      </c>
      <c r="C110" s="65">
        <v>4</v>
      </c>
      <c r="D110" s="87">
        <v>7.7537783585744958E-3</v>
      </c>
      <c r="E110" s="87">
        <v>0.34039320403330453</v>
      </c>
      <c r="F110" s="87">
        <v>0.18249952465085587</v>
      </c>
      <c r="G110" s="88">
        <v>7.7622307692307695</v>
      </c>
      <c r="H110" s="89">
        <v>1.9930781723792052E-2</v>
      </c>
      <c r="I110" s="89">
        <v>1.9714864921784303</v>
      </c>
      <c r="J110" s="90">
        <v>2.8925951554234119</v>
      </c>
      <c r="K110" s="73"/>
    </row>
    <row r="111" spans="2:27" ht="20.25" customHeight="1">
      <c r="B111" s="86" t="s">
        <v>118</v>
      </c>
      <c r="C111" s="65">
        <v>5</v>
      </c>
      <c r="D111" s="87">
        <v>8.5439864776311273E-3</v>
      </c>
      <c r="E111" s="87">
        <v>0.34014017197629348</v>
      </c>
      <c r="F111" s="87">
        <v>0.18442993013111075</v>
      </c>
      <c r="G111" s="88">
        <v>8.1266923076923074</v>
      </c>
      <c r="H111" s="89">
        <v>3.1444442502612205E-2</v>
      </c>
      <c r="I111" s="89">
        <v>1.7344092496177681</v>
      </c>
      <c r="J111" s="90">
        <v>2.8345679753659554</v>
      </c>
      <c r="K111" s="73"/>
    </row>
    <row r="112" spans="2:27" ht="20.25" customHeight="1">
      <c r="B112" s="86" t="s">
        <v>118</v>
      </c>
      <c r="C112" s="65">
        <v>6</v>
      </c>
      <c r="D112" s="87">
        <v>9.7957026530879256E-3</v>
      </c>
      <c r="E112" s="87">
        <v>0.3478322591924653</v>
      </c>
      <c r="F112" s="87">
        <v>0.17491875194981887</v>
      </c>
      <c r="G112" s="88">
        <v>10.251692307692307</v>
      </c>
      <c r="H112" s="89">
        <v>1.3741871225107977E-2</v>
      </c>
      <c r="I112" s="89">
        <v>2.2536668809177081</v>
      </c>
      <c r="J112" s="90">
        <v>2.5278061804617762</v>
      </c>
      <c r="K112" s="73"/>
    </row>
    <row r="113" spans="2:11" ht="20.25" customHeight="1">
      <c r="B113" s="86" t="s">
        <v>118</v>
      </c>
      <c r="C113" s="65">
        <v>7</v>
      </c>
      <c r="D113" s="87">
        <v>1.2574654976680782E-2</v>
      </c>
      <c r="E113" s="87">
        <v>0.35375531544196986</v>
      </c>
      <c r="F113" s="87">
        <v>0.16214191973711128</v>
      </c>
      <c r="G113" s="88">
        <v>11.352769230769232</v>
      </c>
      <c r="H113" s="89">
        <v>1.9348677772924972E-2</v>
      </c>
      <c r="I113" s="89">
        <v>2.6595637084238688</v>
      </c>
      <c r="J113" s="90">
        <v>2.4048187379101149</v>
      </c>
      <c r="K113" s="73"/>
    </row>
    <row r="114" spans="2:11" ht="20.25" customHeight="1">
      <c r="B114" s="86" t="s">
        <v>118</v>
      </c>
      <c r="C114" s="65">
        <v>8</v>
      </c>
      <c r="D114" s="87">
        <v>1.6621041519178585E-2</v>
      </c>
      <c r="E114" s="87">
        <v>0.35528805783883138</v>
      </c>
      <c r="F114" s="87">
        <v>0.1436852414355152</v>
      </c>
      <c r="G114" s="88">
        <v>11.996833333333335</v>
      </c>
      <c r="H114" s="89">
        <v>1.0186108140898568E-2</v>
      </c>
      <c r="I114" s="89">
        <v>2.909152485040631</v>
      </c>
      <c r="J114" s="90">
        <v>2.2505256839530712</v>
      </c>
      <c r="K114" s="73"/>
    </row>
    <row r="115" spans="2:11" ht="20.25" customHeight="1">
      <c r="B115" s="86" t="s">
        <v>118</v>
      </c>
      <c r="C115" s="65">
        <v>9</v>
      </c>
      <c r="D115" s="87">
        <v>1.4824832768359655E-2</v>
      </c>
      <c r="E115" s="87">
        <v>0.35922877592183633</v>
      </c>
      <c r="F115" s="87">
        <v>0.16340988111441779</v>
      </c>
      <c r="G115" s="88">
        <v>12.459538461538461</v>
      </c>
      <c r="H115" s="89">
        <v>2.5447154461996063E-2</v>
      </c>
      <c r="I115" s="89">
        <v>3.4510256397306969</v>
      </c>
      <c r="J115" s="90">
        <v>2.3181685700046244</v>
      </c>
      <c r="K115" s="73"/>
    </row>
    <row r="116" spans="2:11" ht="20.25" customHeight="1">
      <c r="B116" s="86" t="s">
        <v>118</v>
      </c>
      <c r="C116" s="65">
        <v>10</v>
      </c>
      <c r="D116" s="87">
        <v>1.2937800563331445E-2</v>
      </c>
      <c r="E116" s="87">
        <v>0.35393697727764334</v>
      </c>
      <c r="F116" s="87">
        <v>0.19543654674570371</v>
      </c>
      <c r="G116" s="88">
        <v>9.4466923076923077</v>
      </c>
      <c r="H116" s="89">
        <v>3.236002061836691E-2</v>
      </c>
      <c r="I116" s="89">
        <v>2.2382347594370446</v>
      </c>
      <c r="J116" s="90">
        <v>2.6993825421540483</v>
      </c>
      <c r="K116" s="73" t="s">
        <v>69</v>
      </c>
    </row>
    <row r="117" spans="2:11" ht="20.25" customHeight="1">
      <c r="B117" s="86" t="s">
        <v>121</v>
      </c>
      <c r="C117" s="65">
        <v>1</v>
      </c>
      <c r="D117" s="87">
        <v>1.2897457576182688E-2</v>
      </c>
      <c r="E117" s="87">
        <v>0.5552981096061631</v>
      </c>
      <c r="F117" s="87">
        <v>0.22543024504536407</v>
      </c>
      <c r="G117" s="88">
        <v>13.734</v>
      </c>
      <c r="H117" s="89">
        <v>1.7470004086973072</v>
      </c>
      <c r="I117" s="89">
        <v>19.250600657376097</v>
      </c>
      <c r="J117" s="90">
        <v>2.0508553870661355</v>
      </c>
      <c r="K117" s="73"/>
    </row>
    <row r="118" spans="2:11" ht="20.25" customHeight="1">
      <c r="B118" s="86" t="s">
        <v>121</v>
      </c>
      <c r="C118" s="65">
        <v>2</v>
      </c>
      <c r="D118" s="87">
        <v>4.3673994292962939E-2</v>
      </c>
      <c r="E118" s="87">
        <v>0.44063193240379434</v>
      </c>
      <c r="F118" s="87">
        <v>0.17972776806994409</v>
      </c>
      <c r="G118" s="88">
        <v>10.832222222222223</v>
      </c>
      <c r="H118" s="89">
        <v>8.283658076660505E-2</v>
      </c>
      <c r="I118" s="89">
        <v>4.1307841608947049</v>
      </c>
      <c r="J118" s="90">
        <v>2.4019205344834154</v>
      </c>
      <c r="K118" s="73"/>
    </row>
    <row r="119" spans="2:11" ht="20.25" customHeight="1">
      <c r="B119" s="86" t="s">
        <v>121</v>
      </c>
      <c r="C119" s="65">
        <v>3</v>
      </c>
      <c r="D119" s="87">
        <v>2.7665407538323999E-2</v>
      </c>
      <c r="E119" s="87">
        <v>0.43946729300808041</v>
      </c>
      <c r="F119" s="87">
        <v>0.1948183051356891</v>
      </c>
      <c r="G119" s="88">
        <v>11.080444444444446</v>
      </c>
      <c r="H119" s="89">
        <v>0.23989543035576413</v>
      </c>
      <c r="I119" s="89">
        <v>6.001255040028874</v>
      </c>
      <c r="J119" s="90">
        <v>2.4600610032371084</v>
      </c>
      <c r="K119" s="73"/>
    </row>
    <row r="120" spans="2:11" ht="20.25" customHeight="1">
      <c r="B120" s="86" t="s">
        <v>121</v>
      </c>
      <c r="C120" s="65">
        <v>4</v>
      </c>
      <c r="D120" s="87">
        <v>2.8038540130989428E-2</v>
      </c>
      <c r="E120" s="87">
        <v>0.40569715306457277</v>
      </c>
      <c r="F120" s="87">
        <v>0.21285037443157173</v>
      </c>
      <c r="G120" s="88">
        <v>10.339857142857142</v>
      </c>
      <c r="H120" s="89">
        <v>0.14302199072477151</v>
      </c>
      <c r="I120" s="89">
        <v>3.9793765654598192</v>
      </c>
      <c r="J120" s="90">
        <v>2.7175804920518498</v>
      </c>
      <c r="K120" s="73"/>
    </row>
    <row r="121" spans="2:11" ht="20.25" customHeight="1">
      <c r="B121" s="86" t="s">
        <v>121</v>
      </c>
      <c r="C121" s="65">
        <v>5</v>
      </c>
      <c r="D121" s="87">
        <v>3.0457392872622526E-2</v>
      </c>
      <c r="E121" s="87">
        <v>0.42175842059591429</v>
      </c>
      <c r="F121" s="87">
        <v>0.22093896145343445</v>
      </c>
      <c r="G121" s="88">
        <v>12.657999999999999</v>
      </c>
      <c r="H121" s="89">
        <v>0.17385669021218789</v>
      </c>
      <c r="I121" s="89">
        <v>6.0990806458221591</v>
      </c>
      <c r="J121" s="90">
        <v>2.4445121628341124</v>
      </c>
      <c r="K121" s="73"/>
    </row>
    <row r="122" spans="2:11" ht="20.25" customHeight="1">
      <c r="B122" s="86" t="s">
        <v>121</v>
      </c>
      <c r="C122" s="65">
        <v>6</v>
      </c>
      <c r="D122" s="87">
        <v>2.9553415797850029E-2</v>
      </c>
      <c r="E122" s="87">
        <v>0.41111212256632623</v>
      </c>
      <c r="F122" s="87">
        <v>0.17731275854102088</v>
      </c>
      <c r="G122" s="88">
        <v>12.710142857142857</v>
      </c>
      <c r="H122" s="89">
        <v>0.11347227174300169</v>
      </c>
      <c r="I122" s="89">
        <v>6.0238975564436981</v>
      </c>
      <c r="J122" s="90">
        <v>2.2164715693097179</v>
      </c>
      <c r="K122" s="73"/>
    </row>
    <row r="123" spans="2:11" ht="20.25" customHeight="1">
      <c r="B123" s="86" t="s">
        <v>121</v>
      </c>
      <c r="C123" s="65">
        <v>7</v>
      </c>
      <c r="D123" s="87">
        <v>2.667986387224416E-2</v>
      </c>
      <c r="E123" s="87">
        <v>0.40842782813538048</v>
      </c>
      <c r="F123" s="87">
        <v>0.17867415218427579</v>
      </c>
      <c r="G123" s="88">
        <v>13.1965</v>
      </c>
      <c r="H123" s="89">
        <v>7.0684279984988219E-2</v>
      </c>
      <c r="I123" s="89">
        <v>5.1638793433477508</v>
      </c>
      <c r="J123" s="90">
        <v>2.1542569696633369</v>
      </c>
      <c r="K123" s="73"/>
    </row>
    <row r="124" spans="2:11" ht="20.25" customHeight="1">
      <c r="B124" s="86" t="s">
        <v>121</v>
      </c>
      <c r="C124" s="65">
        <v>8</v>
      </c>
      <c r="D124" s="87">
        <v>3.2113547276594337E-2</v>
      </c>
      <c r="E124" s="87">
        <v>0.41792980480956271</v>
      </c>
      <c r="F124" s="87">
        <v>0.16270602485937549</v>
      </c>
      <c r="G124" s="88">
        <v>13.695857142857145</v>
      </c>
      <c r="H124" s="89">
        <v>3.2892053543000441E-2</v>
      </c>
      <c r="I124" s="89">
        <v>5.8054474503395772</v>
      </c>
      <c r="J124" s="90">
        <v>1.9807767399335019</v>
      </c>
      <c r="K124" s="73"/>
    </row>
    <row r="125" spans="2:11" ht="20.25" customHeight="1">
      <c r="B125" s="86" t="s">
        <v>121</v>
      </c>
      <c r="C125" s="65">
        <v>9</v>
      </c>
      <c r="D125" s="87">
        <v>2.7934131483055451E-2</v>
      </c>
      <c r="E125" s="87">
        <v>0.4107908381511709</v>
      </c>
      <c r="F125" s="87">
        <v>0.15349529530005701</v>
      </c>
      <c r="G125" s="88">
        <v>12.800571428571429</v>
      </c>
      <c r="H125" s="89">
        <v>5.9264592779944794E-2</v>
      </c>
      <c r="I125" s="89">
        <v>6.6652912013177916</v>
      </c>
      <c r="J125" s="90">
        <v>2.0414771938105476</v>
      </c>
      <c r="K125" s="73"/>
    </row>
    <row r="126" spans="2:11" ht="20.25" customHeight="1">
      <c r="B126" s="86" t="s">
        <v>121</v>
      </c>
      <c r="C126" s="65">
        <v>10</v>
      </c>
      <c r="D126" s="87">
        <v>2.7152381328032955E-2</v>
      </c>
      <c r="E126" s="87">
        <v>0.41280255631162233</v>
      </c>
      <c r="F126" s="87">
        <v>0.21623238429253244</v>
      </c>
      <c r="G126" s="88">
        <v>12.318749999999998</v>
      </c>
      <c r="H126" s="89">
        <v>8.196099293139468E-2</v>
      </c>
      <c r="I126" s="89">
        <v>8.2298479372876887</v>
      </c>
      <c r="J126" s="90">
        <v>2.2919005585116823</v>
      </c>
      <c r="K126" s="73" t="s">
        <v>69</v>
      </c>
    </row>
    <row r="127" spans="2:11" ht="20.25" customHeight="1">
      <c r="B127" s="86" t="s">
        <v>120</v>
      </c>
      <c r="C127" s="65">
        <v>1</v>
      </c>
      <c r="D127" s="87">
        <v>4.5516210886937324E-2</v>
      </c>
      <c r="E127" s="87">
        <v>0.40637748996046991</v>
      </c>
      <c r="F127" s="87">
        <v>0.16705578531687229</v>
      </c>
      <c r="G127" s="88">
        <v>11.791666666666666</v>
      </c>
      <c r="H127" s="89">
        <v>0.42363162109050029</v>
      </c>
      <c r="I127" s="89">
        <v>7.391256967973729</v>
      </c>
      <c r="J127" s="90">
        <v>2.0170729401055727</v>
      </c>
      <c r="K127" s="73"/>
    </row>
    <row r="128" spans="2:11" ht="20.25" customHeight="1">
      <c r="B128" s="86" t="s">
        <v>120</v>
      </c>
      <c r="C128" s="65">
        <v>2</v>
      </c>
      <c r="D128" s="87">
        <v>3.3639751575508595E-2</v>
      </c>
      <c r="E128" s="87">
        <v>0.3114070002168991</v>
      </c>
      <c r="F128" s="87">
        <v>0.1384542044735014</v>
      </c>
      <c r="G128" s="88">
        <v>8.5834285714285716</v>
      </c>
      <c r="H128" s="89">
        <v>1.0776742905117837E-2</v>
      </c>
      <c r="I128" s="89">
        <v>2.3008346102426582</v>
      </c>
      <c r="J128" s="90">
        <v>2.1887922787815217</v>
      </c>
      <c r="K128" s="73"/>
    </row>
    <row r="129" spans="2:11" ht="20.25" customHeight="1">
      <c r="B129" s="86" t="s">
        <v>120</v>
      </c>
      <c r="C129" s="65">
        <v>3</v>
      </c>
      <c r="D129" s="87">
        <v>1.9917478135119807E-2</v>
      </c>
      <c r="E129" s="87">
        <v>0.29978126186873516</v>
      </c>
      <c r="F129" s="87">
        <v>0.13082649662367121</v>
      </c>
      <c r="G129" s="88">
        <v>8.3734285714285708</v>
      </c>
      <c r="H129" s="89">
        <v>4.6250234488688854E-2</v>
      </c>
      <c r="I129" s="89">
        <v>2.8274310017418456</v>
      </c>
      <c r="J129" s="90">
        <v>2.2181761178435995</v>
      </c>
      <c r="K129" s="73"/>
    </row>
    <row r="130" spans="2:11" ht="20.25" customHeight="1">
      <c r="B130" s="86" t="s">
        <v>120</v>
      </c>
      <c r="C130" s="65">
        <v>4</v>
      </c>
      <c r="D130" s="87">
        <v>2.0430315918210307E-2</v>
      </c>
      <c r="E130" s="87">
        <v>0.29238969471962378</v>
      </c>
      <c r="F130" s="87">
        <v>0.13529660448024305</v>
      </c>
      <c r="G130" s="88">
        <v>9.0591428571428576</v>
      </c>
      <c r="H130" s="89">
        <v>7.7275547537501973E-2</v>
      </c>
      <c r="I130" s="89">
        <v>4.836161350055332</v>
      </c>
      <c r="J130" s="90">
        <v>2.1701269933148692</v>
      </c>
      <c r="K130" s="73"/>
    </row>
    <row r="131" spans="2:11" ht="20.25" customHeight="1">
      <c r="B131" s="86" t="s">
        <v>120</v>
      </c>
      <c r="C131" s="65">
        <v>5</v>
      </c>
      <c r="D131" s="87">
        <v>2.3597576205486817E-2</v>
      </c>
      <c r="E131" s="87">
        <v>0.28511414879055014</v>
      </c>
      <c r="F131" s="87">
        <v>0.1398546106706425</v>
      </c>
      <c r="G131" s="88">
        <v>9.9533333333333349</v>
      </c>
      <c r="H131" s="89">
        <v>1.6518261102831791E-2</v>
      </c>
      <c r="I131" s="89">
        <v>3.6725600518629347</v>
      </c>
      <c r="J131" s="90">
        <v>2.14045123185105</v>
      </c>
      <c r="K131" s="73"/>
    </row>
    <row r="132" spans="2:11" ht="20.25" customHeight="1">
      <c r="B132" s="86" t="s">
        <v>120</v>
      </c>
      <c r="C132" s="65">
        <v>6</v>
      </c>
      <c r="D132" s="87">
        <v>2.1621913096049515E-2</v>
      </c>
      <c r="E132" s="87">
        <v>0.31889123548243764</v>
      </c>
      <c r="F132" s="87">
        <v>0.12046947390918324</v>
      </c>
      <c r="G132" s="88">
        <v>11.195833333333333</v>
      </c>
      <c r="H132" s="89">
        <v>3.329035548440297E-2</v>
      </c>
      <c r="I132" s="89">
        <v>4.2611655020035801</v>
      </c>
      <c r="J132" s="90">
        <v>2.0172275765123739</v>
      </c>
      <c r="K132" s="73"/>
    </row>
    <row r="133" spans="2:11" ht="20.25" customHeight="1">
      <c r="B133" s="86" t="s">
        <v>120</v>
      </c>
      <c r="C133" s="65">
        <v>7</v>
      </c>
      <c r="D133" s="87">
        <v>1.9366968191292754E-2</v>
      </c>
      <c r="E133" s="87">
        <v>0.33333100111372099</v>
      </c>
      <c r="F133" s="87">
        <v>0.11758597379170037</v>
      </c>
      <c r="G133" s="88">
        <v>12.25342857142857</v>
      </c>
      <c r="H133" s="89">
        <v>2.3056073292490268E-2</v>
      </c>
      <c r="I133" s="89">
        <v>3.9925433584828984</v>
      </c>
      <c r="J133" s="90">
        <v>1.965997665447313</v>
      </c>
      <c r="K133" s="73"/>
    </row>
    <row r="134" spans="2:11" ht="20.25" customHeight="1">
      <c r="B134" s="86" t="s">
        <v>120</v>
      </c>
      <c r="C134" s="65">
        <v>8</v>
      </c>
      <c r="D134" s="87">
        <v>2.3654794954164143E-2</v>
      </c>
      <c r="E134" s="87">
        <v>0.34737082043254303</v>
      </c>
      <c r="F134" s="87">
        <v>0.13619289741363805</v>
      </c>
      <c r="G134" s="88">
        <v>13.1775</v>
      </c>
      <c r="H134" s="89">
        <v>1.0140945451499482E-2</v>
      </c>
      <c r="I134" s="89">
        <v>6.1302015254314375</v>
      </c>
      <c r="J134" s="90">
        <v>1.9195221815366008</v>
      </c>
      <c r="K134" s="73"/>
    </row>
    <row r="135" spans="2:11" ht="20.25" customHeight="1">
      <c r="B135" s="86" t="s">
        <v>120</v>
      </c>
      <c r="C135" s="65">
        <v>9</v>
      </c>
      <c r="D135" s="87">
        <v>2.2871342161833657E-2</v>
      </c>
      <c r="E135" s="87">
        <v>0.34415926861402085</v>
      </c>
      <c r="F135" s="87">
        <v>0.16449446352827132</v>
      </c>
      <c r="G135" s="88">
        <v>12.1904</v>
      </c>
      <c r="H135" s="89">
        <v>5.4199164259726958E-3</v>
      </c>
      <c r="I135" s="89">
        <v>5.0080027775987705</v>
      </c>
      <c r="J135" s="90">
        <v>2.018203072666152</v>
      </c>
      <c r="K135" s="73"/>
    </row>
    <row r="136" spans="2:11" ht="20.25" customHeight="1">
      <c r="B136" s="86" t="s">
        <v>120</v>
      </c>
      <c r="C136" s="65">
        <v>10</v>
      </c>
      <c r="D136" s="87">
        <v>2.8622797425352765E-2</v>
      </c>
      <c r="E136" s="87">
        <v>0.30377821348328921</v>
      </c>
      <c r="F136" s="87">
        <v>0.14699742954440395</v>
      </c>
      <c r="G136" s="88">
        <v>10.790999999999999</v>
      </c>
      <c r="H136" s="89">
        <v>6.3981470966008244E-2</v>
      </c>
      <c r="I136" s="89">
        <v>4.2067817160150422</v>
      </c>
      <c r="J136" s="90">
        <v>2.1876050839919614</v>
      </c>
      <c r="K136" s="73" t="s">
        <v>69</v>
      </c>
    </row>
    <row r="137" spans="2:11" ht="20.25" customHeight="1">
      <c r="B137" s="84" t="s">
        <v>127</v>
      </c>
      <c r="C137" s="83"/>
      <c r="D137" s="84"/>
      <c r="E137" s="84"/>
      <c r="F137" s="84"/>
      <c r="G137" s="84"/>
      <c r="H137" s="84"/>
      <c r="I137" s="84"/>
      <c r="J137" s="84"/>
      <c r="K137" s="83"/>
    </row>
    <row r="138" spans="2:11" ht="20.25" customHeight="1">
      <c r="B138" s="224" t="str">
        <f>C66</f>
        <v>순환54</v>
      </c>
      <c r="C138" s="53"/>
      <c r="D138" s="66">
        <f t="shared" ref="D138:J143" si="1">(SUMIFS(D$77:D$136,$B$77:$B$136,$B138,$C$77:$C$136,MAX($C$77:$C$136))/SUMIFS(D$77:D$136,$B$77:$B$136,$B138,$C$77:$C$136,MAX($C$77:$C$136)-1))-1</f>
        <v>-4.9769062112000051E-2</v>
      </c>
      <c r="E138" s="66">
        <f t="shared" si="1"/>
        <v>1.6907185984137207E-2</v>
      </c>
      <c r="F138" s="66">
        <f t="shared" si="1"/>
        <v>1.5620030732835133E-2</v>
      </c>
      <c r="G138" s="66">
        <f t="shared" si="1"/>
        <v>-0.14643429487179482</v>
      </c>
      <c r="H138" s="66" t="s">
        <v>645</v>
      </c>
      <c r="I138" s="66">
        <f t="shared" si="1"/>
        <v>0.43887251685482909</v>
      </c>
      <c r="J138" s="85">
        <f t="shared" si="1"/>
        <v>7.2052346456810357E-2</v>
      </c>
      <c r="K138" s="54"/>
    </row>
    <row r="139" spans="2:11" ht="20.25" customHeight="1">
      <c r="B139" s="41" t="str">
        <f>D66</f>
        <v>539</v>
      </c>
      <c r="C139" s="53"/>
      <c r="D139" s="66">
        <f t="shared" si="1"/>
        <v>-3.8209685515399383E-2</v>
      </c>
      <c r="E139" s="66">
        <f t="shared" si="1"/>
        <v>1.7765810665249404E-2</v>
      </c>
      <c r="F139" s="66">
        <f t="shared" si="1"/>
        <v>0.74427713347789304</v>
      </c>
      <c r="G139" s="66">
        <f t="shared" si="1"/>
        <v>-0.3582670777218887</v>
      </c>
      <c r="H139" s="66">
        <f t="shared" si="1"/>
        <v>-3.8452088875749912E-2</v>
      </c>
      <c r="I139" s="66">
        <f t="shared" si="1"/>
        <v>-0.27532805919165582</v>
      </c>
      <c r="J139" s="85">
        <f t="shared" si="1"/>
        <v>0.32619841052591814</v>
      </c>
      <c r="K139" s="54"/>
    </row>
    <row r="140" spans="2:11" ht="20.25" customHeight="1">
      <c r="B140" s="41" t="str">
        <f>E66</f>
        <v>536</v>
      </c>
      <c r="C140" s="53"/>
      <c r="D140" s="66">
        <f t="shared" si="1"/>
        <v>-2.3702053898617681E-3</v>
      </c>
      <c r="E140" s="66">
        <f t="shared" si="1"/>
        <v>-1.5455464196356683E-4</v>
      </c>
      <c r="F140" s="66">
        <f t="shared" si="1"/>
        <v>0.14929193237426719</v>
      </c>
      <c r="G140" s="66">
        <f t="shared" si="1"/>
        <v>-0.2072486087006119</v>
      </c>
      <c r="H140" s="66">
        <f t="shared" si="1"/>
        <v>0.8578440849307758</v>
      </c>
      <c r="I140" s="66">
        <f t="shared" si="1"/>
        <v>5.3779782845974511E-2</v>
      </c>
      <c r="J140" s="85">
        <f t="shared" si="1"/>
        <v>0.13921278152330663</v>
      </c>
      <c r="K140" s="54"/>
    </row>
    <row r="141" spans="2:11" ht="20.25" customHeight="1">
      <c r="B141" s="41" t="str">
        <f>F66</f>
        <v>535</v>
      </c>
      <c r="C141" s="53"/>
      <c r="D141" s="66">
        <f t="shared" si="1"/>
        <v>-0.12728859977804707</v>
      </c>
      <c r="E141" s="66">
        <f t="shared" si="1"/>
        <v>-1.4730998736427581E-2</v>
      </c>
      <c r="F141" s="66">
        <f t="shared" si="1"/>
        <v>0.19598977376931814</v>
      </c>
      <c r="G141" s="66">
        <f t="shared" si="1"/>
        <v>-0.24181041401706438</v>
      </c>
      <c r="H141" s="66">
        <f>(SUMIFS(H$77:H$136,$B$77:$B$136,$B141,$C$77:$C$136,MAX($C$77:$C$136))/SUMIFS(H$77:H$136,$B$77:$B$136,$B141,$C$77:$C$136,MAX($C$77:$C$136)-1))-1</f>
        <v>0.27165576279638004</v>
      </c>
      <c r="I141" s="66">
        <f t="shared" si="1"/>
        <v>-0.35142911322684156</v>
      </c>
      <c r="J141" s="85">
        <f t="shared" si="1"/>
        <v>0.16444618268147049</v>
      </c>
      <c r="K141" s="54"/>
    </row>
    <row r="142" spans="2:11" ht="20.25" customHeight="1">
      <c r="B142" s="41" t="str">
        <f>G66</f>
        <v>538</v>
      </c>
      <c r="C142" s="53"/>
      <c r="D142" s="66">
        <f t="shared" si="1"/>
        <v>-2.7985482759565916E-2</v>
      </c>
      <c r="E142" s="66">
        <f t="shared" si="1"/>
        <v>4.8971836117510659E-3</v>
      </c>
      <c r="F142" s="66">
        <f t="shared" si="1"/>
        <v>0.40872320464177858</v>
      </c>
      <c r="G142" s="66">
        <f t="shared" si="1"/>
        <v>-3.7640618722378671E-2</v>
      </c>
      <c r="H142" s="66">
        <f t="shared" si="1"/>
        <v>0.38296728428935345</v>
      </c>
      <c r="I142" s="66">
        <f>(SUMIFS(I$77:I$136,$B$77:$B$136,$B142,$C$77:$C$136,MAX($C$77:$C$136))/SUMIFS(I$77:I$136,$B$77:$B$136,$B142,$C$77:$C$136,MAX($C$77:$C$136)-1))-1</f>
        <v>0.23473194024299637</v>
      </c>
      <c r="J142" s="85">
        <f t="shared" si="1"/>
        <v>0.12266772583126606</v>
      </c>
      <c r="K142" s="54"/>
    </row>
    <row r="143" spans="2:11" ht="20.25" customHeight="1">
      <c r="B143" s="41" t="str">
        <f>H66</f>
        <v>537</v>
      </c>
      <c r="C143" s="53"/>
      <c r="D143" s="66">
        <f t="shared" si="1"/>
        <v>0.25146994972235581</v>
      </c>
      <c r="E143" s="66">
        <f t="shared" si="1"/>
        <v>-0.11733246439461587</v>
      </c>
      <c r="F143" s="66">
        <f>(SUMIFS(F$77:F$136,$B$77:$B$136,$B143,$C$77:$C$136,MAX($C$77:$C$136))/SUMIFS(F$77:F$136,$B$77:$B$136,$B143,$C$77:$C$136,MAX($C$77:$C$136)-1))-1</f>
        <v>-0.1063685282080038</v>
      </c>
      <c r="G143" s="66">
        <f t="shared" si="1"/>
        <v>-0.11479524872030467</v>
      </c>
      <c r="H143" s="66">
        <f t="shared" si="1"/>
        <v>10.80488146632735</v>
      </c>
      <c r="I143" s="66">
        <f t="shared" si="1"/>
        <v>-0.15998814241231241</v>
      </c>
      <c r="J143" s="85">
        <f t="shared" si="1"/>
        <v>8.393704955667336E-2</v>
      </c>
      <c r="K143" s="54"/>
    </row>
    <row r="144" spans="2:11" ht="20.25" customHeight="1" thickBot="1"/>
    <row r="145" spans="2:9" ht="17.25" thickTop="1">
      <c r="B145" s="25" t="s">
        <v>51</v>
      </c>
      <c r="C145" s="25"/>
      <c r="D145" s="25"/>
      <c r="E145" s="25"/>
      <c r="F145" s="172" t="s">
        <v>77</v>
      </c>
      <c r="G145" s="42"/>
      <c r="H145" s="25"/>
      <c r="I145" s="25"/>
    </row>
    <row r="146" spans="2:9">
      <c r="B146" s="26" t="s">
        <v>33</v>
      </c>
      <c r="C146" s="26" t="s">
        <v>52</v>
      </c>
      <c r="D146" s="26"/>
      <c r="E146" s="26"/>
      <c r="F146" s="91" t="s">
        <v>78</v>
      </c>
      <c r="G146" s="43"/>
      <c r="H146" s="45" t="s">
        <v>81</v>
      </c>
      <c r="I146" s="45"/>
    </row>
    <row r="147" spans="2:9">
      <c r="B147" s="26" t="s">
        <v>34</v>
      </c>
      <c r="C147" s="26" t="s">
        <v>53</v>
      </c>
      <c r="D147" s="26"/>
      <c r="E147" s="26"/>
      <c r="F147" s="91" t="s">
        <v>79</v>
      </c>
      <c r="G147" s="43"/>
      <c r="H147" s="45" t="s">
        <v>82</v>
      </c>
      <c r="I147" s="45"/>
    </row>
    <row r="148" spans="2:9">
      <c r="B148" s="26" t="s">
        <v>4</v>
      </c>
      <c r="C148" s="26" t="s">
        <v>54</v>
      </c>
      <c r="D148" s="26"/>
      <c r="E148" s="26"/>
      <c r="F148" s="91" t="s">
        <v>80</v>
      </c>
      <c r="G148" s="43"/>
      <c r="H148" s="45" t="s">
        <v>83</v>
      </c>
      <c r="I148" s="45"/>
    </row>
    <row r="149" spans="2:9">
      <c r="B149" s="26" t="s">
        <v>5</v>
      </c>
      <c r="C149" s="26" t="s">
        <v>55</v>
      </c>
      <c r="D149" s="26"/>
      <c r="E149" s="26"/>
      <c r="F149" s="91" t="s">
        <v>87</v>
      </c>
      <c r="G149" s="43"/>
      <c r="H149" s="45" t="s">
        <v>84</v>
      </c>
      <c r="I149" s="45"/>
    </row>
    <row r="150" spans="2:9">
      <c r="B150" s="26" t="s">
        <v>56</v>
      </c>
      <c r="C150" s="26" t="s">
        <v>57</v>
      </c>
      <c r="D150" s="26"/>
      <c r="E150" s="26"/>
      <c r="F150" s="91" t="s">
        <v>88</v>
      </c>
      <c r="G150" s="43"/>
      <c r="H150" s="45" t="s">
        <v>85</v>
      </c>
      <c r="I150" s="45"/>
    </row>
    <row r="151" spans="2:9" ht="17.25" thickBot="1">
      <c r="B151" s="27" t="s">
        <v>58</v>
      </c>
      <c r="C151" s="27" t="s">
        <v>59</v>
      </c>
      <c r="D151" s="27"/>
      <c r="E151" s="27"/>
      <c r="F151" s="92" t="s">
        <v>89</v>
      </c>
      <c r="G151" s="44"/>
      <c r="H151" s="46" t="s">
        <v>86</v>
      </c>
      <c r="I151" s="46"/>
    </row>
    <row r="152" spans="2:9" ht="17.25" thickTop="1"/>
    <row r="153" spans="2:9" ht="6.75" customHeight="1"/>
  </sheetData>
  <mergeCells count="3">
    <mergeCell ref="O9:P9"/>
    <mergeCell ref="C4:D4"/>
    <mergeCell ref="C5:D5"/>
  </mergeCells>
  <phoneticPr fontId="2" type="noConversion"/>
  <conditionalFormatting sqref="B77:K136">
    <cfRule type="expression" dxfId="57" priority="6">
      <formula>$B77&lt;&gt;$B78</formula>
    </cfRule>
  </conditionalFormatting>
  <conditionalFormatting sqref="C67:K67">
    <cfRule type="containsText" dxfId="56" priority="7" operator="containsText" text="F">
      <formula>NOT(ISERROR(SEARCH("F",C67)))</formula>
    </cfRule>
    <cfRule type="containsText" dxfId="55" priority="8" operator="containsText" text="D">
      <formula>NOT(ISERROR(SEARCH("D",C67)))</formula>
    </cfRule>
    <cfRule type="containsText" dxfId="54" priority="9" operator="containsText" text="S">
      <formula>NOT(ISERROR(SEARCH("S",C67)))</formula>
    </cfRule>
    <cfRule type="containsText" dxfId="53" priority="10" operator="containsText" text="A">
      <formula>NOT(ISERROR(SEARCH("A",C67)))</formula>
    </cfRule>
  </conditionalFormatting>
  <conditionalFormatting sqref="D54:K54 D56:K57 D58:D63 D64:K65 D74:K74 D137:K137 K138:K143">
    <cfRule type="containsText" dxfId="52" priority="65" operator="containsText" text="악화">
      <formula>NOT(ISERROR(SEARCH("악화",D54)))</formula>
    </cfRule>
  </conditionalFormatting>
  <conditionalFormatting sqref="D54:K54 D56:K57 D64:K65 D74:K74 D137:K137 K138:K143 D58:D63">
    <cfRule type="containsText" dxfId="51" priority="64" operator="containsText" text="개선">
      <formula>NOT(ISERROR(SEARCH("개선",D54)))</formula>
    </cfRule>
  </conditionalFormatting>
  <conditionalFormatting sqref="G4:G5">
    <cfRule type="containsText" dxfId="50" priority="15" operator="containsText" text="S">
      <formula>NOT(ISERROR(SEARCH("S",G4)))</formula>
    </cfRule>
    <cfRule type="containsText" dxfId="49" priority="16" operator="containsText" text="A">
      <formula>NOT(ISERROR(SEARCH("A",G4)))</formula>
    </cfRule>
  </conditionalFormatting>
  <conditionalFormatting sqref="G5">
    <cfRule type="containsText" dxfId="48" priority="11" operator="containsText" text="F">
      <formula>NOT(ISERROR(SEARCH("F",G5)))</formula>
    </cfRule>
    <cfRule type="containsText" dxfId="47" priority="12" operator="containsText" text="D">
      <formula>NOT(ISERROR(SEARCH("D",G5)))</formula>
    </cfRule>
  </conditionalFormatting>
  <conditionalFormatting sqref="K1:K21 J22">
    <cfRule type="containsText" dxfId="46" priority="1" operator="containsText" text="D">
      <formula>NOT(ISERROR(SEARCH("D",J1)))</formula>
    </cfRule>
    <cfRule type="containsText" dxfId="45" priority="2" operator="containsText" text="F">
      <formula>NOT(ISERROR(SEARCH("F",J1)))</formula>
    </cfRule>
    <cfRule type="containsText" dxfId="44" priority="3" operator="containsText" text="S">
      <formula>NOT(ISERROR(SEARCH("S",J1)))</formula>
    </cfRule>
    <cfRule type="containsText" dxfId="43" priority="4" operator="containsText" text="A">
      <formula>NOT(ISERROR(SEARCH("A",J1)))</formula>
    </cfRule>
  </conditionalFormatting>
  <conditionalFormatting sqref="K24:K28 K30:K66 K68:K1048576">
    <cfRule type="containsText" dxfId="42" priority="17" operator="containsText" text="D">
      <formula>NOT(ISERROR(SEARCH("D",K24)))</formula>
    </cfRule>
    <cfRule type="containsText" dxfId="41" priority="18" operator="containsText" text="F">
      <formula>NOT(ISERROR(SEARCH("F",K24)))</formula>
    </cfRule>
    <cfRule type="containsText" dxfId="40" priority="19" operator="containsText" text="S">
      <formula>NOT(ISERROR(SEARCH("S",K24)))</formula>
    </cfRule>
    <cfRule type="containsText" dxfId="39" priority="20" operator="containsText" text="A">
      <formula>NOT(ISERROR(SEARCH("A",K24)))</formula>
    </cfRule>
  </conditionalFormatting>
  <printOptions horizontalCentered="1"/>
  <pageMargins left="0" right="0" top="0.39370078740157483" bottom="0" header="0" footer="0"/>
  <pageSetup paperSize="9" scale="74" fitToHeight="0" orientation="portrait" r:id="rId1"/>
  <rowBreaks count="1" manualBreakCount="1">
    <brk id="54" max="11" man="1"/>
  </rowBreaks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23" id="{1EBD2FBF-C681-4070-AC32-F9A8ADCEF738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D28:J28</xm:sqref>
        </x14:conditionalFormatting>
        <x14:conditionalFormatting xmlns:xm="http://schemas.microsoft.com/office/excel/2006/main">
          <x14:cfRule type="iconSet" priority="22" id="{66992251-E0F4-42BE-8C4A-5C9F7F36875D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D53:J53</xm:sqref>
        </x14:conditionalFormatting>
        <x14:conditionalFormatting xmlns:xm="http://schemas.microsoft.com/office/excel/2006/main">
          <x14:cfRule type="iconSet" priority="21" id="{3403AACB-A8D8-4A7D-9F6E-DABD95F7974A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D138:J143</xm:sqref>
        </x14:conditionalFormatting>
        <x14:conditionalFormatting xmlns:xm="http://schemas.microsoft.com/office/excel/2006/main">
          <x14:cfRule type="iconSet" priority="5" id="{B8CA6974-9CD7-4ACE-AB23-5BCB996608AE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K21</xm:sqref>
        </x14:conditionalFormatting>
        <x14:conditionalFormatting xmlns:xm="http://schemas.microsoft.com/office/excel/2006/main">
          <x14:cfRule type="iconSet" priority="25" id="{28E91EEC-99BF-4158-8E3A-53099E4AC1E0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K34:K39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08B13D-B688-4405-BEAB-04CE3760E7B1}">
  <sheetPr>
    <tabColor theme="1"/>
  </sheetPr>
  <dimension ref="A1"/>
  <sheetViews>
    <sheetView showGridLines="0" view="pageBreakPreview" zoomScale="60" zoomScaleNormal="100" workbookViewId="0"/>
  </sheetViews>
  <sheetFormatPr defaultRowHeight="13.5"/>
  <sheetData/>
  <phoneticPr fontId="2" type="noConversion"/>
  <pageMargins left="0.7" right="0.7" top="0.75" bottom="0.75" header="0.3" footer="0.3"/>
  <pageSetup paperSize="9" orientation="portrait" horizontalDpi="4294967293" verticalDpi="4294967293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087F5-6332-4B4A-A8F2-1301B6D5D033}">
  <sheetPr>
    <tabColor rgb="FFFFC000"/>
    <pageSetUpPr fitToPage="1"/>
  </sheetPr>
  <dimension ref="A1:BP48"/>
  <sheetViews>
    <sheetView showGridLines="0" view="pageBreakPreview" zoomScaleNormal="85" zoomScaleSheetLayoutView="100" workbookViewId="0">
      <pane ySplit="4" topLeftCell="A5" activePane="bottomLeft" state="frozen"/>
      <selection activeCell="A3" sqref="A3"/>
      <selection pane="bottomLeft" activeCell="A5" sqref="A5"/>
    </sheetView>
  </sheetViews>
  <sheetFormatPr defaultRowHeight="16.5" outlineLevelCol="2"/>
  <cols>
    <col min="1" max="2" width="10" customWidth="1"/>
    <col min="3" max="3" width="9.140625" style="3"/>
    <col min="5" max="5" width="5.42578125" style="105" customWidth="1"/>
    <col min="6" max="6" width="10.28515625" style="4" customWidth="1"/>
    <col min="7" max="7" width="9.140625" style="4"/>
    <col min="8" max="8" width="9.7109375" style="4" customWidth="1"/>
    <col min="9" max="9" width="10" style="171" bestFit="1" customWidth="1"/>
    <col min="10" max="20" width="9.28515625" style="171" customWidth="1"/>
    <col min="21" max="21" width="12.140625" hidden="1" customWidth="1" outlineLevel="2"/>
    <col min="22" max="22" width="13" hidden="1" customWidth="1" outlineLevel="2"/>
    <col min="23" max="23" width="9.140625" hidden="1" customWidth="1" outlineLevel="2"/>
    <col min="24" max="50" width="9.140625" style="4" hidden="1" customWidth="1" outlineLevel="2"/>
    <col min="51" max="67" width="9.140625" hidden="1" customWidth="1" outlineLevel="1"/>
    <col min="68" max="68" width="9.140625" collapsed="1"/>
  </cols>
  <sheetData>
    <row r="1" spans="1:66" ht="9" customHeight="1">
      <c r="A1" s="22"/>
      <c r="B1" s="22"/>
      <c r="C1" s="32"/>
      <c r="D1" s="23"/>
      <c r="E1" s="103"/>
      <c r="F1" s="108"/>
      <c r="G1" s="21"/>
      <c r="H1" s="108"/>
      <c r="I1" s="108"/>
      <c r="J1" s="108"/>
      <c r="K1" s="108"/>
      <c r="L1" s="108"/>
      <c r="M1" s="108"/>
      <c r="N1" s="108"/>
      <c r="O1" s="108"/>
      <c r="P1" s="108"/>
      <c r="Q1" s="108"/>
      <c r="R1" s="108"/>
      <c r="S1" s="108"/>
      <c r="T1" s="108"/>
      <c r="U1" s="9"/>
    </row>
    <row r="2" spans="1:66" ht="50.25" customHeight="1">
      <c r="A2" s="10" t="s">
        <v>47</v>
      </c>
      <c r="B2" s="10"/>
      <c r="C2" s="10"/>
      <c r="D2" s="10"/>
      <c r="E2" s="104"/>
      <c r="I2" s="146"/>
      <c r="J2" s="146"/>
      <c r="K2" s="146"/>
      <c r="L2" s="146"/>
      <c r="M2" s="146"/>
      <c r="N2" s="146"/>
      <c r="O2" s="146"/>
      <c r="P2" s="146"/>
      <c r="Q2" s="146"/>
      <c r="R2" s="146"/>
      <c r="S2" s="146"/>
      <c r="T2" s="146"/>
      <c r="U2" s="10"/>
    </row>
    <row r="3" spans="1:66" s="17" customFormat="1" ht="21.75" customHeight="1">
      <c r="A3" s="40" t="s">
        <v>156</v>
      </c>
      <c r="B3" s="40"/>
      <c r="C3" s="19"/>
      <c r="D3" s="19"/>
      <c r="E3" s="104"/>
      <c r="F3" s="4"/>
      <c r="G3" s="4"/>
      <c r="H3" s="4"/>
      <c r="I3" s="147"/>
      <c r="J3" s="147"/>
      <c r="K3" s="147"/>
      <c r="L3" s="147"/>
      <c r="M3" s="147"/>
      <c r="N3" s="147"/>
      <c r="O3" s="147"/>
      <c r="P3" s="147"/>
      <c r="Q3" s="147"/>
      <c r="R3" s="147"/>
      <c r="S3" s="147"/>
      <c r="T3" s="148"/>
      <c r="U3" s="1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</row>
    <row r="4" spans="1:66" ht="30.75" customHeight="1">
      <c r="A4" s="138" t="s">
        <v>38</v>
      </c>
      <c r="B4" s="138" t="s">
        <v>142</v>
      </c>
      <c r="C4" s="138" t="s">
        <v>1</v>
      </c>
      <c r="D4" s="138" t="s">
        <v>10</v>
      </c>
      <c r="E4" s="139" t="s">
        <v>141</v>
      </c>
      <c r="F4" s="125" t="s">
        <v>45</v>
      </c>
      <c r="G4" s="149" t="s">
        <v>146</v>
      </c>
      <c r="H4" s="125" t="s">
        <v>63</v>
      </c>
      <c r="I4" s="125" t="s">
        <v>3</v>
      </c>
      <c r="J4" s="124" t="s">
        <v>11</v>
      </c>
      <c r="K4" s="124" t="s">
        <v>12</v>
      </c>
      <c r="L4" s="124" t="s">
        <v>13</v>
      </c>
      <c r="M4" s="124" t="s">
        <v>15</v>
      </c>
      <c r="N4" s="226" t="s">
        <v>6</v>
      </c>
      <c r="O4" s="226" t="s">
        <v>7</v>
      </c>
      <c r="P4" s="226" t="s">
        <v>26</v>
      </c>
      <c r="Q4" s="226" t="s">
        <v>14</v>
      </c>
      <c r="R4" s="226" t="s">
        <v>46</v>
      </c>
      <c r="S4" s="150" t="s">
        <v>43</v>
      </c>
      <c r="T4" s="150" t="s">
        <v>44</v>
      </c>
      <c r="U4" t="s">
        <v>37</v>
      </c>
      <c r="V4" s="5" t="s">
        <v>31</v>
      </c>
      <c r="W4" t="s">
        <v>0</v>
      </c>
      <c r="X4" s="5" t="s">
        <v>9</v>
      </c>
      <c r="Y4" t="s">
        <v>29</v>
      </c>
      <c r="Z4" t="s">
        <v>30</v>
      </c>
      <c r="AA4" t="s">
        <v>61</v>
      </c>
      <c r="AB4" t="s">
        <v>42</v>
      </c>
      <c r="AC4" s="1" t="s">
        <v>3</v>
      </c>
      <c r="AD4" s="1" t="s">
        <v>19</v>
      </c>
      <c r="AE4" s="28" t="s">
        <v>8</v>
      </c>
      <c r="AF4" t="s">
        <v>16</v>
      </c>
      <c r="AG4" t="s">
        <v>15</v>
      </c>
      <c r="AH4" t="s">
        <v>2</v>
      </c>
      <c r="AI4" t="s">
        <v>20</v>
      </c>
      <c r="AJ4" t="s">
        <v>21</v>
      </c>
      <c r="AK4" t="s">
        <v>22</v>
      </c>
      <c r="AL4" t="s">
        <v>23</v>
      </c>
      <c r="AM4" t="s">
        <v>24</v>
      </c>
      <c r="AN4" t="s">
        <v>17</v>
      </c>
      <c r="AO4" t="s">
        <v>25</v>
      </c>
      <c r="AP4" s="98" t="s">
        <v>39</v>
      </c>
      <c r="AQ4" s="98" t="s">
        <v>27</v>
      </c>
      <c r="AR4" s="98" t="s">
        <v>40</v>
      </c>
      <c r="AS4" s="98" t="s">
        <v>41</v>
      </c>
      <c r="AT4" s="98" t="s">
        <v>6</v>
      </c>
      <c r="AU4" s="98" t="s">
        <v>7</v>
      </c>
      <c r="AV4" s="98" t="s">
        <v>28</v>
      </c>
      <c r="AW4" s="98" t="s">
        <v>18</v>
      </c>
      <c r="AX4" s="99" t="s">
        <v>60</v>
      </c>
      <c r="AY4" s="98" t="s">
        <v>90</v>
      </c>
      <c r="AZ4" s="98" t="s">
        <v>65</v>
      </c>
      <c r="BA4" s="98" t="s">
        <v>126</v>
      </c>
      <c r="BB4" t="s">
        <v>134</v>
      </c>
      <c r="BC4" t="s">
        <v>135</v>
      </c>
      <c r="BD4" t="s">
        <v>113</v>
      </c>
      <c r="BE4" t="s">
        <v>136</v>
      </c>
      <c r="BF4" t="s">
        <v>137</v>
      </c>
      <c r="BG4" t="s">
        <v>90</v>
      </c>
      <c r="BH4" t="s">
        <v>136</v>
      </c>
      <c r="BI4" t="s">
        <v>137</v>
      </c>
      <c r="BJ4" t="s">
        <v>90</v>
      </c>
      <c r="BL4" t="s">
        <v>138</v>
      </c>
      <c r="BM4" t="s">
        <v>139</v>
      </c>
      <c r="BN4" t="s">
        <v>140</v>
      </c>
    </row>
    <row r="5" spans="1:66">
      <c r="A5" s="143" t="str">
        <f>W5</f>
        <v>성원운수</v>
      </c>
      <c r="B5" s="143" t="str">
        <f>V5</f>
        <v>535</v>
      </c>
      <c r="C5" s="144" t="str">
        <f>Y5</f>
        <v>71바5564</v>
      </c>
      <c r="D5" s="132" t="str">
        <f>Z5</f>
        <v>중형</v>
      </c>
      <c r="E5" s="128" t="str">
        <f>AZ5</f>
        <v>B</v>
      </c>
      <c r="F5" s="151">
        <f>G5/H5</f>
        <v>0.92666666666666664</v>
      </c>
      <c r="G5" s="152">
        <f>AE5</f>
        <v>2.78</v>
      </c>
      <c r="H5" s="153">
        <f>AF5</f>
        <v>3</v>
      </c>
      <c r="I5" s="154">
        <f>AC5</f>
        <v>4557.9530000000004</v>
      </c>
      <c r="J5" s="155">
        <f>AI5/AH5</f>
        <v>8.4229031508713647E-3</v>
      </c>
      <c r="K5" s="155">
        <f>AJ5/AH5</f>
        <v>0.35426262813806064</v>
      </c>
      <c r="L5" s="155">
        <f>AK5/AC5</f>
        <v>0.2060135328293205</v>
      </c>
      <c r="M5" s="156">
        <f>AG5</f>
        <v>7.7119999999999997</v>
      </c>
      <c r="N5" s="157">
        <f>IF(AW5=0,AT5,"속도계이상")</f>
        <v>0</v>
      </c>
      <c r="O5" s="157">
        <f>IF(AW5=0,AU5,"속도계이상")</f>
        <v>1.9750000000000001</v>
      </c>
      <c r="P5" s="158">
        <f>AQ5/60</f>
        <v>0</v>
      </c>
      <c r="Q5" s="159">
        <f>AN5</f>
        <v>84</v>
      </c>
      <c r="R5" s="160">
        <f>AC5/(AH5-AI5-AJ5)</f>
        <v>20.660047269750912</v>
      </c>
      <c r="S5" s="145">
        <f>IF(AW5=0,AL5,"속도계이상")</f>
        <v>0</v>
      </c>
      <c r="T5" s="145">
        <f>IF(AW5=0,AM5,"속도계이상")</f>
        <v>90</v>
      </c>
      <c r="U5" t="s">
        <v>117</v>
      </c>
      <c r="V5" s="5" t="s">
        <v>118</v>
      </c>
      <c r="W5" t="s">
        <v>117</v>
      </c>
      <c r="X5" s="5" t="s">
        <v>118</v>
      </c>
      <c r="Y5" t="s">
        <v>197</v>
      </c>
      <c r="Z5" t="s">
        <v>193</v>
      </c>
      <c r="AA5" t="s">
        <v>48</v>
      </c>
      <c r="AB5">
        <v>519</v>
      </c>
      <c r="AC5" s="1">
        <v>4557.9530000000004</v>
      </c>
      <c r="AD5" s="1">
        <v>1639.288</v>
      </c>
      <c r="AE5" s="28">
        <v>2.78</v>
      </c>
      <c r="AF5">
        <v>3</v>
      </c>
      <c r="AG5">
        <v>7.7119999999999997</v>
      </c>
      <c r="AH5">
        <v>346.16627399999999</v>
      </c>
      <c r="AI5">
        <v>2.9157250000000001</v>
      </c>
      <c r="AJ5">
        <v>122.633774</v>
      </c>
      <c r="AK5">
        <v>939</v>
      </c>
      <c r="AL5">
        <v>0</v>
      </c>
      <c r="AM5">
        <v>90</v>
      </c>
      <c r="AN5">
        <v>84</v>
      </c>
      <c r="AO5">
        <v>13.166947</v>
      </c>
      <c r="AP5">
        <v>14</v>
      </c>
      <c r="AQ5">
        <v>0</v>
      </c>
      <c r="AR5">
        <v>30</v>
      </c>
      <c r="AS5">
        <v>2484</v>
      </c>
      <c r="AT5">
        <v>0</v>
      </c>
      <c r="AU5">
        <v>1.9750000000000001</v>
      </c>
      <c r="AV5">
        <v>40705</v>
      </c>
      <c r="AW5">
        <v>0</v>
      </c>
      <c r="AX5" s="29">
        <v>0.66</v>
      </c>
      <c r="AY5">
        <v>0.92666666666666664</v>
      </c>
      <c r="AZ5" t="s">
        <v>68</v>
      </c>
      <c r="BA5" t="s">
        <v>198</v>
      </c>
      <c r="BB5">
        <v>1</v>
      </c>
      <c r="BC5" t="s">
        <v>590</v>
      </c>
      <c r="BD5">
        <v>11</v>
      </c>
      <c r="BE5">
        <v>55624.19200000001</v>
      </c>
      <c r="BF5">
        <v>8.1941918365304067E-2</v>
      </c>
      <c r="BG5">
        <v>7.5932844351848439E-2</v>
      </c>
      <c r="BH5">
        <v>154552.01000000004</v>
      </c>
      <c r="BI5">
        <v>2.9491386103616506E-2</v>
      </c>
      <c r="BJ5">
        <v>2.7328684456017962E-2</v>
      </c>
      <c r="BK5">
        <v>1</v>
      </c>
      <c r="BL5" t="s">
        <v>70</v>
      </c>
      <c r="BM5">
        <v>3</v>
      </c>
      <c r="BN5" t="s">
        <v>462</v>
      </c>
    </row>
    <row r="6" spans="1:66">
      <c r="A6" s="140" t="str">
        <f t="shared" ref="A6:A7" si="0">W6</f>
        <v>성원운수</v>
      </c>
      <c r="B6" s="140" t="str">
        <f t="shared" ref="B6:B7" si="1">V6</f>
        <v>535</v>
      </c>
      <c r="C6" s="141" t="str">
        <f t="shared" ref="C6:C7" si="2">Y6</f>
        <v>71바6955</v>
      </c>
      <c r="D6" s="115" t="str">
        <f t="shared" ref="D6:D7" si="3">Z6</f>
        <v>중형</v>
      </c>
      <c r="E6" s="111" t="str">
        <f>AZ6</f>
        <v>D</v>
      </c>
      <c r="F6" s="161">
        <f>G6/H6</f>
        <v>0.82357142857142862</v>
      </c>
      <c r="G6" s="162">
        <f>AE6</f>
        <v>2.306</v>
      </c>
      <c r="H6" s="163">
        <f>AF6</f>
        <v>2.8</v>
      </c>
      <c r="I6" s="164">
        <f t="shared" ref="I6:I7" si="4">AC6</f>
        <v>3722.558</v>
      </c>
      <c r="J6" s="165">
        <f t="shared" ref="J6:J7" si="5">AI6/AH6</f>
        <v>1.2834216806124522E-2</v>
      </c>
      <c r="K6" s="165">
        <f t="shared" ref="K6:K7" si="6">AJ6/AH6</f>
        <v>0.362629988341235</v>
      </c>
      <c r="L6" s="165">
        <f t="shared" ref="L6:L7" si="7">AK6/AC6</f>
        <v>0.1453301734989757</v>
      </c>
      <c r="M6" s="166">
        <f t="shared" ref="M6:M7" si="8">AG6</f>
        <v>9.6479999999999997</v>
      </c>
      <c r="N6" s="167">
        <f t="shared" ref="N6:N7" si="9">IF(AW6=0,AT6,"속도계이상")</f>
        <v>8.1000000000000003E-2</v>
      </c>
      <c r="O6" s="167">
        <f t="shared" ref="O6:O7" si="10">IF(AW6=0,AU6,"속도계이상")</f>
        <v>3.3580000000000001</v>
      </c>
      <c r="P6" s="168">
        <f t="shared" ref="P6:P7" si="11">AQ6/60</f>
        <v>0.27500000000000002</v>
      </c>
      <c r="Q6" s="169">
        <f t="shared" ref="Q6:Q7" si="12">AN6</f>
        <v>89</v>
      </c>
      <c r="R6" s="170">
        <f t="shared" ref="R6:R7" si="13">AC6/(AH6-AI6-AJ6)</f>
        <v>20.64162463229577</v>
      </c>
      <c r="S6" s="142">
        <f t="shared" ref="S6:S7" si="14">IF(AW6=0,AL6,"속도계이상")</f>
        <v>3</v>
      </c>
      <c r="T6" s="142">
        <f t="shared" ref="T6:T7" si="15">IF(AW6=0,AM6,"속도계이상")</f>
        <v>125</v>
      </c>
      <c r="U6" t="s">
        <v>117</v>
      </c>
      <c r="V6" s="5" t="s">
        <v>118</v>
      </c>
      <c r="W6" t="s">
        <v>117</v>
      </c>
      <c r="X6" s="5" t="s">
        <v>118</v>
      </c>
      <c r="Y6" t="s">
        <v>199</v>
      </c>
      <c r="Z6" t="s">
        <v>193</v>
      </c>
      <c r="AA6" t="s">
        <v>48</v>
      </c>
      <c r="AB6">
        <v>519</v>
      </c>
      <c r="AC6" s="1">
        <v>3722.558</v>
      </c>
      <c r="AD6" s="1">
        <v>1613.9970000000001</v>
      </c>
      <c r="AE6" s="28">
        <v>2.306</v>
      </c>
      <c r="AF6">
        <v>2.8</v>
      </c>
      <c r="AG6">
        <v>9.6479999999999997</v>
      </c>
      <c r="AH6">
        <v>288.76214700000003</v>
      </c>
      <c r="AI6">
        <v>3.7060360000000001</v>
      </c>
      <c r="AJ6">
        <v>104.713814</v>
      </c>
      <c r="AK6">
        <v>541</v>
      </c>
      <c r="AL6">
        <v>3</v>
      </c>
      <c r="AM6">
        <v>125</v>
      </c>
      <c r="AN6">
        <v>89</v>
      </c>
      <c r="AO6">
        <v>12.891432999999999</v>
      </c>
      <c r="AP6">
        <v>166.2</v>
      </c>
      <c r="AQ6">
        <v>16.5</v>
      </c>
      <c r="AR6">
        <v>69</v>
      </c>
      <c r="AS6">
        <v>4055</v>
      </c>
      <c r="AT6">
        <v>8.1000000000000003E-2</v>
      </c>
      <c r="AU6">
        <v>3.3580000000000001</v>
      </c>
      <c r="AV6">
        <v>31288</v>
      </c>
      <c r="AW6">
        <v>0</v>
      </c>
      <c r="AX6" s="29">
        <v>0.62</v>
      </c>
      <c r="AY6">
        <v>0.82357142857142862</v>
      </c>
      <c r="AZ6" t="s">
        <v>67</v>
      </c>
      <c r="BA6" t="s">
        <v>198</v>
      </c>
      <c r="BB6">
        <v>2</v>
      </c>
      <c r="BC6" t="s">
        <v>591</v>
      </c>
      <c r="BD6">
        <v>5</v>
      </c>
      <c r="BE6">
        <v>55624.19200000001</v>
      </c>
      <c r="BF6">
        <v>6.6923363129481495E-2</v>
      </c>
      <c r="BG6">
        <v>5.5116169777351551E-2</v>
      </c>
      <c r="BH6">
        <v>154552.01000000004</v>
      </c>
      <c r="BI6">
        <v>2.4086118323533929E-2</v>
      </c>
      <c r="BJ6">
        <v>1.9836638876453302E-2</v>
      </c>
      <c r="BK6">
        <v>1</v>
      </c>
      <c r="BL6" t="s">
        <v>70</v>
      </c>
      <c r="BM6">
        <v>1</v>
      </c>
      <c r="BN6" t="s">
        <v>462</v>
      </c>
    </row>
    <row r="7" spans="1:66">
      <c r="A7" s="143" t="str">
        <f t="shared" si="0"/>
        <v>성원운수</v>
      </c>
      <c r="B7" s="143" t="str">
        <f t="shared" si="1"/>
        <v>535</v>
      </c>
      <c r="C7" s="144" t="str">
        <f t="shared" si="2"/>
        <v>71바6956</v>
      </c>
      <c r="D7" s="132" t="str">
        <f t="shared" si="3"/>
        <v>중형</v>
      </c>
      <c r="E7" s="128" t="str">
        <f t="shared" ref="E7:E45" si="16">AZ7</f>
        <v>C</v>
      </c>
      <c r="F7" s="151">
        <f t="shared" ref="F7:F45" si="17">G7/H7</f>
        <v>0.88794117647058834</v>
      </c>
      <c r="G7" s="152">
        <f t="shared" ref="G7:G45" si="18">AE7</f>
        <v>3.0190000000000001</v>
      </c>
      <c r="H7" s="153">
        <f t="shared" ref="H7:H45" si="19">AF7</f>
        <v>3.4</v>
      </c>
      <c r="I7" s="154">
        <f t="shared" si="4"/>
        <v>2428.39</v>
      </c>
      <c r="J7" s="155">
        <f t="shared" si="5"/>
        <v>1.6231125160548799E-2</v>
      </c>
      <c r="K7" s="155">
        <f t="shared" si="6"/>
        <v>0.34440782870112507</v>
      </c>
      <c r="L7" s="155">
        <f t="shared" si="7"/>
        <v>5.8063161189100598E-2</v>
      </c>
      <c r="M7" s="156">
        <f t="shared" si="8"/>
        <v>15.137</v>
      </c>
      <c r="N7" s="157">
        <f t="shared" si="9"/>
        <v>0</v>
      </c>
      <c r="O7" s="157">
        <f t="shared" si="10"/>
        <v>8.2000000000000003E-2</v>
      </c>
      <c r="P7" s="158">
        <f t="shared" si="11"/>
        <v>0</v>
      </c>
      <c r="Q7" s="159">
        <f t="shared" si="12"/>
        <v>59</v>
      </c>
      <c r="R7" s="160">
        <f t="shared" si="13"/>
        <v>14.008588862491441</v>
      </c>
      <c r="S7" s="145">
        <f t="shared" si="14"/>
        <v>0</v>
      </c>
      <c r="T7" s="145">
        <f t="shared" si="15"/>
        <v>2</v>
      </c>
      <c r="U7" t="s">
        <v>117</v>
      </c>
      <c r="V7" t="s">
        <v>118</v>
      </c>
      <c r="W7" s="4" t="s">
        <v>117</v>
      </c>
      <c r="X7" s="4" t="s">
        <v>118</v>
      </c>
      <c r="Y7" s="4" t="s">
        <v>200</v>
      </c>
      <c r="Z7" s="4" t="s">
        <v>193</v>
      </c>
      <c r="AA7" s="4" t="s">
        <v>201</v>
      </c>
      <c r="AB7" s="4">
        <v>519</v>
      </c>
      <c r="AC7" s="4">
        <v>2428.39</v>
      </c>
      <c r="AD7" s="4">
        <v>804.35400000000004</v>
      </c>
      <c r="AE7" s="4">
        <v>3.0190000000000001</v>
      </c>
      <c r="AF7" s="4">
        <v>3.4</v>
      </c>
      <c r="AG7" s="4">
        <v>15.137</v>
      </c>
      <c r="AH7" s="4">
        <v>271.13018699999998</v>
      </c>
      <c r="AI7" s="4">
        <v>4.4007480000000001</v>
      </c>
      <c r="AJ7" s="4">
        <v>93.379358999999994</v>
      </c>
      <c r="AK7" s="4">
        <v>141</v>
      </c>
      <c r="AL7" s="4">
        <v>0</v>
      </c>
      <c r="AM7" s="4">
        <v>2</v>
      </c>
      <c r="AN7" s="4">
        <v>59</v>
      </c>
      <c r="AO7" s="4">
        <v>8.9565459999999995</v>
      </c>
      <c r="AP7" s="4">
        <v>0</v>
      </c>
      <c r="AQ7" s="4">
        <v>0</v>
      </c>
      <c r="AR7" s="4">
        <v>24</v>
      </c>
      <c r="AS7" s="4">
        <v>11459</v>
      </c>
      <c r="AT7" s="4">
        <v>0</v>
      </c>
      <c r="AU7" s="4">
        <v>8.2000000000000003E-2</v>
      </c>
      <c r="AV7" s="4">
        <v>28858</v>
      </c>
      <c r="AW7" s="4">
        <v>0</v>
      </c>
      <c r="AX7" s="30">
        <v>1.59</v>
      </c>
      <c r="AY7">
        <v>0.88794117647058834</v>
      </c>
      <c r="AZ7" t="s">
        <v>69</v>
      </c>
      <c r="BA7" t="s">
        <v>198</v>
      </c>
      <c r="BB7">
        <v>1</v>
      </c>
      <c r="BC7" t="s">
        <v>213</v>
      </c>
      <c r="BD7">
        <v>9</v>
      </c>
      <c r="BE7">
        <v>55624.19200000001</v>
      </c>
      <c r="BF7">
        <v>4.3657083594131119E-2</v>
      </c>
      <c r="BG7">
        <v>3.8764922167847604E-2</v>
      </c>
      <c r="BH7">
        <v>154552.01000000004</v>
      </c>
      <c r="BI7">
        <v>1.5712445279747571E-2</v>
      </c>
      <c r="BJ7">
        <v>1.3951727146928801E-2</v>
      </c>
      <c r="BK7">
        <v>1</v>
      </c>
      <c r="BL7" t="s">
        <v>70</v>
      </c>
      <c r="BM7">
        <v>2</v>
      </c>
      <c r="BN7" t="s">
        <v>462</v>
      </c>
    </row>
    <row r="8" spans="1:66">
      <c r="A8" s="140" t="str">
        <f t="shared" ref="A8:A45" si="20">W8</f>
        <v>성원운수</v>
      </c>
      <c r="B8" s="140" t="str">
        <f t="shared" ref="B8:B45" si="21">V8</f>
        <v>535</v>
      </c>
      <c r="C8" s="141" t="str">
        <f t="shared" ref="C8:C45" si="22">Y8</f>
        <v>71바6957</v>
      </c>
      <c r="D8" s="115" t="str">
        <f t="shared" ref="D8:D45" si="23">Z8</f>
        <v>중형</v>
      </c>
      <c r="E8" s="111" t="str">
        <f t="shared" si="16"/>
        <v>D</v>
      </c>
      <c r="F8" s="161">
        <f t="shared" si="17"/>
        <v>0.8465625</v>
      </c>
      <c r="G8" s="162">
        <f t="shared" si="18"/>
        <v>2.7090000000000001</v>
      </c>
      <c r="H8" s="163">
        <f t="shared" si="19"/>
        <v>3.2</v>
      </c>
      <c r="I8" s="164">
        <f t="shared" ref="I8:I45" si="24">AC8</f>
        <v>4902.4049999999997</v>
      </c>
      <c r="J8" s="165">
        <f t="shared" ref="J8:J45" si="25">AI8/AH8</f>
        <v>1.7267503232244526E-2</v>
      </c>
      <c r="K8" s="165">
        <f t="shared" ref="K8:K45" si="26">AJ8/AH8</f>
        <v>0.36241219698462956</v>
      </c>
      <c r="L8" s="165">
        <f t="shared" ref="L8:L45" si="27">AK8/AC8</f>
        <v>0.24049420641501468</v>
      </c>
      <c r="M8" s="166">
        <f t="shared" ref="M8:M45" si="28">AG8</f>
        <v>7.8650000000000002</v>
      </c>
      <c r="N8" s="167">
        <f t="shared" ref="N8:N45" si="29">IF(AW8=0,AT8,"속도계이상")</f>
        <v>6.0999999999999999E-2</v>
      </c>
      <c r="O8" s="167">
        <f t="shared" ref="O8:O45" si="30">IF(AW8=0,AU8,"속도계이상")</f>
        <v>1.3460000000000001</v>
      </c>
      <c r="P8" s="168">
        <f t="shared" ref="P8:P45" si="31">AQ8/60</f>
        <v>0</v>
      </c>
      <c r="Q8" s="169">
        <f t="shared" ref="Q8:Q45" si="32">AN8</f>
        <v>66</v>
      </c>
      <c r="R8" s="170">
        <f t="shared" ref="R8:R45" si="33">AC8/(AH8-AI8-AJ8)</f>
        <v>20.970730909860368</v>
      </c>
      <c r="S8" s="142">
        <f t="shared" ref="S8:S45" si="34">IF(AW8=0,AL8,"속도계이상")</f>
        <v>3</v>
      </c>
      <c r="T8" s="142">
        <f t="shared" ref="T8:T45" si="35">IF(AW8=0,AM8,"속도계이상")</f>
        <v>66</v>
      </c>
      <c r="U8" t="s">
        <v>117</v>
      </c>
      <c r="V8" s="5" t="s">
        <v>118</v>
      </c>
      <c r="W8" t="s">
        <v>117</v>
      </c>
      <c r="X8" s="5" t="s">
        <v>118</v>
      </c>
      <c r="Y8" t="s">
        <v>202</v>
      </c>
      <c r="Z8" t="s">
        <v>193</v>
      </c>
      <c r="AA8" t="s">
        <v>48</v>
      </c>
      <c r="AB8">
        <v>519</v>
      </c>
      <c r="AC8" s="1">
        <v>4902.4049999999997</v>
      </c>
      <c r="AD8" s="1">
        <v>1809.729</v>
      </c>
      <c r="AE8" s="28">
        <v>2.7090000000000001</v>
      </c>
      <c r="AF8">
        <v>3.2</v>
      </c>
      <c r="AG8">
        <v>7.8650000000000002</v>
      </c>
      <c r="AH8">
        <v>376.85963700000002</v>
      </c>
      <c r="AI8">
        <v>6.5074249999999996</v>
      </c>
      <c r="AJ8">
        <v>136.578529</v>
      </c>
      <c r="AK8">
        <v>1179</v>
      </c>
      <c r="AL8">
        <v>3</v>
      </c>
      <c r="AM8">
        <v>66</v>
      </c>
      <c r="AN8">
        <v>66</v>
      </c>
      <c r="AO8">
        <v>13.008570000000001</v>
      </c>
      <c r="AP8">
        <v>39.200000000000003</v>
      </c>
      <c r="AQ8">
        <v>0</v>
      </c>
      <c r="AR8">
        <v>40</v>
      </c>
      <c r="AS8">
        <v>4148</v>
      </c>
      <c r="AT8">
        <v>6.0999999999999999E-2</v>
      </c>
      <c r="AU8">
        <v>1.3460000000000001</v>
      </c>
      <c r="AV8">
        <v>36533</v>
      </c>
      <c r="AW8">
        <v>0</v>
      </c>
      <c r="AX8" s="29">
        <v>0.64</v>
      </c>
      <c r="AY8">
        <v>0.8465625</v>
      </c>
      <c r="AZ8" t="s">
        <v>67</v>
      </c>
      <c r="BA8" t="s">
        <v>198</v>
      </c>
      <c r="BB8">
        <v>1</v>
      </c>
      <c r="BC8" t="s">
        <v>204</v>
      </c>
      <c r="BD8">
        <v>13</v>
      </c>
      <c r="BE8">
        <v>55624.19200000001</v>
      </c>
      <c r="BF8">
        <v>8.8134403821991683E-2</v>
      </c>
      <c r="BG8">
        <v>7.4611281235554827E-2</v>
      </c>
      <c r="BH8">
        <v>154552.01000000004</v>
      </c>
      <c r="BI8">
        <v>3.1720098625698877E-2</v>
      </c>
      <c r="BJ8">
        <v>2.6853045992818205E-2</v>
      </c>
      <c r="BK8">
        <v>1</v>
      </c>
      <c r="BL8" t="s">
        <v>70</v>
      </c>
      <c r="BM8">
        <v>1</v>
      </c>
      <c r="BN8" t="s">
        <v>462</v>
      </c>
    </row>
    <row r="9" spans="1:66">
      <c r="A9" s="143" t="str">
        <f t="shared" si="20"/>
        <v>성원운수</v>
      </c>
      <c r="B9" s="143" t="str">
        <f t="shared" si="21"/>
        <v>535</v>
      </c>
      <c r="C9" s="144" t="str">
        <f t="shared" si="22"/>
        <v>71바6958</v>
      </c>
      <c r="D9" s="132" t="str">
        <f t="shared" si="23"/>
        <v>중형</v>
      </c>
      <c r="E9" s="128" t="str">
        <f t="shared" si="16"/>
        <v>C</v>
      </c>
      <c r="F9" s="151">
        <f t="shared" si="17"/>
        <v>0.85099999999999998</v>
      </c>
      <c r="G9" s="152">
        <f t="shared" si="18"/>
        <v>2.5529999999999999</v>
      </c>
      <c r="H9" s="153">
        <f t="shared" si="19"/>
        <v>3</v>
      </c>
      <c r="I9" s="154">
        <f t="shared" si="24"/>
        <v>5415.32</v>
      </c>
      <c r="J9" s="155">
        <f t="shared" si="25"/>
        <v>9.1982148109155653E-3</v>
      </c>
      <c r="K9" s="155">
        <f t="shared" si="26"/>
        <v>0.34413571921601577</v>
      </c>
      <c r="L9" s="155">
        <f t="shared" si="27"/>
        <v>0.1951869880265617</v>
      </c>
      <c r="M9" s="156">
        <f t="shared" si="28"/>
        <v>8.6630000000000003</v>
      </c>
      <c r="N9" s="157">
        <f t="shared" si="29"/>
        <v>3.6999999999999998E-2</v>
      </c>
      <c r="O9" s="157">
        <f t="shared" si="30"/>
        <v>2.8069999999999999</v>
      </c>
      <c r="P9" s="158">
        <f t="shared" si="31"/>
        <v>0</v>
      </c>
      <c r="Q9" s="159">
        <f t="shared" si="32"/>
        <v>71</v>
      </c>
      <c r="R9" s="160">
        <f t="shared" si="33"/>
        <v>20.826676994447126</v>
      </c>
      <c r="S9" s="145">
        <f t="shared" si="34"/>
        <v>2</v>
      </c>
      <c r="T9" s="145">
        <f t="shared" si="35"/>
        <v>152</v>
      </c>
      <c r="U9" t="s">
        <v>117</v>
      </c>
      <c r="V9" s="5" t="s">
        <v>118</v>
      </c>
      <c r="W9" t="s">
        <v>117</v>
      </c>
      <c r="X9" s="5" t="s">
        <v>118</v>
      </c>
      <c r="Y9" t="s">
        <v>203</v>
      </c>
      <c r="Z9" t="s">
        <v>193</v>
      </c>
      <c r="AA9" t="s">
        <v>48</v>
      </c>
      <c r="AB9">
        <v>519</v>
      </c>
      <c r="AC9" s="1">
        <v>5415.32</v>
      </c>
      <c r="AD9" s="1">
        <v>2121.163</v>
      </c>
      <c r="AE9" s="28">
        <v>2.5529999999999999</v>
      </c>
      <c r="AF9">
        <v>3</v>
      </c>
      <c r="AG9">
        <v>8.6630000000000003</v>
      </c>
      <c r="AH9">
        <v>402.09073999999998</v>
      </c>
      <c r="AI9">
        <v>3.6985169999999998</v>
      </c>
      <c r="AJ9">
        <v>138.373786</v>
      </c>
      <c r="AK9">
        <v>1057</v>
      </c>
      <c r="AL9">
        <v>2</v>
      </c>
      <c r="AM9">
        <v>152</v>
      </c>
      <c r="AN9">
        <v>71</v>
      </c>
      <c r="AO9">
        <v>13.467905</v>
      </c>
      <c r="AP9">
        <v>32.799999999999997</v>
      </c>
      <c r="AQ9">
        <v>0</v>
      </c>
      <c r="AR9">
        <v>15</v>
      </c>
      <c r="AS9">
        <v>1217</v>
      </c>
      <c r="AT9">
        <v>3.6999999999999998E-2</v>
      </c>
      <c r="AU9">
        <v>2.8069999999999999</v>
      </c>
      <c r="AV9">
        <v>43845</v>
      </c>
      <c r="AW9">
        <v>0</v>
      </c>
      <c r="AX9" s="29">
        <v>0.64</v>
      </c>
      <c r="AY9">
        <v>0.85099999999999998</v>
      </c>
      <c r="AZ9" t="s">
        <v>69</v>
      </c>
      <c r="BA9" t="s">
        <v>198</v>
      </c>
      <c r="BB9">
        <v>6</v>
      </c>
      <c r="BC9" t="s">
        <v>592</v>
      </c>
      <c r="BD9">
        <v>12</v>
      </c>
      <c r="BE9">
        <v>55624.19200000001</v>
      </c>
      <c r="BF9">
        <v>9.735548158614149E-2</v>
      </c>
      <c r="BG9">
        <v>8.2849514829806403E-2</v>
      </c>
      <c r="BH9">
        <v>154552.01000000004</v>
      </c>
      <c r="BI9">
        <v>3.5038819618069011E-2</v>
      </c>
      <c r="BJ9">
        <v>2.9818035494976729E-2</v>
      </c>
      <c r="BK9">
        <v>1</v>
      </c>
      <c r="BL9" t="s">
        <v>70</v>
      </c>
      <c r="BM9">
        <v>2</v>
      </c>
      <c r="BN9" t="s">
        <v>462</v>
      </c>
    </row>
    <row r="10" spans="1:66">
      <c r="A10" s="140" t="str">
        <f t="shared" si="20"/>
        <v>성원운수</v>
      </c>
      <c r="B10" s="140" t="str">
        <f t="shared" si="21"/>
        <v>535</v>
      </c>
      <c r="C10" s="141" t="str">
        <f t="shared" si="22"/>
        <v>71바6959</v>
      </c>
      <c r="D10" s="115" t="str">
        <f t="shared" si="23"/>
        <v>중형</v>
      </c>
      <c r="E10" s="111" t="str">
        <f t="shared" si="16"/>
        <v>D</v>
      </c>
      <c r="F10" s="161">
        <f t="shared" si="17"/>
        <v>0.81031249999999999</v>
      </c>
      <c r="G10" s="162">
        <f t="shared" si="18"/>
        <v>2.593</v>
      </c>
      <c r="H10" s="163">
        <f t="shared" si="19"/>
        <v>3.2</v>
      </c>
      <c r="I10" s="164">
        <f t="shared" si="24"/>
        <v>5399.598</v>
      </c>
      <c r="J10" s="165">
        <f t="shared" si="25"/>
        <v>2.2927579203867326E-2</v>
      </c>
      <c r="K10" s="165">
        <f t="shared" si="26"/>
        <v>0.37357091711293877</v>
      </c>
      <c r="L10" s="165">
        <f t="shared" si="27"/>
        <v>0.1666790749978054</v>
      </c>
      <c r="M10" s="166">
        <f t="shared" si="28"/>
        <v>8.7859999999999996</v>
      </c>
      <c r="N10" s="167">
        <f t="shared" si="29"/>
        <v>1.9E-2</v>
      </c>
      <c r="O10" s="167">
        <f t="shared" si="30"/>
        <v>1.111</v>
      </c>
      <c r="P10" s="168">
        <f t="shared" si="31"/>
        <v>0</v>
      </c>
      <c r="Q10" s="169">
        <f t="shared" si="32"/>
        <v>64</v>
      </c>
      <c r="R10" s="170">
        <f t="shared" si="33"/>
        <v>21.321628983008505</v>
      </c>
      <c r="S10" s="142">
        <f t="shared" si="34"/>
        <v>1</v>
      </c>
      <c r="T10" s="142">
        <f t="shared" si="35"/>
        <v>60</v>
      </c>
      <c r="U10" t="s">
        <v>117</v>
      </c>
      <c r="V10" t="s">
        <v>118</v>
      </c>
      <c r="W10" s="4" t="s">
        <v>117</v>
      </c>
      <c r="X10" s="4" t="s">
        <v>118</v>
      </c>
      <c r="Y10" s="4" t="s">
        <v>205</v>
      </c>
      <c r="Z10" s="4" t="s">
        <v>193</v>
      </c>
      <c r="AA10" s="4" t="s">
        <v>48</v>
      </c>
      <c r="AB10" s="4">
        <v>519</v>
      </c>
      <c r="AC10" s="4">
        <v>5399.598</v>
      </c>
      <c r="AD10" s="4">
        <v>2082.1550000000002</v>
      </c>
      <c r="AE10" s="4">
        <v>2.593</v>
      </c>
      <c r="AF10" s="4">
        <v>3.2</v>
      </c>
      <c r="AG10" s="4">
        <v>8.7859999999999996</v>
      </c>
      <c r="AH10" s="4">
        <v>419.62628999999998</v>
      </c>
      <c r="AI10" s="4">
        <v>9.6210149999999999</v>
      </c>
      <c r="AJ10" s="4">
        <v>156.760178</v>
      </c>
      <c r="AK10" s="4">
        <v>900</v>
      </c>
      <c r="AL10" s="4">
        <v>1</v>
      </c>
      <c r="AM10" s="4">
        <v>60</v>
      </c>
      <c r="AN10" s="4">
        <v>64</v>
      </c>
      <c r="AO10" s="4">
        <v>12.867635</v>
      </c>
      <c r="AP10" s="4">
        <v>0</v>
      </c>
      <c r="AQ10" s="4">
        <v>0</v>
      </c>
      <c r="AR10" s="4">
        <v>63</v>
      </c>
      <c r="AS10" s="4">
        <v>4358</v>
      </c>
      <c r="AT10" s="4">
        <v>1.9E-2</v>
      </c>
      <c r="AU10" s="4">
        <v>1.111</v>
      </c>
      <c r="AV10" s="4">
        <v>42264</v>
      </c>
      <c r="AW10" s="4">
        <v>0</v>
      </c>
      <c r="AX10" s="30">
        <v>0.64</v>
      </c>
      <c r="AY10">
        <v>0.81031249999999999</v>
      </c>
      <c r="AZ10" t="s">
        <v>67</v>
      </c>
      <c r="BA10" t="s">
        <v>198</v>
      </c>
      <c r="BB10">
        <v>3</v>
      </c>
      <c r="BC10" t="s">
        <v>593</v>
      </c>
      <c r="BD10">
        <v>11</v>
      </c>
      <c r="BE10">
        <v>55624.19200000001</v>
      </c>
      <c r="BF10">
        <v>9.707283478382929E-2</v>
      </c>
      <c r="BG10">
        <v>7.8659331435771668E-2</v>
      </c>
      <c r="BH10">
        <v>154552.01000000004</v>
      </c>
      <c r="BI10">
        <v>3.4937093344822874E-2</v>
      </c>
      <c r="BJ10">
        <v>2.8309963450976784E-2</v>
      </c>
      <c r="BK10">
        <v>1</v>
      </c>
      <c r="BL10" t="s">
        <v>70</v>
      </c>
      <c r="BM10">
        <v>1</v>
      </c>
      <c r="BN10" t="s">
        <v>462</v>
      </c>
    </row>
    <row r="11" spans="1:66">
      <c r="A11" s="143" t="str">
        <f t="shared" si="20"/>
        <v>성원운수</v>
      </c>
      <c r="B11" s="143" t="str">
        <f t="shared" si="21"/>
        <v>535</v>
      </c>
      <c r="C11" s="144" t="str">
        <f t="shared" si="22"/>
        <v>71바6960</v>
      </c>
      <c r="D11" s="132" t="str">
        <f t="shared" si="23"/>
        <v>중형</v>
      </c>
      <c r="E11" s="128" t="str">
        <f t="shared" si="16"/>
        <v>F</v>
      </c>
      <c r="F11" s="151">
        <f t="shared" si="17"/>
        <v>0.75264705882352945</v>
      </c>
      <c r="G11" s="152">
        <f t="shared" si="18"/>
        <v>2.5590000000000002</v>
      </c>
      <c r="H11" s="153">
        <f t="shared" si="19"/>
        <v>3.4</v>
      </c>
      <c r="I11" s="154">
        <f t="shared" si="24"/>
        <v>1671.9179999999999</v>
      </c>
      <c r="J11" s="155">
        <f t="shared" si="25"/>
        <v>3.6409867096408102E-2</v>
      </c>
      <c r="K11" s="155">
        <f t="shared" si="26"/>
        <v>0.38054321618548598</v>
      </c>
      <c r="L11" s="155">
        <f t="shared" si="27"/>
        <v>2.3924618312620598E-2</v>
      </c>
      <c r="M11" s="156">
        <f t="shared" si="28"/>
        <v>18.606000000000002</v>
      </c>
      <c r="N11" s="157">
        <f t="shared" si="29"/>
        <v>0</v>
      </c>
      <c r="O11" s="157">
        <f t="shared" si="30"/>
        <v>0.17899999999999999</v>
      </c>
      <c r="P11" s="158">
        <f t="shared" si="31"/>
        <v>0</v>
      </c>
      <c r="Q11" s="159">
        <f t="shared" si="32"/>
        <v>56</v>
      </c>
      <c r="R11" s="160">
        <f t="shared" si="33"/>
        <v>15.710926278575975</v>
      </c>
      <c r="S11" s="145">
        <f t="shared" si="34"/>
        <v>0</v>
      </c>
      <c r="T11" s="145">
        <f t="shared" si="35"/>
        <v>3</v>
      </c>
      <c r="U11" t="s">
        <v>117</v>
      </c>
      <c r="V11" s="5" t="s">
        <v>118</v>
      </c>
      <c r="W11" t="s">
        <v>117</v>
      </c>
      <c r="X11" s="5" t="s">
        <v>118</v>
      </c>
      <c r="Y11" t="s">
        <v>403</v>
      </c>
      <c r="Z11" t="s">
        <v>193</v>
      </c>
      <c r="AA11" t="s">
        <v>201</v>
      </c>
      <c r="AB11">
        <v>519</v>
      </c>
      <c r="AC11" s="1">
        <v>1671.9179999999999</v>
      </c>
      <c r="AD11" s="1">
        <v>653.30799999999999</v>
      </c>
      <c r="AE11" s="28">
        <v>2.5590000000000002</v>
      </c>
      <c r="AF11">
        <v>3.4</v>
      </c>
      <c r="AG11">
        <v>18.606000000000002</v>
      </c>
      <c r="AH11">
        <v>182.51967200000001</v>
      </c>
      <c r="AI11">
        <v>6.6455169999999999</v>
      </c>
      <c r="AJ11">
        <v>69.456622999999993</v>
      </c>
      <c r="AK11">
        <v>40</v>
      </c>
      <c r="AL11">
        <v>0</v>
      </c>
      <c r="AM11">
        <v>3</v>
      </c>
      <c r="AN11">
        <v>56</v>
      </c>
      <c r="AO11">
        <v>9.1602069999999998</v>
      </c>
      <c r="AP11">
        <v>0</v>
      </c>
      <c r="AQ11">
        <v>0</v>
      </c>
      <c r="AR11">
        <v>38</v>
      </c>
      <c r="AS11">
        <v>24477</v>
      </c>
      <c r="AT11">
        <v>0</v>
      </c>
      <c r="AU11">
        <v>0.17899999999999999</v>
      </c>
      <c r="AV11">
        <v>19378</v>
      </c>
      <c r="AW11">
        <v>0</v>
      </c>
      <c r="AX11" s="29">
        <v>1.39</v>
      </c>
      <c r="AY11">
        <v>0.75264705882352945</v>
      </c>
      <c r="AZ11" t="s">
        <v>70</v>
      </c>
      <c r="BA11" t="s">
        <v>198</v>
      </c>
      <c r="BB11">
        <v>1</v>
      </c>
      <c r="BC11" t="s">
        <v>206</v>
      </c>
      <c r="BD11">
        <v>14</v>
      </c>
      <c r="BE11">
        <v>55624.19200000001</v>
      </c>
      <c r="BF11">
        <v>3.0057389417899313E-2</v>
      </c>
      <c r="BG11">
        <v>2.2622605741295397E-2</v>
      </c>
      <c r="BH11">
        <v>154552.01000000004</v>
      </c>
      <c r="BI11">
        <v>1.0817834074108771E-2</v>
      </c>
      <c r="BJ11">
        <v>8.1420109987189251E-3</v>
      </c>
      <c r="BK11">
        <v>1</v>
      </c>
      <c r="BL11" t="s">
        <v>70</v>
      </c>
      <c r="BM11">
        <v>0</v>
      </c>
      <c r="BN11" t="s">
        <v>402</v>
      </c>
    </row>
    <row r="12" spans="1:66" s="2" customFormat="1">
      <c r="A12" s="140" t="str">
        <f t="shared" si="20"/>
        <v>성원운수</v>
      </c>
      <c r="B12" s="140" t="str">
        <f t="shared" si="21"/>
        <v>535</v>
      </c>
      <c r="C12" s="141" t="str">
        <f t="shared" si="22"/>
        <v>71바6961</v>
      </c>
      <c r="D12" s="115" t="str">
        <f t="shared" si="23"/>
        <v>중형</v>
      </c>
      <c r="E12" s="111" t="str">
        <f t="shared" si="16"/>
        <v>C</v>
      </c>
      <c r="F12" s="161">
        <f t="shared" si="17"/>
        <v>0.88300000000000001</v>
      </c>
      <c r="G12" s="162">
        <f t="shared" si="18"/>
        <v>2.649</v>
      </c>
      <c r="H12" s="163">
        <f t="shared" si="19"/>
        <v>3</v>
      </c>
      <c r="I12" s="164">
        <f t="shared" si="24"/>
        <v>5452.4610000000002</v>
      </c>
      <c r="J12" s="165">
        <f t="shared" si="25"/>
        <v>8.9577837702745043E-3</v>
      </c>
      <c r="K12" s="165">
        <f t="shared" si="26"/>
        <v>0.34254332870329812</v>
      </c>
      <c r="L12" s="165">
        <f t="shared" si="27"/>
        <v>0.26171668169657702</v>
      </c>
      <c r="M12" s="166">
        <f t="shared" si="28"/>
        <v>6.8659999999999997</v>
      </c>
      <c r="N12" s="167">
        <f t="shared" si="29"/>
        <v>1.7999999999999999E-2</v>
      </c>
      <c r="O12" s="167">
        <f t="shared" si="30"/>
        <v>1.8520000000000001</v>
      </c>
      <c r="P12" s="168">
        <f t="shared" si="31"/>
        <v>0</v>
      </c>
      <c r="Q12" s="169">
        <f t="shared" si="32"/>
        <v>75</v>
      </c>
      <c r="R12" s="170">
        <f t="shared" si="33"/>
        <v>20.069683470062017</v>
      </c>
      <c r="S12" s="142">
        <f t="shared" si="34"/>
        <v>1</v>
      </c>
      <c r="T12" s="142">
        <f t="shared" si="35"/>
        <v>101</v>
      </c>
      <c r="U12" t="s">
        <v>117</v>
      </c>
      <c r="V12" s="5" t="s">
        <v>118</v>
      </c>
      <c r="W12" t="s">
        <v>117</v>
      </c>
      <c r="X12" s="5" t="s">
        <v>118</v>
      </c>
      <c r="Y12" t="s">
        <v>207</v>
      </c>
      <c r="Z12" t="s">
        <v>193</v>
      </c>
      <c r="AA12" t="s">
        <v>48</v>
      </c>
      <c r="AB12">
        <v>519</v>
      </c>
      <c r="AC12" s="1">
        <v>5452.4610000000002</v>
      </c>
      <c r="AD12" s="1">
        <v>2058.6109999999999</v>
      </c>
      <c r="AE12" s="28">
        <v>2.649</v>
      </c>
      <c r="AF12">
        <v>3</v>
      </c>
      <c r="AG12">
        <v>6.8659999999999997</v>
      </c>
      <c r="AH12">
        <v>418.93130000000002</v>
      </c>
      <c r="AI12">
        <v>3.7526959999999998</v>
      </c>
      <c r="AJ12">
        <v>143.50212200000001</v>
      </c>
      <c r="AK12">
        <v>1427</v>
      </c>
      <c r="AL12">
        <v>1</v>
      </c>
      <c r="AM12">
        <v>101</v>
      </c>
      <c r="AN12">
        <v>75</v>
      </c>
      <c r="AO12">
        <v>13.015167</v>
      </c>
      <c r="AP12">
        <v>70.599999999999994</v>
      </c>
      <c r="AQ12">
        <v>0</v>
      </c>
      <c r="AR12">
        <v>35</v>
      </c>
      <c r="AS12">
        <v>3114</v>
      </c>
      <c r="AT12">
        <v>1.7999999999999999E-2</v>
      </c>
      <c r="AU12">
        <v>1.8520000000000001</v>
      </c>
      <c r="AV12">
        <v>37438</v>
      </c>
      <c r="AW12">
        <v>0</v>
      </c>
      <c r="AX12" s="29">
        <v>0.61</v>
      </c>
      <c r="AY12" s="2">
        <v>0.88300000000000001</v>
      </c>
      <c r="AZ12" s="2" t="s">
        <v>69</v>
      </c>
      <c r="BA12" s="2" t="s">
        <v>198</v>
      </c>
      <c r="BB12" s="2">
        <v>2</v>
      </c>
      <c r="BC12" s="2" t="s">
        <v>461</v>
      </c>
      <c r="BD12" s="2">
        <v>12</v>
      </c>
      <c r="BE12" s="2">
        <v>55624.19200000001</v>
      </c>
      <c r="BF12" s="2">
        <v>9.8023194656023035E-2</v>
      </c>
      <c r="BG12" s="2">
        <v>8.6554480881268339E-2</v>
      </c>
      <c r="BH12" s="2">
        <v>154552.01000000004</v>
      </c>
      <c r="BI12" s="2">
        <v>3.5279133542164859E-2</v>
      </c>
      <c r="BJ12" s="2">
        <v>3.115147491773157E-2</v>
      </c>
      <c r="BK12" s="2">
        <v>1</v>
      </c>
      <c r="BL12" s="2" t="s">
        <v>70</v>
      </c>
      <c r="BM12" s="2">
        <v>2</v>
      </c>
      <c r="BN12" s="2" t="s">
        <v>462</v>
      </c>
    </row>
    <row r="13" spans="1:66">
      <c r="A13" s="143" t="str">
        <f t="shared" si="20"/>
        <v>성원운수</v>
      </c>
      <c r="B13" s="143" t="str">
        <f t="shared" si="21"/>
        <v>535</v>
      </c>
      <c r="C13" s="144" t="str">
        <f t="shared" si="22"/>
        <v>71바6962</v>
      </c>
      <c r="D13" s="132" t="str">
        <f t="shared" si="23"/>
        <v>중형</v>
      </c>
      <c r="E13" s="128" t="str">
        <f t="shared" si="16"/>
        <v>S</v>
      </c>
      <c r="F13" s="151">
        <f t="shared" si="17"/>
        <v>1.1053571428571429</v>
      </c>
      <c r="G13" s="152">
        <f t="shared" si="18"/>
        <v>3.0950000000000002</v>
      </c>
      <c r="H13" s="153">
        <f t="shared" si="19"/>
        <v>2.8</v>
      </c>
      <c r="I13" s="154">
        <f t="shared" si="24"/>
        <v>4686.085</v>
      </c>
      <c r="J13" s="155">
        <f t="shared" si="25"/>
        <v>1.3893951827225089E-2</v>
      </c>
      <c r="K13" s="155">
        <f t="shared" si="26"/>
        <v>0.34380264015713424</v>
      </c>
      <c r="L13" s="155">
        <f t="shared" si="27"/>
        <v>0.24540741365126753</v>
      </c>
      <c r="M13" s="156">
        <f t="shared" si="28"/>
        <v>9.4079999999999995</v>
      </c>
      <c r="N13" s="157">
        <f t="shared" si="29"/>
        <v>6.4000000000000001E-2</v>
      </c>
      <c r="O13" s="157">
        <f t="shared" si="30"/>
        <v>3.5640000000000001</v>
      </c>
      <c r="P13" s="158">
        <f t="shared" si="31"/>
        <v>0</v>
      </c>
      <c r="Q13" s="159">
        <f t="shared" si="32"/>
        <v>68</v>
      </c>
      <c r="R13" s="160">
        <f t="shared" si="33"/>
        <v>21.424678813611322</v>
      </c>
      <c r="S13" s="145">
        <f t="shared" si="34"/>
        <v>3</v>
      </c>
      <c r="T13" s="145">
        <f t="shared" si="35"/>
        <v>167</v>
      </c>
      <c r="U13" t="s">
        <v>117</v>
      </c>
      <c r="V13" t="s">
        <v>118</v>
      </c>
      <c r="W13" s="4" t="s">
        <v>117</v>
      </c>
      <c r="X13" s="4" t="s">
        <v>118</v>
      </c>
      <c r="Y13" s="4" t="s">
        <v>208</v>
      </c>
      <c r="Z13" s="4" t="s">
        <v>193</v>
      </c>
      <c r="AA13" s="4" t="s">
        <v>48</v>
      </c>
      <c r="AB13" s="4">
        <v>519</v>
      </c>
      <c r="AC13" s="4">
        <v>4686.085</v>
      </c>
      <c r="AD13" s="4">
        <v>1514.145</v>
      </c>
      <c r="AE13" s="4">
        <v>3.0950000000000002</v>
      </c>
      <c r="AF13" s="4">
        <v>2.8</v>
      </c>
      <c r="AG13" s="4">
        <v>9.4079999999999995</v>
      </c>
      <c r="AH13" s="4">
        <v>340.53018600000001</v>
      </c>
      <c r="AI13" s="4">
        <v>4.7313099999999997</v>
      </c>
      <c r="AJ13" s="4">
        <v>117.075177</v>
      </c>
      <c r="AK13" s="4">
        <v>1150</v>
      </c>
      <c r="AL13" s="4">
        <v>3</v>
      </c>
      <c r="AM13" s="4">
        <v>167</v>
      </c>
      <c r="AN13" s="4">
        <v>68</v>
      </c>
      <c r="AO13" s="4">
        <v>13.761144</v>
      </c>
      <c r="AP13" s="4">
        <v>71.3</v>
      </c>
      <c r="AQ13" s="4">
        <v>0</v>
      </c>
      <c r="AR13" s="4">
        <v>25</v>
      </c>
      <c r="AS13" s="4">
        <v>1517</v>
      </c>
      <c r="AT13" s="4">
        <v>6.4000000000000001E-2</v>
      </c>
      <c r="AU13" s="4">
        <v>3.5640000000000001</v>
      </c>
      <c r="AV13" s="4">
        <v>42089</v>
      </c>
      <c r="AW13" s="4">
        <v>0</v>
      </c>
      <c r="AX13" s="30">
        <v>0.79</v>
      </c>
      <c r="AY13">
        <v>1.1053571428571429</v>
      </c>
      <c r="AZ13" t="s">
        <v>71</v>
      </c>
      <c r="BA13" t="s">
        <v>198</v>
      </c>
      <c r="BB13">
        <v>1</v>
      </c>
      <c r="BC13" t="s">
        <v>594</v>
      </c>
      <c r="BD13">
        <v>13</v>
      </c>
      <c r="BE13">
        <v>55624.19200000001</v>
      </c>
      <c r="BF13">
        <v>8.4245448455233282E-2</v>
      </c>
      <c r="BG13">
        <v>9.3121308203195363E-2</v>
      </c>
      <c r="BH13">
        <v>154552.01000000004</v>
      </c>
      <c r="BI13">
        <v>3.0320440348850841E-2</v>
      </c>
      <c r="BJ13">
        <v>3.3514915314176198E-2</v>
      </c>
      <c r="BK13">
        <v>1</v>
      </c>
      <c r="BL13" t="s">
        <v>67</v>
      </c>
      <c r="BM13">
        <v>4</v>
      </c>
      <c r="BN13" t="s">
        <v>462</v>
      </c>
    </row>
    <row r="14" spans="1:66">
      <c r="A14" s="140" t="str">
        <f t="shared" si="20"/>
        <v>성원운수</v>
      </c>
      <c r="B14" s="140" t="str">
        <f t="shared" si="21"/>
        <v>535</v>
      </c>
      <c r="C14" s="141" t="str">
        <f t="shared" si="22"/>
        <v>71바6963</v>
      </c>
      <c r="D14" s="115" t="str">
        <f t="shared" si="23"/>
        <v>중형</v>
      </c>
      <c r="E14" s="111" t="str">
        <f t="shared" si="16"/>
        <v>A</v>
      </c>
      <c r="F14" s="161">
        <f t="shared" si="17"/>
        <v>0.98099999999999998</v>
      </c>
      <c r="G14" s="162">
        <f t="shared" si="18"/>
        <v>2.9430000000000001</v>
      </c>
      <c r="H14" s="163">
        <f t="shared" si="19"/>
        <v>3</v>
      </c>
      <c r="I14" s="164">
        <f t="shared" si="24"/>
        <v>5048.9970000000003</v>
      </c>
      <c r="J14" s="165">
        <f t="shared" si="25"/>
        <v>8.8245857002943445E-3</v>
      </c>
      <c r="K14" s="165">
        <f t="shared" si="26"/>
        <v>0.35140373252537327</v>
      </c>
      <c r="L14" s="165">
        <f t="shared" si="27"/>
        <v>0.22558935962924911</v>
      </c>
      <c r="M14" s="166">
        <f t="shared" si="28"/>
        <v>6.3129999999999997</v>
      </c>
      <c r="N14" s="167">
        <f t="shared" si="29"/>
        <v>0.04</v>
      </c>
      <c r="O14" s="167">
        <f t="shared" si="30"/>
        <v>3.2679999999999998</v>
      </c>
      <c r="P14" s="168">
        <f t="shared" si="31"/>
        <v>9.6666666666666665E-2</v>
      </c>
      <c r="Q14" s="169">
        <f t="shared" si="32"/>
        <v>96</v>
      </c>
      <c r="R14" s="170">
        <f t="shared" si="33"/>
        <v>20.727456142920271</v>
      </c>
      <c r="S14" s="142">
        <f t="shared" si="34"/>
        <v>2</v>
      </c>
      <c r="T14" s="142">
        <f t="shared" si="35"/>
        <v>165</v>
      </c>
      <c r="U14" t="s">
        <v>117</v>
      </c>
      <c r="V14" s="5" t="s">
        <v>118</v>
      </c>
      <c r="W14" t="s">
        <v>117</v>
      </c>
      <c r="X14" s="5" t="s">
        <v>118</v>
      </c>
      <c r="Y14" t="s">
        <v>209</v>
      </c>
      <c r="Z14" t="s">
        <v>193</v>
      </c>
      <c r="AA14" t="s">
        <v>48</v>
      </c>
      <c r="AB14">
        <v>519</v>
      </c>
      <c r="AC14" s="1">
        <v>5048.9970000000003</v>
      </c>
      <c r="AD14" s="1">
        <v>1715.663</v>
      </c>
      <c r="AE14" s="28">
        <v>2.9430000000000001</v>
      </c>
      <c r="AF14">
        <v>3</v>
      </c>
      <c r="AG14">
        <v>6.3129999999999997</v>
      </c>
      <c r="AH14">
        <v>380.74489999999997</v>
      </c>
      <c r="AI14">
        <v>3.3599160000000001</v>
      </c>
      <c r="AJ14">
        <v>133.79517899999999</v>
      </c>
      <c r="AK14">
        <v>1139</v>
      </c>
      <c r="AL14">
        <v>2</v>
      </c>
      <c r="AM14">
        <v>165</v>
      </c>
      <c r="AN14">
        <v>96</v>
      </c>
      <c r="AO14">
        <v>13.260839000000001</v>
      </c>
      <c r="AP14">
        <v>75.599999999999994</v>
      </c>
      <c r="AQ14">
        <v>5.8</v>
      </c>
      <c r="AR14">
        <v>59</v>
      </c>
      <c r="AS14">
        <v>7299</v>
      </c>
      <c r="AT14">
        <v>0.04</v>
      </c>
      <c r="AU14">
        <v>3.2679999999999998</v>
      </c>
      <c r="AV14">
        <v>40067</v>
      </c>
      <c r="AW14">
        <v>0</v>
      </c>
      <c r="AX14" s="29">
        <v>0.63</v>
      </c>
      <c r="AY14">
        <v>0.98099999999999998</v>
      </c>
      <c r="AZ14" t="s">
        <v>66</v>
      </c>
      <c r="BA14" t="s">
        <v>198</v>
      </c>
      <c r="BB14">
        <v>1</v>
      </c>
      <c r="BC14" t="s">
        <v>595</v>
      </c>
      <c r="BD14">
        <v>12</v>
      </c>
      <c r="BE14">
        <v>55624.19200000001</v>
      </c>
      <c r="BF14">
        <v>9.0769803901151483E-2</v>
      </c>
      <c r="BG14">
        <v>8.9045177627029598E-2</v>
      </c>
      <c r="BH14">
        <v>154552.01000000004</v>
      </c>
      <c r="BI14">
        <v>3.2668594863308469E-2</v>
      </c>
      <c r="BJ14">
        <v>3.2047891560905609E-2</v>
      </c>
      <c r="BK14">
        <v>1</v>
      </c>
      <c r="BL14" t="s">
        <v>67</v>
      </c>
      <c r="BM14">
        <v>3</v>
      </c>
      <c r="BN14" t="s">
        <v>462</v>
      </c>
    </row>
    <row r="15" spans="1:66">
      <c r="A15" s="143" t="str">
        <f t="shared" si="20"/>
        <v>성원운수</v>
      </c>
      <c r="B15" s="143" t="str">
        <f t="shared" si="21"/>
        <v>535</v>
      </c>
      <c r="C15" s="144" t="str">
        <f t="shared" si="22"/>
        <v>71바6964</v>
      </c>
      <c r="D15" s="132" t="str">
        <f t="shared" si="23"/>
        <v>중형</v>
      </c>
      <c r="E15" s="128" t="str">
        <f t="shared" si="16"/>
        <v>C</v>
      </c>
      <c r="F15" s="151">
        <f t="shared" si="17"/>
        <v>0.88031250000000005</v>
      </c>
      <c r="G15" s="152">
        <f t="shared" si="18"/>
        <v>2.8170000000000002</v>
      </c>
      <c r="H15" s="153">
        <f t="shared" si="19"/>
        <v>3.2</v>
      </c>
      <c r="I15" s="154">
        <f t="shared" si="24"/>
        <v>4603.1440000000002</v>
      </c>
      <c r="J15" s="155">
        <f t="shared" si="25"/>
        <v>7.3195264482039356E-3</v>
      </c>
      <c r="K15" s="155">
        <f t="shared" si="26"/>
        <v>0.34517776194931232</v>
      </c>
      <c r="L15" s="155">
        <f t="shared" si="27"/>
        <v>0.21898076618936968</v>
      </c>
      <c r="M15" s="156">
        <f t="shared" si="28"/>
        <v>6.931</v>
      </c>
      <c r="N15" s="157">
        <f t="shared" si="29"/>
        <v>0</v>
      </c>
      <c r="O15" s="157">
        <f t="shared" si="30"/>
        <v>2.5419999999999998</v>
      </c>
      <c r="P15" s="158">
        <f t="shared" si="31"/>
        <v>0</v>
      </c>
      <c r="Q15" s="159">
        <f t="shared" si="32"/>
        <v>77</v>
      </c>
      <c r="R15" s="160">
        <f t="shared" si="33"/>
        <v>20.444352335962005</v>
      </c>
      <c r="S15" s="145">
        <f t="shared" si="34"/>
        <v>0</v>
      </c>
      <c r="T15" s="145">
        <f t="shared" si="35"/>
        <v>117</v>
      </c>
      <c r="U15" t="s">
        <v>117</v>
      </c>
      <c r="V15" s="5" t="s">
        <v>118</v>
      </c>
      <c r="W15" t="s">
        <v>117</v>
      </c>
      <c r="X15" s="5" t="s">
        <v>118</v>
      </c>
      <c r="Y15" t="s">
        <v>210</v>
      </c>
      <c r="Z15" t="s">
        <v>193</v>
      </c>
      <c r="AA15" t="s">
        <v>48</v>
      </c>
      <c r="AB15">
        <v>519</v>
      </c>
      <c r="AC15" s="1">
        <v>4603.1440000000002</v>
      </c>
      <c r="AD15" s="1">
        <v>1633.7919999999999</v>
      </c>
      <c r="AE15" s="28">
        <v>2.8170000000000002</v>
      </c>
      <c r="AF15">
        <v>3.2</v>
      </c>
      <c r="AG15">
        <v>6.931</v>
      </c>
      <c r="AH15">
        <v>347.72796</v>
      </c>
      <c r="AI15">
        <v>2.545204</v>
      </c>
      <c r="AJ15">
        <v>120.027959</v>
      </c>
      <c r="AK15">
        <v>1008</v>
      </c>
      <c r="AL15">
        <v>0</v>
      </c>
      <c r="AM15">
        <v>117</v>
      </c>
      <c r="AN15">
        <v>77</v>
      </c>
      <c r="AO15">
        <v>13.237773000000001</v>
      </c>
      <c r="AP15">
        <v>49.2</v>
      </c>
      <c r="AQ15">
        <v>0</v>
      </c>
      <c r="AR15">
        <v>29</v>
      </c>
      <c r="AS15">
        <v>2059</v>
      </c>
      <c r="AT15">
        <v>0</v>
      </c>
      <c r="AU15">
        <v>2.5419999999999998</v>
      </c>
      <c r="AV15">
        <v>35450</v>
      </c>
      <c r="AW15">
        <v>0</v>
      </c>
      <c r="AX15" s="29">
        <v>0.64</v>
      </c>
      <c r="AY15">
        <v>0.88031250000000005</v>
      </c>
      <c r="AZ15" t="s">
        <v>69</v>
      </c>
      <c r="BA15" t="s">
        <v>198</v>
      </c>
      <c r="BB15">
        <v>3</v>
      </c>
      <c r="BC15" t="s">
        <v>596</v>
      </c>
      <c r="BD15">
        <v>10</v>
      </c>
      <c r="BE15">
        <v>55624.19200000001</v>
      </c>
      <c r="BF15">
        <v>8.2754352638506626E-2</v>
      </c>
      <c r="BG15">
        <v>7.2849691057085372E-2</v>
      </c>
      <c r="BH15">
        <v>154552.01000000004</v>
      </c>
      <c r="BI15">
        <v>2.9783786053639801E-2</v>
      </c>
      <c r="BJ15">
        <v>2.6219039160344789E-2</v>
      </c>
      <c r="BK15">
        <v>1</v>
      </c>
      <c r="BL15" t="s">
        <v>70</v>
      </c>
      <c r="BM15">
        <v>2</v>
      </c>
      <c r="BN15" t="s">
        <v>462</v>
      </c>
    </row>
    <row r="16" spans="1:66">
      <c r="A16" s="140" t="str">
        <f t="shared" si="20"/>
        <v>성원운수</v>
      </c>
      <c r="B16" s="140" t="str">
        <f t="shared" si="21"/>
        <v>535</v>
      </c>
      <c r="C16" s="141" t="str">
        <f t="shared" si="22"/>
        <v>71바6966</v>
      </c>
      <c r="D16" s="115" t="str">
        <f t="shared" si="23"/>
        <v>중형</v>
      </c>
      <c r="E16" s="111" t="str">
        <f t="shared" si="16"/>
        <v>C</v>
      </c>
      <c r="F16" s="161">
        <f t="shared" si="17"/>
        <v>0.87</v>
      </c>
      <c r="G16" s="162">
        <f t="shared" si="18"/>
        <v>2.61</v>
      </c>
      <c r="H16" s="163">
        <f t="shared" si="19"/>
        <v>3</v>
      </c>
      <c r="I16" s="164">
        <f t="shared" si="24"/>
        <v>3829.4929999999999</v>
      </c>
      <c r="J16" s="165">
        <f t="shared" si="25"/>
        <v>7.4575797304285004E-3</v>
      </c>
      <c r="K16" s="165">
        <f t="shared" si="26"/>
        <v>0.35473279581208644</v>
      </c>
      <c r="L16" s="165">
        <f t="shared" si="27"/>
        <v>0.15798435980951003</v>
      </c>
      <c r="M16" s="166">
        <f t="shared" si="28"/>
        <v>9.6020000000000003</v>
      </c>
      <c r="N16" s="167">
        <f t="shared" si="29"/>
        <v>7.8E-2</v>
      </c>
      <c r="O16" s="167">
        <f t="shared" si="30"/>
        <v>3.839</v>
      </c>
      <c r="P16" s="168">
        <f t="shared" si="31"/>
        <v>0</v>
      </c>
      <c r="Q16" s="169">
        <f t="shared" si="32"/>
        <v>74</v>
      </c>
      <c r="R16" s="170">
        <f t="shared" si="33"/>
        <v>20.932440791448538</v>
      </c>
      <c r="S16" s="142">
        <f t="shared" si="34"/>
        <v>3</v>
      </c>
      <c r="T16" s="142">
        <f t="shared" si="35"/>
        <v>147</v>
      </c>
      <c r="U16" t="s">
        <v>117</v>
      </c>
      <c r="V16" t="s">
        <v>118</v>
      </c>
      <c r="W16" s="4" t="s">
        <v>117</v>
      </c>
      <c r="X16" s="4" t="s">
        <v>118</v>
      </c>
      <c r="Y16" s="4" t="s">
        <v>211</v>
      </c>
      <c r="Z16" s="4" t="s">
        <v>193</v>
      </c>
      <c r="AA16" s="4" t="s">
        <v>48</v>
      </c>
      <c r="AB16" s="4">
        <v>519</v>
      </c>
      <c r="AC16" s="4">
        <v>3829.4929999999999</v>
      </c>
      <c r="AD16" s="4">
        <v>1467.1220000000001</v>
      </c>
      <c r="AE16" s="4">
        <v>2.61</v>
      </c>
      <c r="AF16" s="4">
        <v>3</v>
      </c>
      <c r="AG16" s="4">
        <v>9.6020000000000003</v>
      </c>
      <c r="AH16" s="4">
        <v>286.83380899999997</v>
      </c>
      <c r="AI16" s="4">
        <v>2.1390859999999998</v>
      </c>
      <c r="AJ16" s="4">
        <v>101.749359</v>
      </c>
      <c r="AK16" s="4">
        <v>605</v>
      </c>
      <c r="AL16" s="4">
        <v>3</v>
      </c>
      <c r="AM16" s="4">
        <v>147</v>
      </c>
      <c r="AN16" s="4">
        <v>74</v>
      </c>
      <c r="AO16" s="4">
        <v>13.350911999999999</v>
      </c>
      <c r="AP16" s="4">
        <v>142.9</v>
      </c>
      <c r="AQ16" s="4">
        <v>0</v>
      </c>
      <c r="AR16" s="4">
        <v>27</v>
      </c>
      <c r="AS16" s="4">
        <v>1164</v>
      </c>
      <c r="AT16" s="4">
        <v>7.8E-2</v>
      </c>
      <c r="AU16" s="4">
        <v>3.839</v>
      </c>
      <c r="AV16" s="4">
        <v>23120</v>
      </c>
      <c r="AW16" s="4">
        <v>0</v>
      </c>
      <c r="AX16" s="30">
        <v>0.69</v>
      </c>
      <c r="AY16">
        <v>0.87</v>
      </c>
      <c r="AZ16" t="s">
        <v>69</v>
      </c>
      <c r="BA16" t="s">
        <v>198</v>
      </c>
      <c r="BB16">
        <v>5</v>
      </c>
      <c r="BC16" t="s">
        <v>597</v>
      </c>
      <c r="BD16">
        <v>9</v>
      </c>
      <c r="BE16">
        <v>55624.19200000001</v>
      </c>
      <c r="BF16">
        <v>6.884581802105097E-2</v>
      </c>
      <c r="BG16">
        <v>5.9895861678314344E-2</v>
      </c>
      <c r="BH16">
        <v>154552.01000000004</v>
      </c>
      <c r="BI16">
        <v>2.4778021327577681E-2</v>
      </c>
      <c r="BJ16">
        <v>2.1556878554992581E-2</v>
      </c>
      <c r="BK16">
        <v>1</v>
      </c>
      <c r="BL16" t="s">
        <v>70</v>
      </c>
      <c r="BM16">
        <v>2</v>
      </c>
      <c r="BN16" t="s">
        <v>462</v>
      </c>
    </row>
    <row r="17" spans="1:66">
      <c r="A17" s="143" t="str">
        <f t="shared" si="20"/>
        <v>성원운수</v>
      </c>
      <c r="B17" s="143" t="str">
        <f t="shared" si="21"/>
        <v>535</v>
      </c>
      <c r="C17" s="144" t="str">
        <f t="shared" si="22"/>
        <v>71바6967</v>
      </c>
      <c r="D17" s="132" t="str">
        <f t="shared" si="23"/>
        <v>중형</v>
      </c>
      <c r="E17" s="128" t="str">
        <f t="shared" si="16"/>
        <v>C</v>
      </c>
      <c r="F17" s="151">
        <f t="shared" si="17"/>
        <v>0.872</v>
      </c>
      <c r="G17" s="152">
        <f t="shared" si="18"/>
        <v>2.6160000000000001</v>
      </c>
      <c r="H17" s="153">
        <f t="shared" si="19"/>
        <v>3</v>
      </c>
      <c r="I17" s="154">
        <f t="shared" si="24"/>
        <v>3905.87</v>
      </c>
      <c r="J17" s="155">
        <f t="shared" si="25"/>
        <v>7.9441899979248026E-3</v>
      </c>
      <c r="K17" s="155">
        <f t="shared" si="26"/>
        <v>0.35264320522138137</v>
      </c>
      <c r="L17" s="155">
        <f t="shared" si="27"/>
        <v>0.19073855504663495</v>
      </c>
      <c r="M17" s="156">
        <f t="shared" si="28"/>
        <v>7.27</v>
      </c>
      <c r="N17" s="157">
        <f t="shared" si="29"/>
        <v>0</v>
      </c>
      <c r="O17" s="157">
        <f t="shared" si="30"/>
        <v>1.28</v>
      </c>
      <c r="P17" s="158">
        <f t="shared" si="31"/>
        <v>0</v>
      </c>
      <c r="Q17" s="159">
        <f t="shared" si="32"/>
        <v>69</v>
      </c>
      <c r="R17" s="160">
        <f t="shared" si="33"/>
        <v>20.738848896427406</v>
      </c>
      <c r="S17" s="145">
        <f t="shared" si="34"/>
        <v>0</v>
      </c>
      <c r="T17" s="145">
        <f t="shared" si="35"/>
        <v>50</v>
      </c>
      <c r="U17" t="s">
        <v>117</v>
      </c>
      <c r="V17" s="5" t="s">
        <v>118</v>
      </c>
      <c r="W17" t="s">
        <v>117</v>
      </c>
      <c r="X17" s="5" t="s">
        <v>118</v>
      </c>
      <c r="Y17" t="s">
        <v>212</v>
      </c>
      <c r="Z17" t="s">
        <v>193</v>
      </c>
      <c r="AA17" t="s">
        <v>48</v>
      </c>
      <c r="AB17">
        <v>519</v>
      </c>
      <c r="AC17" s="1">
        <v>3905.87</v>
      </c>
      <c r="AD17" s="1">
        <v>1492.9380000000001</v>
      </c>
      <c r="AE17" s="28">
        <v>2.6160000000000001</v>
      </c>
      <c r="AF17">
        <v>3</v>
      </c>
      <c r="AG17">
        <v>7.27</v>
      </c>
      <c r="AH17">
        <v>294.54519599999998</v>
      </c>
      <c r="AI17">
        <v>2.3399230000000002</v>
      </c>
      <c r="AJ17">
        <v>103.869362</v>
      </c>
      <c r="AK17">
        <v>745</v>
      </c>
      <c r="AL17">
        <v>0</v>
      </c>
      <c r="AM17">
        <v>50</v>
      </c>
      <c r="AN17">
        <v>69</v>
      </c>
      <c r="AO17">
        <v>13.260681</v>
      </c>
      <c r="AP17">
        <v>10.199999999999999</v>
      </c>
      <c r="AQ17">
        <v>0</v>
      </c>
      <c r="AR17">
        <v>22</v>
      </c>
      <c r="AS17">
        <v>1458</v>
      </c>
      <c r="AT17">
        <v>0</v>
      </c>
      <c r="AU17">
        <v>1.28</v>
      </c>
      <c r="AV17">
        <v>33075</v>
      </c>
      <c r="AW17">
        <v>0</v>
      </c>
      <c r="AX17" s="29">
        <v>0.6</v>
      </c>
      <c r="AY17">
        <v>0.872</v>
      </c>
      <c r="AZ17" t="s">
        <v>69</v>
      </c>
      <c r="BA17" t="s">
        <v>198</v>
      </c>
      <c r="BB17">
        <v>4</v>
      </c>
      <c r="BC17" t="s">
        <v>598</v>
      </c>
      <c r="BD17">
        <v>9</v>
      </c>
      <c r="BE17">
        <v>55624.19200000001</v>
      </c>
      <c r="BF17">
        <v>7.0218907629255978E-2</v>
      </c>
      <c r="BG17">
        <v>6.1230887452711213E-2</v>
      </c>
      <c r="BH17">
        <v>154552.01000000004</v>
      </c>
      <c r="BI17">
        <v>2.5272204483138064E-2</v>
      </c>
      <c r="BJ17">
        <v>2.2037362309296392E-2</v>
      </c>
      <c r="BK17">
        <v>1</v>
      </c>
      <c r="BL17" t="s">
        <v>70</v>
      </c>
      <c r="BM17">
        <v>2</v>
      </c>
      <c r="BN17" t="s">
        <v>462</v>
      </c>
    </row>
    <row r="18" spans="1:66">
      <c r="A18" s="140" t="str">
        <f t="shared" si="20"/>
        <v>성원운수</v>
      </c>
      <c r="B18" s="140" t="str">
        <f t="shared" si="21"/>
        <v>536</v>
      </c>
      <c r="C18" s="141" t="str">
        <f t="shared" si="22"/>
        <v>71바5551</v>
      </c>
      <c r="D18" s="115" t="str">
        <f t="shared" si="23"/>
        <v>중형</v>
      </c>
      <c r="E18" s="111" t="str">
        <f t="shared" si="16"/>
        <v>C</v>
      </c>
      <c r="F18" s="161">
        <f t="shared" si="17"/>
        <v>0.87250000000000005</v>
      </c>
      <c r="G18" s="162">
        <f t="shared" si="18"/>
        <v>2.4430000000000001</v>
      </c>
      <c r="H18" s="163">
        <f t="shared" si="19"/>
        <v>2.8</v>
      </c>
      <c r="I18" s="164">
        <f t="shared" si="24"/>
        <v>3198.1590000000001</v>
      </c>
      <c r="J18" s="165">
        <f t="shared" si="25"/>
        <v>8.6277976383930775E-3</v>
      </c>
      <c r="K18" s="165">
        <f t="shared" si="26"/>
        <v>0.37351173705779245</v>
      </c>
      <c r="L18" s="165">
        <f t="shared" si="27"/>
        <v>0.15258778566043776</v>
      </c>
      <c r="M18" s="166">
        <f t="shared" si="28"/>
        <v>4.1070000000000002</v>
      </c>
      <c r="N18" s="167">
        <f t="shared" si="29"/>
        <v>0</v>
      </c>
      <c r="O18" s="167">
        <f t="shared" si="30"/>
        <v>4.3780000000000001</v>
      </c>
      <c r="P18" s="168">
        <f t="shared" si="31"/>
        <v>0</v>
      </c>
      <c r="Q18" s="169">
        <f t="shared" si="32"/>
        <v>81</v>
      </c>
      <c r="R18" s="170">
        <f t="shared" si="33"/>
        <v>21.038740994338696</v>
      </c>
      <c r="S18" s="142">
        <f t="shared" si="34"/>
        <v>0</v>
      </c>
      <c r="T18" s="142">
        <f t="shared" si="35"/>
        <v>140</v>
      </c>
      <c r="U18" t="s">
        <v>117</v>
      </c>
      <c r="V18" s="5" t="s">
        <v>119</v>
      </c>
      <c r="W18" t="s">
        <v>117</v>
      </c>
      <c r="X18" s="5" t="s">
        <v>119</v>
      </c>
      <c r="Y18" t="s">
        <v>214</v>
      </c>
      <c r="Z18" t="s">
        <v>193</v>
      </c>
      <c r="AA18" t="s">
        <v>195</v>
      </c>
      <c r="AB18">
        <v>519</v>
      </c>
      <c r="AC18" s="1">
        <v>3198.1590000000001</v>
      </c>
      <c r="AD18" s="1">
        <v>1308.95</v>
      </c>
      <c r="AE18" s="28">
        <v>2.4430000000000001</v>
      </c>
      <c r="AF18">
        <v>2.8</v>
      </c>
      <c r="AG18">
        <v>4.1070000000000002</v>
      </c>
      <c r="AH18">
        <v>246.031037</v>
      </c>
      <c r="AI18">
        <v>2.122706</v>
      </c>
      <c r="AJ18">
        <v>91.895480000000006</v>
      </c>
      <c r="AK18">
        <v>488</v>
      </c>
      <c r="AL18">
        <v>0</v>
      </c>
      <c r="AM18">
        <v>140</v>
      </c>
      <c r="AN18">
        <v>81</v>
      </c>
      <c r="AO18">
        <v>12.999006</v>
      </c>
      <c r="AP18">
        <v>139.9</v>
      </c>
      <c r="AQ18">
        <v>0</v>
      </c>
      <c r="AR18">
        <v>36</v>
      </c>
      <c r="AS18">
        <v>2610</v>
      </c>
      <c r="AT18">
        <v>0</v>
      </c>
      <c r="AU18">
        <v>4.3780000000000001</v>
      </c>
      <c r="AV18">
        <v>20401</v>
      </c>
      <c r="AW18">
        <v>0</v>
      </c>
      <c r="AX18" s="29">
        <v>0.43</v>
      </c>
      <c r="AY18">
        <v>0.87250000000000005</v>
      </c>
      <c r="AZ18" t="s">
        <v>69</v>
      </c>
      <c r="BA18" t="s">
        <v>215</v>
      </c>
      <c r="BB18">
        <v>5</v>
      </c>
      <c r="BC18" t="s">
        <v>599</v>
      </c>
      <c r="BD18">
        <v>11</v>
      </c>
      <c r="BE18">
        <v>55567.659999999996</v>
      </c>
      <c r="BF18">
        <v>5.7554322064308633E-2</v>
      </c>
      <c r="BG18">
        <v>5.0216146001109283E-2</v>
      </c>
      <c r="BH18">
        <v>154552.01000000004</v>
      </c>
      <c r="BI18">
        <v>2.0693092247716476E-2</v>
      </c>
      <c r="BJ18">
        <v>1.8054722986132626E-2</v>
      </c>
      <c r="BK18">
        <v>1</v>
      </c>
      <c r="BL18" t="s">
        <v>70</v>
      </c>
      <c r="BM18">
        <v>2</v>
      </c>
      <c r="BN18" t="s">
        <v>462</v>
      </c>
    </row>
    <row r="19" spans="1:66">
      <c r="A19" s="143" t="str">
        <f t="shared" si="20"/>
        <v>성원운수</v>
      </c>
      <c r="B19" s="143" t="str">
        <f t="shared" si="21"/>
        <v>536</v>
      </c>
      <c r="C19" s="144" t="str">
        <f t="shared" si="22"/>
        <v>71바5552</v>
      </c>
      <c r="D19" s="132" t="str">
        <f t="shared" si="23"/>
        <v>중형</v>
      </c>
      <c r="E19" s="128" t="str">
        <f t="shared" si="16"/>
        <v>C</v>
      </c>
      <c r="F19" s="151">
        <f t="shared" si="17"/>
        <v>0.87724137931034485</v>
      </c>
      <c r="G19" s="152">
        <f t="shared" si="18"/>
        <v>2.544</v>
      </c>
      <c r="H19" s="153">
        <f t="shared" si="19"/>
        <v>2.9</v>
      </c>
      <c r="I19" s="154">
        <f t="shared" si="24"/>
        <v>3380.201</v>
      </c>
      <c r="J19" s="155">
        <f t="shared" si="25"/>
        <v>1.0176290400563835E-2</v>
      </c>
      <c r="K19" s="155">
        <f t="shared" si="26"/>
        <v>0.39414346356734392</v>
      </c>
      <c r="L19" s="155">
        <f t="shared" si="27"/>
        <v>0.21596348856177489</v>
      </c>
      <c r="M19" s="156">
        <f t="shared" si="28"/>
        <v>9.0510000000000002</v>
      </c>
      <c r="N19" s="157">
        <f t="shared" si="29"/>
        <v>0.03</v>
      </c>
      <c r="O19" s="157">
        <f t="shared" si="30"/>
        <v>4.1420000000000003</v>
      </c>
      <c r="P19" s="158">
        <f t="shared" si="31"/>
        <v>0</v>
      </c>
      <c r="Q19" s="159">
        <f t="shared" si="32"/>
        <v>75</v>
      </c>
      <c r="R19" s="160">
        <f t="shared" si="33"/>
        <v>20.939893942274828</v>
      </c>
      <c r="S19" s="145">
        <f t="shared" si="34"/>
        <v>1</v>
      </c>
      <c r="T19" s="145">
        <f t="shared" si="35"/>
        <v>140</v>
      </c>
      <c r="U19" t="s">
        <v>117</v>
      </c>
      <c r="V19" t="s">
        <v>119</v>
      </c>
      <c r="W19" s="4" t="s">
        <v>117</v>
      </c>
      <c r="X19" s="4" t="s">
        <v>119</v>
      </c>
      <c r="Y19" s="4" t="s">
        <v>404</v>
      </c>
      <c r="Z19" s="4" t="s">
        <v>193</v>
      </c>
      <c r="AA19" s="4" t="s">
        <v>48</v>
      </c>
      <c r="AB19" s="4">
        <v>519</v>
      </c>
      <c r="AC19" s="4">
        <v>3380.201</v>
      </c>
      <c r="AD19" s="4">
        <v>1328.7090000000001</v>
      </c>
      <c r="AE19" s="4">
        <v>2.544</v>
      </c>
      <c r="AF19" s="4">
        <v>2.9</v>
      </c>
      <c r="AG19" s="4">
        <v>9.0510000000000002</v>
      </c>
      <c r="AH19" s="4">
        <v>270.99098900000001</v>
      </c>
      <c r="AI19" s="4">
        <v>2.7576830000000001</v>
      </c>
      <c r="AJ19" s="4">
        <v>106.809327</v>
      </c>
      <c r="AK19" s="4">
        <v>730</v>
      </c>
      <c r="AL19" s="4">
        <v>1</v>
      </c>
      <c r="AM19" s="4">
        <v>140</v>
      </c>
      <c r="AN19" s="4">
        <v>75</v>
      </c>
      <c r="AO19" s="4">
        <v>12.473481</v>
      </c>
      <c r="AP19" s="4">
        <v>22.7</v>
      </c>
      <c r="AQ19" s="4">
        <v>0</v>
      </c>
      <c r="AR19" s="4">
        <v>32</v>
      </c>
      <c r="AS19" s="4">
        <v>4208</v>
      </c>
      <c r="AT19" s="4">
        <v>0.03</v>
      </c>
      <c r="AU19" s="4">
        <v>4.1420000000000003</v>
      </c>
      <c r="AV19" s="4">
        <v>24991</v>
      </c>
      <c r="AW19" s="4">
        <v>0</v>
      </c>
      <c r="AX19" s="30">
        <v>0.65</v>
      </c>
      <c r="AY19">
        <v>0.87724137931034485</v>
      </c>
      <c r="AZ19" t="s">
        <v>69</v>
      </c>
      <c r="BA19" t="s">
        <v>215</v>
      </c>
      <c r="BB19">
        <v>4</v>
      </c>
      <c r="BC19" t="s">
        <v>600</v>
      </c>
      <c r="BD19">
        <v>11</v>
      </c>
      <c r="BE19">
        <v>55567.659999999996</v>
      </c>
      <c r="BF19">
        <v>6.0830364280230628E-2</v>
      </c>
      <c r="BG19">
        <v>5.3362912665140247E-2</v>
      </c>
      <c r="BH19">
        <v>154552.01000000004</v>
      </c>
      <c r="BI19">
        <v>2.1870961108820256E-2</v>
      </c>
      <c r="BJ19">
        <v>1.918611208994439E-2</v>
      </c>
      <c r="BK19">
        <v>1</v>
      </c>
      <c r="BL19" t="s">
        <v>67</v>
      </c>
      <c r="BM19">
        <v>1</v>
      </c>
      <c r="BN19" t="s">
        <v>462</v>
      </c>
    </row>
    <row r="20" spans="1:66">
      <c r="A20" s="140" t="str">
        <f t="shared" si="20"/>
        <v>성원운수</v>
      </c>
      <c r="B20" s="140" t="str">
        <f t="shared" si="21"/>
        <v>536</v>
      </c>
      <c r="C20" s="141" t="str">
        <f t="shared" si="22"/>
        <v>71바5553</v>
      </c>
      <c r="D20" s="115" t="str">
        <f t="shared" si="23"/>
        <v>중형</v>
      </c>
      <c r="E20" s="111" t="str">
        <f t="shared" si="16"/>
        <v>B</v>
      </c>
      <c r="F20" s="161">
        <f t="shared" si="17"/>
        <v>0.90285714285714291</v>
      </c>
      <c r="G20" s="162">
        <f t="shared" si="18"/>
        <v>2.528</v>
      </c>
      <c r="H20" s="163">
        <f t="shared" si="19"/>
        <v>2.8</v>
      </c>
      <c r="I20" s="164">
        <f t="shared" si="24"/>
        <v>2198.38</v>
      </c>
      <c r="J20" s="165">
        <f t="shared" si="25"/>
        <v>1.027520589380892E-2</v>
      </c>
      <c r="K20" s="165">
        <f t="shared" si="26"/>
        <v>0.36561613463141485</v>
      </c>
      <c r="L20" s="165">
        <f t="shared" si="27"/>
        <v>0.11235546174910616</v>
      </c>
      <c r="M20" s="166">
        <f t="shared" si="28"/>
        <v>3.5459999999999998</v>
      </c>
      <c r="N20" s="167">
        <f t="shared" si="29"/>
        <v>0.182</v>
      </c>
      <c r="O20" s="167">
        <f t="shared" si="30"/>
        <v>8.8699999999999992</v>
      </c>
      <c r="P20" s="168">
        <f t="shared" si="31"/>
        <v>0</v>
      </c>
      <c r="Q20" s="169">
        <f t="shared" si="32"/>
        <v>77</v>
      </c>
      <c r="R20" s="170">
        <f t="shared" si="33"/>
        <v>20.666365686789945</v>
      </c>
      <c r="S20" s="142">
        <f t="shared" si="34"/>
        <v>4</v>
      </c>
      <c r="T20" s="142">
        <f t="shared" si="35"/>
        <v>195</v>
      </c>
      <c r="U20" t="s">
        <v>117</v>
      </c>
      <c r="V20" s="5" t="s">
        <v>119</v>
      </c>
      <c r="W20" t="s">
        <v>117</v>
      </c>
      <c r="X20" s="5" t="s">
        <v>119</v>
      </c>
      <c r="Y20" t="s">
        <v>405</v>
      </c>
      <c r="Z20" t="s">
        <v>193</v>
      </c>
      <c r="AA20" t="s">
        <v>195</v>
      </c>
      <c r="AB20">
        <v>519</v>
      </c>
      <c r="AC20" s="1">
        <v>2198.38</v>
      </c>
      <c r="AD20" s="1">
        <v>869.54600000000005</v>
      </c>
      <c r="AE20" s="28">
        <v>2.528</v>
      </c>
      <c r="AF20">
        <v>2.8</v>
      </c>
      <c r="AG20">
        <v>3.5459999999999998</v>
      </c>
      <c r="AH20">
        <v>170.44271599999999</v>
      </c>
      <c r="AI20">
        <v>1.7513339999999999</v>
      </c>
      <c r="AJ20">
        <v>62.316606999999998</v>
      </c>
      <c r="AK20">
        <v>247</v>
      </c>
      <c r="AL20">
        <v>4</v>
      </c>
      <c r="AM20">
        <v>195</v>
      </c>
      <c r="AN20">
        <v>77</v>
      </c>
      <c r="AO20">
        <v>12.898057</v>
      </c>
      <c r="AP20">
        <v>88.8</v>
      </c>
      <c r="AQ20">
        <v>0</v>
      </c>
      <c r="AR20">
        <v>21</v>
      </c>
      <c r="AS20">
        <v>2840</v>
      </c>
      <c r="AT20">
        <v>0.182</v>
      </c>
      <c r="AU20">
        <v>8.8699999999999992</v>
      </c>
      <c r="AV20">
        <v>15092</v>
      </c>
      <c r="AW20">
        <v>0</v>
      </c>
      <c r="AX20" s="29">
        <v>0.43</v>
      </c>
      <c r="AY20">
        <v>0.90285714285714291</v>
      </c>
      <c r="AZ20" t="s">
        <v>68</v>
      </c>
      <c r="BA20" t="s">
        <v>215</v>
      </c>
      <c r="BB20">
        <v>4</v>
      </c>
      <c r="BC20" t="s">
        <v>601</v>
      </c>
      <c r="BD20">
        <v>6</v>
      </c>
      <c r="BE20">
        <v>55567.659999999996</v>
      </c>
      <c r="BF20">
        <v>3.9562220183466432E-2</v>
      </c>
      <c r="BG20">
        <v>3.5719033079929692E-2</v>
      </c>
      <c r="BH20">
        <v>154552.01000000004</v>
      </c>
      <c r="BI20">
        <v>1.4224208407253969E-2</v>
      </c>
      <c r="BJ20">
        <v>1.284242816197787E-2</v>
      </c>
      <c r="BK20">
        <v>1</v>
      </c>
      <c r="BL20" t="s">
        <v>70</v>
      </c>
      <c r="BM20">
        <v>3</v>
      </c>
      <c r="BN20" t="s">
        <v>462</v>
      </c>
    </row>
    <row r="21" spans="1:66">
      <c r="A21" s="143" t="str">
        <f t="shared" si="20"/>
        <v>성원운수</v>
      </c>
      <c r="B21" s="143" t="str">
        <f t="shared" si="21"/>
        <v>536</v>
      </c>
      <c r="C21" s="144" t="str">
        <f t="shared" si="22"/>
        <v>71바5555</v>
      </c>
      <c r="D21" s="132" t="str">
        <f t="shared" si="23"/>
        <v>중형</v>
      </c>
      <c r="E21" s="128" t="str">
        <f t="shared" si="16"/>
        <v>C</v>
      </c>
      <c r="F21" s="151">
        <f t="shared" si="17"/>
        <v>0.88214285714285723</v>
      </c>
      <c r="G21" s="152">
        <f t="shared" si="18"/>
        <v>2.4700000000000002</v>
      </c>
      <c r="H21" s="153">
        <f t="shared" si="19"/>
        <v>2.8</v>
      </c>
      <c r="I21" s="154">
        <f t="shared" si="24"/>
        <v>5067.4089999999997</v>
      </c>
      <c r="J21" s="155">
        <f t="shared" si="25"/>
        <v>1.6069704940021075E-2</v>
      </c>
      <c r="K21" s="155">
        <f t="shared" si="26"/>
        <v>0.37249184944533803</v>
      </c>
      <c r="L21" s="155">
        <f t="shared" si="27"/>
        <v>0.1606343596895376</v>
      </c>
      <c r="M21" s="156">
        <f t="shared" si="28"/>
        <v>4.1150000000000002</v>
      </c>
      <c r="N21" s="157">
        <f t="shared" si="29"/>
        <v>5.8999999999999997E-2</v>
      </c>
      <c r="O21" s="157">
        <f t="shared" si="30"/>
        <v>4.1050000000000004</v>
      </c>
      <c r="P21" s="158">
        <f t="shared" si="31"/>
        <v>0</v>
      </c>
      <c r="Q21" s="159">
        <f t="shared" si="32"/>
        <v>74</v>
      </c>
      <c r="R21" s="160">
        <f t="shared" si="33"/>
        <v>21.283894002330371</v>
      </c>
      <c r="S21" s="145">
        <f t="shared" si="34"/>
        <v>3</v>
      </c>
      <c r="T21" s="145">
        <f t="shared" si="35"/>
        <v>208</v>
      </c>
      <c r="U21" t="s">
        <v>117</v>
      </c>
      <c r="V21" s="5" t="s">
        <v>119</v>
      </c>
      <c r="W21" t="s">
        <v>117</v>
      </c>
      <c r="X21" s="5" t="s">
        <v>119</v>
      </c>
      <c r="Y21" t="s">
        <v>216</v>
      </c>
      <c r="Z21" t="s">
        <v>193</v>
      </c>
      <c r="AA21" t="s">
        <v>195</v>
      </c>
      <c r="AB21">
        <v>519</v>
      </c>
      <c r="AC21" s="1">
        <v>5067.4089999999997</v>
      </c>
      <c r="AD21" s="1">
        <v>2051.4580000000001</v>
      </c>
      <c r="AE21" s="28">
        <v>2.4700000000000002</v>
      </c>
      <c r="AF21">
        <v>2.8</v>
      </c>
      <c r="AG21">
        <v>4.1150000000000002</v>
      </c>
      <c r="AH21">
        <v>389.38761</v>
      </c>
      <c r="AI21">
        <v>6.2573439999999998</v>
      </c>
      <c r="AJ21">
        <v>145.043711</v>
      </c>
      <c r="AK21">
        <v>814</v>
      </c>
      <c r="AL21">
        <v>3</v>
      </c>
      <c r="AM21">
        <v>208</v>
      </c>
      <c r="AN21">
        <v>74</v>
      </c>
      <c r="AO21">
        <v>13.013790999999999</v>
      </c>
      <c r="AP21">
        <v>31.4</v>
      </c>
      <c r="AQ21">
        <v>0</v>
      </c>
      <c r="AR21">
        <v>43</v>
      </c>
      <c r="AS21">
        <v>5820</v>
      </c>
      <c r="AT21">
        <v>5.8999999999999997E-2</v>
      </c>
      <c r="AU21">
        <v>4.1050000000000004</v>
      </c>
      <c r="AV21">
        <v>36203</v>
      </c>
      <c r="AW21">
        <v>0</v>
      </c>
      <c r="AX21" s="29">
        <v>0.43</v>
      </c>
      <c r="AY21">
        <v>0.88214285714285723</v>
      </c>
      <c r="AZ21" t="s">
        <v>69</v>
      </c>
      <c r="BA21" t="s">
        <v>215</v>
      </c>
      <c r="BB21">
        <v>2</v>
      </c>
      <c r="BC21" t="s">
        <v>463</v>
      </c>
      <c r="BD21">
        <v>12</v>
      </c>
      <c r="BE21">
        <v>55567.659999999996</v>
      </c>
      <c r="BF21">
        <v>9.1193492761797057E-2</v>
      </c>
      <c r="BG21">
        <v>8.0445688257728132E-2</v>
      </c>
      <c r="BH21">
        <v>154552.01000000004</v>
      </c>
      <c r="BI21">
        <v>3.2787726280622286E-2</v>
      </c>
      <c r="BJ21">
        <v>2.8923458540406091E-2</v>
      </c>
      <c r="BK21">
        <v>1</v>
      </c>
      <c r="BL21" t="s">
        <v>70</v>
      </c>
      <c r="BM21">
        <v>2</v>
      </c>
      <c r="BN21" t="s">
        <v>462</v>
      </c>
    </row>
    <row r="22" spans="1:66">
      <c r="A22" s="140" t="str">
        <f t="shared" si="20"/>
        <v>성원운수</v>
      </c>
      <c r="B22" s="140" t="str">
        <f t="shared" si="21"/>
        <v>536</v>
      </c>
      <c r="C22" s="141" t="str">
        <f t="shared" si="22"/>
        <v>71바5556</v>
      </c>
      <c r="D22" s="115" t="str">
        <f t="shared" si="23"/>
        <v>중형</v>
      </c>
      <c r="E22" s="111" t="str">
        <f t="shared" si="16"/>
        <v>A</v>
      </c>
      <c r="F22" s="161">
        <f t="shared" si="17"/>
        <v>0.9855172413793104</v>
      </c>
      <c r="G22" s="162">
        <f t="shared" si="18"/>
        <v>2.8580000000000001</v>
      </c>
      <c r="H22" s="163">
        <f t="shared" si="19"/>
        <v>2.9</v>
      </c>
      <c r="I22" s="164">
        <f t="shared" si="24"/>
        <v>3839.8690000000001</v>
      </c>
      <c r="J22" s="165">
        <f t="shared" si="25"/>
        <v>6.4906097737444041E-3</v>
      </c>
      <c r="K22" s="165">
        <f t="shared" si="26"/>
        <v>0.37094723993875411</v>
      </c>
      <c r="L22" s="165">
        <f t="shared" si="27"/>
        <v>0.14766128740329423</v>
      </c>
      <c r="M22" s="166">
        <f t="shared" si="28"/>
        <v>7.3760000000000003</v>
      </c>
      <c r="N22" s="167">
        <f t="shared" si="29"/>
        <v>0</v>
      </c>
      <c r="O22" s="167">
        <f t="shared" si="30"/>
        <v>1.667</v>
      </c>
      <c r="P22" s="168">
        <f t="shared" si="31"/>
        <v>0</v>
      </c>
      <c r="Q22" s="169">
        <f t="shared" si="32"/>
        <v>64</v>
      </c>
      <c r="R22" s="170">
        <f t="shared" si="33"/>
        <v>20.137930123036728</v>
      </c>
      <c r="S22" s="142">
        <f t="shared" si="34"/>
        <v>0</v>
      </c>
      <c r="T22" s="142">
        <f t="shared" si="35"/>
        <v>64</v>
      </c>
      <c r="U22" t="s">
        <v>117</v>
      </c>
      <c r="V22" t="s">
        <v>119</v>
      </c>
      <c r="W22" s="4" t="s">
        <v>117</v>
      </c>
      <c r="X22" s="4" t="s">
        <v>119</v>
      </c>
      <c r="Y22" s="4" t="s">
        <v>217</v>
      </c>
      <c r="Z22" s="4" t="s">
        <v>193</v>
      </c>
      <c r="AA22" s="4" t="s">
        <v>48</v>
      </c>
      <c r="AB22" s="4">
        <v>519</v>
      </c>
      <c r="AC22" s="4">
        <v>3839.8690000000001</v>
      </c>
      <c r="AD22" s="4">
        <v>1343.761</v>
      </c>
      <c r="AE22" s="4">
        <v>2.8580000000000001</v>
      </c>
      <c r="AF22" s="4">
        <v>2.9</v>
      </c>
      <c r="AG22" s="4">
        <v>7.3760000000000003</v>
      </c>
      <c r="AH22" s="4">
        <v>306.28016000000002</v>
      </c>
      <c r="AI22" s="4">
        <v>1.9879450000000001</v>
      </c>
      <c r="AJ22" s="4">
        <v>113.61378000000001</v>
      </c>
      <c r="AK22" s="4">
        <v>567</v>
      </c>
      <c r="AL22" s="4">
        <v>0</v>
      </c>
      <c r="AM22" s="4">
        <v>64</v>
      </c>
      <c r="AN22" s="4">
        <v>64</v>
      </c>
      <c r="AO22" s="4">
        <v>12.537113</v>
      </c>
      <c r="AP22" s="4">
        <v>6.6</v>
      </c>
      <c r="AQ22" s="4">
        <v>0</v>
      </c>
      <c r="AR22" s="4">
        <v>9</v>
      </c>
      <c r="AS22" s="4">
        <v>896</v>
      </c>
      <c r="AT22" s="4">
        <v>0</v>
      </c>
      <c r="AU22" s="4">
        <v>1.667</v>
      </c>
      <c r="AV22" s="4">
        <v>25536</v>
      </c>
      <c r="AW22" s="4">
        <v>0</v>
      </c>
      <c r="AX22" s="30">
        <v>0.68</v>
      </c>
      <c r="AY22">
        <v>0.9855172413793104</v>
      </c>
      <c r="AZ22" t="s">
        <v>66</v>
      </c>
      <c r="BA22" t="s">
        <v>215</v>
      </c>
      <c r="BB22">
        <v>1</v>
      </c>
      <c r="BC22" t="s">
        <v>602</v>
      </c>
      <c r="BD22">
        <v>10</v>
      </c>
      <c r="BE22">
        <v>55567.659999999996</v>
      </c>
      <c r="BF22">
        <v>6.9102585928577889E-2</v>
      </c>
      <c r="BG22">
        <v>6.8101789856508832E-2</v>
      </c>
      <c r="BH22">
        <v>154552.01000000004</v>
      </c>
      <c r="BI22">
        <v>2.4845157303356968E-2</v>
      </c>
      <c r="BJ22">
        <v>2.4485330887239386E-2</v>
      </c>
      <c r="BK22">
        <v>1</v>
      </c>
      <c r="BL22" t="s">
        <v>69</v>
      </c>
      <c r="BM22">
        <v>2</v>
      </c>
      <c r="BN22" t="s">
        <v>462</v>
      </c>
    </row>
    <row r="23" spans="1:66">
      <c r="A23" s="143" t="str">
        <f t="shared" si="20"/>
        <v>성원운수</v>
      </c>
      <c r="B23" s="143" t="str">
        <f t="shared" si="21"/>
        <v>536</v>
      </c>
      <c r="C23" s="144" t="str">
        <f t="shared" si="22"/>
        <v>71바5557</v>
      </c>
      <c r="D23" s="132" t="str">
        <f t="shared" si="23"/>
        <v>중형</v>
      </c>
      <c r="E23" s="128" t="str">
        <f t="shared" si="16"/>
        <v>C</v>
      </c>
      <c r="F23" s="151">
        <f t="shared" si="17"/>
        <v>0.89142857142857146</v>
      </c>
      <c r="G23" s="152">
        <f t="shared" si="18"/>
        <v>2.496</v>
      </c>
      <c r="H23" s="153">
        <f t="shared" si="19"/>
        <v>2.8</v>
      </c>
      <c r="I23" s="154">
        <f t="shared" si="24"/>
        <v>4450.4080000000004</v>
      </c>
      <c r="J23" s="155">
        <f t="shared" si="25"/>
        <v>6.8822994717868445E-3</v>
      </c>
      <c r="K23" s="155">
        <f t="shared" si="26"/>
        <v>0.3753290726049916</v>
      </c>
      <c r="L23" s="155">
        <f t="shared" si="27"/>
        <v>0.11774201376592887</v>
      </c>
      <c r="M23" s="156">
        <f t="shared" si="28"/>
        <v>5.9720000000000004</v>
      </c>
      <c r="N23" s="157">
        <f t="shared" si="29"/>
        <v>1.236</v>
      </c>
      <c r="O23" s="157">
        <f t="shared" si="30"/>
        <v>3.6179999999999999</v>
      </c>
      <c r="P23" s="158">
        <f t="shared" si="31"/>
        <v>0</v>
      </c>
      <c r="Q23" s="159">
        <f t="shared" si="32"/>
        <v>68</v>
      </c>
      <c r="R23" s="160">
        <f t="shared" si="33"/>
        <v>21.16100110774104</v>
      </c>
      <c r="S23" s="145">
        <f t="shared" si="34"/>
        <v>55</v>
      </c>
      <c r="T23" s="145">
        <f t="shared" si="35"/>
        <v>161</v>
      </c>
      <c r="U23" t="s">
        <v>117</v>
      </c>
      <c r="V23" s="5" t="s">
        <v>119</v>
      </c>
      <c r="W23" t="s">
        <v>117</v>
      </c>
      <c r="X23" s="5" t="s">
        <v>119</v>
      </c>
      <c r="Y23" t="s">
        <v>218</v>
      </c>
      <c r="Z23" t="s">
        <v>193</v>
      </c>
      <c r="AA23" t="s">
        <v>195</v>
      </c>
      <c r="AB23">
        <v>519</v>
      </c>
      <c r="AC23" s="1">
        <v>4450.4080000000004</v>
      </c>
      <c r="AD23" s="1">
        <v>1783.126</v>
      </c>
      <c r="AE23" s="28">
        <v>2.496</v>
      </c>
      <c r="AF23">
        <v>2.8</v>
      </c>
      <c r="AG23">
        <v>5.9720000000000004</v>
      </c>
      <c r="AH23">
        <v>340.42677300000003</v>
      </c>
      <c r="AI23">
        <v>2.3429190000000002</v>
      </c>
      <c r="AJ23">
        <v>127.772065</v>
      </c>
      <c r="AK23">
        <v>524</v>
      </c>
      <c r="AL23">
        <v>55</v>
      </c>
      <c r="AM23">
        <v>161</v>
      </c>
      <c r="AN23">
        <v>68</v>
      </c>
      <c r="AO23">
        <v>13.073024999999999</v>
      </c>
      <c r="AP23">
        <v>18.3</v>
      </c>
      <c r="AQ23">
        <v>0</v>
      </c>
      <c r="AR23">
        <v>33</v>
      </c>
      <c r="AS23">
        <v>2762</v>
      </c>
      <c r="AT23">
        <v>1.236</v>
      </c>
      <c r="AU23">
        <v>3.6179999999999999</v>
      </c>
      <c r="AV23">
        <v>32114</v>
      </c>
      <c r="AW23">
        <v>0</v>
      </c>
      <c r="AX23" s="29">
        <v>0.51</v>
      </c>
      <c r="AY23">
        <v>0.89142857142857146</v>
      </c>
      <c r="AZ23" t="s">
        <v>69</v>
      </c>
      <c r="BA23" t="s">
        <v>215</v>
      </c>
      <c r="BB23">
        <v>1</v>
      </c>
      <c r="BC23" t="s">
        <v>219</v>
      </c>
      <c r="BD23">
        <v>12</v>
      </c>
      <c r="BE23">
        <v>55567.659999999996</v>
      </c>
      <c r="BF23">
        <v>8.0089894013892271E-2</v>
      </c>
      <c r="BG23">
        <v>7.139441980666969E-2</v>
      </c>
      <c r="BH23">
        <v>154552.01000000004</v>
      </c>
      <c r="BI23">
        <v>2.879553620816707E-2</v>
      </c>
      <c r="BJ23">
        <v>2.5669163705566076E-2</v>
      </c>
      <c r="BK23">
        <v>1</v>
      </c>
      <c r="BL23" t="s">
        <v>70</v>
      </c>
      <c r="BM23">
        <v>2</v>
      </c>
      <c r="BN23" t="s">
        <v>462</v>
      </c>
    </row>
    <row r="24" spans="1:66">
      <c r="A24" s="140" t="str">
        <f t="shared" si="20"/>
        <v>성원운수</v>
      </c>
      <c r="B24" s="140" t="str">
        <f t="shared" si="21"/>
        <v>536</v>
      </c>
      <c r="C24" s="141" t="str">
        <f t="shared" si="22"/>
        <v>71바5558</v>
      </c>
      <c r="D24" s="115" t="str">
        <f t="shared" si="23"/>
        <v>중형</v>
      </c>
      <c r="E24" s="111" t="str">
        <f t="shared" si="16"/>
        <v>C</v>
      </c>
      <c r="F24" s="161">
        <f t="shared" si="17"/>
        <v>0.86928571428571444</v>
      </c>
      <c r="G24" s="162">
        <f t="shared" si="18"/>
        <v>2.4340000000000002</v>
      </c>
      <c r="H24" s="163">
        <f t="shared" si="19"/>
        <v>2.8</v>
      </c>
      <c r="I24" s="164">
        <f t="shared" si="24"/>
        <v>2723.9580000000001</v>
      </c>
      <c r="J24" s="165">
        <f t="shared" si="25"/>
        <v>1.1120072851113091E-2</v>
      </c>
      <c r="K24" s="165">
        <f t="shared" si="26"/>
        <v>0.38473756397670372</v>
      </c>
      <c r="L24" s="165">
        <f t="shared" si="27"/>
        <v>0.10609561527747491</v>
      </c>
      <c r="M24" s="166">
        <f t="shared" si="28"/>
        <v>4.6989999999999998</v>
      </c>
      <c r="N24" s="167">
        <f t="shared" si="29"/>
        <v>0.184</v>
      </c>
      <c r="O24" s="167">
        <f t="shared" si="30"/>
        <v>3.7450000000000001</v>
      </c>
      <c r="P24" s="168">
        <f t="shared" si="31"/>
        <v>0</v>
      </c>
      <c r="Q24" s="169">
        <f t="shared" si="32"/>
        <v>71</v>
      </c>
      <c r="R24" s="170">
        <f t="shared" si="33"/>
        <v>21.57043998341933</v>
      </c>
      <c r="S24" s="142">
        <f t="shared" si="34"/>
        <v>5</v>
      </c>
      <c r="T24" s="142">
        <f t="shared" si="35"/>
        <v>102</v>
      </c>
      <c r="U24" t="s">
        <v>117</v>
      </c>
      <c r="V24" s="5" t="s">
        <v>119</v>
      </c>
      <c r="W24" t="s">
        <v>117</v>
      </c>
      <c r="X24" s="5" t="s">
        <v>119</v>
      </c>
      <c r="Y24" t="s">
        <v>220</v>
      </c>
      <c r="Z24" t="s">
        <v>193</v>
      </c>
      <c r="AA24" t="s">
        <v>195</v>
      </c>
      <c r="AB24">
        <v>519</v>
      </c>
      <c r="AC24" s="1">
        <v>2723.9580000000001</v>
      </c>
      <c r="AD24" s="1">
        <v>1119.1010000000001</v>
      </c>
      <c r="AE24" s="28">
        <v>2.4340000000000002</v>
      </c>
      <c r="AF24">
        <v>2.8</v>
      </c>
      <c r="AG24">
        <v>4.6989999999999998</v>
      </c>
      <c r="AH24">
        <v>209.02686800000001</v>
      </c>
      <c r="AI24">
        <v>2.3243939999999998</v>
      </c>
      <c r="AJ24">
        <v>80.420488000000006</v>
      </c>
      <c r="AK24">
        <v>289</v>
      </c>
      <c r="AL24">
        <v>5</v>
      </c>
      <c r="AM24">
        <v>102</v>
      </c>
      <c r="AN24">
        <v>71</v>
      </c>
      <c r="AO24">
        <v>13.031616</v>
      </c>
      <c r="AP24">
        <v>52.8</v>
      </c>
      <c r="AQ24">
        <v>0</v>
      </c>
      <c r="AR24">
        <v>28</v>
      </c>
      <c r="AS24">
        <v>2658</v>
      </c>
      <c r="AT24">
        <v>0.184</v>
      </c>
      <c r="AU24">
        <v>3.7450000000000001</v>
      </c>
      <c r="AV24">
        <v>18386</v>
      </c>
      <c r="AW24">
        <v>0</v>
      </c>
      <c r="AX24" s="29">
        <v>0.44</v>
      </c>
      <c r="AY24">
        <v>0.86928571428571444</v>
      </c>
      <c r="AZ24" t="s">
        <v>69</v>
      </c>
      <c r="BA24" t="s">
        <v>215</v>
      </c>
      <c r="BB24">
        <v>6</v>
      </c>
      <c r="BC24" t="s">
        <v>603</v>
      </c>
      <c r="BD24">
        <v>10</v>
      </c>
      <c r="BE24">
        <v>55567.659999999996</v>
      </c>
      <c r="BF24">
        <v>4.9020563399646493E-2</v>
      </c>
      <c r="BG24">
        <v>4.2612875469549852E-2</v>
      </c>
      <c r="BH24">
        <v>154552.01000000004</v>
      </c>
      <c r="BI24">
        <v>1.7624862983017818E-2</v>
      </c>
      <c r="BJ24">
        <v>1.5321041607380492E-2</v>
      </c>
      <c r="BK24">
        <v>1</v>
      </c>
      <c r="BL24" t="s">
        <v>70</v>
      </c>
      <c r="BM24">
        <v>2</v>
      </c>
      <c r="BN24" t="s">
        <v>462</v>
      </c>
    </row>
    <row r="25" spans="1:66">
      <c r="A25" s="143" t="str">
        <f t="shared" si="20"/>
        <v>성원운수</v>
      </c>
      <c r="B25" s="143" t="str">
        <f t="shared" si="21"/>
        <v>536</v>
      </c>
      <c r="C25" s="144" t="str">
        <f t="shared" si="22"/>
        <v>71바5559</v>
      </c>
      <c r="D25" s="132" t="str">
        <f t="shared" si="23"/>
        <v>중형</v>
      </c>
      <c r="E25" s="128" t="str">
        <f t="shared" si="16"/>
        <v>F</v>
      </c>
      <c r="F25" s="151">
        <f t="shared" si="17"/>
        <v>0.78285714285714292</v>
      </c>
      <c r="G25" s="152">
        <f t="shared" si="18"/>
        <v>2.1920000000000002</v>
      </c>
      <c r="H25" s="153">
        <f t="shared" si="19"/>
        <v>2.8</v>
      </c>
      <c r="I25" s="154">
        <f t="shared" si="24"/>
        <v>4617.6750000000002</v>
      </c>
      <c r="J25" s="155">
        <f t="shared" si="25"/>
        <v>1.0006542707111384E-2</v>
      </c>
      <c r="K25" s="155">
        <f t="shared" si="26"/>
        <v>0.39789624907877102</v>
      </c>
      <c r="L25" s="155">
        <f t="shared" si="27"/>
        <v>0.1414131570541452</v>
      </c>
      <c r="M25" s="156">
        <f t="shared" si="28"/>
        <v>5.4050000000000002</v>
      </c>
      <c r="N25" s="157">
        <f t="shared" si="29"/>
        <v>0</v>
      </c>
      <c r="O25" s="157">
        <f t="shared" si="30"/>
        <v>9.5500000000000007</v>
      </c>
      <c r="P25" s="158">
        <f t="shared" si="31"/>
        <v>0</v>
      </c>
      <c r="Q25" s="159">
        <f t="shared" si="32"/>
        <v>71</v>
      </c>
      <c r="R25" s="160">
        <f t="shared" si="33"/>
        <v>21.578303021043737</v>
      </c>
      <c r="S25" s="145">
        <f t="shared" si="34"/>
        <v>0</v>
      </c>
      <c r="T25" s="145">
        <f t="shared" si="35"/>
        <v>441</v>
      </c>
      <c r="U25" t="s">
        <v>117</v>
      </c>
      <c r="V25" t="s">
        <v>119</v>
      </c>
      <c r="W25" s="4" t="s">
        <v>117</v>
      </c>
      <c r="X25" s="4" t="s">
        <v>119</v>
      </c>
      <c r="Y25" s="4" t="s">
        <v>221</v>
      </c>
      <c r="Z25" s="4" t="s">
        <v>193</v>
      </c>
      <c r="AA25" s="4" t="s">
        <v>195</v>
      </c>
      <c r="AB25" s="4">
        <v>519</v>
      </c>
      <c r="AC25" s="4">
        <v>4617.6750000000002</v>
      </c>
      <c r="AD25" s="4">
        <v>2106.8270000000002</v>
      </c>
      <c r="AE25" s="4">
        <v>2.1920000000000002</v>
      </c>
      <c r="AF25" s="4">
        <v>2.8</v>
      </c>
      <c r="AG25" s="4">
        <v>5.4050000000000002</v>
      </c>
      <c r="AH25" s="4">
        <v>361.42073299999998</v>
      </c>
      <c r="AI25" s="4">
        <v>3.6165720000000001</v>
      </c>
      <c r="AJ25" s="4">
        <v>143.807954</v>
      </c>
      <c r="AK25" s="4">
        <v>653</v>
      </c>
      <c r="AL25" s="4">
        <v>0</v>
      </c>
      <c r="AM25" s="4">
        <v>441</v>
      </c>
      <c r="AN25" s="4">
        <v>71</v>
      </c>
      <c r="AO25" s="4">
        <v>12.776452000000001</v>
      </c>
      <c r="AP25" s="4">
        <v>114.8</v>
      </c>
      <c r="AQ25" s="4">
        <v>0</v>
      </c>
      <c r="AR25" s="4">
        <v>90</v>
      </c>
      <c r="AS25" s="4">
        <v>10593</v>
      </c>
      <c r="AT25" s="4">
        <v>0</v>
      </c>
      <c r="AU25" s="4">
        <v>9.5500000000000007</v>
      </c>
      <c r="AV25" s="4">
        <v>32538</v>
      </c>
      <c r="AW25" s="4">
        <v>0</v>
      </c>
      <c r="AX25" s="30">
        <v>0.42</v>
      </c>
      <c r="AY25">
        <v>0.78285714285714292</v>
      </c>
      <c r="AZ25" t="s">
        <v>70</v>
      </c>
      <c r="BA25" t="s">
        <v>215</v>
      </c>
      <c r="BB25">
        <v>1</v>
      </c>
      <c r="BC25" t="s">
        <v>222</v>
      </c>
      <c r="BD25">
        <v>10</v>
      </c>
      <c r="BE25">
        <v>55567.659999999996</v>
      </c>
      <c r="BF25">
        <v>8.3100044162377915E-2</v>
      </c>
      <c r="BG25">
        <v>6.5055463144261569E-2</v>
      </c>
      <c r="BH25">
        <v>154552.01000000004</v>
      </c>
      <c r="BI25">
        <v>2.9877806183174187E-2</v>
      </c>
      <c r="BJ25">
        <v>2.3390053983399224E-2</v>
      </c>
      <c r="BK25">
        <v>1</v>
      </c>
      <c r="BL25" t="s">
        <v>70</v>
      </c>
      <c r="BM25">
        <v>0</v>
      </c>
      <c r="BN25" t="s">
        <v>402</v>
      </c>
    </row>
    <row r="26" spans="1:66">
      <c r="A26" s="140" t="str">
        <f t="shared" si="20"/>
        <v>성원운수</v>
      </c>
      <c r="B26" s="140" t="str">
        <f t="shared" si="21"/>
        <v>536</v>
      </c>
      <c r="C26" s="141" t="str">
        <f t="shared" si="22"/>
        <v>71바5560</v>
      </c>
      <c r="D26" s="115" t="str">
        <f t="shared" si="23"/>
        <v>중형</v>
      </c>
      <c r="E26" s="111" t="str">
        <f t="shared" si="16"/>
        <v>C</v>
      </c>
      <c r="F26" s="161">
        <f t="shared" si="17"/>
        <v>0.88068965517241371</v>
      </c>
      <c r="G26" s="162">
        <f t="shared" si="18"/>
        <v>2.5539999999999998</v>
      </c>
      <c r="H26" s="163">
        <f t="shared" si="19"/>
        <v>2.9</v>
      </c>
      <c r="I26" s="164">
        <f t="shared" si="24"/>
        <v>4208.7870000000003</v>
      </c>
      <c r="J26" s="165">
        <f t="shared" si="25"/>
        <v>1.2237768746577124E-2</v>
      </c>
      <c r="K26" s="165">
        <f t="shared" si="26"/>
        <v>0.38178271586419221</v>
      </c>
      <c r="L26" s="165">
        <f t="shared" si="27"/>
        <v>0.12283824294268157</v>
      </c>
      <c r="M26" s="166">
        <f t="shared" si="28"/>
        <v>8.9489999999999998</v>
      </c>
      <c r="N26" s="167">
        <f t="shared" si="29"/>
        <v>4.8000000000000001E-2</v>
      </c>
      <c r="O26" s="167">
        <f t="shared" si="30"/>
        <v>3.3980000000000001</v>
      </c>
      <c r="P26" s="168">
        <f t="shared" si="31"/>
        <v>0</v>
      </c>
      <c r="Q26" s="169">
        <f t="shared" si="32"/>
        <v>70</v>
      </c>
      <c r="R26" s="170">
        <f t="shared" si="33"/>
        <v>20.88701161279845</v>
      </c>
      <c r="S26" s="142">
        <f t="shared" si="34"/>
        <v>2</v>
      </c>
      <c r="T26" s="142">
        <f t="shared" si="35"/>
        <v>143</v>
      </c>
      <c r="U26" t="s">
        <v>117</v>
      </c>
      <c r="V26" s="5" t="s">
        <v>119</v>
      </c>
      <c r="W26" t="s">
        <v>117</v>
      </c>
      <c r="X26" s="5" t="s">
        <v>119</v>
      </c>
      <c r="Y26" t="s">
        <v>223</v>
      </c>
      <c r="Z26" t="s">
        <v>193</v>
      </c>
      <c r="AA26" t="s">
        <v>48</v>
      </c>
      <c r="AB26">
        <v>519</v>
      </c>
      <c r="AC26" s="1">
        <v>4208.7870000000003</v>
      </c>
      <c r="AD26" s="1">
        <v>1647.86</v>
      </c>
      <c r="AE26" s="28">
        <v>2.5539999999999998</v>
      </c>
      <c r="AF26">
        <v>2.9</v>
      </c>
      <c r="AG26">
        <v>8.9489999999999998</v>
      </c>
      <c r="AH26">
        <v>332.52377000000001</v>
      </c>
      <c r="AI26">
        <v>4.0693489999999999</v>
      </c>
      <c r="AJ26">
        <v>126.95182800000001</v>
      </c>
      <c r="AK26">
        <v>517</v>
      </c>
      <c r="AL26">
        <v>2</v>
      </c>
      <c r="AM26">
        <v>143</v>
      </c>
      <c r="AN26">
        <v>70</v>
      </c>
      <c r="AO26">
        <v>12.657101000000001</v>
      </c>
      <c r="AP26">
        <v>59</v>
      </c>
      <c r="AQ26">
        <v>0</v>
      </c>
      <c r="AR26">
        <v>43</v>
      </c>
      <c r="AS26">
        <v>5256</v>
      </c>
      <c r="AT26">
        <v>4.8000000000000001E-2</v>
      </c>
      <c r="AU26">
        <v>3.3980000000000001</v>
      </c>
      <c r="AV26">
        <v>25970</v>
      </c>
      <c r="AW26">
        <v>0</v>
      </c>
      <c r="AX26" s="29">
        <v>0.65</v>
      </c>
      <c r="AY26">
        <v>0.88068965517241371</v>
      </c>
      <c r="AZ26" t="s">
        <v>69</v>
      </c>
      <c r="BA26" t="s">
        <v>215</v>
      </c>
      <c r="BB26">
        <v>3</v>
      </c>
      <c r="BC26" t="s">
        <v>464</v>
      </c>
      <c r="BD26">
        <v>10</v>
      </c>
      <c r="BE26">
        <v>55567.659999999996</v>
      </c>
      <c r="BF26">
        <v>7.574166340637703E-2</v>
      </c>
      <c r="BG26">
        <v>6.6704899427547218E-2</v>
      </c>
      <c r="BH26">
        <v>154552.01000000004</v>
      </c>
      <c r="BI26">
        <v>2.723217252237612E-2</v>
      </c>
      <c r="BJ26">
        <v>2.3983092628327107E-2</v>
      </c>
      <c r="BK26">
        <v>1</v>
      </c>
      <c r="BL26" t="s">
        <v>70</v>
      </c>
      <c r="BM26">
        <v>2</v>
      </c>
      <c r="BN26" t="s">
        <v>462</v>
      </c>
    </row>
    <row r="27" spans="1:66">
      <c r="A27" s="143" t="str">
        <f t="shared" si="20"/>
        <v>성원운수</v>
      </c>
      <c r="B27" s="143" t="str">
        <f t="shared" si="21"/>
        <v>536</v>
      </c>
      <c r="C27" s="144" t="str">
        <f t="shared" si="22"/>
        <v>71바5562</v>
      </c>
      <c r="D27" s="132" t="str">
        <f t="shared" si="23"/>
        <v>중형</v>
      </c>
      <c r="E27" s="128" t="str">
        <f t="shared" si="16"/>
        <v>D</v>
      </c>
      <c r="F27" s="151">
        <f t="shared" si="17"/>
        <v>0.84</v>
      </c>
      <c r="G27" s="152">
        <f t="shared" si="18"/>
        <v>2.4359999999999999</v>
      </c>
      <c r="H27" s="153">
        <f t="shared" si="19"/>
        <v>2.9</v>
      </c>
      <c r="I27" s="154">
        <f t="shared" si="24"/>
        <v>4693.2920000000004</v>
      </c>
      <c r="J27" s="155">
        <f t="shared" si="25"/>
        <v>1.4238893010410104E-2</v>
      </c>
      <c r="K27" s="155">
        <f t="shared" si="26"/>
        <v>0.3891719246667536</v>
      </c>
      <c r="L27" s="155">
        <f t="shared" si="27"/>
        <v>0.17258674721283054</v>
      </c>
      <c r="M27" s="156">
        <f t="shared" si="28"/>
        <v>5.4459999999999997</v>
      </c>
      <c r="N27" s="157">
        <f t="shared" si="29"/>
        <v>2.1000000000000001E-2</v>
      </c>
      <c r="O27" s="157">
        <f t="shared" si="30"/>
        <v>2.5990000000000002</v>
      </c>
      <c r="P27" s="158">
        <f t="shared" si="31"/>
        <v>0</v>
      </c>
      <c r="Q27" s="159">
        <f t="shared" si="32"/>
        <v>72</v>
      </c>
      <c r="R27" s="160">
        <f t="shared" si="33"/>
        <v>21.49718569054043</v>
      </c>
      <c r="S27" s="145">
        <f t="shared" si="34"/>
        <v>1</v>
      </c>
      <c r="T27" s="145">
        <f t="shared" si="35"/>
        <v>122</v>
      </c>
      <c r="U27" t="s">
        <v>117</v>
      </c>
      <c r="V27" t="s">
        <v>119</v>
      </c>
      <c r="W27" t="s">
        <v>117</v>
      </c>
      <c r="X27" s="4" t="s">
        <v>119</v>
      </c>
      <c r="Y27" s="4" t="s">
        <v>406</v>
      </c>
      <c r="Z27" s="4" t="s">
        <v>193</v>
      </c>
      <c r="AA27" s="4" t="s">
        <v>195</v>
      </c>
      <c r="AB27" s="4">
        <v>519</v>
      </c>
      <c r="AC27" s="4">
        <v>4693.2920000000004</v>
      </c>
      <c r="AD27" s="4">
        <v>1927.0250000000001</v>
      </c>
      <c r="AE27" s="4">
        <v>2.4359999999999999</v>
      </c>
      <c r="AF27" s="4">
        <v>2.9</v>
      </c>
      <c r="AG27" s="4">
        <v>5.4459999999999997</v>
      </c>
      <c r="AH27" s="4">
        <v>365.94902400000001</v>
      </c>
      <c r="AI27" s="4">
        <v>5.2107089999999996</v>
      </c>
      <c r="AJ27" s="4">
        <v>142.41708600000001</v>
      </c>
      <c r="AK27" s="4">
        <v>810</v>
      </c>
      <c r="AL27" s="4">
        <v>1</v>
      </c>
      <c r="AM27" s="4">
        <v>122</v>
      </c>
      <c r="AN27" s="4">
        <v>72</v>
      </c>
      <c r="AO27" s="4">
        <v>12.824987999999999</v>
      </c>
      <c r="AP27" s="4">
        <v>51.5</v>
      </c>
      <c r="AQ27" s="4">
        <v>0</v>
      </c>
      <c r="AR27" s="4">
        <v>48</v>
      </c>
      <c r="AS27" s="4">
        <v>6466</v>
      </c>
      <c r="AT27" s="4">
        <v>2.1000000000000001E-2</v>
      </c>
      <c r="AU27" s="4">
        <v>2.5990000000000002</v>
      </c>
      <c r="AV27" s="4">
        <v>34084</v>
      </c>
      <c r="AW27" s="4">
        <v>0</v>
      </c>
      <c r="AX27" s="30">
        <v>0.47</v>
      </c>
      <c r="AY27">
        <v>0.84</v>
      </c>
      <c r="AZ27" t="s">
        <v>67</v>
      </c>
      <c r="BA27" t="s">
        <v>215</v>
      </c>
      <c r="BB27">
        <v>1</v>
      </c>
      <c r="BC27" t="s">
        <v>224</v>
      </c>
      <c r="BD27">
        <v>11</v>
      </c>
      <c r="BE27">
        <v>55567.659999999996</v>
      </c>
      <c r="BF27">
        <v>8.4460853669202571E-2</v>
      </c>
      <c r="BG27">
        <v>7.0947117082130154E-2</v>
      </c>
      <c r="BH27">
        <v>154552.01000000004</v>
      </c>
      <c r="BI27">
        <v>3.036707190026192E-2</v>
      </c>
      <c r="BJ27">
        <v>2.5508340396220013E-2</v>
      </c>
      <c r="BK27">
        <v>1</v>
      </c>
      <c r="BL27" t="s">
        <v>70</v>
      </c>
      <c r="BM27">
        <v>1</v>
      </c>
      <c r="BN27" t="s">
        <v>462</v>
      </c>
    </row>
    <row r="28" spans="1:66">
      <c r="A28" s="140" t="str">
        <f t="shared" si="20"/>
        <v>성원운수</v>
      </c>
      <c r="B28" s="140" t="str">
        <f t="shared" si="21"/>
        <v>536</v>
      </c>
      <c r="C28" s="141" t="str">
        <f t="shared" si="22"/>
        <v>71바5563</v>
      </c>
      <c r="D28" s="115" t="str">
        <f t="shared" si="23"/>
        <v>중형</v>
      </c>
      <c r="E28" s="111" t="str">
        <f t="shared" si="16"/>
        <v>B</v>
      </c>
      <c r="F28" s="161">
        <f t="shared" si="17"/>
        <v>0.92068965517241375</v>
      </c>
      <c r="G28" s="162">
        <f t="shared" si="18"/>
        <v>2.67</v>
      </c>
      <c r="H28" s="163">
        <f t="shared" si="19"/>
        <v>2.9</v>
      </c>
      <c r="I28" s="164">
        <f t="shared" si="24"/>
        <v>5125.5510000000004</v>
      </c>
      <c r="J28" s="165">
        <f t="shared" si="25"/>
        <v>1.0640516976481149E-2</v>
      </c>
      <c r="K28" s="165">
        <f t="shared" si="26"/>
        <v>0.3866984664238412</v>
      </c>
      <c r="L28" s="165">
        <f t="shared" si="27"/>
        <v>0.18651653256401116</v>
      </c>
      <c r="M28" s="166">
        <f t="shared" si="28"/>
        <v>10.211</v>
      </c>
      <c r="N28" s="167">
        <f t="shared" si="29"/>
        <v>2.1850000000000001</v>
      </c>
      <c r="O28" s="167">
        <f t="shared" si="30"/>
        <v>7.16</v>
      </c>
      <c r="P28" s="168">
        <f t="shared" si="31"/>
        <v>0</v>
      </c>
      <c r="Q28" s="169">
        <f t="shared" si="32"/>
        <v>76</v>
      </c>
      <c r="R28" s="170">
        <f t="shared" si="33"/>
        <v>20.983844933733284</v>
      </c>
      <c r="S28" s="142">
        <f t="shared" si="34"/>
        <v>112</v>
      </c>
      <c r="T28" s="142">
        <f t="shared" si="35"/>
        <v>367</v>
      </c>
      <c r="U28" t="s">
        <v>117</v>
      </c>
      <c r="V28" t="s">
        <v>119</v>
      </c>
      <c r="W28" s="4" t="s">
        <v>117</v>
      </c>
      <c r="X28" s="4" t="s">
        <v>119</v>
      </c>
      <c r="Y28" s="4" t="s">
        <v>225</v>
      </c>
      <c r="Z28" s="4" t="s">
        <v>193</v>
      </c>
      <c r="AA28" s="4" t="s">
        <v>48</v>
      </c>
      <c r="AB28" s="4">
        <v>519</v>
      </c>
      <c r="AC28" s="4">
        <v>5125.5510000000004</v>
      </c>
      <c r="AD28" s="4">
        <v>1919.6790000000001</v>
      </c>
      <c r="AE28" s="4">
        <v>2.67</v>
      </c>
      <c r="AF28" s="4">
        <v>2.9</v>
      </c>
      <c r="AG28" s="4">
        <v>10.211</v>
      </c>
      <c r="AH28" s="4">
        <v>405.30540100000002</v>
      </c>
      <c r="AI28" s="4">
        <v>4.312659</v>
      </c>
      <c r="AJ28" s="4">
        <v>156.730977</v>
      </c>
      <c r="AK28" s="4">
        <v>956</v>
      </c>
      <c r="AL28" s="4">
        <v>112</v>
      </c>
      <c r="AM28" s="4">
        <v>367</v>
      </c>
      <c r="AN28" s="4">
        <v>76</v>
      </c>
      <c r="AO28" s="4">
        <v>12.646145000000001</v>
      </c>
      <c r="AP28" s="4">
        <v>82.2</v>
      </c>
      <c r="AQ28" s="4">
        <v>0</v>
      </c>
      <c r="AR28" s="4">
        <v>56</v>
      </c>
      <c r="AS28" s="4">
        <v>5286</v>
      </c>
      <c r="AT28" s="4">
        <v>2.1850000000000001</v>
      </c>
      <c r="AU28" s="4">
        <v>7.16</v>
      </c>
      <c r="AV28" s="4">
        <v>33115</v>
      </c>
      <c r="AW28" s="4">
        <v>0</v>
      </c>
      <c r="AX28" s="30">
        <v>0.73</v>
      </c>
      <c r="AY28">
        <v>0.92068965517241375</v>
      </c>
      <c r="AZ28" t="s">
        <v>68</v>
      </c>
      <c r="BA28" t="s">
        <v>215</v>
      </c>
      <c r="BB28">
        <v>2</v>
      </c>
      <c r="BC28" t="s">
        <v>604</v>
      </c>
      <c r="BD28">
        <v>14</v>
      </c>
      <c r="BE28">
        <v>55567.659999999996</v>
      </c>
      <c r="BF28">
        <v>9.223982078784676E-2</v>
      </c>
      <c r="BG28">
        <v>8.4924248794327875E-2</v>
      </c>
      <c r="BH28">
        <v>154552.01000000004</v>
      </c>
      <c r="BI28">
        <v>3.3163923264407875E-2</v>
      </c>
      <c r="BJ28">
        <v>3.0533681074472078E-2</v>
      </c>
      <c r="BK28">
        <v>1</v>
      </c>
      <c r="BL28" t="s">
        <v>69</v>
      </c>
      <c r="BM28">
        <v>1</v>
      </c>
      <c r="BN28" t="s">
        <v>462</v>
      </c>
    </row>
    <row r="29" spans="1:66">
      <c r="A29" s="143" t="str">
        <f t="shared" si="20"/>
        <v>성원운수</v>
      </c>
      <c r="B29" s="143" t="str">
        <f t="shared" si="21"/>
        <v>536</v>
      </c>
      <c r="C29" s="144" t="str">
        <f t="shared" si="22"/>
        <v>71바5565</v>
      </c>
      <c r="D29" s="132" t="str">
        <f t="shared" si="23"/>
        <v>중형</v>
      </c>
      <c r="E29" s="128" t="str">
        <f t="shared" si="16"/>
        <v>B</v>
      </c>
      <c r="F29" s="151">
        <f t="shared" si="17"/>
        <v>0.93172413793103448</v>
      </c>
      <c r="G29" s="152">
        <f t="shared" si="18"/>
        <v>2.702</v>
      </c>
      <c r="H29" s="153">
        <f t="shared" si="19"/>
        <v>2.9</v>
      </c>
      <c r="I29" s="154">
        <f t="shared" si="24"/>
        <v>4110.7309999999998</v>
      </c>
      <c r="J29" s="155">
        <f t="shared" si="25"/>
        <v>9.3721283666442536E-3</v>
      </c>
      <c r="K29" s="155">
        <f t="shared" si="26"/>
        <v>0.40270163453961055</v>
      </c>
      <c r="L29" s="155">
        <f t="shared" si="27"/>
        <v>0.17490806379692567</v>
      </c>
      <c r="M29" s="156">
        <f t="shared" si="28"/>
        <v>10.637</v>
      </c>
      <c r="N29" s="157">
        <f t="shared" si="29"/>
        <v>7.2999999999999995E-2</v>
      </c>
      <c r="O29" s="157">
        <f t="shared" si="30"/>
        <v>6.1550000000000002</v>
      </c>
      <c r="P29" s="158">
        <f t="shared" si="31"/>
        <v>0</v>
      </c>
      <c r="Q29" s="159">
        <f t="shared" si="32"/>
        <v>78</v>
      </c>
      <c r="R29" s="160">
        <f t="shared" si="33"/>
        <v>21.184654662456246</v>
      </c>
      <c r="S29" s="145">
        <f t="shared" si="34"/>
        <v>3</v>
      </c>
      <c r="T29" s="145">
        <f t="shared" si="35"/>
        <v>253</v>
      </c>
      <c r="U29" t="s">
        <v>117</v>
      </c>
      <c r="V29" s="5" t="s">
        <v>119</v>
      </c>
      <c r="W29" t="s">
        <v>117</v>
      </c>
      <c r="X29" s="5" t="s">
        <v>119</v>
      </c>
      <c r="Y29" t="s">
        <v>226</v>
      </c>
      <c r="Z29" t="s">
        <v>193</v>
      </c>
      <c r="AA29" t="s">
        <v>48</v>
      </c>
      <c r="AB29">
        <v>519</v>
      </c>
      <c r="AC29" s="1">
        <v>4110.7309999999998</v>
      </c>
      <c r="AD29" s="1">
        <v>1521.11</v>
      </c>
      <c r="AE29" s="28">
        <v>2.702</v>
      </c>
      <c r="AF29">
        <v>2.9</v>
      </c>
      <c r="AG29">
        <v>10.637</v>
      </c>
      <c r="AH29">
        <v>330.046269</v>
      </c>
      <c r="AI29">
        <v>3.0932360000000001</v>
      </c>
      <c r="AJ29">
        <v>132.91017199999999</v>
      </c>
      <c r="AK29">
        <v>719</v>
      </c>
      <c r="AL29">
        <v>3</v>
      </c>
      <c r="AM29">
        <v>253</v>
      </c>
      <c r="AN29">
        <v>78</v>
      </c>
      <c r="AO29">
        <v>12.455014</v>
      </c>
      <c r="AP29">
        <v>50.8</v>
      </c>
      <c r="AQ29">
        <v>0</v>
      </c>
      <c r="AR29">
        <v>41</v>
      </c>
      <c r="AS29">
        <v>5825</v>
      </c>
      <c r="AT29">
        <v>7.2999999999999995E-2</v>
      </c>
      <c r="AU29">
        <v>6.1550000000000002</v>
      </c>
      <c r="AV29">
        <v>29802</v>
      </c>
      <c r="AW29">
        <v>0</v>
      </c>
      <c r="AX29" s="29">
        <v>0.75</v>
      </c>
      <c r="AY29">
        <v>0.93172413793103448</v>
      </c>
      <c r="AZ29" t="s">
        <v>68</v>
      </c>
      <c r="BA29" t="s">
        <v>215</v>
      </c>
      <c r="BB29">
        <v>1</v>
      </c>
      <c r="BC29" t="s">
        <v>227</v>
      </c>
      <c r="BD29">
        <v>9</v>
      </c>
      <c r="BE29">
        <v>55567.659999999996</v>
      </c>
      <c r="BF29">
        <v>7.3977039882550388E-2</v>
      </c>
      <c r="BG29">
        <v>6.8926193711259021E-2</v>
      </c>
      <c r="BH29">
        <v>154552.01000000004</v>
      </c>
      <c r="BI29">
        <v>2.6597719434383278E-2</v>
      </c>
      <c r="BJ29">
        <v>2.478173721093228E-2</v>
      </c>
      <c r="BK29">
        <v>1</v>
      </c>
      <c r="BL29" t="s">
        <v>67</v>
      </c>
      <c r="BM29">
        <v>2</v>
      </c>
      <c r="BN29" t="s">
        <v>462</v>
      </c>
    </row>
    <row r="30" spans="1:66">
      <c r="A30" s="140" t="str">
        <f t="shared" si="20"/>
        <v>성원운수</v>
      </c>
      <c r="B30" s="140" t="str">
        <f t="shared" si="21"/>
        <v>536</v>
      </c>
      <c r="C30" s="141" t="str">
        <f t="shared" si="22"/>
        <v>71바5566</v>
      </c>
      <c r="D30" s="115" t="str">
        <f t="shared" si="23"/>
        <v>중형</v>
      </c>
      <c r="E30" s="111" t="str">
        <f t="shared" si="16"/>
        <v>A</v>
      </c>
      <c r="F30" s="161">
        <f t="shared" si="17"/>
        <v>0.97172413793103452</v>
      </c>
      <c r="G30" s="162">
        <f t="shared" si="18"/>
        <v>2.8180000000000001</v>
      </c>
      <c r="H30" s="163">
        <f t="shared" si="19"/>
        <v>2.9</v>
      </c>
      <c r="I30" s="164">
        <f t="shared" si="24"/>
        <v>4631.4279999999999</v>
      </c>
      <c r="J30" s="165">
        <f t="shared" si="25"/>
        <v>1.06757207773989E-2</v>
      </c>
      <c r="K30" s="165">
        <f t="shared" si="26"/>
        <v>0.38751235878752333</v>
      </c>
      <c r="L30" s="165">
        <f t="shared" si="27"/>
        <v>0.16280076037023572</v>
      </c>
      <c r="M30" s="166">
        <f t="shared" si="28"/>
        <v>9.3460000000000001</v>
      </c>
      <c r="N30" s="167">
        <f t="shared" si="29"/>
        <v>0</v>
      </c>
      <c r="O30" s="167">
        <f t="shared" si="30"/>
        <v>1.3819999999999999</v>
      </c>
      <c r="P30" s="168">
        <f t="shared" si="31"/>
        <v>0</v>
      </c>
      <c r="Q30" s="169">
        <f t="shared" si="32"/>
        <v>72</v>
      </c>
      <c r="R30" s="170">
        <f t="shared" si="33"/>
        <v>21.032390398369021</v>
      </c>
      <c r="S30" s="142">
        <f t="shared" si="34"/>
        <v>0</v>
      </c>
      <c r="T30" s="142">
        <f t="shared" si="35"/>
        <v>64</v>
      </c>
      <c r="U30" t="s">
        <v>117</v>
      </c>
      <c r="V30" t="s">
        <v>119</v>
      </c>
      <c r="W30" t="s">
        <v>117</v>
      </c>
      <c r="X30" s="4" t="s">
        <v>119</v>
      </c>
      <c r="Y30" s="4" t="s">
        <v>228</v>
      </c>
      <c r="Z30" s="4" t="s">
        <v>193</v>
      </c>
      <c r="AA30" s="4" t="s">
        <v>48</v>
      </c>
      <c r="AB30" s="4">
        <v>519</v>
      </c>
      <c r="AC30" s="4">
        <v>4631.4279999999999</v>
      </c>
      <c r="AD30" s="4">
        <v>1643.5039999999999</v>
      </c>
      <c r="AE30" s="4">
        <v>2.8180000000000001</v>
      </c>
      <c r="AF30" s="4">
        <v>2.9</v>
      </c>
      <c r="AG30" s="4">
        <v>9.3460000000000001</v>
      </c>
      <c r="AH30" s="4">
        <v>365.902601</v>
      </c>
      <c r="AI30" s="4">
        <v>3.9062739999999998</v>
      </c>
      <c r="AJ30" s="4">
        <v>141.79177999999999</v>
      </c>
      <c r="AK30" s="4">
        <v>754</v>
      </c>
      <c r="AL30" s="4">
        <v>0</v>
      </c>
      <c r="AM30" s="4">
        <v>64</v>
      </c>
      <c r="AN30" s="4">
        <v>72</v>
      </c>
      <c r="AO30" s="4">
        <v>12.657543</v>
      </c>
      <c r="AP30" s="4">
        <v>30.1</v>
      </c>
      <c r="AQ30" s="4">
        <v>0</v>
      </c>
      <c r="AR30" s="4">
        <v>28</v>
      </c>
      <c r="AS30" s="4">
        <v>3091</v>
      </c>
      <c r="AT30" s="4">
        <v>0</v>
      </c>
      <c r="AU30" s="4">
        <v>1.3819999999999999</v>
      </c>
      <c r="AV30" s="4">
        <v>33397</v>
      </c>
      <c r="AW30" s="4">
        <v>0</v>
      </c>
      <c r="AX30" s="30">
        <v>0.73</v>
      </c>
      <c r="AY30">
        <v>0.97172413793103452</v>
      </c>
      <c r="AZ30" t="s">
        <v>66</v>
      </c>
      <c r="BA30" t="s">
        <v>215</v>
      </c>
      <c r="BB30">
        <v>2</v>
      </c>
      <c r="BC30" t="s">
        <v>605</v>
      </c>
      <c r="BD30">
        <v>10</v>
      </c>
      <c r="BE30">
        <v>55567.659999999996</v>
      </c>
      <c r="BF30">
        <v>8.334754423706163E-2</v>
      </c>
      <c r="BG30">
        <v>8.0990820572427472E-2</v>
      </c>
      <c r="BH30">
        <v>154552.01000000004</v>
      </c>
      <c r="BI30">
        <v>2.9966792408587885E-2</v>
      </c>
      <c r="BJ30">
        <v>2.9119455519793332E-2</v>
      </c>
      <c r="BK30">
        <v>1</v>
      </c>
      <c r="BL30" t="s">
        <v>69</v>
      </c>
      <c r="BM30">
        <v>2</v>
      </c>
      <c r="BN30" t="s">
        <v>462</v>
      </c>
    </row>
    <row r="31" spans="1:66">
      <c r="A31" s="143" t="str">
        <f t="shared" si="20"/>
        <v>성원운수</v>
      </c>
      <c r="B31" s="143" t="str">
        <f t="shared" si="21"/>
        <v>536</v>
      </c>
      <c r="C31" s="144" t="str">
        <f t="shared" si="22"/>
        <v>74사1183</v>
      </c>
      <c r="D31" s="132" t="str">
        <f t="shared" si="23"/>
        <v>중형</v>
      </c>
      <c r="E31" s="128" t="str">
        <f t="shared" si="16"/>
        <v>B</v>
      </c>
      <c r="F31" s="151">
        <f t="shared" si="17"/>
        <v>0.90655172413793106</v>
      </c>
      <c r="G31" s="152">
        <f t="shared" si="18"/>
        <v>2.629</v>
      </c>
      <c r="H31" s="153">
        <f t="shared" si="19"/>
        <v>2.9</v>
      </c>
      <c r="I31" s="154">
        <f t="shared" si="24"/>
        <v>3321.8119999999999</v>
      </c>
      <c r="J31" s="155">
        <f t="shared" si="25"/>
        <v>9.5086130992091157E-3</v>
      </c>
      <c r="K31" s="155">
        <f t="shared" si="26"/>
        <v>0.37780010969172539</v>
      </c>
      <c r="L31" s="155">
        <f t="shared" si="27"/>
        <v>0.17550662108511861</v>
      </c>
      <c r="M31" s="156">
        <f t="shared" si="28"/>
        <v>8.4320000000000004</v>
      </c>
      <c r="N31" s="157">
        <f t="shared" si="29"/>
        <v>0</v>
      </c>
      <c r="O31" s="157">
        <f t="shared" si="30"/>
        <v>2.2879999999999998</v>
      </c>
      <c r="P31" s="158">
        <f t="shared" si="31"/>
        <v>0</v>
      </c>
      <c r="Q31" s="159">
        <f t="shared" si="32"/>
        <v>71</v>
      </c>
      <c r="R31" s="160">
        <f t="shared" si="33"/>
        <v>20.491930524920026</v>
      </c>
      <c r="S31" s="145">
        <f t="shared" si="34"/>
        <v>0</v>
      </c>
      <c r="T31" s="145">
        <f t="shared" si="35"/>
        <v>76</v>
      </c>
      <c r="U31" t="s">
        <v>117</v>
      </c>
      <c r="V31" t="s">
        <v>119</v>
      </c>
      <c r="W31" s="4" t="s">
        <v>117</v>
      </c>
      <c r="X31" s="4" t="s">
        <v>119</v>
      </c>
      <c r="Y31" s="4" t="s">
        <v>229</v>
      </c>
      <c r="Z31" s="4" t="s">
        <v>193</v>
      </c>
      <c r="AA31" s="4" t="s">
        <v>48</v>
      </c>
      <c r="AB31" s="4">
        <v>519</v>
      </c>
      <c r="AC31" s="4">
        <v>3321.8119999999999</v>
      </c>
      <c r="AD31" s="4">
        <v>1263.309</v>
      </c>
      <c r="AE31" s="4">
        <v>2.629</v>
      </c>
      <c r="AF31" s="4">
        <v>2.9</v>
      </c>
      <c r="AG31" s="4">
        <v>8.4320000000000004</v>
      </c>
      <c r="AH31" s="4">
        <v>264.57601899999997</v>
      </c>
      <c r="AI31" s="4">
        <v>2.5157509999999998</v>
      </c>
      <c r="AJ31" s="4">
        <v>99.956849000000005</v>
      </c>
      <c r="AK31" s="4">
        <v>583</v>
      </c>
      <c r="AL31" s="4">
        <v>0</v>
      </c>
      <c r="AM31" s="4">
        <v>76</v>
      </c>
      <c r="AN31" s="4">
        <v>71</v>
      </c>
      <c r="AO31" s="4">
        <v>12.555227</v>
      </c>
      <c r="AP31" s="4">
        <v>12</v>
      </c>
      <c r="AQ31" s="4">
        <v>0</v>
      </c>
      <c r="AR31" s="4">
        <v>33</v>
      </c>
      <c r="AS31" s="4">
        <v>3426</v>
      </c>
      <c r="AT31" s="4">
        <v>0</v>
      </c>
      <c r="AU31" s="4">
        <v>2.2879999999999998</v>
      </c>
      <c r="AV31" s="4">
        <v>25978</v>
      </c>
      <c r="AW31" s="4">
        <v>0</v>
      </c>
      <c r="AX31" s="4">
        <v>0.66</v>
      </c>
      <c r="AY31">
        <v>0.90655172413793106</v>
      </c>
      <c r="AZ31" t="s">
        <v>68</v>
      </c>
      <c r="BA31" t="s">
        <v>215</v>
      </c>
      <c r="BB31">
        <v>3</v>
      </c>
      <c r="BC31" t="s">
        <v>606</v>
      </c>
      <c r="BD31">
        <v>9</v>
      </c>
      <c r="BE31">
        <v>55567.659999999996</v>
      </c>
      <c r="BF31">
        <v>5.9779591222664408E-2</v>
      </c>
      <c r="BG31">
        <v>5.4193291491167146E-2</v>
      </c>
      <c r="BH31">
        <v>154552.01000000004</v>
      </c>
      <c r="BI31">
        <v>2.1493165957531053E-2</v>
      </c>
      <c r="BJ31">
        <v>1.9484666655982461E-2</v>
      </c>
      <c r="BK31">
        <v>1</v>
      </c>
      <c r="BL31" t="s">
        <v>70</v>
      </c>
      <c r="BM31">
        <v>3</v>
      </c>
      <c r="BN31" t="s">
        <v>462</v>
      </c>
    </row>
    <row r="32" spans="1:66">
      <c r="A32" s="140" t="str">
        <f t="shared" si="20"/>
        <v>성원운수</v>
      </c>
      <c r="B32" s="140" t="str">
        <f t="shared" si="21"/>
        <v>537</v>
      </c>
      <c r="C32" s="141" t="str">
        <f t="shared" si="22"/>
        <v>71바6603</v>
      </c>
      <c r="D32" s="115" t="str">
        <f t="shared" si="23"/>
        <v>저상</v>
      </c>
      <c r="E32" s="111" t="str">
        <f t="shared" si="16"/>
        <v>F</v>
      </c>
      <c r="F32" s="161">
        <f t="shared" si="17"/>
        <v>0.78181818181818175</v>
      </c>
      <c r="G32" s="162">
        <f t="shared" si="18"/>
        <v>1.72</v>
      </c>
      <c r="H32" s="163">
        <f t="shared" si="19"/>
        <v>2.2000000000000002</v>
      </c>
      <c r="I32" s="164">
        <f t="shared" si="24"/>
        <v>601.96100000000001</v>
      </c>
      <c r="J32" s="165">
        <f t="shared" si="25"/>
        <v>3.49280703649845E-2</v>
      </c>
      <c r="K32" s="165">
        <f t="shared" si="26"/>
        <v>0.34488977169430701</v>
      </c>
      <c r="L32" s="165">
        <f t="shared" si="27"/>
        <v>0.1478501098908401</v>
      </c>
      <c r="M32" s="166">
        <f t="shared" si="28"/>
        <v>11.65</v>
      </c>
      <c r="N32" s="167">
        <f t="shared" si="29"/>
        <v>0</v>
      </c>
      <c r="O32" s="167">
        <f t="shared" si="30"/>
        <v>6.8109999999999999</v>
      </c>
      <c r="P32" s="168">
        <f t="shared" si="31"/>
        <v>0</v>
      </c>
      <c r="Q32" s="169">
        <f t="shared" si="32"/>
        <v>72</v>
      </c>
      <c r="R32" s="170">
        <f t="shared" si="33"/>
        <v>23.763172094764986</v>
      </c>
      <c r="S32" s="142">
        <f t="shared" si="34"/>
        <v>0</v>
      </c>
      <c r="T32" s="142">
        <f t="shared" si="35"/>
        <v>41</v>
      </c>
      <c r="U32" t="s">
        <v>117</v>
      </c>
      <c r="V32" s="5" t="s">
        <v>120</v>
      </c>
      <c r="W32" t="s">
        <v>117</v>
      </c>
      <c r="X32" s="5" t="s">
        <v>120</v>
      </c>
      <c r="Y32" t="s">
        <v>230</v>
      </c>
      <c r="Z32" t="s">
        <v>231</v>
      </c>
      <c r="AA32" t="s">
        <v>232</v>
      </c>
      <c r="AB32">
        <v>519</v>
      </c>
      <c r="AC32" s="1">
        <v>601.96100000000001</v>
      </c>
      <c r="AD32" s="1">
        <v>349.88400000000001</v>
      </c>
      <c r="AE32" s="28">
        <v>1.72</v>
      </c>
      <c r="AF32">
        <v>2.2000000000000002</v>
      </c>
      <c r="AG32">
        <v>11.65</v>
      </c>
      <c r="AH32">
        <v>40.845542999999999</v>
      </c>
      <c r="AI32">
        <v>1.4266559999999999</v>
      </c>
      <c r="AJ32">
        <v>14.087210000000001</v>
      </c>
      <c r="AK32">
        <v>89</v>
      </c>
      <c r="AL32">
        <v>0</v>
      </c>
      <c r="AM32">
        <v>41</v>
      </c>
      <c r="AN32">
        <v>72</v>
      </c>
      <c r="AO32">
        <v>14.737494999999999</v>
      </c>
      <c r="AP32">
        <v>69.099999999999994</v>
      </c>
      <c r="AQ32">
        <v>0</v>
      </c>
      <c r="AR32">
        <v>6</v>
      </c>
      <c r="AS32">
        <v>578</v>
      </c>
      <c r="AT32">
        <v>0</v>
      </c>
      <c r="AU32">
        <v>6.8109999999999999</v>
      </c>
      <c r="AV32">
        <v>5174</v>
      </c>
      <c r="AW32">
        <v>0</v>
      </c>
      <c r="AX32">
        <v>0.45</v>
      </c>
      <c r="AY32">
        <v>0.78181818181818175</v>
      </c>
      <c r="AZ32" t="s">
        <v>70</v>
      </c>
      <c r="BA32" t="s">
        <v>233</v>
      </c>
      <c r="BB32">
        <v>1</v>
      </c>
      <c r="BC32" t="s">
        <v>428</v>
      </c>
      <c r="BD32">
        <v>3</v>
      </c>
      <c r="BE32">
        <v>6251.8099999999995</v>
      </c>
      <c r="BF32">
        <v>9.6285875610423233E-2</v>
      </c>
      <c r="BG32">
        <v>7.5278048204512699E-2</v>
      </c>
      <c r="BH32">
        <v>154552.01000000004</v>
      </c>
      <c r="BI32">
        <v>3.8948765532069098E-3</v>
      </c>
      <c r="BJ32">
        <v>3.045085305234493E-3</v>
      </c>
      <c r="BK32">
        <v>1</v>
      </c>
      <c r="BL32" t="s">
        <v>67</v>
      </c>
      <c r="BM32">
        <v>-1</v>
      </c>
      <c r="BN32" t="s">
        <v>607</v>
      </c>
    </row>
    <row r="33" spans="1:66">
      <c r="A33" s="143" t="str">
        <f t="shared" si="20"/>
        <v>성원운수</v>
      </c>
      <c r="B33" s="143" t="str">
        <f t="shared" si="21"/>
        <v>537</v>
      </c>
      <c r="C33" s="144" t="str">
        <f t="shared" si="22"/>
        <v>71바6612</v>
      </c>
      <c r="D33" s="132" t="str">
        <f t="shared" si="23"/>
        <v>중형</v>
      </c>
      <c r="E33" s="128" t="str">
        <f t="shared" si="16"/>
        <v>B</v>
      </c>
      <c r="F33" s="151">
        <f t="shared" si="17"/>
        <v>0.91259259259259251</v>
      </c>
      <c r="G33" s="152">
        <f t="shared" si="18"/>
        <v>2.464</v>
      </c>
      <c r="H33" s="153">
        <f t="shared" si="19"/>
        <v>2.7</v>
      </c>
      <c r="I33" s="154">
        <f t="shared" si="24"/>
        <v>925.14400000000001</v>
      </c>
      <c r="J33" s="155">
        <f t="shared" si="25"/>
        <v>2.4060117500591668E-2</v>
      </c>
      <c r="K33" s="155">
        <f t="shared" si="26"/>
        <v>0.33345704936855974</v>
      </c>
      <c r="L33" s="155">
        <f t="shared" si="27"/>
        <v>0.21185891061283432</v>
      </c>
      <c r="M33" s="156">
        <f t="shared" si="28"/>
        <v>8.1029999999999998</v>
      </c>
      <c r="N33" s="157">
        <f t="shared" si="29"/>
        <v>0</v>
      </c>
      <c r="O33" s="157">
        <f t="shared" si="30"/>
        <v>5.7290000000000001</v>
      </c>
      <c r="P33" s="158">
        <f t="shared" si="31"/>
        <v>0</v>
      </c>
      <c r="Q33" s="159">
        <f t="shared" si="32"/>
        <v>81</v>
      </c>
      <c r="R33" s="160">
        <f t="shared" si="33"/>
        <v>22.153672798176085</v>
      </c>
      <c r="S33" s="145">
        <f t="shared" si="34"/>
        <v>0</v>
      </c>
      <c r="T33" s="145">
        <f t="shared" si="35"/>
        <v>53</v>
      </c>
      <c r="U33" t="s">
        <v>117</v>
      </c>
      <c r="V33" t="s">
        <v>120</v>
      </c>
      <c r="W33" t="s">
        <v>117</v>
      </c>
      <c r="X33" s="4" t="s">
        <v>120</v>
      </c>
      <c r="Y33" s="4" t="s">
        <v>407</v>
      </c>
      <c r="Z33" s="4" t="s">
        <v>193</v>
      </c>
      <c r="AA33" s="4" t="s">
        <v>48</v>
      </c>
      <c r="AB33" s="4">
        <v>519</v>
      </c>
      <c r="AC33" s="4">
        <v>925.14400000000001</v>
      </c>
      <c r="AD33" s="4">
        <v>375.42200000000003</v>
      </c>
      <c r="AE33" s="4">
        <v>2.464</v>
      </c>
      <c r="AF33" s="4">
        <v>2.7</v>
      </c>
      <c r="AG33" s="4">
        <v>8.1029999999999998</v>
      </c>
      <c r="AH33" s="4">
        <v>64.998311000000001</v>
      </c>
      <c r="AI33" s="4">
        <v>1.5638669999999999</v>
      </c>
      <c r="AJ33" s="4">
        <v>21.674144999999999</v>
      </c>
      <c r="AK33" s="4">
        <v>196</v>
      </c>
      <c r="AL33" s="4">
        <v>0</v>
      </c>
      <c r="AM33" s="4">
        <v>53</v>
      </c>
      <c r="AN33" s="4">
        <v>81</v>
      </c>
      <c r="AO33" s="4">
        <v>14.233354</v>
      </c>
      <c r="AP33" s="4">
        <v>197.7</v>
      </c>
      <c r="AQ33" s="4">
        <v>0</v>
      </c>
      <c r="AR33" s="4">
        <v>8</v>
      </c>
      <c r="AS33" s="4">
        <v>1613</v>
      </c>
      <c r="AT33" s="4">
        <v>0</v>
      </c>
      <c r="AU33" s="4">
        <v>5.7290000000000001</v>
      </c>
      <c r="AV33" s="4">
        <v>7583</v>
      </c>
      <c r="AW33" s="4">
        <v>0</v>
      </c>
      <c r="AX33" s="4">
        <v>0.56000000000000005</v>
      </c>
      <c r="AY33">
        <v>0.91259259259259251</v>
      </c>
      <c r="AZ33" t="s">
        <v>68</v>
      </c>
      <c r="BA33" t="s">
        <v>233</v>
      </c>
      <c r="BB33">
        <v>1</v>
      </c>
      <c r="BC33" t="s">
        <v>608</v>
      </c>
      <c r="BD33">
        <v>4</v>
      </c>
      <c r="BE33">
        <v>6251.8099999999995</v>
      </c>
      <c r="BF33">
        <v>0.14798018493844184</v>
      </c>
      <c r="BG33">
        <v>0.13504562062530395</v>
      </c>
      <c r="BH33">
        <v>154552.01000000004</v>
      </c>
      <c r="BI33">
        <v>5.9859719715065485E-3</v>
      </c>
      <c r="BJ33">
        <v>5.4627536806637535E-3</v>
      </c>
      <c r="BK33">
        <v>1</v>
      </c>
      <c r="BL33" t="s">
        <v>70</v>
      </c>
      <c r="BM33">
        <v>3</v>
      </c>
      <c r="BN33" t="s">
        <v>462</v>
      </c>
    </row>
    <row r="34" spans="1:66">
      <c r="A34" s="140" t="str">
        <f t="shared" si="20"/>
        <v>성원운수</v>
      </c>
      <c r="B34" s="140" t="str">
        <f t="shared" si="21"/>
        <v>537</v>
      </c>
      <c r="C34" s="141" t="str">
        <f t="shared" si="22"/>
        <v>71바6613</v>
      </c>
      <c r="D34" s="115" t="str">
        <f t="shared" si="23"/>
        <v>하이</v>
      </c>
      <c r="E34" s="111" t="str">
        <f t="shared" si="16"/>
        <v>C</v>
      </c>
      <c r="F34" s="161">
        <f t="shared" si="17"/>
        <v>0.85230769230769232</v>
      </c>
      <c r="G34" s="162">
        <f t="shared" si="18"/>
        <v>2.2160000000000002</v>
      </c>
      <c r="H34" s="163">
        <f t="shared" si="19"/>
        <v>2.6</v>
      </c>
      <c r="I34" s="164">
        <f t="shared" si="24"/>
        <v>4724.7049999999999</v>
      </c>
      <c r="J34" s="165">
        <f t="shared" si="25"/>
        <v>2.8751852956680961E-2</v>
      </c>
      <c r="K34" s="165">
        <f t="shared" si="26"/>
        <v>0.29184533773277016</v>
      </c>
      <c r="L34" s="165">
        <f t="shared" si="27"/>
        <v>0.13418827207201298</v>
      </c>
      <c r="M34" s="166">
        <f t="shared" si="28"/>
        <v>12.62</v>
      </c>
      <c r="N34" s="167">
        <f t="shared" si="29"/>
        <v>8.5000000000000006E-2</v>
      </c>
      <c r="O34" s="167">
        <f t="shared" si="30"/>
        <v>3.577</v>
      </c>
      <c r="P34" s="168">
        <f t="shared" si="31"/>
        <v>0</v>
      </c>
      <c r="Q34" s="169">
        <f t="shared" si="32"/>
        <v>79</v>
      </c>
      <c r="R34" s="170">
        <f t="shared" si="33"/>
        <v>22.997999759764202</v>
      </c>
      <c r="S34" s="142">
        <f t="shared" si="34"/>
        <v>4</v>
      </c>
      <c r="T34" s="142">
        <f t="shared" si="35"/>
        <v>169</v>
      </c>
      <c r="U34" t="s">
        <v>117</v>
      </c>
      <c r="V34" t="s">
        <v>120</v>
      </c>
      <c r="W34" s="4" t="s">
        <v>117</v>
      </c>
      <c r="X34" s="4" t="s">
        <v>120</v>
      </c>
      <c r="Y34" s="4" t="s">
        <v>237</v>
      </c>
      <c r="Z34" s="4" t="s">
        <v>234</v>
      </c>
      <c r="AA34" s="4" t="s">
        <v>235</v>
      </c>
      <c r="AB34" s="4">
        <v>519</v>
      </c>
      <c r="AC34" s="4">
        <v>4724.7049999999999</v>
      </c>
      <c r="AD34" s="4">
        <v>2132.527</v>
      </c>
      <c r="AE34" s="4">
        <v>2.2160000000000002</v>
      </c>
      <c r="AF34" s="4">
        <v>2.6</v>
      </c>
      <c r="AG34" s="4">
        <v>12.62</v>
      </c>
      <c r="AH34" s="4">
        <v>302.382946</v>
      </c>
      <c r="AI34" s="4">
        <v>8.69407</v>
      </c>
      <c r="AJ34" s="4">
        <v>88.249053000000004</v>
      </c>
      <c r="AK34" s="4">
        <v>634</v>
      </c>
      <c r="AL34" s="4">
        <v>4</v>
      </c>
      <c r="AM34" s="4">
        <v>169</v>
      </c>
      <c r="AN34" s="4">
        <v>79</v>
      </c>
      <c r="AO34" s="4">
        <v>15.624905</v>
      </c>
      <c r="AP34" s="4">
        <v>239.9</v>
      </c>
      <c r="AQ34" s="4">
        <v>0</v>
      </c>
      <c r="AR34" s="4">
        <v>16</v>
      </c>
      <c r="AS34" s="4">
        <v>2613</v>
      </c>
      <c r="AT34" s="4">
        <v>8.5000000000000006E-2</v>
      </c>
      <c r="AU34" s="4">
        <v>3.577</v>
      </c>
      <c r="AV34" s="4">
        <v>36958</v>
      </c>
      <c r="AW34" s="4">
        <v>0</v>
      </c>
      <c r="AX34" s="4">
        <v>0.63</v>
      </c>
      <c r="AY34">
        <v>0.85230769230769232</v>
      </c>
      <c r="AZ34" t="s">
        <v>69</v>
      </c>
      <c r="BA34" t="s">
        <v>233</v>
      </c>
      <c r="BB34">
        <v>1</v>
      </c>
      <c r="BC34" t="s">
        <v>236</v>
      </c>
      <c r="BD34">
        <v>7</v>
      </c>
      <c r="BE34">
        <v>6251.8099999999995</v>
      </c>
      <c r="BF34">
        <v>0.75573393945113498</v>
      </c>
      <c r="BG34">
        <v>0.64411784993219812</v>
      </c>
      <c r="BH34">
        <v>154552.01000000004</v>
      </c>
      <c r="BI34">
        <v>3.057032386702702E-2</v>
      </c>
      <c r="BJ34">
        <v>2.6055322188204569E-2</v>
      </c>
      <c r="BK34">
        <v>1</v>
      </c>
      <c r="BL34" t="s">
        <v>70</v>
      </c>
      <c r="BM34">
        <v>2</v>
      </c>
      <c r="BN34" t="s">
        <v>462</v>
      </c>
    </row>
    <row r="35" spans="1:66">
      <c r="A35" s="143" t="str">
        <f t="shared" si="20"/>
        <v>성원운수</v>
      </c>
      <c r="B35" s="143" t="str">
        <f t="shared" si="21"/>
        <v>538</v>
      </c>
      <c r="C35" s="144" t="str">
        <f t="shared" si="22"/>
        <v>71바6301</v>
      </c>
      <c r="D35" s="132" t="str">
        <f t="shared" si="23"/>
        <v>중형</v>
      </c>
      <c r="E35" s="128" t="str">
        <f t="shared" si="16"/>
        <v>D</v>
      </c>
      <c r="F35" s="151">
        <f t="shared" si="17"/>
        <v>0.84160000000000001</v>
      </c>
      <c r="G35" s="152">
        <f t="shared" si="18"/>
        <v>2.1040000000000001</v>
      </c>
      <c r="H35" s="153">
        <f t="shared" si="19"/>
        <v>2.5</v>
      </c>
      <c r="I35" s="154">
        <f t="shared" si="24"/>
        <v>614.15499999999997</v>
      </c>
      <c r="J35" s="155">
        <f t="shared" si="25"/>
        <v>2.9187929222692154E-2</v>
      </c>
      <c r="K35" s="155">
        <f t="shared" si="26"/>
        <v>0.39869223574628276</v>
      </c>
      <c r="L35" s="155">
        <f t="shared" si="27"/>
        <v>0.12211900904494795</v>
      </c>
      <c r="M35" s="156">
        <f t="shared" si="28"/>
        <v>12.074999999999999</v>
      </c>
      <c r="N35" s="157">
        <f t="shared" si="29"/>
        <v>0</v>
      </c>
      <c r="O35" s="157">
        <f t="shared" si="30"/>
        <v>8.7929999999999993</v>
      </c>
      <c r="P35" s="158">
        <f t="shared" si="31"/>
        <v>0</v>
      </c>
      <c r="Q35" s="159">
        <f t="shared" si="32"/>
        <v>70</v>
      </c>
      <c r="R35" s="160">
        <f t="shared" si="33"/>
        <v>21.230618468133553</v>
      </c>
      <c r="S35" s="145">
        <f t="shared" si="34"/>
        <v>0</v>
      </c>
      <c r="T35" s="145">
        <f t="shared" si="35"/>
        <v>54</v>
      </c>
      <c r="U35" t="s">
        <v>117</v>
      </c>
      <c r="V35" t="s">
        <v>121</v>
      </c>
      <c r="W35" t="s">
        <v>117</v>
      </c>
      <c r="X35" s="4" t="s">
        <v>121</v>
      </c>
      <c r="Y35" s="4" t="s">
        <v>238</v>
      </c>
      <c r="Z35" s="4" t="s">
        <v>193</v>
      </c>
      <c r="AA35" s="4" t="s">
        <v>48</v>
      </c>
      <c r="AB35" s="4">
        <v>519</v>
      </c>
      <c r="AC35" s="4">
        <v>614.15499999999997</v>
      </c>
      <c r="AD35" s="4">
        <v>291.92099999999999</v>
      </c>
      <c r="AE35" s="4">
        <v>2.1040000000000001</v>
      </c>
      <c r="AF35" s="4">
        <v>2.5</v>
      </c>
      <c r="AG35" s="4">
        <v>12.074999999999999</v>
      </c>
      <c r="AH35" s="4">
        <v>50.562477000000001</v>
      </c>
      <c r="AI35" s="4">
        <v>1.475814</v>
      </c>
      <c r="AJ35" s="4">
        <v>20.158867000000001</v>
      </c>
      <c r="AK35" s="4">
        <v>75</v>
      </c>
      <c r="AL35" s="4">
        <v>0</v>
      </c>
      <c r="AM35" s="4">
        <v>54</v>
      </c>
      <c r="AN35" s="4">
        <v>70</v>
      </c>
      <c r="AO35" s="4">
        <v>12.146457</v>
      </c>
      <c r="AP35" s="4">
        <v>10.9</v>
      </c>
      <c r="AQ35" s="4">
        <v>0</v>
      </c>
      <c r="AR35" s="4">
        <v>20</v>
      </c>
      <c r="AS35" s="4">
        <v>2068</v>
      </c>
      <c r="AT35" s="4">
        <v>0</v>
      </c>
      <c r="AU35" s="4">
        <v>8.7929999999999993</v>
      </c>
      <c r="AV35" s="4">
        <v>4739</v>
      </c>
      <c r="AW35" s="4">
        <v>0</v>
      </c>
      <c r="AX35" s="4">
        <v>0.63</v>
      </c>
      <c r="AY35">
        <v>0.84160000000000001</v>
      </c>
      <c r="AZ35" t="s">
        <v>67</v>
      </c>
      <c r="BA35" t="s">
        <v>429</v>
      </c>
      <c r="BB35">
        <v>2</v>
      </c>
      <c r="BC35" t="s">
        <v>432</v>
      </c>
      <c r="BD35">
        <v>1</v>
      </c>
      <c r="BE35">
        <v>20741.574000000004</v>
      </c>
      <c r="BF35">
        <v>2.960985506692982E-2</v>
      </c>
      <c r="BG35">
        <v>2.4919654024328136E-2</v>
      </c>
      <c r="BH35">
        <v>154552.01000000004</v>
      </c>
      <c r="BI35">
        <v>3.9737755594378863E-3</v>
      </c>
      <c r="BJ35">
        <v>3.3443295108229252E-3</v>
      </c>
      <c r="BK35">
        <v>1</v>
      </c>
      <c r="BL35" t="s">
        <v>70</v>
      </c>
      <c r="BM35">
        <v>1</v>
      </c>
      <c r="BN35" t="s">
        <v>462</v>
      </c>
    </row>
    <row r="36" spans="1:66">
      <c r="A36" s="140" t="str">
        <f t="shared" si="20"/>
        <v>성원운수</v>
      </c>
      <c r="B36" s="140" t="str">
        <f t="shared" si="21"/>
        <v>538</v>
      </c>
      <c r="C36" s="141" t="str">
        <f t="shared" si="22"/>
        <v>71바6302</v>
      </c>
      <c r="D36" s="115" t="str">
        <f t="shared" si="23"/>
        <v>중형</v>
      </c>
      <c r="E36" s="111" t="str">
        <f t="shared" si="16"/>
        <v>C</v>
      </c>
      <c r="F36" s="161">
        <f t="shared" si="17"/>
        <v>0.87538461538461532</v>
      </c>
      <c r="G36" s="162">
        <f t="shared" si="18"/>
        <v>2.2759999999999998</v>
      </c>
      <c r="H36" s="163">
        <f t="shared" si="19"/>
        <v>2.6</v>
      </c>
      <c r="I36" s="164">
        <f t="shared" si="24"/>
        <v>3793.8789999999999</v>
      </c>
      <c r="J36" s="165">
        <f t="shared" si="25"/>
        <v>2.6289825329089703E-2</v>
      </c>
      <c r="K36" s="165">
        <f t="shared" si="26"/>
        <v>0.41951769749216838</v>
      </c>
      <c r="L36" s="165">
        <f t="shared" si="27"/>
        <v>0.2098116466023297</v>
      </c>
      <c r="M36" s="166">
        <f t="shared" si="28"/>
        <v>10.579000000000001</v>
      </c>
      <c r="N36" s="167">
        <f t="shared" si="29"/>
        <v>2.5999999999999999E-2</v>
      </c>
      <c r="O36" s="167">
        <f t="shared" si="30"/>
        <v>5.7990000000000004</v>
      </c>
      <c r="P36" s="168">
        <f t="shared" si="31"/>
        <v>0</v>
      </c>
      <c r="Q36" s="169">
        <f t="shared" si="32"/>
        <v>70</v>
      </c>
      <c r="R36" s="170">
        <f t="shared" si="33"/>
        <v>21.166791012976791</v>
      </c>
      <c r="S36" s="142">
        <f t="shared" si="34"/>
        <v>1</v>
      </c>
      <c r="T36" s="142">
        <f t="shared" si="35"/>
        <v>220</v>
      </c>
      <c r="U36" t="s">
        <v>117</v>
      </c>
      <c r="V36" s="5" t="s">
        <v>121</v>
      </c>
      <c r="W36" t="s">
        <v>117</v>
      </c>
      <c r="X36" s="5" t="s">
        <v>121</v>
      </c>
      <c r="Y36" t="s">
        <v>239</v>
      </c>
      <c r="Z36" t="s">
        <v>193</v>
      </c>
      <c r="AA36" t="s">
        <v>48</v>
      </c>
      <c r="AB36">
        <v>519</v>
      </c>
      <c r="AC36" s="1">
        <v>3793.8789999999999</v>
      </c>
      <c r="AD36" s="1">
        <v>1667.0730000000001</v>
      </c>
      <c r="AE36" s="28">
        <v>2.2759999999999998</v>
      </c>
      <c r="AF36">
        <v>2.6</v>
      </c>
      <c r="AG36">
        <v>10.579000000000001</v>
      </c>
      <c r="AH36">
        <v>323.42071099999998</v>
      </c>
      <c r="AI36">
        <v>8.5026740000000007</v>
      </c>
      <c r="AJ36">
        <v>135.680712</v>
      </c>
      <c r="AK36">
        <v>796</v>
      </c>
      <c r="AL36">
        <v>1</v>
      </c>
      <c r="AM36">
        <v>220</v>
      </c>
      <c r="AN36">
        <v>70</v>
      </c>
      <c r="AO36">
        <v>11.730475999999999</v>
      </c>
      <c r="AP36">
        <v>71</v>
      </c>
      <c r="AQ36">
        <v>0</v>
      </c>
      <c r="AR36">
        <v>181</v>
      </c>
      <c r="AS36">
        <v>32585</v>
      </c>
      <c r="AT36">
        <v>2.5999999999999999E-2</v>
      </c>
      <c r="AU36">
        <v>5.7990000000000004</v>
      </c>
      <c r="AV36">
        <v>31107</v>
      </c>
      <c r="AW36">
        <v>0</v>
      </c>
      <c r="AX36">
        <v>0.63</v>
      </c>
      <c r="AY36">
        <v>0.87538461538461532</v>
      </c>
      <c r="AZ36" t="s">
        <v>69</v>
      </c>
      <c r="BA36" t="s">
        <v>429</v>
      </c>
      <c r="BB36">
        <v>1</v>
      </c>
      <c r="BC36" t="s">
        <v>431</v>
      </c>
      <c r="BD36">
        <v>10</v>
      </c>
      <c r="BE36">
        <v>20741.574000000004</v>
      </c>
      <c r="BF36">
        <v>0.18291181758915689</v>
      </c>
      <c r="BG36">
        <v>0.16011819108958503</v>
      </c>
      <c r="BH36">
        <v>154552.01000000004</v>
      </c>
      <c r="BI36">
        <v>2.4547587572623604E-2</v>
      </c>
      <c r="BJ36">
        <v>2.1488580505881275E-2</v>
      </c>
      <c r="BK36">
        <v>1</v>
      </c>
      <c r="BL36" t="s">
        <v>70</v>
      </c>
      <c r="BM36">
        <v>2</v>
      </c>
      <c r="BN36" t="s">
        <v>462</v>
      </c>
    </row>
    <row r="37" spans="1:66">
      <c r="A37" s="143" t="str">
        <f t="shared" si="20"/>
        <v>성원운수</v>
      </c>
      <c r="B37" s="143" t="str">
        <f t="shared" si="21"/>
        <v>538</v>
      </c>
      <c r="C37" s="144" t="str">
        <f t="shared" si="22"/>
        <v>71바6303</v>
      </c>
      <c r="D37" s="132" t="str">
        <f t="shared" si="23"/>
        <v>중형</v>
      </c>
      <c r="E37" s="128" t="str">
        <f t="shared" si="16"/>
        <v>B</v>
      </c>
      <c r="F37" s="151">
        <f t="shared" si="17"/>
        <v>0.90576923076923077</v>
      </c>
      <c r="G37" s="152">
        <f t="shared" si="18"/>
        <v>2.355</v>
      </c>
      <c r="H37" s="153">
        <f t="shared" si="19"/>
        <v>2.6</v>
      </c>
      <c r="I37" s="154">
        <f t="shared" si="24"/>
        <v>2741.8110000000001</v>
      </c>
      <c r="J37" s="155">
        <f t="shared" si="25"/>
        <v>2.2251172436226211E-2</v>
      </c>
      <c r="K37" s="155">
        <f t="shared" si="26"/>
        <v>0.38838292510901923</v>
      </c>
      <c r="L37" s="155">
        <f t="shared" si="27"/>
        <v>0.15318342511573554</v>
      </c>
      <c r="M37" s="156">
        <f t="shared" si="28"/>
        <v>9.6340000000000003</v>
      </c>
      <c r="N37" s="157">
        <f t="shared" si="29"/>
        <v>0.36499999999999999</v>
      </c>
      <c r="O37" s="157">
        <f t="shared" si="30"/>
        <v>6.7110000000000003</v>
      </c>
      <c r="P37" s="158">
        <f t="shared" si="31"/>
        <v>0</v>
      </c>
      <c r="Q37" s="159">
        <f t="shared" si="32"/>
        <v>76</v>
      </c>
      <c r="R37" s="160">
        <f t="shared" si="33"/>
        <v>20.72317357660701</v>
      </c>
      <c r="S37" s="145">
        <f t="shared" si="34"/>
        <v>10</v>
      </c>
      <c r="T37" s="145">
        <f t="shared" si="35"/>
        <v>184</v>
      </c>
      <c r="U37" t="s">
        <v>117</v>
      </c>
      <c r="V37" t="s">
        <v>121</v>
      </c>
      <c r="W37" s="4" t="s">
        <v>117</v>
      </c>
      <c r="X37" s="4" t="s">
        <v>121</v>
      </c>
      <c r="Y37" s="4" t="s">
        <v>240</v>
      </c>
      <c r="Z37" s="4" t="s">
        <v>193</v>
      </c>
      <c r="AA37" s="4" t="s">
        <v>48</v>
      </c>
      <c r="AB37" s="4">
        <v>519</v>
      </c>
      <c r="AC37" s="4">
        <v>2741.8110000000001</v>
      </c>
      <c r="AD37" s="4">
        <v>1164.4449999999999</v>
      </c>
      <c r="AE37" s="4">
        <v>2.355</v>
      </c>
      <c r="AF37" s="4">
        <v>2.6</v>
      </c>
      <c r="AG37" s="4">
        <v>9.6340000000000003</v>
      </c>
      <c r="AH37" s="4">
        <v>224.489609</v>
      </c>
      <c r="AI37" s="4">
        <v>4.9951569999999998</v>
      </c>
      <c r="AJ37" s="4">
        <v>87.187931000000006</v>
      </c>
      <c r="AK37" s="4">
        <v>420</v>
      </c>
      <c r="AL37" s="4">
        <v>10</v>
      </c>
      <c r="AM37" s="4">
        <v>184</v>
      </c>
      <c r="AN37" s="4">
        <v>76</v>
      </c>
      <c r="AO37" s="4">
        <v>12.213531</v>
      </c>
      <c r="AP37" s="4">
        <v>28.9</v>
      </c>
      <c r="AQ37" s="4">
        <v>0</v>
      </c>
      <c r="AR37" s="4">
        <v>74</v>
      </c>
      <c r="AS37" s="4">
        <v>13853</v>
      </c>
      <c r="AT37" s="4">
        <v>0.36499999999999999</v>
      </c>
      <c r="AU37" s="4">
        <v>6.7110000000000003</v>
      </c>
      <c r="AV37" s="4">
        <v>22477</v>
      </c>
      <c r="AW37" s="4">
        <v>0</v>
      </c>
      <c r="AX37" s="4">
        <v>0.63</v>
      </c>
      <c r="AY37">
        <v>0.90576923076923077</v>
      </c>
      <c r="AZ37" t="s">
        <v>68</v>
      </c>
      <c r="BA37" t="s">
        <v>429</v>
      </c>
      <c r="BB37">
        <v>2</v>
      </c>
      <c r="BC37" t="s">
        <v>609</v>
      </c>
      <c r="BD37">
        <v>7</v>
      </c>
      <c r="BE37">
        <v>20741.574000000004</v>
      </c>
      <c r="BF37">
        <v>0.13218914822954128</v>
      </c>
      <c r="BG37">
        <v>0.11973286310791142</v>
      </c>
      <c r="BH37">
        <v>154552.01000000004</v>
      </c>
      <c r="BI37">
        <v>1.7740377494928728E-2</v>
      </c>
      <c r="BJ37">
        <v>1.6068688077137367E-2</v>
      </c>
      <c r="BK37">
        <v>1</v>
      </c>
      <c r="BL37" t="s">
        <v>70</v>
      </c>
      <c r="BM37">
        <v>3</v>
      </c>
      <c r="BN37" t="s">
        <v>462</v>
      </c>
    </row>
    <row r="38" spans="1:66">
      <c r="A38" s="140" t="str">
        <f t="shared" si="20"/>
        <v>성원운수</v>
      </c>
      <c r="B38" s="140" t="str">
        <f t="shared" si="21"/>
        <v>538</v>
      </c>
      <c r="C38" s="141" t="str">
        <f t="shared" si="22"/>
        <v>71바6305</v>
      </c>
      <c r="D38" s="115" t="str">
        <f t="shared" si="23"/>
        <v>중형</v>
      </c>
      <c r="E38" s="111" t="str">
        <f t="shared" si="16"/>
        <v>B</v>
      </c>
      <c r="F38" s="161">
        <f t="shared" si="17"/>
        <v>0.92307692307692302</v>
      </c>
      <c r="G38" s="162">
        <f t="shared" si="18"/>
        <v>2.4</v>
      </c>
      <c r="H38" s="163">
        <f t="shared" si="19"/>
        <v>2.6</v>
      </c>
      <c r="I38" s="164">
        <f t="shared" si="24"/>
        <v>4074.86</v>
      </c>
      <c r="J38" s="165">
        <f t="shared" si="25"/>
        <v>2.8311201496041657E-2</v>
      </c>
      <c r="K38" s="165">
        <f t="shared" si="26"/>
        <v>0.39758817773697075</v>
      </c>
      <c r="L38" s="165">
        <f t="shared" si="27"/>
        <v>0.22822869988171371</v>
      </c>
      <c r="M38" s="166">
        <f t="shared" si="28"/>
        <v>9.7929999999999993</v>
      </c>
      <c r="N38" s="167">
        <f t="shared" si="29"/>
        <v>4.9000000000000002E-2</v>
      </c>
      <c r="O38" s="167">
        <f t="shared" si="30"/>
        <v>6.9939999999999998</v>
      </c>
      <c r="P38" s="168">
        <f t="shared" si="31"/>
        <v>0.01</v>
      </c>
      <c r="Q38" s="169">
        <f t="shared" si="32"/>
        <v>87</v>
      </c>
      <c r="R38" s="170">
        <f t="shared" si="33"/>
        <v>21.324839249016456</v>
      </c>
      <c r="S38" s="142">
        <f t="shared" si="34"/>
        <v>2</v>
      </c>
      <c r="T38" s="142">
        <f t="shared" si="35"/>
        <v>285</v>
      </c>
      <c r="U38" t="s">
        <v>117</v>
      </c>
      <c r="V38" t="s">
        <v>121</v>
      </c>
      <c r="W38" t="s">
        <v>117</v>
      </c>
      <c r="X38" s="4" t="s">
        <v>121</v>
      </c>
      <c r="Y38" s="4" t="s">
        <v>241</v>
      </c>
      <c r="Z38" s="4" t="s">
        <v>193</v>
      </c>
      <c r="AA38" s="4" t="s">
        <v>48</v>
      </c>
      <c r="AB38" s="4">
        <v>519</v>
      </c>
      <c r="AC38" s="4">
        <v>4074.86</v>
      </c>
      <c r="AD38" s="4">
        <v>1697.8340000000001</v>
      </c>
      <c r="AE38" s="4">
        <v>2.4</v>
      </c>
      <c r="AF38" s="4">
        <v>2.6</v>
      </c>
      <c r="AG38" s="4">
        <v>9.7929999999999993</v>
      </c>
      <c r="AH38" s="4">
        <v>332.842603</v>
      </c>
      <c r="AI38" s="4">
        <v>9.4231739999999995</v>
      </c>
      <c r="AJ38" s="4">
        <v>132.334284</v>
      </c>
      <c r="AK38" s="4">
        <v>930</v>
      </c>
      <c r="AL38" s="4">
        <v>2</v>
      </c>
      <c r="AM38" s="4">
        <v>285</v>
      </c>
      <c r="AN38" s="4">
        <v>87</v>
      </c>
      <c r="AO38" s="4">
        <v>12.242603000000001</v>
      </c>
      <c r="AP38" s="4">
        <v>327.39999999999998</v>
      </c>
      <c r="AQ38" s="4">
        <v>0.6</v>
      </c>
      <c r="AR38" s="4">
        <v>139</v>
      </c>
      <c r="AS38" s="4">
        <v>20411</v>
      </c>
      <c r="AT38" s="4">
        <v>4.9000000000000002E-2</v>
      </c>
      <c r="AU38" s="4">
        <v>6.9939999999999998</v>
      </c>
      <c r="AV38" s="4">
        <v>33156</v>
      </c>
      <c r="AW38" s="4">
        <v>0</v>
      </c>
      <c r="AX38" s="4">
        <v>0.63</v>
      </c>
      <c r="AY38">
        <v>0.92307692307692302</v>
      </c>
      <c r="AZ38" t="s">
        <v>68</v>
      </c>
      <c r="BA38" t="s">
        <v>429</v>
      </c>
      <c r="BB38">
        <v>1</v>
      </c>
      <c r="BC38" t="s">
        <v>610</v>
      </c>
      <c r="BD38">
        <v>10</v>
      </c>
      <c r="BE38">
        <v>20741.574000000004</v>
      </c>
      <c r="BF38">
        <v>0.19645857156260171</v>
      </c>
      <c r="BG38">
        <v>0.18134637375009388</v>
      </c>
      <c r="BH38">
        <v>154552.01000000004</v>
      </c>
      <c r="BI38">
        <v>2.6365622808787792E-2</v>
      </c>
      <c r="BJ38">
        <v>2.4337497977342575E-2</v>
      </c>
      <c r="BK38">
        <v>1</v>
      </c>
      <c r="BL38" t="s">
        <v>67</v>
      </c>
      <c r="BM38">
        <v>2</v>
      </c>
      <c r="BN38" t="s">
        <v>462</v>
      </c>
    </row>
    <row r="39" spans="1:66">
      <c r="A39" s="143" t="str">
        <f t="shared" si="20"/>
        <v>성원운수</v>
      </c>
      <c r="B39" s="143" t="str">
        <f t="shared" si="21"/>
        <v>538</v>
      </c>
      <c r="C39" s="144" t="str">
        <f t="shared" si="22"/>
        <v>71바6306</v>
      </c>
      <c r="D39" s="132" t="str">
        <f t="shared" si="23"/>
        <v>중형</v>
      </c>
      <c r="E39" s="128" t="str">
        <f t="shared" si="16"/>
        <v>C</v>
      </c>
      <c r="F39" s="151">
        <f t="shared" si="17"/>
        <v>0.86576923076923074</v>
      </c>
      <c r="G39" s="152">
        <f t="shared" si="18"/>
        <v>2.2509999999999999</v>
      </c>
      <c r="H39" s="153">
        <f t="shared" si="19"/>
        <v>2.6</v>
      </c>
      <c r="I39" s="154">
        <f t="shared" si="24"/>
        <v>3501.4670000000001</v>
      </c>
      <c r="J39" s="155">
        <f t="shared" si="25"/>
        <v>2.4933506272393807E-2</v>
      </c>
      <c r="K39" s="155">
        <f t="shared" si="26"/>
        <v>0.38883139576144027</v>
      </c>
      <c r="L39" s="155">
        <f t="shared" si="27"/>
        <v>0.23104601585563994</v>
      </c>
      <c r="M39" s="156">
        <f t="shared" si="28"/>
        <v>10.93</v>
      </c>
      <c r="N39" s="157">
        <f t="shared" si="29"/>
        <v>2.9000000000000001E-2</v>
      </c>
      <c r="O39" s="157">
        <f t="shared" si="30"/>
        <v>8.8819999999999997</v>
      </c>
      <c r="P39" s="158">
        <f t="shared" si="31"/>
        <v>0</v>
      </c>
      <c r="Q39" s="159">
        <f t="shared" si="32"/>
        <v>79</v>
      </c>
      <c r="R39" s="160">
        <f t="shared" si="33"/>
        <v>21.349666245140675</v>
      </c>
      <c r="S39" s="145">
        <f t="shared" si="34"/>
        <v>1</v>
      </c>
      <c r="T39" s="145">
        <f t="shared" si="35"/>
        <v>311</v>
      </c>
      <c r="U39" t="s">
        <v>117</v>
      </c>
      <c r="V39" s="5" t="s">
        <v>121</v>
      </c>
      <c r="W39" t="s">
        <v>117</v>
      </c>
      <c r="X39" s="5" t="s">
        <v>121</v>
      </c>
      <c r="Y39" t="s">
        <v>408</v>
      </c>
      <c r="Z39" t="s">
        <v>193</v>
      </c>
      <c r="AA39" t="s">
        <v>48</v>
      </c>
      <c r="AB39">
        <v>519</v>
      </c>
      <c r="AC39" s="1">
        <v>3501.4670000000001</v>
      </c>
      <c r="AD39" s="1">
        <v>1555.8420000000001</v>
      </c>
      <c r="AE39" s="28">
        <v>2.2509999999999999</v>
      </c>
      <c r="AF39">
        <v>2.6</v>
      </c>
      <c r="AG39">
        <v>10.93</v>
      </c>
      <c r="AH39">
        <v>279.76097399999998</v>
      </c>
      <c r="AI39">
        <v>6.975422</v>
      </c>
      <c r="AJ39">
        <v>108.77985</v>
      </c>
      <c r="AK39">
        <v>809</v>
      </c>
      <c r="AL39">
        <v>1</v>
      </c>
      <c r="AM39">
        <v>311</v>
      </c>
      <c r="AN39">
        <v>79</v>
      </c>
      <c r="AO39">
        <v>12.515923000000001</v>
      </c>
      <c r="AP39">
        <v>112.3</v>
      </c>
      <c r="AQ39">
        <v>0</v>
      </c>
      <c r="AR39">
        <v>70</v>
      </c>
      <c r="AS39">
        <v>7967</v>
      </c>
      <c r="AT39">
        <v>2.9000000000000001E-2</v>
      </c>
      <c r="AU39">
        <v>8.8819999999999997</v>
      </c>
      <c r="AV39">
        <v>27496</v>
      </c>
      <c r="AW39">
        <v>0</v>
      </c>
      <c r="AX39">
        <v>0.63</v>
      </c>
      <c r="AY39">
        <v>0.86576923076923074</v>
      </c>
      <c r="AZ39" t="s">
        <v>69</v>
      </c>
      <c r="BA39" t="s">
        <v>429</v>
      </c>
      <c r="BB39">
        <v>2</v>
      </c>
      <c r="BC39" t="s">
        <v>466</v>
      </c>
      <c r="BD39">
        <v>13</v>
      </c>
      <c r="BE39">
        <v>20741.574000000004</v>
      </c>
      <c r="BF39">
        <v>0.16881394825677162</v>
      </c>
      <c r="BG39">
        <v>0.14615392212538189</v>
      </c>
      <c r="BH39">
        <v>154552.01000000004</v>
      </c>
      <c r="BI39">
        <v>2.2655590179642433E-2</v>
      </c>
      <c r="BJ39">
        <v>1.9614512882451966E-2</v>
      </c>
      <c r="BK39">
        <v>1</v>
      </c>
      <c r="BL39" t="s">
        <v>70</v>
      </c>
      <c r="BM39">
        <v>2</v>
      </c>
      <c r="BN39" t="s">
        <v>462</v>
      </c>
    </row>
    <row r="40" spans="1:66">
      <c r="A40" s="140" t="str">
        <f t="shared" si="20"/>
        <v>성원운수</v>
      </c>
      <c r="B40" s="140" t="str">
        <f t="shared" si="21"/>
        <v>538</v>
      </c>
      <c r="C40" s="141" t="str">
        <f t="shared" si="22"/>
        <v>71바6307</v>
      </c>
      <c r="D40" s="115" t="str">
        <f t="shared" si="23"/>
        <v>중형</v>
      </c>
      <c r="E40" s="111" t="str">
        <f t="shared" si="16"/>
        <v>D</v>
      </c>
      <c r="F40" s="161">
        <f t="shared" si="17"/>
        <v>0.8438461538461538</v>
      </c>
      <c r="G40" s="162">
        <f t="shared" si="18"/>
        <v>2.194</v>
      </c>
      <c r="H40" s="163">
        <f t="shared" si="19"/>
        <v>2.6</v>
      </c>
      <c r="I40" s="164">
        <f t="shared" si="24"/>
        <v>4615.0519999999997</v>
      </c>
      <c r="J40" s="165">
        <f t="shared" si="25"/>
        <v>3.5948709368962502E-2</v>
      </c>
      <c r="K40" s="165">
        <f t="shared" si="26"/>
        <v>0.43726231452013015</v>
      </c>
      <c r="L40" s="165">
        <f t="shared" si="27"/>
        <v>0.25481836391009249</v>
      </c>
      <c r="M40" s="166">
        <f t="shared" si="28"/>
        <v>13.382999999999999</v>
      </c>
      <c r="N40" s="167">
        <f t="shared" si="29"/>
        <v>2.1999999999999999E-2</v>
      </c>
      <c r="O40" s="167">
        <f t="shared" si="30"/>
        <v>12.611000000000001</v>
      </c>
      <c r="P40" s="168">
        <f t="shared" si="31"/>
        <v>0</v>
      </c>
      <c r="Q40" s="169">
        <f t="shared" si="32"/>
        <v>80</v>
      </c>
      <c r="R40" s="170">
        <f t="shared" si="33"/>
        <v>22.584897717087003</v>
      </c>
      <c r="S40" s="142">
        <f t="shared" si="34"/>
        <v>1</v>
      </c>
      <c r="T40" s="142">
        <f t="shared" si="35"/>
        <v>582</v>
      </c>
      <c r="U40" t="s">
        <v>117</v>
      </c>
      <c r="V40" t="s">
        <v>121</v>
      </c>
      <c r="W40" s="4" t="s">
        <v>117</v>
      </c>
      <c r="X40" s="4" t="s">
        <v>121</v>
      </c>
      <c r="Y40" s="4" t="s">
        <v>242</v>
      </c>
      <c r="Z40" s="4" t="s">
        <v>193</v>
      </c>
      <c r="AA40" s="4" t="s">
        <v>48</v>
      </c>
      <c r="AB40" s="4">
        <v>519</v>
      </c>
      <c r="AC40" s="4">
        <v>4615.0519999999997</v>
      </c>
      <c r="AD40" s="4">
        <v>2103.5349999999999</v>
      </c>
      <c r="AE40" s="4">
        <v>2.194</v>
      </c>
      <c r="AF40" s="4">
        <v>2.6</v>
      </c>
      <c r="AG40" s="4">
        <v>13.382999999999999</v>
      </c>
      <c r="AH40" s="4">
        <v>387.90179799999999</v>
      </c>
      <c r="AI40" s="4">
        <v>13.944569</v>
      </c>
      <c r="AJ40" s="4">
        <v>169.61483799999999</v>
      </c>
      <c r="AK40" s="4">
        <v>1176</v>
      </c>
      <c r="AL40" s="4">
        <v>1</v>
      </c>
      <c r="AM40" s="4">
        <v>582</v>
      </c>
      <c r="AN40" s="4">
        <v>80</v>
      </c>
      <c r="AO40" s="4">
        <v>11.897475</v>
      </c>
      <c r="AP40" s="4">
        <v>596.70000000000005</v>
      </c>
      <c r="AQ40" s="4">
        <v>0</v>
      </c>
      <c r="AR40" s="4">
        <v>248</v>
      </c>
      <c r="AS40" s="4">
        <v>37304</v>
      </c>
      <c r="AT40" s="4">
        <v>2.1999999999999999E-2</v>
      </c>
      <c r="AU40" s="4">
        <v>12.611000000000001</v>
      </c>
      <c r="AV40" s="4">
        <v>31806</v>
      </c>
      <c r="AW40" s="4">
        <v>0</v>
      </c>
      <c r="AX40" s="4">
        <v>0.66</v>
      </c>
      <c r="AY40">
        <v>0.8438461538461538</v>
      </c>
      <c r="AZ40" t="s">
        <v>67</v>
      </c>
      <c r="BA40" t="s">
        <v>429</v>
      </c>
      <c r="BB40">
        <v>1</v>
      </c>
      <c r="BC40" t="s">
        <v>430</v>
      </c>
      <c r="BD40">
        <v>10</v>
      </c>
      <c r="BE40">
        <v>20741.574000000004</v>
      </c>
      <c r="BF40">
        <v>0.22250249667648167</v>
      </c>
      <c r="BG40">
        <v>0.18775787604161567</v>
      </c>
      <c r="BH40">
        <v>154552.01000000004</v>
      </c>
      <c r="BI40">
        <v>2.986083455012975E-2</v>
      </c>
      <c r="BJ40">
        <v>2.5197950385763335E-2</v>
      </c>
      <c r="BK40">
        <v>1</v>
      </c>
      <c r="BL40" t="s">
        <v>70</v>
      </c>
      <c r="BM40">
        <v>1</v>
      </c>
      <c r="BN40" t="s">
        <v>462</v>
      </c>
    </row>
    <row r="41" spans="1:66">
      <c r="A41" s="143" t="str">
        <f t="shared" si="20"/>
        <v>성원운수</v>
      </c>
      <c r="B41" s="143" t="str">
        <f t="shared" si="21"/>
        <v>538</v>
      </c>
      <c r="C41" s="144" t="str">
        <f t="shared" si="22"/>
        <v>71바6309</v>
      </c>
      <c r="D41" s="132" t="str">
        <f t="shared" si="23"/>
        <v>중형</v>
      </c>
      <c r="E41" s="128" t="str">
        <f t="shared" si="16"/>
        <v>A</v>
      </c>
      <c r="F41" s="151">
        <f t="shared" si="17"/>
        <v>0.98769230769230765</v>
      </c>
      <c r="G41" s="152">
        <f t="shared" si="18"/>
        <v>2.5680000000000001</v>
      </c>
      <c r="H41" s="153">
        <f t="shared" si="19"/>
        <v>2.6</v>
      </c>
      <c r="I41" s="154">
        <f t="shared" si="24"/>
        <v>812.702</v>
      </c>
      <c r="J41" s="155">
        <f t="shared" si="25"/>
        <v>1.2289001435319269E-2</v>
      </c>
      <c r="K41" s="155">
        <f t="shared" si="26"/>
        <v>0.38635495223304223</v>
      </c>
      <c r="L41" s="155">
        <f t="shared" si="27"/>
        <v>0.11566355195385271</v>
      </c>
      <c r="M41" s="156">
        <f t="shared" si="28"/>
        <v>9.4969999999999999</v>
      </c>
      <c r="N41" s="157">
        <f t="shared" si="29"/>
        <v>0</v>
      </c>
      <c r="O41" s="157">
        <f t="shared" si="30"/>
        <v>4.1840000000000002</v>
      </c>
      <c r="P41" s="158">
        <f t="shared" si="31"/>
        <v>0</v>
      </c>
      <c r="Q41" s="159">
        <f t="shared" si="32"/>
        <v>72</v>
      </c>
      <c r="R41" s="160">
        <f t="shared" si="33"/>
        <v>20.462474452183862</v>
      </c>
      <c r="S41" s="145">
        <f t="shared" si="34"/>
        <v>0</v>
      </c>
      <c r="T41" s="145">
        <f t="shared" si="35"/>
        <v>34</v>
      </c>
      <c r="U41" t="s">
        <v>117</v>
      </c>
      <c r="V41" t="s">
        <v>121</v>
      </c>
      <c r="W41" t="s">
        <v>117</v>
      </c>
      <c r="X41" s="4" t="s">
        <v>121</v>
      </c>
      <c r="Y41" s="4" t="s">
        <v>243</v>
      </c>
      <c r="Z41" s="4" t="s">
        <v>193</v>
      </c>
      <c r="AA41" s="4" t="s">
        <v>48</v>
      </c>
      <c r="AB41" s="4">
        <v>519</v>
      </c>
      <c r="AC41" s="4">
        <v>812.702</v>
      </c>
      <c r="AD41" s="4">
        <v>316.52999999999997</v>
      </c>
      <c r="AE41" s="4">
        <v>2.5680000000000001</v>
      </c>
      <c r="AF41" s="4">
        <v>2.6</v>
      </c>
      <c r="AG41" s="4">
        <v>9.4969999999999999</v>
      </c>
      <c r="AH41" s="4">
        <v>66.045236000000003</v>
      </c>
      <c r="AI41" s="4">
        <v>0.81162999999999996</v>
      </c>
      <c r="AJ41" s="4">
        <v>25.516904</v>
      </c>
      <c r="AK41" s="4">
        <v>94</v>
      </c>
      <c r="AL41" s="4">
        <v>0</v>
      </c>
      <c r="AM41" s="4">
        <v>34</v>
      </c>
      <c r="AN41" s="4">
        <v>72</v>
      </c>
      <c r="AO41" s="4">
        <v>12.305232</v>
      </c>
      <c r="AP41" s="4">
        <v>22.6</v>
      </c>
      <c r="AQ41" s="4">
        <v>0</v>
      </c>
      <c r="AR41" s="4">
        <v>30</v>
      </c>
      <c r="AS41" s="4">
        <v>4378</v>
      </c>
      <c r="AT41" s="4">
        <v>0</v>
      </c>
      <c r="AU41" s="4">
        <v>4.1840000000000002</v>
      </c>
      <c r="AV41" s="4">
        <v>6456</v>
      </c>
      <c r="AW41" s="4">
        <v>0</v>
      </c>
      <c r="AX41" s="4">
        <v>0.69</v>
      </c>
      <c r="AY41">
        <v>0.98769230769230765</v>
      </c>
      <c r="AZ41" t="s">
        <v>66</v>
      </c>
      <c r="BA41" t="s">
        <v>429</v>
      </c>
      <c r="BB41">
        <v>1</v>
      </c>
      <c r="BC41" t="s">
        <v>611</v>
      </c>
      <c r="BD41">
        <v>4</v>
      </c>
      <c r="BE41">
        <v>20741.574000000004</v>
      </c>
      <c r="BF41">
        <v>3.918227228078254E-2</v>
      </c>
      <c r="BG41">
        <v>3.8700028929634443E-2</v>
      </c>
      <c r="BH41">
        <v>154552.01000000004</v>
      </c>
      <c r="BI41">
        <v>5.2584369494773943E-3</v>
      </c>
      <c r="BJ41">
        <v>5.1937177254838263E-3</v>
      </c>
      <c r="BK41">
        <v>1</v>
      </c>
      <c r="BL41" t="s">
        <v>67</v>
      </c>
      <c r="BM41">
        <v>3</v>
      </c>
      <c r="BN41" t="s">
        <v>462</v>
      </c>
    </row>
    <row r="42" spans="1:66">
      <c r="A42" s="140" t="str">
        <f t="shared" si="20"/>
        <v>성원운수</v>
      </c>
      <c r="B42" s="140" t="str">
        <f t="shared" si="21"/>
        <v>538</v>
      </c>
      <c r="C42" s="141" t="str">
        <f t="shared" si="22"/>
        <v>71바6311</v>
      </c>
      <c r="D42" s="115" t="str">
        <f t="shared" si="23"/>
        <v>중형</v>
      </c>
      <c r="E42" s="111" t="str">
        <f t="shared" si="16"/>
        <v>D</v>
      </c>
      <c r="F42" s="161">
        <f t="shared" si="17"/>
        <v>0.83035714285714302</v>
      </c>
      <c r="G42" s="162">
        <f t="shared" si="18"/>
        <v>2.3250000000000002</v>
      </c>
      <c r="H42" s="163">
        <f t="shared" si="19"/>
        <v>2.8</v>
      </c>
      <c r="I42" s="164">
        <f t="shared" si="24"/>
        <v>587.64800000000002</v>
      </c>
      <c r="J42" s="165">
        <f t="shared" si="25"/>
        <v>1.2120727717629216E-2</v>
      </c>
      <c r="K42" s="165">
        <f t="shared" si="26"/>
        <v>0.54450125169261354</v>
      </c>
      <c r="L42" s="165">
        <f t="shared" si="27"/>
        <v>0.3148143106077107</v>
      </c>
      <c r="M42" s="166">
        <f t="shared" si="28"/>
        <v>22.658999999999999</v>
      </c>
      <c r="N42" s="167">
        <f t="shared" si="29"/>
        <v>0.34</v>
      </c>
      <c r="O42" s="167">
        <f t="shared" si="30"/>
        <v>6.2960000000000003</v>
      </c>
      <c r="P42" s="168">
        <f t="shared" si="31"/>
        <v>0</v>
      </c>
      <c r="Q42" s="169">
        <f t="shared" si="32"/>
        <v>72</v>
      </c>
      <c r="R42" s="170">
        <f t="shared" si="33"/>
        <v>21.676644449183208</v>
      </c>
      <c r="S42" s="142">
        <f t="shared" si="34"/>
        <v>2</v>
      </c>
      <c r="T42" s="142">
        <f t="shared" si="35"/>
        <v>37</v>
      </c>
      <c r="U42" t="s">
        <v>117</v>
      </c>
      <c r="V42" t="s">
        <v>121</v>
      </c>
      <c r="W42" t="s">
        <v>117</v>
      </c>
      <c r="X42" s="4" t="s">
        <v>121</v>
      </c>
      <c r="Y42" s="4" t="s">
        <v>548</v>
      </c>
      <c r="Z42" s="4" t="s">
        <v>193</v>
      </c>
      <c r="AA42" s="4" t="s">
        <v>194</v>
      </c>
      <c r="AB42" s="4">
        <v>519</v>
      </c>
      <c r="AC42" s="4">
        <v>587.64800000000002</v>
      </c>
      <c r="AD42" s="4">
        <v>252.76499999999999</v>
      </c>
      <c r="AE42" s="4">
        <v>2.3250000000000002</v>
      </c>
      <c r="AF42" s="4">
        <v>2.8</v>
      </c>
      <c r="AG42" s="4">
        <v>22.658999999999999</v>
      </c>
      <c r="AH42" s="4">
        <v>61.143605999999998</v>
      </c>
      <c r="AI42" s="4">
        <v>0.74110500000000001</v>
      </c>
      <c r="AJ42" s="4">
        <v>33.292769999999997</v>
      </c>
      <c r="AK42" s="4">
        <v>185</v>
      </c>
      <c r="AL42" s="4">
        <v>2</v>
      </c>
      <c r="AM42" s="4">
        <v>37</v>
      </c>
      <c r="AN42" s="4">
        <v>72</v>
      </c>
      <c r="AO42" s="4">
        <v>9.6109469999999995</v>
      </c>
      <c r="AP42" s="4">
        <v>33.799999999999997</v>
      </c>
      <c r="AQ42" s="4">
        <v>0</v>
      </c>
      <c r="AR42" s="4">
        <v>90</v>
      </c>
      <c r="AS42" s="4">
        <v>24158</v>
      </c>
      <c r="AT42" s="4">
        <v>0.34</v>
      </c>
      <c r="AU42" s="4">
        <v>6.2960000000000003</v>
      </c>
      <c r="AV42" s="4">
        <v>0</v>
      </c>
      <c r="AW42" s="4">
        <v>0</v>
      </c>
      <c r="AX42" s="4">
        <v>1.06</v>
      </c>
      <c r="AY42">
        <v>0.83035714285714302</v>
      </c>
      <c r="AZ42" t="s">
        <v>67</v>
      </c>
      <c r="BA42" t="s">
        <v>429</v>
      </c>
      <c r="BB42">
        <v>3</v>
      </c>
      <c r="BC42" t="s">
        <v>465</v>
      </c>
      <c r="BD42">
        <v>1</v>
      </c>
      <c r="BE42">
        <v>20741.574000000004</v>
      </c>
      <c r="BF42">
        <v>2.8331890337734249E-2</v>
      </c>
      <c r="BG42">
        <v>2.3525587512582907E-2</v>
      </c>
      <c r="BH42">
        <v>154552.01000000004</v>
      </c>
      <c r="BI42">
        <v>3.8022669520765204E-3</v>
      </c>
      <c r="BJ42">
        <v>3.1572395227063969E-3</v>
      </c>
      <c r="BK42">
        <v>1</v>
      </c>
      <c r="BL42" t="s">
        <v>459</v>
      </c>
      <c r="BM42" t="s">
        <v>460</v>
      </c>
      <c r="BN42" t="s">
        <v>459</v>
      </c>
    </row>
    <row r="43" spans="1:66">
      <c r="A43" s="143" t="str">
        <f t="shared" si="20"/>
        <v>성원운수</v>
      </c>
      <c r="B43" s="143" t="str">
        <f t="shared" si="21"/>
        <v>539</v>
      </c>
      <c r="C43" s="144" t="str">
        <f t="shared" si="22"/>
        <v>71바6601</v>
      </c>
      <c r="D43" s="132" t="str">
        <f t="shared" si="23"/>
        <v>중형</v>
      </c>
      <c r="E43" s="128" t="str">
        <f t="shared" si="16"/>
        <v>B</v>
      </c>
      <c r="F43" s="151">
        <f t="shared" si="17"/>
        <v>0.91634146341463429</v>
      </c>
      <c r="G43" s="152">
        <f t="shared" si="18"/>
        <v>3.7570000000000001</v>
      </c>
      <c r="H43" s="153">
        <f t="shared" si="19"/>
        <v>4.0999999999999996</v>
      </c>
      <c r="I43" s="154">
        <f t="shared" si="24"/>
        <v>3376.3879999999999</v>
      </c>
      <c r="J43" s="155">
        <f t="shared" si="25"/>
        <v>2.9276446666132161E-2</v>
      </c>
      <c r="K43" s="155">
        <f t="shared" si="26"/>
        <v>0.35936642626785292</v>
      </c>
      <c r="L43" s="155">
        <f t="shared" si="27"/>
        <v>0.44278086523231336</v>
      </c>
      <c r="M43" s="156">
        <f t="shared" si="28"/>
        <v>7.5730000000000004</v>
      </c>
      <c r="N43" s="157">
        <f t="shared" si="29"/>
        <v>0.20699999999999999</v>
      </c>
      <c r="O43" s="157">
        <f t="shared" si="30"/>
        <v>0.32600000000000001</v>
      </c>
      <c r="P43" s="158">
        <f t="shared" si="31"/>
        <v>0</v>
      </c>
      <c r="Q43" s="159">
        <f t="shared" si="32"/>
        <v>59</v>
      </c>
      <c r="R43" s="160">
        <f t="shared" si="33"/>
        <v>18.251220576336181</v>
      </c>
      <c r="S43" s="145">
        <f t="shared" si="34"/>
        <v>7</v>
      </c>
      <c r="T43" s="145">
        <f t="shared" si="35"/>
        <v>11</v>
      </c>
      <c r="U43" t="s">
        <v>117</v>
      </c>
      <c r="V43" t="s">
        <v>122</v>
      </c>
      <c r="W43" s="4" t="s">
        <v>117</v>
      </c>
      <c r="X43" s="4" t="s">
        <v>122</v>
      </c>
      <c r="Y43" s="4" t="s">
        <v>244</v>
      </c>
      <c r="Z43" s="4" t="s">
        <v>193</v>
      </c>
      <c r="AA43" s="4" t="s">
        <v>194</v>
      </c>
      <c r="AB43" s="4">
        <v>519</v>
      </c>
      <c r="AC43" s="4">
        <v>3376.3879999999999</v>
      </c>
      <c r="AD43" s="4">
        <v>898.66499999999996</v>
      </c>
      <c r="AE43" s="4">
        <v>3.7570000000000001</v>
      </c>
      <c r="AF43" s="4">
        <v>4.0999999999999996</v>
      </c>
      <c r="AG43" s="4">
        <v>7.5730000000000004</v>
      </c>
      <c r="AH43" s="4">
        <v>302.59758299999999</v>
      </c>
      <c r="AI43" s="4">
        <v>8.8589819999999992</v>
      </c>
      <c r="AJ43" s="4">
        <v>108.74341200000001</v>
      </c>
      <c r="AK43" s="4">
        <v>1495</v>
      </c>
      <c r="AL43" s="4">
        <v>7</v>
      </c>
      <c r="AM43" s="4">
        <v>11</v>
      </c>
      <c r="AN43" s="4">
        <v>59</v>
      </c>
      <c r="AO43" s="4">
        <v>11.158013</v>
      </c>
      <c r="AP43" s="4">
        <v>0</v>
      </c>
      <c r="AQ43" s="4">
        <v>0</v>
      </c>
      <c r="AR43" s="4">
        <v>55</v>
      </c>
      <c r="AS43" s="4">
        <v>41669</v>
      </c>
      <c r="AT43" s="4">
        <v>0.20699999999999999</v>
      </c>
      <c r="AU43" s="4">
        <v>0.32600000000000001</v>
      </c>
      <c r="AV43" s="4">
        <v>26253</v>
      </c>
      <c r="AW43" s="4">
        <v>0</v>
      </c>
      <c r="AX43" s="4">
        <v>1</v>
      </c>
      <c r="AY43">
        <v>0.91634146341463429</v>
      </c>
      <c r="AZ43" t="s">
        <v>68</v>
      </c>
      <c r="BA43" t="s">
        <v>433</v>
      </c>
      <c r="BB43">
        <v>3</v>
      </c>
      <c r="BC43" t="s">
        <v>612</v>
      </c>
      <c r="BD43">
        <v>8</v>
      </c>
      <c r="BE43">
        <v>11663.333999999999</v>
      </c>
      <c r="BF43">
        <v>0.28948737985210748</v>
      </c>
      <c r="BG43">
        <v>0.26526928929374827</v>
      </c>
      <c r="BH43">
        <v>154552.01000000004</v>
      </c>
      <c r="BI43">
        <v>2.1846289802377846E-2</v>
      </c>
      <c r="BJ43">
        <v>2.0018661167691118E-2</v>
      </c>
      <c r="BK43">
        <v>1</v>
      </c>
      <c r="BL43" t="s">
        <v>70</v>
      </c>
      <c r="BM43">
        <v>3</v>
      </c>
      <c r="BN43" t="s">
        <v>462</v>
      </c>
    </row>
    <row r="44" spans="1:66">
      <c r="A44" s="140" t="str">
        <f t="shared" si="20"/>
        <v>성원운수</v>
      </c>
      <c r="B44" s="140" t="str">
        <f t="shared" si="21"/>
        <v>539</v>
      </c>
      <c r="C44" s="141" t="str">
        <f t="shared" si="22"/>
        <v>71바6605</v>
      </c>
      <c r="D44" s="115" t="str">
        <f t="shared" si="23"/>
        <v>중형</v>
      </c>
      <c r="E44" s="111" t="str">
        <f t="shared" si="16"/>
        <v>C</v>
      </c>
      <c r="F44" s="161">
        <f t="shared" si="17"/>
        <v>0.86853658536585376</v>
      </c>
      <c r="G44" s="162">
        <f t="shared" si="18"/>
        <v>3.5609999999999999</v>
      </c>
      <c r="H44" s="163">
        <f t="shared" si="19"/>
        <v>4.0999999999999996</v>
      </c>
      <c r="I44" s="164">
        <f t="shared" si="24"/>
        <v>2940.0639999999999</v>
      </c>
      <c r="J44" s="165">
        <f t="shared" si="25"/>
        <v>2.2340210566511989E-2</v>
      </c>
      <c r="K44" s="165">
        <f t="shared" si="26"/>
        <v>0.42549853025158973</v>
      </c>
      <c r="L44" s="165">
        <f t="shared" si="27"/>
        <v>0.44590866049174444</v>
      </c>
      <c r="M44" s="166">
        <f t="shared" si="28"/>
        <v>9.718</v>
      </c>
      <c r="N44" s="167">
        <f t="shared" si="29"/>
        <v>1.258</v>
      </c>
      <c r="O44" s="167">
        <f t="shared" si="30"/>
        <v>0.57799999999999996</v>
      </c>
      <c r="P44" s="168">
        <f t="shared" si="31"/>
        <v>0</v>
      </c>
      <c r="Q44" s="169">
        <f t="shared" si="32"/>
        <v>57</v>
      </c>
      <c r="R44" s="170">
        <f t="shared" si="33"/>
        <v>19.263402271159411</v>
      </c>
      <c r="S44" s="142">
        <f t="shared" si="34"/>
        <v>37</v>
      </c>
      <c r="T44" s="142">
        <f t="shared" si="35"/>
        <v>17</v>
      </c>
      <c r="U44" t="s">
        <v>117</v>
      </c>
      <c r="V44" t="s">
        <v>122</v>
      </c>
      <c r="W44" t="s">
        <v>117</v>
      </c>
      <c r="X44" s="4" t="s">
        <v>122</v>
      </c>
      <c r="Y44" s="4" t="s">
        <v>245</v>
      </c>
      <c r="Z44" s="4" t="s">
        <v>193</v>
      </c>
      <c r="AA44" s="4" t="s">
        <v>194</v>
      </c>
      <c r="AB44" s="4">
        <v>519</v>
      </c>
      <c r="AC44" s="4">
        <v>2940.0639999999999</v>
      </c>
      <c r="AD44" s="4">
        <v>825.65200000000004</v>
      </c>
      <c r="AE44" s="4">
        <v>3.5609999999999999</v>
      </c>
      <c r="AF44" s="4">
        <v>4.0999999999999996</v>
      </c>
      <c r="AG44" s="4">
        <v>9.718</v>
      </c>
      <c r="AH44" s="4">
        <v>276.41261400000002</v>
      </c>
      <c r="AI44" s="4">
        <v>6.175116</v>
      </c>
      <c r="AJ44" s="4">
        <v>117.61316100000001</v>
      </c>
      <c r="AK44" s="4">
        <v>1311</v>
      </c>
      <c r="AL44" s="4">
        <v>37</v>
      </c>
      <c r="AM44" s="4">
        <v>17</v>
      </c>
      <c r="AN44" s="4">
        <v>57</v>
      </c>
      <c r="AO44" s="4">
        <v>10.636504</v>
      </c>
      <c r="AP44" s="4">
        <v>0</v>
      </c>
      <c r="AQ44" s="4">
        <v>0</v>
      </c>
      <c r="AR44" s="4">
        <v>100</v>
      </c>
      <c r="AS44" s="4">
        <v>90519</v>
      </c>
      <c r="AT44" s="4">
        <v>1.258</v>
      </c>
      <c r="AU44" s="4">
        <v>0.57799999999999996</v>
      </c>
      <c r="AV44" s="4">
        <v>21752</v>
      </c>
      <c r="AW44" s="4">
        <v>0</v>
      </c>
      <c r="AX44" s="4">
        <v>1.03</v>
      </c>
      <c r="AY44">
        <v>0.86853658536585376</v>
      </c>
      <c r="AZ44" t="s">
        <v>69</v>
      </c>
      <c r="BA44" t="s">
        <v>433</v>
      </c>
      <c r="BB44">
        <v>1</v>
      </c>
      <c r="BC44" t="s">
        <v>613</v>
      </c>
      <c r="BD44">
        <v>6</v>
      </c>
      <c r="BE44">
        <v>11663.333999999999</v>
      </c>
      <c r="BF44">
        <v>0.25207749345084346</v>
      </c>
      <c r="BG44">
        <v>0.21893852540937894</v>
      </c>
      <c r="BH44">
        <v>154552.01000000004</v>
      </c>
      <c r="BI44">
        <v>1.902313661271697E-2</v>
      </c>
      <c r="BJ44">
        <v>1.6522290116557353E-2</v>
      </c>
      <c r="BK44">
        <v>1</v>
      </c>
      <c r="BL44" t="s">
        <v>70</v>
      </c>
      <c r="BM44">
        <v>2</v>
      </c>
      <c r="BN44" t="s">
        <v>462</v>
      </c>
    </row>
    <row r="45" spans="1:66">
      <c r="A45" s="143" t="str">
        <f t="shared" si="20"/>
        <v>성원운수</v>
      </c>
      <c r="B45" s="143" t="str">
        <f t="shared" si="21"/>
        <v>539</v>
      </c>
      <c r="C45" s="144" t="str">
        <f t="shared" si="22"/>
        <v>71바6615</v>
      </c>
      <c r="D45" s="132" t="str">
        <f t="shared" si="23"/>
        <v>중형</v>
      </c>
      <c r="E45" s="128" t="str">
        <f t="shared" si="16"/>
        <v>B</v>
      </c>
      <c r="F45" s="151">
        <f t="shared" si="17"/>
        <v>0.91700000000000004</v>
      </c>
      <c r="G45" s="152">
        <f t="shared" si="18"/>
        <v>3.6680000000000001</v>
      </c>
      <c r="H45" s="153">
        <f t="shared" si="19"/>
        <v>4</v>
      </c>
      <c r="I45" s="154">
        <f t="shared" si="24"/>
        <v>2215.6610000000001</v>
      </c>
      <c r="J45" s="155">
        <f t="shared" si="25"/>
        <v>2.2938684286415038E-2</v>
      </c>
      <c r="K45" s="155">
        <f t="shared" si="26"/>
        <v>0.39482242444994403</v>
      </c>
      <c r="L45" s="155">
        <f t="shared" si="27"/>
        <v>0.44230593037472787</v>
      </c>
      <c r="M45" s="156">
        <f t="shared" si="28"/>
        <v>9.2780000000000005</v>
      </c>
      <c r="N45" s="157">
        <f t="shared" si="29"/>
        <v>1.173</v>
      </c>
      <c r="O45" s="157">
        <f t="shared" si="30"/>
        <v>0.316</v>
      </c>
      <c r="P45" s="158">
        <f t="shared" si="31"/>
        <v>0</v>
      </c>
      <c r="Q45" s="159">
        <f t="shared" si="32"/>
        <v>56</v>
      </c>
      <c r="R45" s="160">
        <f t="shared" si="33"/>
        <v>18.260090103267377</v>
      </c>
      <c r="S45" s="145">
        <f t="shared" si="34"/>
        <v>26</v>
      </c>
      <c r="T45" s="145">
        <f t="shared" si="35"/>
        <v>7</v>
      </c>
      <c r="U45" t="s">
        <v>117</v>
      </c>
      <c r="V45" t="s">
        <v>122</v>
      </c>
      <c r="W45" t="s">
        <v>117</v>
      </c>
      <c r="X45" s="4" t="s">
        <v>122</v>
      </c>
      <c r="Y45" s="4" t="s">
        <v>246</v>
      </c>
      <c r="Z45" s="4" t="s">
        <v>193</v>
      </c>
      <c r="AA45" s="4" t="s">
        <v>194</v>
      </c>
      <c r="AB45" s="4">
        <v>519</v>
      </c>
      <c r="AC45" s="4">
        <v>2215.6610000000001</v>
      </c>
      <c r="AD45" s="4">
        <v>604.01800000000003</v>
      </c>
      <c r="AE45" s="4">
        <v>3.6680000000000001</v>
      </c>
      <c r="AF45" s="4">
        <v>4</v>
      </c>
      <c r="AG45" s="4">
        <v>9.2780000000000005</v>
      </c>
      <c r="AH45" s="4">
        <v>208.40070600000001</v>
      </c>
      <c r="AI45" s="4">
        <v>4.7804380000000002</v>
      </c>
      <c r="AJ45" s="4">
        <v>82.281272000000001</v>
      </c>
      <c r="AK45" s="4">
        <v>980</v>
      </c>
      <c r="AL45" s="4">
        <v>26</v>
      </c>
      <c r="AM45" s="4">
        <v>7</v>
      </c>
      <c r="AN45" s="4">
        <v>56</v>
      </c>
      <c r="AO45" s="4">
        <v>10.631734</v>
      </c>
      <c r="AP45" s="4">
        <v>0</v>
      </c>
      <c r="AQ45" s="4">
        <v>0</v>
      </c>
      <c r="AR45" s="4">
        <v>58</v>
      </c>
      <c r="AS45" s="4">
        <v>62057</v>
      </c>
      <c r="AT45" s="4">
        <v>1.173</v>
      </c>
      <c r="AU45" s="4">
        <v>0.316</v>
      </c>
      <c r="AV45" s="4">
        <v>16868</v>
      </c>
      <c r="AW45" s="4">
        <v>0</v>
      </c>
      <c r="AX45" s="4">
        <v>1.0900000000000001</v>
      </c>
      <c r="AY45">
        <v>0.91700000000000004</v>
      </c>
      <c r="AZ45" t="s">
        <v>68</v>
      </c>
      <c r="BA45" t="s">
        <v>433</v>
      </c>
      <c r="BB45">
        <v>2</v>
      </c>
      <c r="BC45" t="s">
        <v>614</v>
      </c>
      <c r="BD45">
        <v>6</v>
      </c>
      <c r="BE45">
        <v>11663.333999999999</v>
      </c>
      <c r="BF45">
        <v>0.18996806573489194</v>
      </c>
      <c r="BG45">
        <v>0.17420071627889591</v>
      </c>
      <c r="BH45">
        <v>154552.01000000004</v>
      </c>
      <c r="BI45">
        <v>1.4336021899682829E-2</v>
      </c>
      <c r="BJ45">
        <v>1.3146132082009154E-2</v>
      </c>
      <c r="BK45">
        <v>1</v>
      </c>
      <c r="BL45" t="s">
        <v>70</v>
      </c>
      <c r="BM45">
        <v>3</v>
      </c>
      <c r="BN45" t="s">
        <v>462</v>
      </c>
    </row>
    <row r="46" spans="1:66">
      <c r="A46" s="140" t="str">
        <f t="shared" ref="A46:A48" si="36">W46</f>
        <v>성원운수</v>
      </c>
      <c r="B46" s="140" t="str">
        <f t="shared" ref="B46:B48" si="37">V46</f>
        <v>539</v>
      </c>
      <c r="C46" s="141" t="str">
        <f t="shared" ref="C46:C48" si="38">Y46</f>
        <v>71바6616</v>
      </c>
      <c r="D46" s="115" t="str">
        <f t="shared" ref="D46:D48" si="39">Z46</f>
        <v>중형</v>
      </c>
      <c r="E46" s="111" t="str">
        <f t="shared" ref="E46:E48" si="40">AZ46</f>
        <v>B</v>
      </c>
      <c r="F46" s="161">
        <f t="shared" ref="F46:F48" si="41">G46/H46</f>
        <v>0.90951219512195136</v>
      </c>
      <c r="G46" s="162">
        <f t="shared" ref="G46:G48" si="42">AE46</f>
        <v>3.7290000000000001</v>
      </c>
      <c r="H46" s="163">
        <f t="shared" ref="H46:H48" si="43">AF46</f>
        <v>4.0999999999999996</v>
      </c>
      <c r="I46" s="164">
        <f t="shared" ref="I46:I48" si="44">AC46</f>
        <v>2558.39</v>
      </c>
      <c r="J46" s="165">
        <f t="shared" ref="J46:J48" si="45">AI46/AH46</f>
        <v>2.305886756877977E-2</v>
      </c>
      <c r="K46" s="165">
        <f t="shared" ref="K46:K48" si="46">AJ46/AH46</f>
        <v>0.37887274009804872</v>
      </c>
      <c r="L46" s="165">
        <f t="shared" ref="L46:L48" si="47">AK46/AC46</f>
        <v>0.41823177857949728</v>
      </c>
      <c r="M46" s="166">
        <f t="shared" ref="M46:M48" si="48">AG46</f>
        <v>8.2609999999999992</v>
      </c>
      <c r="N46" s="167">
        <f t="shared" ref="N46:N48" si="49">IF(AW46=0,AT46,"속도계이상")</f>
        <v>0.156</v>
      </c>
      <c r="O46" s="167">
        <f t="shared" ref="O46:O48" si="50">IF(AW46=0,AU46,"속도계이상")</f>
        <v>0.313</v>
      </c>
      <c r="P46" s="168">
        <f t="shared" ref="P46:P48" si="51">AQ46/60</f>
        <v>0</v>
      </c>
      <c r="Q46" s="169">
        <f t="shared" ref="Q46:Q48" si="52">AN46</f>
        <v>61</v>
      </c>
      <c r="R46" s="170">
        <f t="shared" ref="R46:R48" si="53">AC46/(AH46-AI46-AJ46)</f>
        <v>18.416890462322769</v>
      </c>
      <c r="S46" s="142">
        <f t="shared" ref="S46:S48" si="54">IF(AW46=0,AL46,"속도계이상")</f>
        <v>4</v>
      </c>
      <c r="T46" s="142">
        <f t="shared" ref="T46:T48" si="55">IF(AW46=0,AM46,"속도계이상")</f>
        <v>8</v>
      </c>
      <c r="U46" t="s">
        <v>117</v>
      </c>
      <c r="V46" t="s">
        <v>122</v>
      </c>
      <c r="W46" t="s">
        <v>117</v>
      </c>
      <c r="X46" s="4" t="s">
        <v>122</v>
      </c>
      <c r="Y46" s="4" t="s">
        <v>247</v>
      </c>
      <c r="Z46" s="4" t="s">
        <v>193</v>
      </c>
      <c r="AA46" s="4" t="s">
        <v>194</v>
      </c>
      <c r="AB46" s="4">
        <v>519</v>
      </c>
      <c r="AC46" s="4">
        <v>2558.39</v>
      </c>
      <c r="AD46" s="4">
        <v>686.04399999999998</v>
      </c>
      <c r="AE46" s="4">
        <v>3.7290000000000001</v>
      </c>
      <c r="AF46" s="4">
        <v>4.0999999999999996</v>
      </c>
      <c r="AG46" s="4">
        <v>8.2609999999999992</v>
      </c>
      <c r="AH46" s="4">
        <v>232.27346199999999</v>
      </c>
      <c r="AI46" s="4">
        <v>5.355963</v>
      </c>
      <c r="AJ46" s="4">
        <v>88.002082999999999</v>
      </c>
      <c r="AK46" s="4">
        <v>1070</v>
      </c>
      <c r="AL46" s="4">
        <v>4</v>
      </c>
      <c r="AM46" s="4">
        <v>8</v>
      </c>
      <c r="AN46" s="4">
        <v>61</v>
      </c>
      <c r="AO46" s="4">
        <v>11.014559999999999</v>
      </c>
      <c r="AP46" s="4">
        <v>0</v>
      </c>
      <c r="AQ46" s="4">
        <v>0</v>
      </c>
      <c r="AR46" s="4">
        <v>55</v>
      </c>
      <c r="AS46" s="4">
        <v>35648</v>
      </c>
      <c r="AT46" s="4">
        <v>0.156</v>
      </c>
      <c r="AU46" s="4">
        <v>0.313</v>
      </c>
      <c r="AV46" s="4">
        <v>19396</v>
      </c>
      <c r="AW46" s="4">
        <v>0</v>
      </c>
      <c r="AX46" s="4">
        <v>1.03</v>
      </c>
      <c r="AY46">
        <v>0.90951219512195136</v>
      </c>
      <c r="AZ46" t="s">
        <v>68</v>
      </c>
      <c r="BA46" t="s">
        <v>433</v>
      </c>
      <c r="BB46">
        <v>4</v>
      </c>
      <c r="BC46" t="s">
        <v>615</v>
      </c>
      <c r="BD46">
        <v>8</v>
      </c>
      <c r="BE46">
        <v>11663.333999999999</v>
      </c>
      <c r="BF46">
        <v>0.21935323124588563</v>
      </c>
      <c r="BG46">
        <v>0.19950443885753844</v>
      </c>
      <c r="BH46">
        <v>154552.01000000004</v>
      </c>
      <c r="BI46">
        <v>1.6553586071122589E-2</v>
      </c>
      <c r="BJ46">
        <v>1.5055688404686865E-2</v>
      </c>
      <c r="BK46">
        <v>1</v>
      </c>
      <c r="BL46" t="s">
        <v>70</v>
      </c>
      <c r="BM46">
        <v>3</v>
      </c>
      <c r="BN46" t="s">
        <v>462</v>
      </c>
    </row>
    <row r="47" spans="1:66">
      <c r="A47" s="143" t="str">
        <f t="shared" si="36"/>
        <v>성원운수</v>
      </c>
      <c r="B47" s="143" t="str">
        <f t="shared" si="37"/>
        <v>539</v>
      </c>
      <c r="C47" s="144" t="str">
        <f t="shared" si="38"/>
        <v>71바6617</v>
      </c>
      <c r="D47" s="132" t="str">
        <f t="shared" si="39"/>
        <v>중형</v>
      </c>
      <c r="E47" s="128" t="str">
        <f t="shared" si="40"/>
        <v>B</v>
      </c>
      <c r="F47" s="151">
        <f t="shared" si="41"/>
        <v>0.93874999999999997</v>
      </c>
      <c r="G47" s="152">
        <f t="shared" si="42"/>
        <v>3.7549999999999999</v>
      </c>
      <c r="H47" s="153">
        <f t="shared" si="43"/>
        <v>4</v>
      </c>
      <c r="I47" s="154">
        <f t="shared" si="44"/>
        <v>572.83100000000002</v>
      </c>
      <c r="J47" s="155">
        <f t="shared" si="45"/>
        <v>3.6235409283151318E-2</v>
      </c>
      <c r="K47" s="155">
        <f t="shared" si="46"/>
        <v>0.42267083984810122</v>
      </c>
      <c r="L47" s="155">
        <f t="shared" si="47"/>
        <v>0.46086891247156664</v>
      </c>
      <c r="M47" s="156">
        <f t="shared" si="48"/>
        <v>8.6750000000000007</v>
      </c>
      <c r="N47" s="157">
        <f t="shared" si="49"/>
        <v>0.69799999999999995</v>
      </c>
      <c r="O47" s="157">
        <f t="shared" si="50"/>
        <v>0</v>
      </c>
      <c r="P47" s="158">
        <f t="shared" si="51"/>
        <v>0</v>
      </c>
      <c r="Q47" s="159">
        <f t="shared" si="52"/>
        <v>55</v>
      </c>
      <c r="R47" s="160">
        <f t="shared" si="53"/>
        <v>18.50974261605284</v>
      </c>
      <c r="S47" s="145">
        <f t="shared" si="54"/>
        <v>4</v>
      </c>
      <c r="T47" s="145">
        <f t="shared" si="55"/>
        <v>0</v>
      </c>
      <c r="U47" t="s">
        <v>117</v>
      </c>
      <c r="V47" t="s">
        <v>122</v>
      </c>
      <c r="W47" t="s">
        <v>117</v>
      </c>
      <c r="X47" s="4" t="s">
        <v>122</v>
      </c>
      <c r="Y47" s="4" t="s">
        <v>295</v>
      </c>
      <c r="Z47" s="4" t="s">
        <v>193</v>
      </c>
      <c r="AA47" s="4" t="s">
        <v>194</v>
      </c>
      <c r="AB47" s="4">
        <v>519</v>
      </c>
      <c r="AC47" s="4">
        <v>572.83100000000002</v>
      </c>
      <c r="AD47" s="4">
        <v>152.53399999999999</v>
      </c>
      <c r="AE47" s="4">
        <v>3.7549999999999999</v>
      </c>
      <c r="AF47" s="4">
        <v>4</v>
      </c>
      <c r="AG47" s="4">
        <v>8.6750000000000007</v>
      </c>
      <c r="AH47" s="4">
        <v>57.194414000000002</v>
      </c>
      <c r="AI47" s="4">
        <v>2.0724629999999999</v>
      </c>
      <c r="AJ47" s="4">
        <v>24.174410999999999</v>
      </c>
      <c r="AK47" s="4">
        <v>264</v>
      </c>
      <c r="AL47" s="4">
        <v>4</v>
      </c>
      <c r="AM47" s="4">
        <v>0</v>
      </c>
      <c r="AN47" s="4">
        <v>55</v>
      </c>
      <c r="AO47" s="4">
        <v>10.015506</v>
      </c>
      <c r="AP47" s="4">
        <v>0</v>
      </c>
      <c r="AQ47" s="4">
        <v>0</v>
      </c>
      <c r="AR47" s="4">
        <v>18</v>
      </c>
      <c r="AS47" s="4">
        <v>21297</v>
      </c>
      <c r="AT47" s="4">
        <v>0.69799999999999995</v>
      </c>
      <c r="AU47" s="4">
        <v>0</v>
      </c>
      <c r="AV47" s="4">
        <v>1597</v>
      </c>
      <c r="AW47" s="4">
        <v>0</v>
      </c>
      <c r="AX47" s="4">
        <v>1.06</v>
      </c>
      <c r="AY47">
        <v>0.93874999999999997</v>
      </c>
      <c r="AZ47" t="s">
        <v>68</v>
      </c>
      <c r="BA47" t="s">
        <v>433</v>
      </c>
      <c r="BB47">
        <v>1</v>
      </c>
      <c r="BC47" t="s">
        <v>616</v>
      </c>
      <c r="BD47">
        <v>6</v>
      </c>
      <c r="BE47">
        <v>11663.333999999999</v>
      </c>
      <c r="BF47">
        <v>4.9113829716271526E-2</v>
      </c>
      <c r="BG47">
        <v>4.610560764614989E-2</v>
      </c>
      <c r="BH47">
        <v>154552.01000000004</v>
      </c>
      <c r="BI47">
        <v>3.7063963128011073E-3</v>
      </c>
      <c r="BJ47">
        <v>3.4793795386420393E-3</v>
      </c>
      <c r="BK47">
        <v>1</v>
      </c>
      <c r="BL47" t="s">
        <v>70</v>
      </c>
      <c r="BM47">
        <v>3</v>
      </c>
      <c r="BN47" t="s">
        <v>462</v>
      </c>
    </row>
    <row r="48" spans="1:66">
      <c r="A48" s="140" t="str">
        <f t="shared" si="36"/>
        <v>성원운수</v>
      </c>
      <c r="B48" s="140" t="str">
        <f t="shared" si="37"/>
        <v>순환54</v>
      </c>
      <c r="C48" s="141" t="str">
        <f t="shared" si="38"/>
        <v>72바1927</v>
      </c>
      <c r="D48" s="115" t="str">
        <f t="shared" si="39"/>
        <v>중형</v>
      </c>
      <c r="E48" s="111" t="str">
        <f t="shared" si="40"/>
        <v>B</v>
      </c>
      <c r="F48" s="161">
        <f t="shared" si="41"/>
        <v>0.92787878787878786</v>
      </c>
      <c r="G48" s="162">
        <f t="shared" si="42"/>
        <v>3.0619999999999998</v>
      </c>
      <c r="H48" s="163">
        <f t="shared" si="43"/>
        <v>3.3</v>
      </c>
      <c r="I48" s="164">
        <f t="shared" si="44"/>
        <v>4703.4399999999996</v>
      </c>
      <c r="J48" s="165">
        <f t="shared" si="45"/>
        <v>3.058431467379636E-2</v>
      </c>
      <c r="K48" s="165">
        <f t="shared" si="46"/>
        <v>0.27249198263504554</v>
      </c>
      <c r="L48" s="165">
        <f t="shared" si="47"/>
        <v>0.18518361029374247</v>
      </c>
      <c r="M48" s="166">
        <f t="shared" si="48"/>
        <v>4.2610000000000001</v>
      </c>
      <c r="N48" s="167">
        <f t="shared" si="49"/>
        <v>2.1000000000000001E-2</v>
      </c>
      <c r="O48" s="167">
        <f t="shared" si="50"/>
        <v>6.952</v>
      </c>
      <c r="P48" s="168">
        <f t="shared" si="51"/>
        <v>0</v>
      </c>
      <c r="Q48" s="169">
        <f t="shared" si="52"/>
        <v>76</v>
      </c>
      <c r="R48" s="170">
        <f t="shared" si="53"/>
        <v>25.542643785495137</v>
      </c>
      <c r="S48" s="142">
        <f t="shared" si="54"/>
        <v>1</v>
      </c>
      <c r="T48" s="142">
        <f t="shared" si="55"/>
        <v>327</v>
      </c>
      <c r="U48" t="s">
        <v>117</v>
      </c>
      <c r="V48" t="s">
        <v>123</v>
      </c>
      <c r="W48" t="s">
        <v>117</v>
      </c>
      <c r="X48" s="4" t="s">
        <v>123</v>
      </c>
      <c r="Y48" s="4" t="s">
        <v>248</v>
      </c>
      <c r="Z48" s="4" t="s">
        <v>193</v>
      </c>
      <c r="AA48" s="4" t="s">
        <v>195</v>
      </c>
      <c r="AB48" s="4">
        <v>519</v>
      </c>
      <c r="AC48" s="4">
        <v>4703.4399999999996</v>
      </c>
      <c r="AD48" s="4">
        <v>1535.954</v>
      </c>
      <c r="AE48" s="4">
        <v>3.0619999999999998</v>
      </c>
      <c r="AF48" s="4">
        <v>3.3</v>
      </c>
      <c r="AG48" s="4">
        <v>4.2610000000000001</v>
      </c>
      <c r="AH48" s="4">
        <v>264.21929299999999</v>
      </c>
      <c r="AI48" s="4">
        <v>8.0809660000000001</v>
      </c>
      <c r="AJ48" s="4">
        <v>71.997639000000007</v>
      </c>
      <c r="AK48" s="4">
        <v>871</v>
      </c>
      <c r="AL48" s="4">
        <v>1</v>
      </c>
      <c r="AM48" s="4">
        <v>327</v>
      </c>
      <c r="AN48" s="4">
        <v>76</v>
      </c>
      <c r="AO48" s="4">
        <v>17.801272999999998</v>
      </c>
      <c r="AP48" s="4">
        <v>544.9</v>
      </c>
      <c r="AQ48" s="4">
        <v>0</v>
      </c>
      <c r="AR48" s="4">
        <v>39</v>
      </c>
      <c r="AS48" s="4">
        <v>9002</v>
      </c>
      <c r="AT48" s="4">
        <v>2.1000000000000001E-2</v>
      </c>
      <c r="AU48" s="4">
        <v>6.952</v>
      </c>
      <c r="AV48" s="4">
        <v>34696</v>
      </c>
      <c r="AW48" s="4">
        <v>0</v>
      </c>
      <c r="AX48" s="4">
        <v>0.45</v>
      </c>
      <c r="AY48">
        <v>0.92787878787878786</v>
      </c>
      <c r="AZ48" t="s">
        <v>68</v>
      </c>
      <c r="BA48" t="s">
        <v>434</v>
      </c>
      <c r="BB48">
        <v>1</v>
      </c>
      <c r="BC48" t="s">
        <v>617</v>
      </c>
      <c r="BD48">
        <v>5</v>
      </c>
      <c r="BE48">
        <v>4703.4399999999996</v>
      </c>
      <c r="BF48">
        <v>1</v>
      </c>
      <c r="BG48">
        <v>0.92787878787878786</v>
      </c>
      <c r="BH48">
        <v>154552.01000000004</v>
      </c>
      <c r="BI48">
        <v>3.0432732644499406E-2</v>
      </c>
      <c r="BJ48">
        <v>2.8237887078017328E-2</v>
      </c>
      <c r="BK48">
        <v>1</v>
      </c>
      <c r="BL48" t="s">
        <v>69</v>
      </c>
      <c r="BM48">
        <v>1</v>
      </c>
      <c r="BN48" t="s">
        <v>462</v>
      </c>
    </row>
  </sheetData>
  <sortState xmlns:xlrd2="http://schemas.microsoft.com/office/spreadsheetml/2017/richdata2" ref="U5:AX45">
    <sortCondition ref="Y5:Y45"/>
    <sortCondition ref="U5:U45"/>
  </sortState>
  <phoneticPr fontId="2" type="noConversion"/>
  <conditionalFormatting sqref="E1 E2:H3 E4 E5:H1048576">
    <cfRule type="containsText" dxfId="38" priority="1" operator="containsText" text="F">
      <formula>NOT(ISERROR(SEARCH("F",E1)))</formula>
    </cfRule>
    <cfRule type="containsText" dxfId="37" priority="2" operator="containsText" text="D">
      <formula>NOT(ISERROR(SEARCH("D",E1)))</formula>
    </cfRule>
    <cfRule type="containsText" dxfId="36" priority="3" operator="containsText" text="C">
      <formula>NOT(ISERROR(SEARCH("C",E1)))</formula>
    </cfRule>
    <cfRule type="containsText" dxfId="35" priority="4" operator="containsText" text="B">
      <formula>NOT(ISERROR(SEARCH("B",E1)))</formula>
    </cfRule>
    <cfRule type="containsText" dxfId="34" priority="5" operator="containsText" text="A">
      <formula>NOT(ISERROR(SEARCH("A",E1)))</formula>
    </cfRule>
    <cfRule type="containsText" dxfId="33" priority="6" operator="containsText" text="S">
      <formula>NOT(ISERROR(SEARCH("S",E1)))</formula>
    </cfRule>
  </conditionalFormatting>
  <pageMargins left="0.70866141732283472" right="0.70866141732283472" top="0.74803149606299213" bottom="0.74803149606299213" header="0.31496062992125984" footer="0.31496062992125984"/>
  <pageSetup paperSize="9" scale="72" fitToHeight="0" orientation="landscape" r:id="rId1"/>
  <rowBreaks count="1" manualBreakCount="1">
    <brk id="34" max="19" man="1"/>
  </row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C938EB-A06C-4A4D-9BCC-2BAE941546B0}">
  <sheetPr>
    <tabColor rgb="FFFFC000"/>
    <pageSetUpPr fitToPage="1"/>
  </sheetPr>
  <dimension ref="A1:BR109"/>
  <sheetViews>
    <sheetView showGridLines="0" view="pageBreakPreview" zoomScaleNormal="100" zoomScaleSheetLayoutView="100" workbookViewId="0">
      <pane ySplit="4" topLeftCell="A5" activePane="bottomLeft" state="frozen"/>
      <selection activeCell="A3" sqref="A3"/>
      <selection pane="bottomLeft" activeCell="A5" sqref="A5"/>
    </sheetView>
  </sheetViews>
  <sheetFormatPr defaultRowHeight="13.5" outlineLevelCol="2"/>
  <cols>
    <col min="1" max="1" width="10.140625" style="3" customWidth="1"/>
    <col min="2" max="2" width="11" style="36" customWidth="1"/>
    <col min="3" max="3" width="5.5703125" style="102" customWidth="1"/>
    <col min="4" max="4" width="10.140625" style="106" customWidth="1"/>
    <col min="5" max="5" width="10.140625" customWidth="1"/>
    <col min="6" max="6" width="10.140625" style="4" customWidth="1"/>
    <col min="7" max="13" width="10.140625" customWidth="1"/>
    <col min="14" max="16" width="11.28515625" customWidth="1"/>
    <col min="17" max="18" width="11.28515625" style="217" customWidth="1"/>
    <col min="19" max="24" width="9" hidden="1" customWidth="1" outlineLevel="2"/>
    <col min="25" max="25" width="9.140625" hidden="1" customWidth="1" outlineLevel="2"/>
    <col min="26" max="26" width="13.140625" hidden="1" customWidth="1" outlineLevel="2"/>
    <col min="27" max="29" width="9.140625" hidden="1" customWidth="1" outlineLevel="2"/>
    <col min="30" max="30" width="9.140625" style="1" hidden="1" customWidth="1" outlineLevel="2"/>
    <col min="31" max="40" width="9.140625" hidden="1" customWidth="1" outlineLevel="2"/>
    <col min="41" max="69" width="9.140625" hidden="1" customWidth="1" outlineLevel="1"/>
    <col min="70" max="70" width="9.140625" collapsed="1"/>
  </cols>
  <sheetData>
    <row r="1" spans="1:68" ht="9.75" customHeight="1">
      <c r="A1" s="22"/>
      <c r="B1" s="33"/>
      <c r="C1" s="101"/>
      <c r="D1" s="23"/>
      <c r="E1" s="23"/>
      <c r="F1" s="21"/>
      <c r="G1" s="23"/>
      <c r="H1" s="23"/>
      <c r="I1" s="23"/>
      <c r="J1" s="23"/>
      <c r="K1" s="23"/>
      <c r="L1" s="23"/>
      <c r="M1" s="23"/>
      <c r="N1" s="23"/>
      <c r="O1" s="23"/>
      <c r="P1" s="23"/>
      <c r="Q1" s="215"/>
      <c r="R1" s="215"/>
    </row>
    <row r="2" spans="1:68" ht="45" customHeight="1">
      <c r="A2" s="10" t="s">
        <v>32</v>
      </c>
      <c r="B2" s="34"/>
      <c r="C2" s="100"/>
      <c r="D2" s="107"/>
      <c r="E2" s="10"/>
      <c r="F2" s="37"/>
      <c r="G2" s="10"/>
      <c r="H2" s="10"/>
      <c r="I2" s="10"/>
      <c r="J2" s="10"/>
      <c r="K2" s="10"/>
      <c r="L2" s="10"/>
      <c r="M2" s="10"/>
      <c r="N2" s="10"/>
      <c r="O2" s="10"/>
      <c r="P2" s="10"/>
      <c r="Q2" s="216"/>
      <c r="R2" s="216"/>
      <c r="S2" s="10"/>
      <c r="T2" s="10"/>
      <c r="U2" s="10"/>
      <c r="V2" s="10"/>
      <c r="W2" s="10"/>
      <c r="X2" s="10"/>
      <c r="Y2" s="10"/>
    </row>
    <row r="3" spans="1:68" ht="30.75" customHeight="1">
      <c r="A3" s="24" t="s">
        <v>157</v>
      </c>
      <c r="B3" s="35"/>
      <c r="E3" s="11"/>
      <c r="F3" s="8"/>
      <c r="G3" s="11"/>
      <c r="H3" s="11"/>
      <c r="X3" s="11"/>
      <c r="Y3" s="11"/>
    </row>
    <row r="4" spans="1:68" ht="27">
      <c r="A4" s="121" t="s">
        <v>38</v>
      </c>
      <c r="B4" s="122" t="s">
        <v>49</v>
      </c>
      <c r="C4" s="123" t="s">
        <v>141</v>
      </c>
      <c r="D4" s="123" t="s">
        <v>158</v>
      </c>
      <c r="E4" s="124" t="s">
        <v>147</v>
      </c>
      <c r="F4" s="122" t="s">
        <v>151</v>
      </c>
      <c r="G4" s="124" t="s">
        <v>149</v>
      </c>
      <c r="H4" s="124" t="s">
        <v>153</v>
      </c>
      <c r="I4" s="125" t="s">
        <v>155</v>
      </c>
      <c r="J4" s="124" t="s">
        <v>11</v>
      </c>
      <c r="K4" s="124" t="s">
        <v>12</v>
      </c>
      <c r="L4" s="124" t="s">
        <v>13</v>
      </c>
      <c r="M4" s="124" t="s">
        <v>73</v>
      </c>
      <c r="N4" s="124" t="s">
        <v>6</v>
      </c>
      <c r="O4" s="124" t="s">
        <v>7</v>
      </c>
      <c r="P4" s="124" t="s">
        <v>181</v>
      </c>
      <c r="Q4" s="218" t="s">
        <v>43</v>
      </c>
      <c r="R4" s="218" t="s">
        <v>44</v>
      </c>
      <c r="S4" s="13"/>
      <c r="T4" s="13" t="s">
        <v>42</v>
      </c>
      <c r="U4" s="13" t="s">
        <v>160</v>
      </c>
      <c r="V4" s="13" t="s">
        <v>161</v>
      </c>
      <c r="W4" s="13" t="s">
        <v>3</v>
      </c>
      <c r="X4" s="13" t="s">
        <v>19</v>
      </c>
      <c r="Y4" s="14" t="s">
        <v>8</v>
      </c>
      <c r="Z4" s="15" t="s">
        <v>15</v>
      </c>
      <c r="AA4" s="14" t="s">
        <v>2</v>
      </c>
      <c r="AB4" s="14" t="s">
        <v>20</v>
      </c>
      <c r="AC4" s="14" t="s">
        <v>21</v>
      </c>
      <c r="AD4" s="16" t="s">
        <v>22</v>
      </c>
      <c r="AE4" s="13" t="s">
        <v>23</v>
      </c>
      <c r="AF4" s="13" t="s">
        <v>24</v>
      </c>
      <c r="AG4" s="13" t="s">
        <v>17</v>
      </c>
      <c r="AH4" s="13" t="s">
        <v>25</v>
      </c>
      <c r="AI4" s="13" t="s">
        <v>39</v>
      </c>
      <c r="AJ4" s="13" t="s">
        <v>27</v>
      </c>
      <c r="AK4" s="13" t="s">
        <v>40</v>
      </c>
      <c r="AL4" s="13" t="s">
        <v>41</v>
      </c>
      <c r="AM4" s="13" t="s">
        <v>189</v>
      </c>
      <c r="AN4" s="13" t="s">
        <v>190</v>
      </c>
      <c r="AO4" t="s">
        <v>191</v>
      </c>
      <c r="AP4" t="s">
        <v>37</v>
      </c>
      <c r="AQ4" t="s">
        <v>31</v>
      </c>
      <c r="AR4" t="s">
        <v>0</v>
      </c>
      <c r="AS4" t="s">
        <v>9</v>
      </c>
      <c r="AT4" t="s">
        <v>143</v>
      </c>
      <c r="AU4" t="s">
        <v>30</v>
      </c>
      <c r="AV4" t="s">
        <v>144</v>
      </c>
      <c r="AW4" t="s">
        <v>152</v>
      </c>
      <c r="AX4" t="s">
        <v>162</v>
      </c>
      <c r="AY4" t="s">
        <v>163</v>
      </c>
      <c r="AZ4" t="s">
        <v>164</v>
      </c>
      <c r="BA4" t="s">
        <v>165</v>
      </c>
      <c r="BB4" t="s">
        <v>166</v>
      </c>
      <c r="BC4" t="s">
        <v>65</v>
      </c>
      <c r="BF4" t="s">
        <v>0</v>
      </c>
      <c r="BG4" t="s">
        <v>171</v>
      </c>
      <c r="BH4" t="s">
        <v>74</v>
      </c>
      <c r="BI4" t="s">
        <v>167</v>
      </c>
      <c r="BJ4" t="s">
        <v>168</v>
      </c>
      <c r="BK4" t="s">
        <v>172</v>
      </c>
      <c r="BL4" t="s">
        <v>173</v>
      </c>
      <c r="BM4" t="s">
        <v>169</v>
      </c>
      <c r="BN4" t="s">
        <v>65</v>
      </c>
      <c r="BO4" t="s">
        <v>170</v>
      </c>
      <c r="BP4" t="s">
        <v>174</v>
      </c>
    </row>
    <row r="5" spans="1:68" ht="16.5">
      <c r="A5" s="126" t="str">
        <f>BF5</f>
        <v>성원운수</v>
      </c>
      <c r="B5" s="127">
        <f>IF(BH5="NULL", E5, BH5)</f>
        <v>1765</v>
      </c>
      <c r="C5" s="128" t="str">
        <f>BN5</f>
        <v>B</v>
      </c>
      <c r="D5" s="129">
        <f>BM5</f>
        <v>0.90393453606917684</v>
      </c>
      <c r="E5" s="130">
        <f>U5</f>
        <v>1765</v>
      </c>
      <c r="F5" s="131" t="str">
        <f>BG5</f>
        <v>535</v>
      </c>
      <c r="G5" s="132" t="str">
        <f>BK5</f>
        <v>71바6966</v>
      </c>
      <c r="H5" s="133">
        <f>BJ5</f>
        <v>10</v>
      </c>
      <c r="I5" s="134">
        <f>W5</f>
        <v>1513.7560000000001</v>
      </c>
      <c r="J5" s="135">
        <f>AB5/AA5</f>
        <v>2.1945579074996831E-2</v>
      </c>
      <c r="K5" s="135">
        <f>AC5/AA5</f>
        <v>0.34825584834837164</v>
      </c>
      <c r="L5" s="135">
        <f>AD5/I5</f>
        <v>0.19355827491352634</v>
      </c>
      <c r="M5" s="136">
        <f>Z5</f>
        <v>8.4250000000000007</v>
      </c>
      <c r="N5" s="137">
        <f>AE5*100/W5</f>
        <v>0</v>
      </c>
      <c r="O5" s="137">
        <f>AF5*100/W5</f>
        <v>2.708494631895761</v>
      </c>
      <c r="P5" s="219">
        <f>AK5</f>
        <v>23</v>
      </c>
      <c r="Q5" s="220">
        <f>AE5</f>
        <v>0</v>
      </c>
      <c r="R5" s="220">
        <f>AF5</f>
        <v>41</v>
      </c>
      <c r="T5">
        <v>519</v>
      </c>
      <c r="U5">
        <v>1765</v>
      </c>
      <c r="V5" t="s">
        <v>435</v>
      </c>
      <c r="W5">
        <v>1513.7560000000001</v>
      </c>
      <c r="X5">
        <v>552.76800000000003</v>
      </c>
      <c r="Y5">
        <v>2.7389999999999999</v>
      </c>
      <c r="Z5">
        <v>8.4250000000000007</v>
      </c>
      <c r="AA5">
        <v>119.16997000000001</v>
      </c>
      <c r="AB5">
        <v>2.6152540000000002</v>
      </c>
      <c r="AC5">
        <v>41.501638999999997</v>
      </c>
      <c r="AD5" s="1">
        <v>293</v>
      </c>
      <c r="AE5">
        <v>0</v>
      </c>
      <c r="AF5">
        <v>41</v>
      </c>
      <c r="AG5">
        <v>65</v>
      </c>
      <c r="AH5">
        <v>12.702495000000001</v>
      </c>
      <c r="AI5">
        <v>8.5</v>
      </c>
      <c r="AJ5">
        <v>0</v>
      </c>
      <c r="AK5">
        <v>23</v>
      </c>
      <c r="AL5">
        <v>2344</v>
      </c>
      <c r="AM5" t="s">
        <v>436</v>
      </c>
      <c r="AN5" t="s">
        <v>477</v>
      </c>
      <c r="AO5">
        <v>231.50800000000001</v>
      </c>
      <c r="AR5" t="s">
        <v>117</v>
      </c>
      <c r="AS5" t="s">
        <v>118</v>
      </c>
      <c r="AT5" t="s">
        <v>211</v>
      </c>
      <c r="AU5" t="s">
        <v>435</v>
      </c>
      <c r="AV5" t="s">
        <v>48</v>
      </c>
      <c r="AW5">
        <v>10</v>
      </c>
      <c r="BB5">
        <v>0.90393453606917684</v>
      </c>
      <c r="BC5" t="s">
        <v>68</v>
      </c>
      <c r="BF5" t="s">
        <v>117</v>
      </c>
      <c r="BG5" t="s">
        <v>118</v>
      </c>
      <c r="BH5" t="s">
        <v>435</v>
      </c>
      <c r="BI5">
        <v>1765</v>
      </c>
      <c r="BJ5">
        <v>10</v>
      </c>
      <c r="BK5" t="s">
        <v>211</v>
      </c>
      <c r="BL5" t="s">
        <v>207</v>
      </c>
      <c r="BM5">
        <v>0.90393453606917684</v>
      </c>
      <c r="BN5" t="s">
        <v>68</v>
      </c>
      <c r="BO5" t="s">
        <v>176</v>
      </c>
      <c r="BP5">
        <v>1513.7560000000001</v>
      </c>
    </row>
    <row r="6" spans="1:68" ht="16.5">
      <c r="A6" s="109" t="str">
        <f t="shared" ref="A6:A7" si="0">BF6</f>
        <v>성원운수</v>
      </c>
      <c r="B6" s="110">
        <f t="shared" ref="B6:B69" si="1">IF(BH6="NULL", E6, BH6)</f>
        <v>2400</v>
      </c>
      <c r="C6" s="111" t="str">
        <f t="shared" ref="C6:C7" si="2">BN6</f>
        <v>F</v>
      </c>
      <c r="D6" s="112">
        <f t="shared" ref="D6:D7" si="3">BM6</f>
        <v>0.78529080009492658</v>
      </c>
      <c r="E6" s="113">
        <f t="shared" ref="E6:E7" si="4">U6</f>
        <v>2400</v>
      </c>
      <c r="F6" s="114" t="str">
        <f t="shared" ref="F6:F7" si="5">BG6</f>
        <v>538</v>
      </c>
      <c r="G6" s="115" t="str">
        <f t="shared" ref="G6:G7" si="6">BK6</f>
        <v>71바6307</v>
      </c>
      <c r="H6" s="116">
        <f t="shared" ref="H6:H7" si="7">BJ6</f>
        <v>4</v>
      </c>
      <c r="I6" s="117">
        <f t="shared" ref="I6:I69" si="8">W6</f>
        <v>594.46600000000001</v>
      </c>
      <c r="J6" s="118">
        <f t="shared" ref="J6:J7" si="9">AB6/AA6</f>
        <v>2.6271172566937177E-2</v>
      </c>
      <c r="K6" s="118">
        <f t="shared" ref="K6:K7" si="10">AC6/AA6</f>
        <v>0.43712302747619891</v>
      </c>
      <c r="L6" s="118">
        <f t="shared" ref="L6:L7" si="11">AD6/I6</f>
        <v>0.30279275854296123</v>
      </c>
      <c r="M6" s="119">
        <f t="shared" ref="M6:M7" si="12">Z6</f>
        <v>13.131</v>
      </c>
      <c r="N6" s="120">
        <f t="shared" ref="N6:N7" si="13">AE6*100/W6</f>
        <v>0.16821819919053402</v>
      </c>
      <c r="O6" s="120">
        <f t="shared" ref="O6:O7" si="14">AF6*100/W6</f>
        <v>7.7380371627645648</v>
      </c>
      <c r="P6" s="221">
        <f t="shared" ref="P6:P7" si="15">AK6</f>
        <v>45</v>
      </c>
      <c r="Q6" s="222">
        <f t="shared" ref="Q6:Q7" si="16">AE6</f>
        <v>1</v>
      </c>
      <c r="R6" s="222">
        <f t="shared" ref="R6:R7" si="17">AF6</f>
        <v>46</v>
      </c>
      <c r="T6">
        <v>519</v>
      </c>
      <c r="U6">
        <v>2400</v>
      </c>
      <c r="V6" t="s">
        <v>435</v>
      </c>
      <c r="W6">
        <v>594.46600000000001</v>
      </c>
      <c r="X6">
        <v>291.279</v>
      </c>
      <c r="Y6">
        <v>2.0409999999999999</v>
      </c>
      <c r="Z6">
        <v>13.131</v>
      </c>
      <c r="AA6">
        <v>51.798867999999999</v>
      </c>
      <c r="AB6">
        <v>1.3608169999999999</v>
      </c>
      <c r="AC6">
        <v>22.642478000000001</v>
      </c>
      <c r="AD6" s="1">
        <v>180</v>
      </c>
      <c r="AE6">
        <v>1</v>
      </c>
      <c r="AF6">
        <v>46</v>
      </c>
      <c r="AG6">
        <v>67</v>
      </c>
      <c r="AH6">
        <v>11.476428</v>
      </c>
      <c r="AI6">
        <v>10.4</v>
      </c>
      <c r="AJ6">
        <v>0</v>
      </c>
      <c r="AK6">
        <v>45</v>
      </c>
      <c r="AL6">
        <v>7332</v>
      </c>
      <c r="AM6" t="s">
        <v>437</v>
      </c>
      <c r="AN6" t="s">
        <v>478</v>
      </c>
      <c r="AO6">
        <v>199.42500000000001</v>
      </c>
      <c r="AR6" t="s">
        <v>117</v>
      </c>
      <c r="AS6" t="s">
        <v>121</v>
      </c>
      <c r="AT6" t="s">
        <v>242</v>
      </c>
      <c r="AU6" t="s">
        <v>435</v>
      </c>
      <c r="AV6" t="s">
        <v>48</v>
      </c>
      <c r="AW6">
        <v>4</v>
      </c>
      <c r="BB6">
        <v>0.78529080009492658</v>
      </c>
      <c r="BC6" t="s">
        <v>70</v>
      </c>
      <c r="BF6" t="s">
        <v>117</v>
      </c>
      <c r="BG6" t="s">
        <v>121</v>
      </c>
      <c r="BH6" t="s">
        <v>435</v>
      </c>
      <c r="BI6">
        <v>2400</v>
      </c>
      <c r="BJ6">
        <v>4</v>
      </c>
      <c r="BK6" t="s">
        <v>242</v>
      </c>
      <c r="BL6" t="s">
        <v>239</v>
      </c>
      <c r="BM6">
        <v>0.78529080009492658</v>
      </c>
      <c r="BN6" t="s">
        <v>70</v>
      </c>
      <c r="BO6" t="s">
        <v>188</v>
      </c>
      <c r="BP6">
        <v>594.46600000000012</v>
      </c>
    </row>
    <row r="7" spans="1:68" ht="16.5">
      <c r="A7" s="126" t="str">
        <f t="shared" si="0"/>
        <v>성원운수</v>
      </c>
      <c r="B7" s="127">
        <f t="shared" si="1"/>
        <v>2590</v>
      </c>
      <c r="C7" s="128" t="str">
        <f t="shared" si="2"/>
        <v>B</v>
      </c>
      <c r="D7" s="129">
        <f t="shared" si="3"/>
        <v>0.93200916945341461</v>
      </c>
      <c r="E7" s="130">
        <f t="shared" si="4"/>
        <v>2590</v>
      </c>
      <c r="F7" s="131" t="str">
        <f t="shared" si="5"/>
        <v>538</v>
      </c>
      <c r="G7" s="132" t="str">
        <f t="shared" si="6"/>
        <v>71바6303</v>
      </c>
      <c r="H7" s="133">
        <f t="shared" si="7"/>
        <v>4</v>
      </c>
      <c r="I7" s="134">
        <f t="shared" si="8"/>
        <v>697.072</v>
      </c>
      <c r="J7" s="135">
        <f t="shared" si="9"/>
        <v>2.0633199713634497E-2</v>
      </c>
      <c r="K7" s="135">
        <f t="shared" si="10"/>
        <v>0.37781222287192151</v>
      </c>
      <c r="L7" s="135">
        <f t="shared" si="11"/>
        <v>0.21662037780889204</v>
      </c>
      <c r="M7" s="136">
        <f t="shared" si="12"/>
        <v>8.625</v>
      </c>
      <c r="N7" s="137">
        <f t="shared" si="13"/>
        <v>0</v>
      </c>
      <c r="O7" s="137">
        <f t="shared" si="14"/>
        <v>2.7256868730920192</v>
      </c>
      <c r="P7" s="219">
        <f t="shared" si="15"/>
        <v>21</v>
      </c>
      <c r="Q7" s="220">
        <f t="shared" si="16"/>
        <v>0</v>
      </c>
      <c r="R7" s="220">
        <f t="shared" si="17"/>
        <v>19</v>
      </c>
      <c r="T7">
        <v>519</v>
      </c>
      <c r="U7">
        <v>2590</v>
      </c>
      <c r="V7" t="s">
        <v>435</v>
      </c>
      <c r="W7">
        <v>697.072</v>
      </c>
      <c r="X7">
        <v>287.75599999999997</v>
      </c>
      <c r="Y7">
        <v>2.4220000000000002</v>
      </c>
      <c r="Z7">
        <v>8.625</v>
      </c>
      <c r="AA7">
        <v>58.924695</v>
      </c>
      <c r="AB7">
        <v>1.215805</v>
      </c>
      <c r="AC7">
        <v>22.26247</v>
      </c>
      <c r="AD7" s="1">
        <v>151</v>
      </c>
      <c r="AE7">
        <v>0</v>
      </c>
      <c r="AF7">
        <v>19</v>
      </c>
      <c r="AG7">
        <v>72</v>
      </c>
      <c r="AH7">
        <v>11.829878000000001</v>
      </c>
      <c r="AI7">
        <v>34</v>
      </c>
      <c r="AJ7">
        <v>0</v>
      </c>
      <c r="AK7">
        <v>21</v>
      </c>
      <c r="AL7">
        <v>2270</v>
      </c>
      <c r="AM7" t="s">
        <v>438</v>
      </c>
      <c r="AN7" t="s">
        <v>479</v>
      </c>
      <c r="AO7">
        <v>348.55700000000002</v>
      </c>
      <c r="AR7" t="s">
        <v>117</v>
      </c>
      <c r="AS7" t="s">
        <v>121</v>
      </c>
      <c r="AT7" t="s">
        <v>240</v>
      </c>
      <c r="AU7" t="s">
        <v>435</v>
      </c>
      <c r="AV7" t="s">
        <v>48</v>
      </c>
      <c r="AW7">
        <v>4</v>
      </c>
      <c r="BB7">
        <v>0.93200916945341461</v>
      </c>
      <c r="BC7" t="s">
        <v>68</v>
      </c>
      <c r="BF7" t="s">
        <v>117</v>
      </c>
      <c r="BG7" t="s">
        <v>121</v>
      </c>
      <c r="BH7" t="s">
        <v>435</v>
      </c>
      <c r="BI7">
        <v>2590</v>
      </c>
      <c r="BJ7">
        <v>4</v>
      </c>
      <c r="BK7" t="s">
        <v>240</v>
      </c>
      <c r="BL7" t="s">
        <v>243</v>
      </c>
      <c r="BM7">
        <v>0.93200916945341461</v>
      </c>
      <c r="BN7" t="s">
        <v>68</v>
      </c>
      <c r="BO7" t="s">
        <v>176</v>
      </c>
      <c r="BP7">
        <v>697.07200000000012</v>
      </c>
    </row>
    <row r="8" spans="1:68" ht="16.5">
      <c r="A8" s="109" t="str">
        <f t="shared" ref="A8:A71" si="18">BF8</f>
        <v>성원운수</v>
      </c>
      <c r="B8" s="110">
        <f t="shared" si="1"/>
        <v>3629</v>
      </c>
      <c r="C8" s="111" t="str">
        <f t="shared" ref="C8:C71" si="19">BN8</f>
        <v>B</v>
      </c>
      <c r="D8" s="112">
        <f t="shared" ref="D8:D71" si="20">BM8</f>
        <v>0.92788418630955194</v>
      </c>
      <c r="E8" s="113">
        <f t="shared" ref="E8:E71" si="21">U8</f>
        <v>3629</v>
      </c>
      <c r="F8" s="114" t="str">
        <f t="shared" ref="F8:F71" si="22">BG8</f>
        <v>535</v>
      </c>
      <c r="G8" s="115" t="str">
        <f t="shared" ref="G8:G71" si="23">BK8</f>
        <v>71바6960</v>
      </c>
      <c r="H8" s="116">
        <f t="shared" ref="H8:H71" si="24">BJ8</f>
        <v>3</v>
      </c>
      <c r="I8" s="117">
        <f t="shared" si="8"/>
        <v>540.85500000000002</v>
      </c>
      <c r="J8" s="118">
        <f t="shared" ref="J8:J71" si="25">AB8/AA8</f>
        <v>4.9019054897139376E-2</v>
      </c>
      <c r="K8" s="118">
        <f t="shared" ref="K8:K71" si="26">AC8/AA8</f>
        <v>0.42221370108295947</v>
      </c>
      <c r="L8" s="118">
        <f t="shared" ref="L8:L71" si="27">AD8/I8</f>
        <v>4.2525260929454287E-2</v>
      </c>
      <c r="M8" s="119">
        <f t="shared" ref="M8:M71" si="28">Z8</f>
        <v>16.768999999999998</v>
      </c>
      <c r="N8" s="120">
        <f t="shared" ref="N8:N71" si="29">AE8*100/W8</f>
        <v>0</v>
      </c>
      <c r="O8" s="120">
        <f t="shared" ref="O8:O71" si="30">AF8*100/W8</f>
        <v>0.18489243882371431</v>
      </c>
      <c r="P8" s="221">
        <f t="shared" ref="P8:P71" si="31">AK8</f>
        <v>19</v>
      </c>
      <c r="Q8" s="222">
        <f t="shared" ref="Q8:Q71" si="32">AE8</f>
        <v>0</v>
      </c>
      <c r="R8" s="222">
        <f t="shared" ref="R8:R71" si="33">AF8</f>
        <v>1</v>
      </c>
      <c r="T8">
        <v>519</v>
      </c>
      <c r="U8">
        <v>3629</v>
      </c>
      <c r="V8" t="s">
        <v>435</v>
      </c>
      <c r="W8">
        <v>540.85500000000002</v>
      </c>
      <c r="X8">
        <v>173.39599999999999</v>
      </c>
      <c r="Y8">
        <v>3.1190000000000002</v>
      </c>
      <c r="Z8">
        <v>16.768999999999998</v>
      </c>
      <c r="AA8">
        <v>49.946373000000001</v>
      </c>
      <c r="AB8">
        <v>2.4483239999999999</v>
      </c>
      <c r="AC8">
        <v>21.088042999999999</v>
      </c>
      <c r="AD8" s="1">
        <v>23</v>
      </c>
      <c r="AE8">
        <v>0</v>
      </c>
      <c r="AF8">
        <v>1</v>
      </c>
      <c r="AG8">
        <v>65</v>
      </c>
      <c r="AH8">
        <v>10.828714</v>
      </c>
      <c r="AI8">
        <v>0</v>
      </c>
      <c r="AJ8">
        <v>0</v>
      </c>
      <c r="AK8">
        <v>19</v>
      </c>
      <c r="AL8">
        <v>25671</v>
      </c>
      <c r="AM8" t="s">
        <v>451</v>
      </c>
      <c r="AN8" t="s">
        <v>480</v>
      </c>
      <c r="AO8">
        <v>290.25299999999999</v>
      </c>
      <c r="AR8" t="s">
        <v>117</v>
      </c>
      <c r="AS8" t="s">
        <v>118</v>
      </c>
      <c r="AT8" t="s">
        <v>403</v>
      </c>
      <c r="AU8" t="s">
        <v>435</v>
      </c>
      <c r="AV8" t="s">
        <v>201</v>
      </c>
      <c r="AW8">
        <v>3</v>
      </c>
      <c r="BB8">
        <v>0.92788418630955194</v>
      </c>
      <c r="BC8" t="s">
        <v>68</v>
      </c>
      <c r="BF8" t="s">
        <v>117</v>
      </c>
      <c r="BG8" t="s">
        <v>118</v>
      </c>
      <c r="BH8" t="s">
        <v>435</v>
      </c>
      <c r="BI8">
        <v>3629</v>
      </c>
      <c r="BJ8">
        <v>3</v>
      </c>
      <c r="BK8" t="s">
        <v>403</v>
      </c>
      <c r="BL8" t="s">
        <v>200</v>
      </c>
      <c r="BM8">
        <v>0.92788418630955194</v>
      </c>
      <c r="BN8" t="s">
        <v>68</v>
      </c>
      <c r="BO8" t="s">
        <v>176</v>
      </c>
      <c r="BP8">
        <v>540.85500000000002</v>
      </c>
    </row>
    <row r="9" spans="1:68" ht="16.5">
      <c r="A9" s="126" t="str">
        <f t="shared" si="18"/>
        <v>성원운수</v>
      </c>
      <c r="B9" s="127">
        <f t="shared" si="1"/>
        <v>4729</v>
      </c>
      <c r="C9" s="128" t="str">
        <f t="shared" si="19"/>
        <v>C</v>
      </c>
      <c r="D9" s="129">
        <f t="shared" si="20"/>
        <v>0.89465268536358467</v>
      </c>
      <c r="E9" s="130">
        <f t="shared" si="21"/>
        <v>4729</v>
      </c>
      <c r="F9" s="131" t="str">
        <f t="shared" si="22"/>
        <v>536</v>
      </c>
      <c r="G9" s="132" t="str">
        <f t="shared" si="23"/>
        <v>71바5563</v>
      </c>
      <c r="H9" s="133">
        <f t="shared" si="24"/>
        <v>10</v>
      </c>
      <c r="I9" s="134">
        <f t="shared" si="8"/>
        <v>1598.2739999999999</v>
      </c>
      <c r="J9" s="135">
        <f t="shared" si="25"/>
        <v>8.3548968543770436E-3</v>
      </c>
      <c r="K9" s="135">
        <f t="shared" si="26"/>
        <v>0.4192008429182818</v>
      </c>
      <c r="L9" s="135">
        <f t="shared" si="27"/>
        <v>0.2871848006036512</v>
      </c>
      <c r="M9" s="136">
        <f t="shared" si="28"/>
        <v>8.0779999999999994</v>
      </c>
      <c r="N9" s="137">
        <f t="shared" si="29"/>
        <v>0</v>
      </c>
      <c r="O9" s="137">
        <f t="shared" si="30"/>
        <v>3.3160772182992404</v>
      </c>
      <c r="P9" s="219">
        <f t="shared" si="31"/>
        <v>16</v>
      </c>
      <c r="Q9" s="220">
        <f t="shared" si="32"/>
        <v>0</v>
      </c>
      <c r="R9" s="220">
        <f t="shared" si="33"/>
        <v>53</v>
      </c>
      <c r="T9">
        <v>519</v>
      </c>
      <c r="U9">
        <v>4729</v>
      </c>
      <c r="V9" t="s">
        <v>435</v>
      </c>
      <c r="W9">
        <v>1598.2739999999999</v>
      </c>
      <c r="X9">
        <v>628.11400000000003</v>
      </c>
      <c r="Y9">
        <v>2.5449999999999999</v>
      </c>
      <c r="Z9">
        <v>8.0779999999999994</v>
      </c>
      <c r="AA9">
        <v>127.964955</v>
      </c>
      <c r="AB9">
        <v>1.069134</v>
      </c>
      <c r="AC9">
        <v>53.643017</v>
      </c>
      <c r="AD9" s="1">
        <v>459</v>
      </c>
      <c r="AE9">
        <v>0</v>
      </c>
      <c r="AF9">
        <v>53</v>
      </c>
      <c r="AG9">
        <v>64</v>
      </c>
      <c r="AH9">
        <v>12.489934999999999</v>
      </c>
      <c r="AI9">
        <v>20</v>
      </c>
      <c r="AJ9">
        <v>0</v>
      </c>
      <c r="AK9">
        <v>16</v>
      </c>
      <c r="AL9">
        <v>2463</v>
      </c>
      <c r="AM9" t="s">
        <v>439</v>
      </c>
      <c r="AN9" t="s">
        <v>481</v>
      </c>
      <c r="AO9">
        <v>321.39100000000002</v>
      </c>
      <c r="AR9" t="s">
        <v>117</v>
      </c>
      <c r="AS9" t="s">
        <v>119</v>
      </c>
      <c r="AT9" t="s">
        <v>225</v>
      </c>
      <c r="AU9" t="s">
        <v>435</v>
      </c>
      <c r="AV9" t="s">
        <v>48</v>
      </c>
      <c r="AW9">
        <v>10</v>
      </c>
      <c r="BB9">
        <v>0.89465268536358467</v>
      </c>
      <c r="BC9" t="s">
        <v>69</v>
      </c>
      <c r="BF9" t="s">
        <v>117</v>
      </c>
      <c r="BG9" t="s">
        <v>119</v>
      </c>
      <c r="BH9" t="s">
        <v>435</v>
      </c>
      <c r="BI9">
        <v>4729</v>
      </c>
      <c r="BJ9">
        <v>10</v>
      </c>
      <c r="BK9" t="s">
        <v>225</v>
      </c>
      <c r="BL9" t="s">
        <v>228</v>
      </c>
      <c r="BM9">
        <v>0.89465268536358467</v>
      </c>
      <c r="BN9" t="s">
        <v>69</v>
      </c>
      <c r="BO9" t="s">
        <v>178</v>
      </c>
      <c r="BP9">
        <v>1598.2740000000001</v>
      </c>
    </row>
    <row r="10" spans="1:68" ht="16.5">
      <c r="A10" s="109" t="str">
        <f t="shared" si="18"/>
        <v>성원운수</v>
      </c>
      <c r="B10" s="110">
        <f t="shared" si="1"/>
        <v>5207</v>
      </c>
      <c r="C10" s="111" t="str">
        <f t="shared" si="19"/>
        <v>C</v>
      </c>
      <c r="D10" s="112">
        <f t="shared" si="20"/>
        <v>0.86201259102442673</v>
      </c>
      <c r="E10" s="113">
        <f t="shared" si="21"/>
        <v>5207</v>
      </c>
      <c r="F10" s="114" t="str">
        <f t="shared" si="22"/>
        <v>538</v>
      </c>
      <c r="G10" s="115" t="str">
        <f t="shared" si="23"/>
        <v>71바6307</v>
      </c>
      <c r="H10" s="116">
        <f t="shared" si="24"/>
        <v>4</v>
      </c>
      <c r="I10" s="117">
        <f t="shared" si="8"/>
        <v>733.79499999999996</v>
      </c>
      <c r="J10" s="118">
        <f t="shared" si="25"/>
        <v>2.5565900363988477E-2</v>
      </c>
      <c r="K10" s="118">
        <f t="shared" si="26"/>
        <v>0.42138465226656724</v>
      </c>
      <c r="L10" s="118">
        <f t="shared" si="27"/>
        <v>9.9482825584802301E-2</v>
      </c>
      <c r="M10" s="119">
        <f t="shared" si="28"/>
        <v>11.167</v>
      </c>
      <c r="N10" s="120">
        <f t="shared" si="29"/>
        <v>0</v>
      </c>
      <c r="O10" s="120">
        <f t="shared" si="30"/>
        <v>2.0441676490027869</v>
      </c>
      <c r="P10" s="221">
        <f t="shared" si="31"/>
        <v>34</v>
      </c>
      <c r="Q10" s="222">
        <f t="shared" si="32"/>
        <v>0</v>
      </c>
      <c r="R10" s="222">
        <f t="shared" si="33"/>
        <v>15</v>
      </c>
      <c r="T10">
        <v>519</v>
      </c>
      <c r="U10">
        <v>5207</v>
      </c>
      <c r="V10" t="s">
        <v>435</v>
      </c>
      <c r="W10">
        <v>733.79499999999996</v>
      </c>
      <c r="X10">
        <v>327.572</v>
      </c>
      <c r="Y10">
        <v>2.2400000000000002</v>
      </c>
      <c r="Z10">
        <v>11.167</v>
      </c>
      <c r="AA10">
        <v>62.832483000000003</v>
      </c>
      <c r="AB10">
        <v>1.6063689999999999</v>
      </c>
      <c r="AC10">
        <v>26.476644</v>
      </c>
      <c r="AD10" s="1">
        <v>73</v>
      </c>
      <c r="AE10">
        <v>0</v>
      </c>
      <c r="AF10">
        <v>15</v>
      </c>
      <c r="AG10">
        <v>70</v>
      </c>
      <c r="AH10">
        <v>11.678592999999999</v>
      </c>
      <c r="AI10">
        <v>17.5</v>
      </c>
      <c r="AJ10">
        <v>0</v>
      </c>
      <c r="AK10">
        <v>34</v>
      </c>
      <c r="AL10">
        <v>4496</v>
      </c>
      <c r="AM10" t="s">
        <v>440</v>
      </c>
      <c r="AN10" t="s">
        <v>482</v>
      </c>
      <c r="AO10">
        <v>303.00200000000001</v>
      </c>
      <c r="AR10" t="s">
        <v>117</v>
      </c>
      <c r="AS10" t="s">
        <v>121</v>
      </c>
      <c r="AT10" t="s">
        <v>242</v>
      </c>
      <c r="AU10" t="s">
        <v>435</v>
      </c>
      <c r="AV10" t="s">
        <v>48</v>
      </c>
      <c r="AW10">
        <v>4</v>
      </c>
      <c r="BB10">
        <v>0.86201259102442673</v>
      </c>
      <c r="BC10" t="s">
        <v>69</v>
      </c>
      <c r="BF10" t="s">
        <v>117</v>
      </c>
      <c r="BG10" t="s">
        <v>121</v>
      </c>
      <c r="BH10" t="s">
        <v>435</v>
      </c>
      <c r="BI10">
        <v>5207</v>
      </c>
      <c r="BJ10">
        <v>4</v>
      </c>
      <c r="BK10" t="s">
        <v>242</v>
      </c>
      <c r="BL10" t="s">
        <v>240</v>
      </c>
      <c r="BM10">
        <v>0.86201259102442673</v>
      </c>
      <c r="BN10" t="s">
        <v>69</v>
      </c>
      <c r="BO10" t="s">
        <v>178</v>
      </c>
      <c r="BP10">
        <v>733.79500000000007</v>
      </c>
    </row>
    <row r="11" spans="1:68" ht="16.5">
      <c r="A11" s="126" t="str">
        <f t="shared" si="18"/>
        <v>성원운수</v>
      </c>
      <c r="B11" s="127">
        <f t="shared" si="1"/>
        <v>5657</v>
      </c>
      <c r="C11" s="128" t="str">
        <f t="shared" si="19"/>
        <v>B</v>
      </c>
      <c r="D11" s="129">
        <f t="shared" si="20"/>
        <v>0.9057679368853393</v>
      </c>
      <c r="E11" s="130">
        <f t="shared" si="21"/>
        <v>5657</v>
      </c>
      <c r="F11" s="131" t="str">
        <f t="shared" si="22"/>
        <v>535</v>
      </c>
      <c r="G11" s="132" t="str">
        <f t="shared" si="23"/>
        <v>71바6964</v>
      </c>
      <c r="H11" s="133">
        <f t="shared" si="24"/>
        <v>9</v>
      </c>
      <c r="I11" s="134">
        <f t="shared" si="8"/>
        <v>1719.038</v>
      </c>
      <c r="J11" s="135">
        <f t="shared" si="25"/>
        <v>1.2678260766686093E-2</v>
      </c>
      <c r="K11" s="135">
        <f t="shared" si="26"/>
        <v>0.34370819324856033</v>
      </c>
      <c r="L11" s="135">
        <f t="shared" si="27"/>
        <v>0.25537539018916394</v>
      </c>
      <c r="M11" s="136">
        <f t="shared" si="28"/>
        <v>7.109</v>
      </c>
      <c r="N11" s="137">
        <f t="shared" si="29"/>
        <v>5.8172070658123902E-2</v>
      </c>
      <c r="O11" s="137">
        <f t="shared" si="30"/>
        <v>1.9778504023762127</v>
      </c>
      <c r="P11" s="219">
        <f t="shared" si="31"/>
        <v>2</v>
      </c>
      <c r="Q11" s="220">
        <f t="shared" si="32"/>
        <v>1</v>
      </c>
      <c r="R11" s="220">
        <f t="shared" si="33"/>
        <v>34</v>
      </c>
      <c r="T11">
        <v>519</v>
      </c>
      <c r="U11">
        <v>5657</v>
      </c>
      <c r="V11" t="s">
        <v>435</v>
      </c>
      <c r="W11">
        <v>1719.038</v>
      </c>
      <c r="X11">
        <v>622.17499999999995</v>
      </c>
      <c r="Y11">
        <v>2.7629999999999999</v>
      </c>
      <c r="Z11">
        <v>7.109</v>
      </c>
      <c r="AA11">
        <v>130.84160600000001</v>
      </c>
      <c r="AB11">
        <v>1.658844</v>
      </c>
      <c r="AC11">
        <v>44.971331999999997</v>
      </c>
      <c r="AD11" s="1">
        <v>439</v>
      </c>
      <c r="AE11">
        <v>1</v>
      </c>
      <c r="AF11">
        <v>34</v>
      </c>
      <c r="AG11">
        <v>61</v>
      </c>
      <c r="AH11">
        <v>13.138313</v>
      </c>
      <c r="AI11">
        <v>0</v>
      </c>
      <c r="AJ11">
        <v>0</v>
      </c>
      <c r="AK11">
        <v>2</v>
      </c>
      <c r="AL11">
        <v>14</v>
      </c>
      <c r="AM11" t="s">
        <v>441</v>
      </c>
      <c r="AN11" t="s">
        <v>483</v>
      </c>
      <c r="AO11">
        <v>427.27100000000002</v>
      </c>
      <c r="AR11" t="s">
        <v>117</v>
      </c>
      <c r="AS11" t="s">
        <v>118</v>
      </c>
      <c r="AT11" t="s">
        <v>210</v>
      </c>
      <c r="AU11" t="s">
        <v>435</v>
      </c>
      <c r="AV11" t="s">
        <v>48</v>
      </c>
      <c r="AW11">
        <v>9</v>
      </c>
      <c r="BB11">
        <v>0.9057679368853393</v>
      </c>
      <c r="BC11" t="s">
        <v>68</v>
      </c>
      <c r="BF11" t="s">
        <v>117</v>
      </c>
      <c r="BG11" t="s">
        <v>118</v>
      </c>
      <c r="BH11" t="s">
        <v>435</v>
      </c>
      <c r="BI11">
        <v>5657</v>
      </c>
      <c r="BJ11">
        <v>9</v>
      </c>
      <c r="BK11" t="s">
        <v>210</v>
      </c>
      <c r="BL11" t="s">
        <v>212</v>
      </c>
      <c r="BM11">
        <v>0.9057679368853393</v>
      </c>
      <c r="BN11" t="s">
        <v>68</v>
      </c>
      <c r="BO11" t="s">
        <v>176</v>
      </c>
      <c r="BP11">
        <v>1719.038</v>
      </c>
    </row>
    <row r="12" spans="1:68" ht="16.5">
      <c r="A12" s="109" t="str">
        <f t="shared" si="18"/>
        <v>성원운수</v>
      </c>
      <c r="B12" s="110">
        <f t="shared" si="1"/>
        <v>6239</v>
      </c>
      <c r="C12" s="111" t="str">
        <f t="shared" si="19"/>
        <v>B</v>
      </c>
      <c r="D12" s="112">
        <f t="shared" si="20"/>
        <v>0.9270350712703499</v>
      </c>
      <c r="E12" s="113">
        <f t="shared" si="21"/>
        <v>6239</v>
      </c>
      <c r="F12" s="114" t="str">
        <f t="shared" si="22"/>
        <v>539</v>
      </c>
      <c r="G12" s="115" t="str">
        <f t="shared" si="23"/>
        <v>71바6601</v>
      </c>
      <c r="H12" s="116">
        <f t="shared" si="24"/>
        <v>5</v>
      </c>
      <c r="I12" s="117">
        <f t="shared" si="8"/>
        <v>969.74099999999999</v>
      </c>
      <c r="J12" s="118">
        <f t="shared" si="25"/>
        <v>2.7763495083854728E-2</v>
      </c>
      <c r="K12" s="118">
        <f t="shared" si="26"/>
        <v>0.3765782041361902</v>
      </c>
      <c r="L12" s="118">
        <f t="shared" si="27"/>
        <v>0.43516774066477543</v>
      </c>
      <c r="M12" s="119">
        <f t="shared" si="28"/>
        <v>8.3420000000000005</v>
      </c>
      <c r="N12" s="120">
        <f t="shared" si="29"/>
        <v>0.82496254154459803</v>
      </c>
      <c r="O12" s="120">
        <f t="shared" si="30"/>
        <v>0.30936095307922423</v>
      </c>
      <c r="P12" s="221">
        <f t="shared" si="31"/>
        <v>21</v>
      </c>
      <c r="Q12" s="222">
        <f t="shared" si="32"/>
        <v>8</v>
      </c>
      <c r="R12" s="222">
        <f t="shared" si="33"/>
        <v>3</v>
      </c>
      <c r="T12">
        <v>519</v>
      </c>
      <c r="U12">
        <v>6239</v>
      </c>
      <c r="V12" t="s">
        <v>435</v>
      </c>
      <c r="W12">
        <v>969.74099999999999</v>
      </c>
      <c r="X12">
        <v>257.608</v>
      </c>
      <c r="Y12">
        <v>3.7639999999999998</v>
      </c>
      <c r="Z12">
        <v>8.3420000000000005</v>
      </c>
      <c r="AA12">
        <v>87.783004000000005</v>
      </c>
      <c r="AB12">
        <v>2.437163</v>
      </c>
      <c r="AC12">
        <v>33.057166000000002</v>
      </c>
      <c r="AD12" s="1">
        <v>422</v>
      </c>
      <c r="AE12">
        <v>8</v>
      </c>
      <c r="AF12">
        <v>3</v>
      </c>
      <c r="AG12">
        <v>56</v>
      </c>
      <c r="AH12">
        <v>11.047024</v>
      </c>
      <c r="AI12">
        <v>0</v>
      </c>
      <c r="AJ12">
        <v>0</v>
      </c>
      <c r="AK12">
        <v>21</v>
      </c>
      <c r="AL12">
        <v>20208</v>
      </c>
      <c r="AM12" t="s">
        <v>442</v>
      </c>
      <c r="AN12" t="s">
        <v>484</v>
      </c>
      <c r="AO12">
        <v>327.64499999999998</v>
      </c>
      <c r="AR12" t="s">
        <v>117</v>
      </c>
      <c r="AS12" t="s">
        <v>122</v>
      </c>
      <c r="AT12" t="s">
        <v>244</v>
      </c>
      <c r="AU12" t="s">
        <v>435</v>
      </c>
      <c r="AV12" t="s">
        <v>194</v>
      </c>
      <c r="AW12">
        <v>5</v>
      </c>
      <c r="BB12">
        <v>0.9270350712703499</v>
      </c>
      <c r="BC12" t="s">
        <v>68</v>
      </c>
      <c r="BF12" t="s">
        <v>117</v>
      </c>
      <c r="BG12" t="s">
        <v>122</v>
      </c>
      <c r="BH12" t="s">
        <v>435</v>
      </c>
      <c r="BI12">
        <v>6239</v>
      </c>
      <c r="BJ12">
        <v>5</v>
      </c>
      <c r="BK12" t="s">
        <v>244</v>
      </c>
      <c r="BL12" t="s">
        <v>245</v>
      </c>
      <c r="BM12">
        <v>0.9270350712703499</v>
      </c>
      <c r="BN12" t="s">
        <v>68</v>
      </c>
      <c r="BO12" t="s">
        <v>176</v>
      </c>
      <c r="BP12">
        <v>969.74099999999999</v>
      </c>
    </row>
    <row r="13" spans="1:68" ht="16.5">
      <c r="A13" s="126" t="str">
        <f t="shared" si="18"/>
        <v>성원운수</v>
      </c>
      <c r="B13" s="127">
        <f t="shared" si="1"/>
        <v>6640</v>
      </c>
      <c r="C13" s="128" t="str">
        <f t="shared" si="19"/>
        <v>F</v>
      </c>
      <c r="D13" s="129">
        <f t="shared" si="20"/>
        <v>0.77497466092132106</v>
      </c>
      <c r="E13" s="130">
        <f t="shared" si="21"/>
        <v>6640</v>
      </c>
      <c r="F13" s="131" t="str">
        <f t="shared" si="22"/>
        <v>535</v>
      </c>
      <c r="G13" s="132" t="str">
        <f t="shared" si="23"/>
        <v>71바6960</v>
      </c>
      <c r="H13" s="133">
        <f t="shared" si="24"/>
        <v>3</v>
      </c>
      <c r="I13" s="134">
        <f t="shared" si="8"/>
        <v>439.88299999999998</v>
      </c>
      <c r="J13" s="135">
        <f t="shared" si="25"/>
        <v>5.3262557137176654E-2</v>
      </c>
      <c r="K13" s="135">
        <f t="shared" si="26"/>
        <v>0.37725622581028229</v>
      </c>
      <c r="L13" s="135">
        <f t="shared" si="27"/>
        <v>7.0473284941677677E-2</v>
      </c>
      <c r="M13" s="136">
        <f t="shared" si="28"/>
        <v>21.109000000000002</v>
      </c>
      <c r="N13" s="137">
        <f t="shared" si="29"/>
        <v>0</v>
      </c>
      <c r="O13" s="137">
        <f t="shared" si="30"/>
        <v>5.0013298990868025</v>
      </c>
      <c r="P13" s="219">
        <f t="shared" si="31"/>
        <v>13</v>
      </c>
      <c r="Q13" s="220">
        <f t="shared" si="32"/>
        <v>0</v>
      </c>
      <c r="R13" s="220">
        <f t="shared" si="33"/>
        <v>22</v>
      </c>
      <c r="T13">
        <v>519</v>
      </c>
      <c r="U13">
        <v>6640</v>
      </c>
      <c r="V13" t="s">
        <v>435</v>
      </c>
      <c r="W13">
        <v>439.88299999999998</v>
      </c>
      <c r="X13">
        <v>169.214</v>
      </c>
      <c r="Y13">
        <v>2.6</v>
      </c>
      <c r="Z13">
        <v>21.109000000000002</v>
      </c>
      <c r="AA13">
        <v>36.344988000000001</v>
      </c>
      <c r="AB13">
        <v>1.935827</v>
      </c>
      <c r="AC13">
        <v>13.711373</v>
      </c>
      <c r="AD13" s="1">
        <v>31</v>
      </c>
      <c r="AE13">
        <v>0</v>
      </c>
      <c r="AF13">
        <v>22</v>
      </c>
      <c r="AG13">
        <v>63</v>
      </c>
      <c r="AH13">
        <v>12.102989000000001</v>
      </c>
      <c r="AI13">
        <v>5</v>
      </c>
      <c r="AJ13">
        <v>0</v>
      </c>
      <c r="AK13">
        <v>13</v>
      </c>
      <c r="AL13">
        <v>5349</v>
      </c>
      <c r="AM13" t="s">
        <v>443</v>
      </c>
      <c r="AN13" t="s">
        <v>485</v>
      </c>
      <c r="AO13">
        <v>231.023</v>
      </c>
      <c r="AR13" t="s">
        <v>117</v>
      </c>
      <c r="AS13" t="s">
        <v>118</v>
      </c>
      <c r="AT13" t="s">
        <v>403</v>
      </c>
      <c r="AU13" t="s">
        <v>435</v>
      </c>
      <c r="AV13" t="s">
        <v>201</v>
      </c>
      <c r="AW13">
        <v>3</v>
      </c>
      <c r="BB13">
        <v>0.77497466092132106</v>
      </c>
      <c r="BC13" t="s">
        <v>70</v>
      </c>
      <c r="BF13" t="s">
        <v>117</v>
      </c>
      <c r="BG13" t="s">
        <v>118</v>
      </c>
      <c r="BH13" t="s">
        <v>435</v>
      </c>
      <c r="BI13">
        <v>6640</v>
      </c>
      <c r="BJ13">
        <v>3</v>
      </c>
      <c r="BK13" t="s">
        <v>403</v>
      </c>
      <c r="BL13" t="s">
        <v>248</v>
      </c>
      <c r="BM13">
        <v>0.77497466092132106</v>
      </c>
      <c r="BN13" t="s">
        <v>70</v>
      </c>
      <c r="BO13" t="s">
        <v>188</v>
      </c>
      <c r="BP13">
        <v>439.88299999999998</v>
      </c>
    </row>
    <row r="14" spans="1:68" ht="16.5">
      <c r="A14" s="109" t="str">
        <f t="shared" si="18"/>
        <v>성원운수</v>
      </c>
      <c r="B14" s="110">
        <f t="shared" si="1"/>
        <v>9619</v>
      </c>
      <c r="C14" s="111" t="str">
        <f t="shared" si="19"/>
        <v>A</v>
      </c>
      <c r="D14" s="112">
        <f t="shared" si="20"/>
        <v>0.97444444444444434</v>
      </c>
      <c r="E14" s="113">
        <f t="shared" si="21"/>
        <v>9619</v>
      </c>
      <c r="F14" s="114" t="str">
        <f t="shared" si="22"/>
        <v>537</v>
      </c>
      <c r="G14" s="115" t="str">
        <f t="shared" si="23"/>
        <v>71바6612</v>
      </c>
      <c r="H14" s="116">
        <f t="shared" si="24"/>
        <v>1</v>
      </c>
      <c r="I14" s="117">
        <f t="shared" si="8"/>
        <v>420.32400000000001</v>
      </c>
      <c r="J14" s="118">
        <f t="shared" si="25"/>
        <v>1.5250533441247886E-2</v>
      </c>
      <c r="K14" s="118">
        <f t="shared" si="26"/>
        <v>0.30025867958838309</v>
      </c>
      <c r="L14" s="118">
        <f t="shared" si="27"/>
        <v>0.15702172609701087</v>
      </c>
      <c r="M14" s="119">
        <f t="shared" si="28"/>
        <v>6.74</v>
      </c>
      <c r="N14" s="120">
        <f t="shared" si="29"/>
        <v>0</v>
      </c>
      <c r="O14" s="120">
        <f t="shared" si="30"/>
        <v>4.7582341241518442</v>
      </c>
      <c r="P14" s="221">
        <f t="shared" si="31"/>
        <v>2</v>
      </c>
      <c r="Q14" s="222">
        <f t="shared" si="32"/>
        <v>0</v>
      </c>
      <c r="R14" s="222">
        <f t="shared" si="33"/>
        <v>20</v>
      </c>
      <c r="T14">
        <v>519</v>
      </c>
      <c r="U14">
        <v>9619</v>
      </c>
      <c r="V14" t="s">
        <v>435</v>
      </c>
      <c r="W14">
        <v>420.32400000000001</v>
      </c>
      <c r="X14">
        <v>159.768</v>
      </c>
      <c r="Y14">
        <v>2.6309999999999998</v>
      </c>
      <c r="Z14">
        <v>6.74</v>
      </c>
      <c r="AA14">
        <v>28.5411</v>
      </c>
      <c r="AB14">
        <v>0.43526700000000002</v>
      </c>
      <c r="AC14">
        <v>8.5697130000000001</v>
      </c>
      <c r="AD14" s="1">
        <v>66</v>
      </c>
      <c r="AE14">
        <v>0</v>
      </c>
      <c r="AF14">
        <v>20</v>
      </c>
      <c r="AG14">
        <v>68</v>
      </c>
      <c r="AH14">
        <v>14.726972</v>
      </c>
      <c r="AI14">
        <v>180.8</v>
      </c>
      <c r="AJ14">
        <v>0</v>
      </c>
      <c r="AK14">
        <v>2</v>
      </c>
      <c r="AL14">
        <v>499</v>
      </c>
      <c r="AM14" t="s">
        <v>444</v>
      </c>
      <c r="AN14" t="s">
        <v>486</v>
      </c>
      <c r="AO14">
        <v>420.32400000000001</v>
      </c>
      <c r="AR14" t="s">
        <v>117</v>
      </c>
      <c r="AS14" t="s">
        <v>120</v>
      </c>
      <c r="AT14" t="s">
        <v>407</v>
      </c>
      <c r="AU14" t="s">
        <v>435</v>
      </c>
      <c r="AV14" t="s">
        <v>48</v>
      </c>
      <c r="AW14">
        <v>1</v>
      </c>
      <c r="BB14">
        <v>0.97444444444444434</v>
      </c>
      <c r="BC14" t="s">
        <v>66</v>
      </c>
      <c r="BF14" t="s">
        <v>117</v>
      </c>
      <c r="BG14" t="s">
        <v>120</v>
      </c>
      <c r="BH14" t="s">
        <v>435</v>
      </c>
      <c r="BI14">
        <v>9619</v>
      </c>
      <c r="BJ14">
        <v>1</v>
      </c>
      <c r="BK14" t="s">
        <v>407</v>
      </c>
      <c r="BL14" t="s">
        <v>175</v>
      </c>
      <c r="BM14">
        <v>0.97444444444444434</v>
      </c>
      <c r="BN14" t="s">
        <v>66</v>
      </c>
      <c r="BO14" t="s">
        <v>453</v>
      </c>
      <c r="BP14">
        <v>420.32400000000001</v>
      </c>
    </row>
    <row r="15" spans="1:68" ht="16.5">
      <c r="A15" s="126" t="str">
        <f t="shared" si="18"/>
        <v>성원운수</v>
      </c>
      <c r="B15" s="127">
        <f t="shared" si="1"/>
        <v>9850</v>
      </c>
      <c r="C15" s="128" t="str">
        <f t="shared" si="19"/>
        <v>F</v>
      </c>
      <c r="D15" s="129">
        <f t="shared" si="20"/>
        <v>0.78779975147019121</v>
      </c>
      <c r="E15" s="130">
        <f t="shared" si="21"/>
        <v>9850</v>
      </c>
      <c r="F15" s="131" t="str">
        <f t="shared" si="22"/>
        <v>535</v>
      </c>
      <c r="G15" s="132" t="str">
        <f t="shared" si="23"/>
        <v>71바6959</v>
      </c>
      <c r="H15" s="133">
        <f t="shared" si="24"/>
        <v>7</v>
      </c>
      <c r="I15" s="134">
        <f t="shared" si="8"/>
        <v>1738.6880000000001</v>
      </c>
      <c r="J15" s="135">
        <f t="shared" si="25"/>
        <v>1.6670634441456902E-2</v>
      </c>
      <c r="K15" s="135">
        <f t="shared" si="26"/>
        <v>0.39916864901456078</v>
      </c>
      <c r="L15" s="135">
        <f t="shared" si="27"/>
        <v>0.17772021202193838</v>
      </c>
      <c r="M15" s="136">
        <f t="shared" si="28"/>
        <v>10.994999999999999</v>
      </c>
      <c r="N15" s="137">
        <f t="shared" si="29"/>
        <v>0</v>
      </c>
      <c r="O15" s="137">
        <f t="shared" si="30"/>
        <v>2.5306437957816468</v>
      </c>
      <c r="P15" s="219">
        <f t="shared" si="31"/>
        <v>23</v>
      </c>
      <c r="Q15" s="220">
        <f t="shared" si="32"/>
        <v>0</v>
      </c>
      <c r="R15" s="220">
        <f t="shared" si="33"/>
        <v>44</v>
      </c>
      <c r="T15">
        <v>519</v>
      </c>
      <c r="U15">
        <v>9850</v>
      </c>
      <c r="V15" t="s">
        <v>435</v>
      </c>
      <c r="W15">
        <v>1738.6880000000001</v>
      </c>
      <c r="X15">
        <v>723.52700000000004</v>
      </c>
      <c r="Y15">
        <v>2.403</v>
      </c>
      <c r="Z15">
        <v>10.994999999999999</v>
      </c>
      <c r="AA15">
        <v>136.94913700000001</v>
      </c>
      <c r="AB15">
        <v>2.283029</v>
      </c>
      <c r="AC15">
        <v>54.665801999999999</v>
      </c>
      <c r="AD15" s="1">
        <v>309</v>
      </c>
      <c r="AE15">
        <v>0</v>
      </c>
      <c r="AF15">
        <v>44</v>
      </c>
      <c r="AG15">
        <v>71</v>
      </c>
      <c r="AH15">
        <v>12.695866000000001</v>
      </c>
      <c r="AI15">
        <v>17.2</v>
      </c>
      <c r="AJ15">
        <v>0</v>
      </c>
      <c r="AK15">
        <v>23</v>
      </c>
      <c r="AL15">
        <v>1761</v>
      </c>
      <c r="AM15" t="s">
        <v>445</v>
      </c>
      <c r="AN15" t="s">
        <v>487</v>
      </c>
      <c r="AO15">
        <v>319.399</v>
      </c>
      <c r="AR15" t="s">
        <v>117</v>
      </c>
      <c r="AS15" t="s">
        <v>118</v>
      </c>
      <c r="AT15" t="s">
        <v>205</v>
      </c>
      <c r="AU15" t="s">
        <v>435</v>
      </c>
      <c r="AV15" t="s">
        <v>48</v>
      </c>
      <c r="AW15">
        <v>7</v>
      </c>
      <c r="BB15">
        <v>0.78779975147019121</v>
      </c>
      <c r="BC15" t="s">
        <v>70</v>
      </c>
      <c r="BF15" t="s">
        <v>117</v>
      </c>
      <c r="BG15" t="s">
        <v>118</v>
      </c>
      <c r="BH15" t="s">
        <v>435</v>
      </c>
      <c r="BI15">
        <v>9850</v>
      </c>
      <c r="BJ15">
        <v>7</v>
      </c>
      <c r="BK15" t="s">
        <v>205</v>
      </c>
      <c r="BL15" t="s">
        <v>207</v>
      </c>
      <c r="BM15">
        <v>0.78779975147019121</v>
      </c>
      <c r="BN15" t="s">
        <v>70</v>
      </c>
      <c r="BO15" t="s">
        <v>188</v>
      </c>
      <c r="BP15">
        <v>1700.0379999999998</v>
      </c>
    </row>
    <row r="16" spans="1:68" ht="16.5">
      <c r="A16" s="109" t="str">
        <f t="shared" si="18"/>
        <v>성원운수</v>
      </c>
      <c r="B16" s="110" t="str">
        <f t="shared" si="1"/>
        <v>강건구</v>
      </c>
      <c r="C16" s="111" t="str">
        <f t="shared" si="19"/>
        <v>D</v>
      </c>
      <c r="D16" s="112">
        <f t="shared" si="20"/>
        <v>0.84517241379310348</v>
      </c>
      <c r="E16" s="113">
        <f t="shared" si="21"/>
        <v>4191</v>
      </c>
      <c r="F16" s="114" t="str">
        <f t="shared" si="22"/>
        <v>536</v>
      </c>
      <c r="G16" s="115" t="str">
        <f t="shared" si="23"/>
        <v>71바5552</v>
      </c>
      <c r="H16" s="116">
        <f t="shared" si="24"/>
        <v>1</v>
      </c>
      <c r="I16" s="117">
        <f t="shared" si="8"/>
        <v>1141.4829999999999</v>
      </c>
      <c r="J16" s="118">
        <f t="shared" si="25"/>
        <v>8.6686047553040015E-3</v>
      </c>
      <c r="K16" s="118">
        <f t="shared" si="26"/>
        <v>0.40215317191027683</v>
      </c>
      <c r="L16" s="118">
        <f t="shared" si="27"/>
        <v>0.19185568247621734</v>
      </c>
      <c r="M16" s="119">
        <f t="shared" si="28"/>
        <v>9.7050000000000001</v>
      </c>
      <c r="N16" s="120">
        <f t="shared" si="29"/>
        <v>0</v>
      </c>
      <c r="O16" s="120">
        <f t="shared" si="30"/>
        <v>4.0298453853452045</v>
      </c>
      <c r="P16" s="221">
        <f t="shared" si="31"/>
        <v>12</v>
      </c>
      <c r="Q16" s="222">
        <f t="shared" si="32"/>
        <v>0</v>
      </c>
      <c r="R16" s="222">
        <f t="shared" si="33"/>
        <v>46</v>
      </c>
      <c r="T16">
        <v>519</v>
      </c>
      <c r="U16">
        <v>4191</v>
      </c>
      <c r="V16" t="s">
        <v>409</v>
      </c>
      <c r="W16">
        <v>1141.4829999999999</v>
      </c>
      <c r="X16">
        <v>465.78</v>
      </c>
      <c r="Y16">
        <v>2.4510000000000001</v>
      </c>
      <c r="Z16">
        <v>9.7050000000000001</v>
      </c>
      <c r="AA16">
        <v>92.283017000000001</v>
      </c>
      <c r="AB16">
        <v>0.79996500000000004</v>
      </c>
      <c r="AC16">
        <v>37.111908</v>
      </c>
      <c r="AD16" s="1">
        <v>219</v>
      </c>
      <c r="AE16">
        <v>0</v>
      </c>
      <c r="AF16">
        <v>46</v>
      </c>
      <c r="AG16">
        <v>62</v>
      </c>
      <c r="AH16">
        <v>12.369372</v>
      </c>
      <c r="AI16">
        <v>0</v>
      </c>
      <c r="AJ16">
        <v>0</v>
      </c>
      <c r="AK16">
        <v>12</v>
      </c>
      <c r="AL16">
        <v>968</v>
      </c>
      <c r="AM16" t="s">
        <v>410</v>
      </c>
      <c r="AN16" t="s">
        <v>488</v>
      </c>
      <c r="AO16">
        <v>1141.4829999999999</v>
      </c>
      <c r="AR16" t="s">
        <v>117</v>
      </c>
      <c r="AS16" t="s">
        <v>119</v>
      </c>
      <c r="AT16" t="s">
        <v>404</v>
      </c>
      <c r="AU16" t="s">
        <v>409</v>
      </c>
      <c r="AV16" t="s">
        <v>48</v>
      </c>
      <c r="AW16">
        <v>1</v>
      </c>
      <c r="BB16">
        <v>0.84517241379310348</v>
      </c>
      <c r="BC16" t="s">
        <v>67</v>
      </c>
      <c r="BF16" t="s">
        <v>117</v>
      </c>
      <c r="BG16" t="s">
        <v>119</v>
      </c>
      <c r="BH16" t="s">
        <v>409</v>
      </c>
      <c r="BI16">
        <v>4191</v>
      </c>
      <c r="BJ16">
        <v>1</v>
      </c>
      <c r="BK16" t="s">
        <v>404</v>
      </c>
      <c r="BL16" t="s">
        <v>175</v>
      </c>
      <c r="BM16">
        <v>0.84517241379310348</v>
      </c>
      <c r="BN16" t="s">
        <v>67</v>
      </c>
      <c r="BO16" t="s">
        <v>179</v>
      </c>
      <c r="BP16">
        <v>1141.4829999999999</v>
      </c>
    </row>
    <row r="17" spans="1:68" ht="16.5">
      <c r="A17" s="126" t="str">
        <f t="shared" si="18"/>
        <v>성원운수</v>
      </c>
      <c r="B17" s="127" t="str">
        <f t="shared" si="1"/>
        <v>강석수</v>
      </c>
      <c r="C17" s="128" t="str">
        <f t="shared" si="19"/>
        <v>C</v>
      </c>
      <c r="D17" s="129">
        <f t="shared" si="20"/>
        <v>0.89700326229575578</v>
      </c>
      <c r="E17" s="130">
        <f t="shared" si="21"/>
        <v>2701</v>
      </c>
      <c r="F17" s="131" t="str">
        <f t="shared" si="22"/>
        <v>539</v>
      </c>
      <c r="G17" s="132" t="str">
        <f t="shared" si="23"/>
        <v>71바6605</v>
      </c>
      <c r="H17" s="133">
        <f t="shared" si="24"/>
        <v>2</v>
      </c>
      <c r="I17" s="134">
        <f t="shared" si="8"/>
        <v>963.10299999999995</v>
      </c>
      <c r="J17" s="135">
        <f t="shared" si="25"/>
        <v>1.8397351273903378E-2</v>
      </c>
      <c r="K17" s="135">
        <f t="shared" si="26"/>
        <v>0.44487248560157266</v>
      </c>
      <c r="L17" s="135">
        <f t="shared" si="27"/>
        <v>0.41532421765896277</v>
      </c>
      <c r="M17" s="136">
        <f t="shared" si="28"/>
        <v>9.82</v>
      </c>
      <c r="N17" s="137">
        <f t="shared" si="29"/>
        <v>1.1421415985621477</v>
      </c>
      <c r="O17" s="137">
        <f t="shared" si="30"/>
        <v>1.2459726529768884</v>
      </c>
      <c r="P17" s="219">
        <f t="shared" si="31"/>
        <v>38</v>
      </c>
      <c r="Q17" s="220">
        <f t="shared" si="32"/>
        <v>11</v>
      </c>
      <c r="R17" s="220">
        <f t="shared" si="33"/>
        <v>12</v>
      </c>
      <c r="T17">
        <v>519</v>
      </c>
      <c r="U17">
        <v>2701</v>
      </c>
      <c r="V17" t="s">
        <v>249</v>
      </c>
      <c r="W17">
        <v>963.10299999999995</v>
      </c>
      <c r="X17">
        <v>262.03199999999998</v>
      </c>
      <c r="Y17">
        <v>3.6760000000000002</v>
      </c>
      <c r="Z17">
        <v>9.82</v>
      </c>
      <c r="AA17">
        <v>89.472444999999993</v>
      </c>
      <c r="AB17">
        <v>1.646056</v>
      </c>
      <c r="AC17">
        <v>39.803829</v>
      </c>
      <c r="AD17" s="1">
        <v>400</v>
      </c>
      <c r="AE17">
        <v>11</v>
      </c>
      <c r="AF17">
        <v>12</v>
      </c>
      <c r="AG17">
        <v>57</v>
      </c>
      <c r="AH17">
        <v>10.764241</v>
      </c>
      <c r="AI17">
        <v>0</v>
      </c>
      <c r="AJ17">
        <v>0</v>
      </c>
      <c r="AK17">
        <v>38</v>
      </c>
      <c r="AL17">
        <v>30045</v>
      </c>
      <c r="AM17" t="s">
        <v>250</v>
      </c>
      <c r="AN17" t="s">
        <v>489</v>
      </c>
      <c r="AO17">
        <v>872.00800000000004</v>
      </c>
      <c r="AR17" t="s">
        <v>117</v>
      </c>
      <c r="AS17" t="s">
        <v>122</v>
      </c>
      <c r="AT17" t="s">
        <v>245</v>
      </c>
      <c r="AU17" t="s">
        <v>249</v>
      </c>
      <c r="AV17" t="s">
        <v>194</v>
      </c>
      <c r="AW17">
        <v>2</v>
      </c>
      <c r="BB17">
        <v>0.89700326229575578</v>
      </c>
      <c r="BC17" t="s">
        <v>69</v>
      </c>
      <c r="BF17" t="s">
        <v>117</v>
      </c>
      <c r="BG17" t="s">
        <v>122</v>
      </c>
      <c r="BH17" t="s">
        <v>249</v>
      </c>
      <c r="BI17">
        <v>2701</v>
      </c>
      <c r="BJ17">
        <v>2</v>
      </c>
      <c r="BK17" t="s">
        <v>245</v>
      </c>
      <c r="BL17" t="s">
        <v>244</v>
      </c>
      <c r="BM17">
        <v>0.89700326229575578</v>
      </c>
      <c r="BN17" t="s">
        <v>69</v>
      </c>
      <c r="BO17" t="s">
        <v>178</v>
      </c>
      <c r="BP17">
        <v>963.10300000000007</v>
      </c>
    </row>
    <row r="18" spans="1:68" ht="16.5">
      <c r="A18" s="109" t="str">
        <f t="shared" si="18"/>
        <v>성원운수</v>
      </c>
      <c r="B18" s="110" t="str">
        <f t="shared" si="1"/>
        <v>강원식</v>
      </c>
      <c r="C18" s="111" t="str">
        <f t="shared" si="19"/>
        <v>D</v>
      </c>
      <c r="D18" s="112">
        <f t="shared" si="20"/>
        <v>0.84738909068598378</v>
      </c>
      <c r="E18" s="113">
        <f t="shared" si="21"/>
        <v>9814</v>
      </c>
      <c r="F18" s="114" t="str">
        <f t="shared" si="22"/>
        <v>536</v>
      </c>
      <c r="G18" s="115" t="str">
        <f t="shared" si="23"/>
        <v>71바5565</v>
      </c>
      <c r="H18" s="116">
        <f t="shared" si="24"/>
        <v>2</v>
      </c>
      <c r="I18" s="117">
        <f t="shared" si="8"/>
        <v>1751.11</v>
      </c>
      <c r="J18" s="118">
        <f t="shared" si="25"/>
        <v>7.8499226163953606E-3</v>
      </c>
      <c r="K18" s="118">
        <f t="shared" si="26"/>
        <v>0.41237267848296039</v>
      </c>
      <c r="L18" s="118">
        <f t="shared" si="27"/>
        <v>0.18730976352142356</v>
      </c>
      <c r="M18" s="119">
        <f t="shared" si="28"/>
        <v>12.137</v>
      </c>
      <c r="N18" s="120">
        <f t="shared" si="29"/>
        <v>0.11421327043989242</v>
      </c>
      <c r="O18" s="120">
        <f t="shared" si="30"/>
        <v>11.821073490528866</v>
      </c>
      <c r="P18" s="221">
        <f t="shared" si="31"/>
        <v>16</v>
      </c>
      <c r="Q18" s="222">
        <f t="shared" si="32"/>
        <v>2</v>
      </c>
      <c r="R18" s="222">
        <f t="shared" si="33"/>
        <v>207</v>
      </c>
      <c r="T18">
        <v>519</v>
      </c>
      <c r="U18">
        <v>9814</v>
      </c>
      <c r="V18" t="s">
        <v>251</v>
      </c>
      <c r="W18">
        <v>1751.11</v>
      </c>
      <c r="X18">
        <v>714.58600000000001</v>
      </c>
      <c r="Y18">
        <v>2.4510000000000001</v>
      </c>
      <c r="Z18">
        <v>12.137</v>
      </c>
      <c r="AA18">
        <v>140.44189399999999</v>
      </c>
      <c r="AB18">
        <v>1.1024579999999999</v>
      </c>
      <c r="AC18">
        <v>57.914400000000001</v>
      </c>
      <c r="AD18" s="1">
        <v>328</v>
      </c>
      <c r="AE18">
        <v>2</v>
      </c>
      <c r="AF18">
        <v>207</v>
      </c>
      <c r="AG18">
        <v>71</v>
      </c>
      <c r="AH18">
        <v>12.468572</v>
      </c>
      <c r="AI18">
        <v>46.2</v>
      </c>
      <c r="AJ18">
        <v>0</v>
      </c>
      <c r="AK18">
        <v>16</v>
      </c>
      <c r="AL18">
        <v>1475</v>
      </c>
      <c r="AM18" t="s">
        <v>252</v>
      </c>
      <c r="AN18" t="s">
        <v>490</v>
      </c>
      <c r="AO18">
        <v>1635.46</v>
      </c>
      <c r="AR18" t="s">
        <v>117</v>
      </c>
      <c r="AS18" t="s">
        <v>119</v>
      </c>
      <c r="AT18" t="s">
        <v>226</v>
      </c>
      <c r="AU18" t="s">
        <v>251</v>
      </c>
      <c r="AV18" t="s">
        <v>48</v>
      </c>
      <c r="AW18">
        <v>2</v>
      </c>
      <c r="BB18">
        <v>0.84738909068598378</v>
      </c>
      <c r="BC18" t="s">
        <v>67</v>
      </c>
      <c r="BF18" t="s">
        <v>117</v>
      </c>
      <c r="BG18" t="s">
        <v>119</v>
      </c>
      <c r="BH18" t="s">
        <v>251</v>
      </c>
      <c r="BI18">
        <v>9814</v>
      </c>
      <c r="BJ18">
        <v>2</v>
      </c>
      <c r="BK18" t="s">
        <v>226</v>
      </c>
      <c r="BL18" t="s">
        <v>214</v>
      </c>
      <c r="BM18">
        <v>0.84738909068598378</v>
      </c>
      <c r="BN18" t="s">
        <v>67</v>
      </c>
      <c r="BO18" t="s">
        <v>179</v>
      </c>
      <c r="BP18">
        <v>1751.1100000000001</v>
      </c>
    </row>
    <row r="19" spans="1:68" ht="16.5">
      <c r="A19" s="126" t="str">
        <f t="shared" si="18"/>
        <v>성원운수</v>
      </c>
      <c r="B19" s="127" t="str">
        <f t="shared" si="1"/>
        <v>고기영</v>
      </c>
      <c r="C19" s="128" t="str">
        <f t="shared" si="19"/>
        <v>A</v>
      </c>
      <c r="D19" s="129">
        <f t="shared" si="20"/>
        <v>0.98209760535568447</v>
      </c>
      <c r="E19" s="130">
        <f t="shared" si="21"/>
        <v>934</v>
      </c>
      <c r="F19" s="131" t="str">
        <f t="shared" si="22"/>
        <v>535</v>
      </c>
      <c r="G19" s="132" t="str">
        <f t="shared" si="23"/>
        <v>71바5564</v>
      </c>
      <c r="H19" s="133">
        <f t="shared" si="24"/>
        <v>3</v>
      </c>
      <c r="I19" s="134">
        <f t="shared" si="8"/>
        <v>1562.537</v>
      </c>
      <c r="J19" s="135">
        <f t="shared" si="25"/>
        <v>4.074446254011585E-3</v>
      </c>
      <c r="K19" s="135">
        <f t="shared" si="26"/>
        <v>0.33866020391169793</v>
      </c>
      <c r="L19" s="135">
        <f t="shared" si="27"/>
        <v>0.16767602943162305</v>
      </c>
      <c r="M19" s="136">
        <f t="shared" si="28"/>
        <v>6.5449999999999999</v>
      </c>
      <c r="N19" s="137">
        <f t="shared" si="29"/>
        <v>0</v>
      </c>
      <c r="O19" s="137">
        <f t="shared" si="30"/>
        <v>0.89597878322241331</v>
      </c>
      <c r="P19" s="219">
        <f t="shared" si="31"/>
        <v>5</v>
      </c>
      <c r="Q19" s="220">
        <f t="shared" si="32"/>
        <v>0</v>
      </c>
      <c r="R19" s="220">
        <f t="shared" si="33"/>
        <v>14</v>
      </c>
      <c r="T19">
        <v>519</v>
      </c>
      <c r="U19">
        <v>934</v>
      </c>
      <c r="V19" t="s">
        <v>253</v>
      </c>
      <c r="W19">
        <v>1562.537</v>
      </c>
      <c r="X19">
        <v>522.94799999999998</v>
      </c>
      <c r="Y19">
        <v>2.988</v>
      </c>
      <c r="Z19">
        <v>6.5449999999999999</v>
      </c>
      <c r="AA19">
        <v>117.115792</v>
      </c>
      <c r="AB19">
        <v>0.477182</v>
      </c>
      <c r="AC19">
        <v>39.662458000000001</v>
      </c>
      <c r="AD19" s="1">
        <v>262</v>
      </c>
      <c r="AE19">
        <v>0</v>
      </c>
      <c r="AF19">
        <v>14</v>
      </c>
      <c r="AG19">
        <v>61</v>
      </c>
      <c r="AH19">
        <v>13.341813</v>
      </c>
      <c r="AI19">
        <v>0</v>
      </c>
      <c r="AJ19">
        <v>0</v>
      </c>
      <c r="AK19">
        <v>5</v>
      </c>
      <c r="AL19">
        <v>929</v>
      </c>
      <c r="AM19" t="s">
        <v>254</v>
      </c>
      <c r="AN19" t="s">
        <v>491</v>
      </c>
      <c r="AO19">
        <v>1361.42</v>
      </c>
      <c r="AR19" t="s">
        <v>117</v>
      </c>
      <c r="AS19" t="s">
        <v>118</v>
      </c>
      <c r="AT19" t="s">
        <v>197</v>
      </c>
      <c r="AU19" t="s">
        <v>253</v>
      </c>
      <c r="AV19" t="s">
        <v>48</v>
      </c>
      <c r="AW19">
        <v>3</v>
      </c>
      <c r="BB19">
        <v>0.98209760535568447</v>
      </c>
      <c r="BC19" t="s">
        <v>66</v>
      </c>
      <c r="BF19" t="s">
        <v>117</v>
      </c>
      <c r="BG19" t="s">
        <v>118</v>
      </c>
      <c r="BH19" t="s">
        <v>253</v>
      </c>
      <c r="BI19">
        <v>934</v>
      </c>
      <c r="BJ19">
        <v>3</v>
      </c>
      <c r="BK19" t="s">
        <v>197</v>
      </c>
      <c r="BL19" t="s">
        <v>205</v>
      </c>
      <c r="BM19">
        <v>0.98209760535568447</v>
      </c>
      <c r="BN19" t="s">
        <v>66</v>
      </c>
      <c r="BO19" t="s">
        <v>453</v>
      </c>
      <c r="BP19">
        <v>1562.5370000000003</v>
      </c>
    </row>
    <row r="20" spans="1:68" ht="16.5">
      <c r="A20" s="109" t="str">
        <f t="shared" si="18"/>
        <v>성원운수</v>
      </c>
      <c r="B20" s="110" t="str">
        <f t="shared" si="1"/>
        <v>고재문</v>
      </c>
      <c r="C20" s="111" t="str">
        <f t="shared" si="19"/>
        <v>C</v>
      </c>
      <c r="D20" s="112">
        <f t="shared" si="20"/>
        <v>0.86749530961574428</v>
      </c>
      <c r="E20" s="113">
        <f t="shared" si="21"/>
        <v>3431</v>
      </c>
      <c r="F20" s="114" t="str">
        <f t="shared" si="22"/>
        <v>539</v>
      </c>
      <c r="G20" s="115" t="str">
        <f t="shared" si="23"/>
        <v>71바6615</v>
      </c>
      <c r="H20" s="116">
        <f t="shared" si="24"/>
        <v>4</v>
      </c>
      <c r="I20" s="117">
        <f t="shared" si="8"/>
        <v>992.39099999999996</v>
      </c>
      <c r="J20" s="118">
        <f t="shared" si="25"/>
        <v>2.374052037724269E-2</v>
      </c>
      <c r="K20" s="118">
        <f t="shared" si="26"/>
        <v>0.40804442195587831</v>
      </c>
      <c r="L20" s="118">
        <f t="shared" si="27"/>
        <v>0.41918961377118497</v>
      </c>
      <c r="M20" s="119">
        <f t="shared" si="28"/>
        <v>9.3480000000000008</v>
      </c>
      <c r="N20" s="120">
        <f t="shared" si="29"/>
        <v>1.1084340748757295</v>
      </c>
      <c r="O20" s="120">
        <f t="shared" si="30"/>
        <v>0.40306693631844709</v>
      </c>
      <c r="P20" s="221">
        <f t="shared" si="31"/>
        <v>36</v>
      </c>
      <c r="Q20" s="222">
        <f t="shared" si="32"/>
        <v>11</v>
      </c>
      <c r="R20" s="222">
        <f t="shared" si="33"/>
        <v>4</v>
      </c>
      <c r="T20">
        <v>519</v>
      </c>
      <c r="U20">
        <v>3431</v>
      </c>
      <c r="V20" t="s">
        <v>255</v>
      </c>
      <c r="W20">
        <v>992.39099999999996</v>
      </c>
      <c r="X20">
        <v>282.01799999999997</v>
      </c>
      <c r="Y20">
        <v>3.5190000000000001</v>
      </c>
      <c r="Z20">
        <v>9.3480000000000008</v>
      </c>
      <c r="AA20">
        <v>94.948003</v>
      </c>
      <c r="AB20">
        <v>2.2541150000000001</v>
      </c>
      <c r="AC20">
        <v>38.743003000000002</v>
      </c>
      <c r="AD20" s="1">
        <v>416</v>
      </c>
      <c r="AE20">
        <v>11</v>
      </c>
      <c r="AF20">
        <v>4</v>
      </c>
      <c r="AG20">
        <v>55</v>
      </c>
      <c r="AH20">
        <v>10.451941</v>
      </c>
      <c r="AI20">
        <v>0</v>
      </c>
      <c r="AJ20">
        <v>0</v>
      </c>
      <c r="AK20">
        <v>36</v>
      </c>
      <c r="AL20">
        <v>38831</v>
      </c>
      <c r="AM20" t="s">
        <v>256</v>
      </c>
      <c r="AN20" t="s">
        <v>492</v>
      </c>
      <c r="AO20">
        <v>325.19200000000001</v>
      </c>
      <c r="AR20" t="s">
        <v>117</v>
      </c>
      <c r="AS20" t="s">
        <v>122</v>
      </c>
      <c r="AT20" t="s">
        <v>246</v>
      </c>
      <c r="AU20" t="s">
        <v>255</v>
      </c>
      <c r="AV20" t="s">
        <v>194</v>
      </c>
      <c r="AW20">
        <v>4</v>
      </c>
      <c r="BB20">
        <v>0.86749530961574428</v>
      </c>
      <c r="BC20" t="s">
        <v>69</v>
      </c>
      <c r="BF20" t="s">
        <v>117</v>
      </c>
      <c r="BG20" t="s">
        <v>122</v>
      </c>
      <c r="BH20" t="s">
        <v>255</v>
      </c>
      <c r="BI20">
        <v>3431</v>
      </c>
      <c r="BJ20">
        <v>4</v>
      </c>
      <c r="BK20" t="s">
        <v>246</v>
      </c>
      <c r="BL20" t="s">
        <v>245</v>
      </c>
      <c r="BM20">
        <v>0.86749530961574428</v>
      </c>
      <c r="BN20" t="s">
        <v>69</v>
      </c>
      <c r="BO20" t="s">
        <v>178</v>
      </c>
      <c r="BP20">
        <v>992.39100000000008</v>
      </c>
    </row>
    <row r="21" spans="1:68" ht="16.5">
      <c r="A21" s="126" t="str">
        <f t="shared" si="18"/>
        <v>성원운수</v>
      </c>
      <c r="B21" s="127" t="str">
        <f t="shared" si="1"/>
        <v>고준엽</v>
      </c>
      <c r="C21" s="128" t="str">
        <f t="shared" si="19"/>
        <v>F</v>
      </c>
      <c r="D21" s="129">
        <f t="shared" si="20"/>
        <v>0.79083066434909766</v>
      </c>
      <c r="E21" s="130">
        <f t="shared" si="21"/>
        <v>2474</v>
      </c>
      <c r="F21" s="131" t="str">
        <f t="shared" si="22"/>
        <v>537</v>
      </c>
      <c r="G21" s="132" t="str">
        <f t="shared" si="23"/>
        <v>71바6613</v>
      </c>
      <c r="H21" s="133">
        <f t="shared" si="24"/>
        <v>3</v>
      </c>
      <c r="I21" s="134">
        <f t="shared" si="8"/>
        <v>452.41300000000001</v>
      </c>
      <c r="J21" s="135">
        <f t="shared" si="25"/>
        <v>1.8306289171422054E-2</v>
      </c>
      <c r="K21" s="135">
        <f t="shared" si="26"/>
        <v>0.34518937318366433</v>
      </c>
      <c r="L21" s="135">
        <f t="shared" si="27"/>
        <v>0.2055643847546379</v>
      </c>
      <c r="M21" s="136">
        <f t="shared" si="28"/>
        <v>12.58</v>
      </c>
      <c r="N21" s="137">
        <f t="shared" si="29"/>
        <v>0</v>
      </c>
      <c r="O21" s="137">
        <f t="shared" si="30"/>
        <v>14.14636626268476</v>
      </c>
      <c r="P21" s="219">
        <f t="shared" si="31"/>
        <v>5</v>
      </c>
      <c r="Q21" s="220">
        <f t="shared" si="32"/>
        <v>0</v>
      </c>
      <c r="R21" s="220">
        <f t="shared" si="33"/>
        <v>64</v>
      </c>
      <c r="T21">
        <v>519</v>
      </c>
      <c r="U21">
        <v>2474</v>
      </c>
      <c r="V21" t="s">
        <v>257</v>
      </c>
      <c r="W21">
        <v>452.41300000000001</v>
      </c>
      <c r="X21">
        <v>232.029</v>
      </c>
      <c r="Y21">
        <v>1.95</v>
      </c>
      <c r="Z21">
        <v>12.58</v>
      </c>
      <c r="AA21">
        <v>31.121381</v>
      </c>
      <c r="AB21">
        <v>0.56971700000000003</v>
      </c>
      <c r="AC21">
        <v>10.74277</v>
      </c>
      <c r="AD21" s="1">
        <v>93</v>
      </c>
      <c r="AE21">
        <v>0</v>
      </c>
      <c r="AF21">
        <v>64</v>
      </c>
      <c r="AG21">
        <v>81</v>
      </c>
      <c r="AH21">
        <v>14.537046999999999</v>
      </c>
      <c r="AI21">
        <v>274.8</v>
      </c>
      <c r="AJ21">
        <v>0</v>
      </c>
      <c r="AK21">
        <v>5</v>
      </c>
      <c r="AL21">
        <v>1093</v>
      </c>
      <c r="AM21" t="s">
        <v>258</v>
      </c>
      <c r="AN21" t="s">
        <v>493</v>
      </c>
      <c r="AO21">
        <v>250.952</v>
      </c>
      <c r="AR21" t="s">
        <v>117</v>
      </c>
      <c r="AS21" t="s">
        <v>120</v>
      </c>
      <c r="AT21" t="s">
        <v>237</v>
      </c>
      <c r="AU21" t="s">
        <v>257</v>
      </c>
      <c r="AV21" t="s">
        <v>235</v>
      </c>
      <c r="AW21">
        <v>3</v>
      </c>
      <c r="BB21">
        <v>0.79083066434909766</v>
      </c>
      <c r="BC21" t="s">
        <v>70</v>
      </c>
      <c r="BF21" t="s">
        <v>117</v>
      </c>
      <c r="BG21" t="s">
        <v>120</v>
      </c>
      <c r="BH21" t="s">
        <v>257</v>
      </c>
      <c r="BI21">
        <v>2474</v>
      </c>
      <c r="BJ21">
        <v>3</v>
      </c>
      <c r="BK21" t="s">
        <v>237</v>
      </c>
      <c r="BL21" t="s">
        <v>230</v>
      </c>
      <c r="BM21">
        <v>0.79083066434909766</v>
      </c>
      <c r="BN21" t="s">
        <v>70</v>
      </c>
      <c r="BO21" t="s">
        <v>188</v>
      </c>
      <c r="BP21">
        <v>452.41300000000001</v>
      </c>
    </row>
    <row r="22" spans="1:68" ht="16.5">
      <c r="A22" s="109" t="str">
        <f t="shared" si="18"/>
        <v>성원운수</v>
      </c>
      <c r="B22" s="110" t="str">
        <f t="shared" si="1"/>
        <v>공영식</v>
      </c>
      <c r="C22" s="111" t="str">
        <f t="shared" si="19"/>
        <v>C</v>
      </c>
      <c r="D22" s="112">
        <f t="shared" si="20"/>
        <v>0.88852435095891757</v>
      </c>
      <c r="E22" s="113">
        <f t="shared" si="21"/>
        <v>6223</v>
      </c>
      <c r="F22" s="114" t="str">
        <f t="shared" si="22"/>
        <v>536</v>
      </c>
      <c r="G22" s="115" t="str">
        <f t="shared" si="23"/>
        <v>71바5551</v>
      </c>
      <c r="H22" s="116">
        <f t="shared" si="24"/>
        <v>4</v>
      </c>
      <c r="I22" s="117">
        <f t="shared" si="8"/>
        <v>1350.4280000000001</v>
      </c>
      <c r="J22" s="118">
        <f t="shared" si="25"/>
        <v>1.1000002756361522E-2</v>
      </c>
      <c r="K22" s="118">
        <f t="shared" si="26"/>
        <v>0.36319103164000405</v>
      </c>
      <c r="L22" s="118">
        <f t="shared" si="27"/>
        <v>0.19179104698658497</v>
      </c>
      <c r="M22" s="119">
        <f t="shared" si="28"/>
        <v>4.782</v>
      </c>
      <c r="N22" s="120">
        <f t="shared" si="29"/>
        <v>0</v>
      </c>
      <c r="O22" s="120">
        <f t="shared" si="30"/>
        <v>1.0367083620896484</v>
      </c>
      <c r="P22" s="221">
        <f t="shared" si="31"/>
        <v>11</v>
      </c>
      <c r="Q22" s="222">
        <f t="shared" si="32"/>
        <v>0</v>
      </c>
      <c r="R22" s="222">
        <f t="shared" si="33"/>
        <v>14</v>
      </c>
      <c r="T22">
        <v>519</v>
      </c>
      <c r="U22">
        <v>6223</v>
      </c>
      <c r="V22" t="s">
        <v>259</v>
      </c>
      <c r="W22">
        <v>1350.4280000000001</v>
      </c>
      <c r="X22">
        <v>541.95799999999997</v>
      </c>
      <c r="Y22">
        <v>2.492</v>
      </c>
      <c r="Z22">
        <v>4.782</v>
      </c>
      <c r="AA22">
        <v>103.759974</v>
      </c>
      <c r="AB22">
        <v>1.1413599999999999</v>
      </c>
      <c r="AC22">
        <v>37.684691999999998</v>
      </c>
      <c r="AD22" s="1">
        <v>259</v>
      </c>
      <c r="AE22">
        <v>0</v>
      </c>
      <c r="AF22">
        <v>14</v>
      </c>
      <c r="AG22">
        <v>65</v>
      </c>
      <c r="AH22">
        <v>13.014922</v>
      </c>
      <c r="AI22">
        <v>4.8</v>
      </c>
      <c r="AJ22">
        <v>0</v>
      </c>
      <c r="AK22">
        <v>11</v>
      </c>
      <c r="AL22">
        <v>659</v>
      </c>
      <c r="AM22" t="s">
        <v>260</v>
      </c>
      <c r="AN22" t="s">
        <v>494</v>
      </c>
      <c r="AO22">
        <v>1004.236</v>
      </c>
      <c r="AR22" t="s">
        <v>117</v>
      </c>
      <c r="AS22" t="s">
        <v>119</v>
      </c>
      <c r="AT22" t="s">
        <v>214</v>
      </c>
      <c r="AU22" t="s">
        <v>259</v>
      </c>
      <c r="AV22" t="s">
        <v>195</v>
      </c>
      <c r="AW22">
        <v>4</v>
      </c>
      <c r="BB22">
        <v>0.88852435095891757</v>
      </c>
      <c r="BC22" t="s">
        <v>69</v>
      </c>
      <c r="BF22" t="s">
        <v>117</v>
      </c>
      <c r="BG22" t="s">
        <v>119</v>
      </c>
      <c r="BH22" t="s">
        <v>259</v>
      </c>
      <c r="BI22">
        <v>6223</v>
      </c>
      <c r="BJ22">
        <v>4</v>
      </c>
      <c r="BK22" t="s">
        <v>214</v>
      </c>
      <c r="BL22" t="s">
        <v>220</v>
      </c>
      <c r="BM22">
        <v>0.88852435095891757</v>
      </c>
      <c r="BN22" t="s">
        <v>69</v>
      </c>
      <c r="BO22" t="s">
        <v>178</v>
      </c>
      <c r="BP22">
        <v>1350.4279999999999</v>
      </c>
    </row>
    <row r="23" spans="1:68" ht="16.5">
      <c r="A23" s="126" t="str">
        <f t="shared" si="18"/>
        <v>성원운수</v>
      </c>
      <c r="B23" s="127" t="str">
        <f t="shared" si="1"/>
        <v>구자엽</v>
      </c>
      <c r="C23" s="128" t="str">
        <f t="shared" si="19"/>
        <v>S</v>
      </c>
      <c r="D23" s="129">
        <f t="shared" si="20"/>
        <v>1.1585320569312172</v>
      </c>
      <c r="E23" s="130">
        <f t="shared" si="21"/>
        <v>7553</v>
      </c>
      <c r="F23" s="131" t="str">
        <f t="shared" si="22"/>
        <v>535</v>
      </c>
      <c r="G23" s="132" t="str">
        <f t="shared" si="23"/>
        <v>71바6962</v>
      </c>
      <c r="H23" s="133">
        <f t="shared" si="24"/>
        <v>4</v>
      </c>
      <c r="I23" s="134">
        <f t="shared" si="8"/>
        <v>1875.367</v>
      </c>
      <c r="J23" s="135">
        <f t="shared" si="25"/>
        <v>8.0403315627180869E-3</v>
      </c>
      <c r="K23" s="135">
        <f t="shared" si="26"/>
        <v>0.29691124177746159</v>
      </c>
      <c r="L23" s="135">
        <f t="shared" si="27"/>
        <v>0.26128219169901146</v>
      </c>
      <c r="M23" s="136">
        <f t="shared" si="28"/>
        <v>9.1769999999999996</v>
      </c>
      <c r="N23" s="137">
        <f t="shared" si="29"/>
        <v>0.15996868879531315</v>
      </c>
      <c r="O23" s="137">
        <f t="shared" si="30"/>
        <v>2.2395616431343837</v>
      </c>
      <c r="P23" s="219">
        <f t="shared" si="31"/>
        <v>1</v>
      </c>
      <c r="Q23" s="220">
        <f t="shared" si="32"/>
        <v>3</v>
      </c>
      <c r="R23" s="220">
        <f t="shared" si="33"/>
        <v>42</v>
      </c>
      <c r="T23">
        <v>519</v>
      </c>
      <c r="U23">
        <v>7553</v>
      </c>
      <c r="V23" t="s">
        <v>261</v>
      </c>
      <c r="W23">
        <v>1875.367</v>
      </c>
      <c r="X23">
        <v>586.97199999999998</v>
      </c>
      <c r="Y23">
        <v>3.1949999999999998</v>
      </c>
      <c r="Z23">
        <v>9.1769999999999996</v>
      </c>
      <c r="AA23">
        <v>126.338571</v>
      </c>
      <c r="AB23">
        <v>1.0158039999999999</v>
      </c>
      <c r="AC23">
        <v>37.511341999999999</v>
      </c>
      <c r="AD23" s="1">
        <v>490</v>
      </c>
      <c r="AE23">
        <v>3</v>
      </c>
      <c r="AF23">
        <v>42</v>
      </c>
      <c r="AG23">
        <v>65</v>
      </c>
      <c r="AH23">
        <v>14.843978</v>
      </c>
      <c r="AI23">
        <v>21.8</v>
      </c>
      <c r="AJ23">
        <v>0</v>
      </c>
      <c r="AK23">
        <v>1</v>
      </c>
      <c r="AL23">
        <v>335</v>
      </c>
      <c r="AM23" t="s">
        <v>262</v>
      </c>
      <c r="AN23" t="s">
        <v>495</v>
      </c>
      <c r="AO23">
        <v>1598.1110000000001</v>
      </c>
      <c r="AR23" t="s">
        <v>117</v>
      </c>
      <c r="AS23" t="s">
        <v>118</v>
      </c>
      <c r="AT23" t="s">
        <v>208</v>
      </c>
      <c r="AU23" t="s">
        <v>261</v>
      </c>
      <c r="AV23" t="s">
        <v>48</v>
      </c>
      <c r="AW23">
        <v>4</v>
      </c>
      <c r="BB23">
        <v>1.1585320569312172</v>
      </c>
      <c r="BC23" t="s">
        <v>71</v>
      </c>
      <c r="BF23" t="s">
        <v>117</v>
      </c>
      <c r="BG23" t="s">
        <v>118</v>
      </c>
      <c r="BH23" t="s">
        <v>261</v>
      </c>
      <c r="BI23">
        <v>7553</v>
      </c>
      <c r="BJ23">
        <v>4</v>
      </c>
      <c r="BK23" t="s">
        <v>208</v>
      </c>
      <c r="BL23" t="s">
        <v>203</v>
      </c>
      <c r="BM23">
        <v>1.1585320569312172</v>
      </c>
      <c r="BN23" t="s">
        <v>71</v>
      </c>
      <c r="BO23" t="s">
        <v>177</v>
      </c>
      <c r="BP23">
        <v>1875.367</v>
      </c>
    </row>
    <row r="24" spans="1:68" ht="16.5">
      <c r="A24" s="109" t="str">
        <f t="shared" si="18"/>
        <v>성원운수</v>
      </c>
      <c r="B24" s="110" t="str">
        <f t="shared" si="1"/>
        <v>김덕희</v>
      </c>
      <c r="C24" s="111" t="str">
        <f t="shared" si="19"/>
        <v>C</v>
      </c>
      <c r="D24" s="112">
        <f t="shared" si="20"/>
        <v>0.87446866634435072</v>
      </c>
      <c r="E24" s="113">
        <f t="shared" si="21"/>
        <v>3495</v>
      </c>
      <c r="F24" s="114" t="str">
        <f t="shared" si="22"/>
        <v>539</v>
      </c>
      <c r="G24" s="115" t="str">
        <f t="shared" si="23"/>
        <v>71바6616</v>
      </c>
      <c r="H24" s="116">
        <f t="shared" si="24"/>
        <v>3</v>
      </c>
      <c r="I24" s="117">
        <f t="shared" si="8"/>
        <v>1027.518</v>
      </c>
      <c r="J24" s="118">
        <f t="shared" si="25"/>
        <v>3.2624071753117628E-2</v>
      </c>
      <c r="K24" s="118">
        <f t="shared" si="26"/>
        <v>0.38380024348033703</v>
      </c>
      <c r="L24" s="118">
        <f t="shared" si="27"/>
        <v>0.4165377151543817</v>
      </c>
      <c r="M24" s="119">
        <f t="shared" si="28"/>
        <v>8.7970000000000006</v>
      </c>
      <c r="N24" s="120">
        <f t="shared" si="29"/>
        <v>9.7321896064107877E-2</v>
      </c>
      <c r="O24" s="120">
        <f t="shared" si="30"/>
        <v>0.19464379212821575</v>
      </c>
      <c r="P24" s="221">
        <f t="shared" si="31"/>
        <v>22</v>
      </c>
      <c r="Q24" s="222">
        <f t="shared" si="32"/>
        <v>1</v>
      </c>
      <c r="R24" s="222">
        <f t="shared" si="33"/>
        <v>2</v>
      </c>
      <c r="T24">
        <v>519</v>
      </c>
      <c r="U24">
        <v>3495</v>
      </c>
      <c r="V24" t="s">
        <v>447</v>
      </c>
      <c r="W24">
        <v>1027.518</v>
      </c>
      <c r="X24">
        <v>287.79300000000001</v>
      </c>
      <c r="Y24">
        <v>3.57</v>
      </c>
      <c r="Z24">
        <v>8.7970000000000006</v>
      </c>
      <c r="AA24">
        <v>96.450498999999994</v>
      </c>
      <c r="AB24">
        <v>3.1466080000000001</v>
      </c>
      <c r="AC24">
        <v>37.017724999999999</v>
      </c>
      <c r="AD24" s="1">
        <v>428</v>
      </c>
      <c r="AE24">
        <v>1</v>
      </c>
      <c r="AF24">
        <v>2</v>
      </c>
      <c r="AG24">
        <v>61</v>
      </c>
      <c r="AH24">
        <v>10.653319</v>
      </c>
      <c r="AI24">
        <v>0</v>
      </c>
      <c r="AJ24">
        <v>0</v>
      </c>
      <c r="AK24">
        <v>22</v>
      </c>
      <c r="AL24">
        <v>16844</v>
      </c>
      <c r="AM24" t="s">
        <v>452</v>
      </c>
      <c r="AN24" t="s">
        <v>496</v>
      </c>
      <c r="AO24">
        <v>808.02800000000002</v>
      </c>
      <c r="AR24" t="s">
        <v>117</v>
      </c>
      <c r="AS24" t="s">
        <v>122</v>
      </c>
      <c r="AT24" t="s">
        <v>247</v>
      </c>
      <c r="AU24" t="s">
        <v>447</v>
      </c>
      <c r="AV24" t="s">
        <v>194</v>
      </c>
      <c r="AW24">
        <v>3</v>
      </c>
      <c r="BB24">
        <v>0.87446866634435072</v>
      </c>
      <c r="BC24" t="s">
        <v>69</v>
      </c>
      <c r="BF24" t="s">
        <v>117</v>
      </c>
      <c r="BG24" t="s">
        <v>122</v>
      </c>
      <c r="BH24" t="s">
        <v>447</v>
      </c>
      <c r="BI24">
        <v>3495</v>
      </c>
      <c r="BJ24">
        <v>3</v>
      </c>
      <c r="BK24" t="s">
        <v>247</v>
      </c>
      <c r="BL24" t="s">
        <v>244</v>
      </c>
      <c r="BM24">
        <v>0.87446866634435072</v>
      </c>
      <c r="BN24" t="s">
        <v>69</v>
      </c>
      <c r="BO24" t="s">
        <v>178</v>
      </c>
      <c r="BP24">
        <v>958.66099999999994</v>
      </c>
    </row>
    <row r="25" spans="1:68" ht="16.5">
      <c r="A25" s="126" t="str">
        <f t="shared" si="18"/>
        <v>성원운수</v>
      </c>
      <c r="B25" s="127" t="str">
        <f t="shared" si="1"/>
        <v>김병길</v>
      </c>
      <c r="C25" s="128" t="str">
        <f t="shared" si="19"/>
        <v>C</v>
      </c>
      <c r="D25" s="129">
        <f t="shared" si="20"/>
        <v>0.86920680141514606</v>
      </c>
      <c r="E25" s="130">
        <f t="shared" si="21"/>
        <v>1613</v>
      </c>
      <c r="F25" s="131" t="str">
        <f t="shared" si="22"/>
        <v>536</v>
      </c>
      <c r="G25" s="132" t="str">
        <f t="shared" si="23"/>
        <v>71바5563</v>
      </c>
      <c r="H25" s="133">
        <f t="shared" si="24"/>
        <v>2</v>
      </c>
      <c r="I25" s="134">
        <f t="shared" si="8"/>
        <v>1963.058</v>
      </c>
      <c r="J25" s="135">
        <f t="shared" si="25"/>
        <v>6.478066277942114E-3</v>
      </c>
      <c r="K25" s="135">
        <f t="shared" si="26"/>
        <v>0.36930827910389441</v>
      </c>
      <c r="L25" s="135">
        <f t="shared" si="27"/>
        <v>0.15791688274111107</v>
      </c>
      <c r="M25" s="136">
        <f t="shared" si="28"/>
        <v>10.536</v>
      </c>
      <c r="N25" s="137">
        <f t="shared" si="29"/>
        <v>0.4075274393318995</v>
      </c>
      <c r="O25" s="137">
        <f t="shared" si="30"/>
        <v>6.5713799592268796</v>
      </c>
      <c r="P25" s="219">
        <f t="shared" si="31"/>
        <v>18</v>
      </c>
      <c r="Q25" s="220">
        <f t="shared" si="32"/>
        <v>8</v>
      </c>
      <c r="R25" s="220">
        <f t="shared" si="33"/>
        <v>129</v>
      </c>
      <c r="T25">
        <v>519</v>
      </c>
      <c r="U25">
        <v>1613</v>
      </c>
      <c r="V25" t="s">
        <v>497</v>
      </c>
      <c r="W25">
        <v>1963.058</v>
      </c>
      <c r="X25">
        <v>779.54499999999996</v>
      </c>
      <c r="Y25">
        <v>2.5179999999999998</v>
      </c>
      <c r="Z25">
        <v>10.536</v>
      </c>
      <c r="AA25">
        <v>155.26160999999999</v>
      </c>
      <c r="AB25">
        <v>1.005795</v>
      </c>
      <c r="AC25">
        <v>57.339398000000003</v>
      </c>
      <c r="AD25" s="1">
        <v>310</v>
      </c>
      <c r="AE25">
        <v>8</v>
      </c>
      <c r="AF25">
        <v>129</v>
      </c>
      <c r="AG25">
        <v>68</v>
      </c>
      <c r="AH25">
        <v>12.643549999999999</v>
      </c>
      <c r="AI25">
        <v>28.5</v>
      </c>
      <c r="AJ25">
        <v>0</v>
      </c>
      <c r="AK25">
        <v>18</v>
      </c>
      <c r="AL25">
        <v>1627</v>
      </c>
      <c r="AM25" t="s">
        <v>498</v>
      </c>
      <c r="AN25" t="s">
        <v>499</v>
      </c>
      <c r="AO25">
        <v>1851.7090000000001</v>
      </c>
      <c r="AR25" t="s">
        <v>117</v>
      </c>
      <c r="AS25" t="s">
        <v>119</v>
      </c>
      <c r="AT25" t="s">
        <v>225</v>
      </c>
      <c r="AU25" t="s">
        <v>497</v>
      </c>
      <c r="AV25" t="s">
        <v>48</v>
      </c>
      <c r="AW25">
        <v>2</v>
      </c>
      <c r="BB25">
        <v>0.86920680141514606</v>
      </c>
      <c r="BC25" t="s">
        <v>69</v>
      </c>
      <c r="BF25" t="s">
        <v>117</v>
      </c>
      <c r="BG25" t="s">
        <v>119</v>
      </c>
      <c r="BH25" t="s">
        <v>497</v>
      </c>
      <c r="BI25">
        <v>1613</v>
      </c>
      <c r="BJ25">
        <v>2</v>
      </c>
      <c r="BK25" t="s">
        <v>225</v>
      </c>
      <c r="BL25" t="s">
        <v>217</v>
      </c>
      <c r="BM25">
        <v>0.86920680141514606</v>
      </c>
      <c r="BN25" t="s">
        <v>69</v>
      </c>
      <c r="BO25" t="s">
        <v>178</v>
      </c>
      <c r="BP25">
        <v>1963.058</v>
      </c>
    </row>
    <row r="26" spans="1:68" ht="16.5">
      <c r="A26" s="109" t="str">
        <f t="shared" si="18"/>
        <v>성원운수</v>
      </c>
      <c r="B26" s="110" t="str">
        <f t="shared" si="1"/>
        <v>김석균</v>
      </c>
      <c r="C26" s="111" t="str">
        <f t="shared" si="19"/>
        <v>B</v>
      </c>
      <c r="D26" s="112">
        <f t="shared" si="20"/>
        <v>0.9198168309483985</v>
      </c>
      <c r="E26" s="113">
        <f t="shared" si="21"/>
        <v>5010</v>
      </c>
      <c r="F26" s="114" t="str">
        <f t="shared" si="22"/>
        <v>536</v>
      </c>
      <c r="G26" s="115" t="str">
        <f t="shared" si="23"/>
        <v>71바5553</v>
      </c>
      <c r="H26" s="116">
        <f t="shared" si="24"/>
        <v>3</v>
      </c>
      <c r="I26" s="117">
        <f t="shared" si="8"/>
        <v>1044.674</v>
      </c>
      <c r="J26" s="118">
        <f t="shared" si="25"/>
        <v>4.3785828521159852E-3</v>
      </c>
      <c r="K26" s="118">
        <f t="shared" si="26"/>
        <v>0.3576873032028936</v>
      </c>
      <c r="L26" s="118">
        <f t="shared" si="27"/>
        <v>0.13114138956267699</v>
      </c>
      <c r="M26" s="119">
        <f t="shared" si="28"/>
        <v>3.93</v>
      </c>
      <c r="N26" s="120">
        <f t="shared" si="29"/>
        <v>0.2871709260496576</v>
      </c>
      <c r="O26" s="120">
        <f t="shared" si="30"/>
        <v>12.635520746184934</v>
      </c>
      <c r="P26" s="221">
        <f t="shared" si="31"/>
        <v>6</v>
      </c>
      <c r="Q26" s="222">
        <f t="shared" si="32"/>
        <v>3</v>
      </c>
      <c r="R26" s="222">
        <f t="shared" si="33"/>
        <v>132</v>
      </c>
      <c r="T26">
        <v>519</v>
      </c>
      <c r="U26">
        <v>5010</v>
      </c>
      <c r="V26" t="s">
        <v>411</v>
      </c>
      <c r="W26">
        <v>1044.674</v>
      </c>
      <c r="X26">
        <v>405.58699999999999</v>
      </c>
      <c r="Y26">
        <v>2.5760000000000001</v>
      </c>
      <c r="Z26">
        <v>3.93</v>
      </c>
      <c r="AA26">
        <v>79.676920999999993</v>
      </c>
      <c r="AB26">
        <v>0.34887200000000002</v>
      </c>
      <c r="AC26">
        <v>28.499423</v>
      </c>
      <c r="AD26" s="1">
        <v>137</v>
      </c>
      <c r="AE26">
        <v>3</v>
      </c>
      <c r="AF26">
        <v>132</v>
      </c>
      <c r="AG26">
        <v>81</v>
      </c>
      <c r="AH26">
        <v>13.111375000000001</v>
      </c>
      <c r="AI26">
        <v>191.4</v>
      </c>
      <c r="AJ26">
        <v>0</v>
      </c>
      <c r="AK26">
        <v>6</v>
      </c>
      <c r="AL26">
        <v>165</v>
      </c>
      <c r="AM26" t="s">
        <v>412</v>
      </c>
      <c r="AN26" t="s">
        <v>500</v>
      </c>
      <c r="AO26">
        <v>818.29600000000005</v>
      </c>
      <c r="AR26" t="s">
        <v>117</v>
      </c>
      <c r="AS26" t="s">
        <v>119</v>
      </c>
      <c r="AT26" t="s">
        <v>405</v>
      </c>
      <c r="AU26" t="s">
        <v>411</v>
      </c>
      <c r="AV26" t="s">
        <v>195</v>
      </c>
      <c r="AW26">
        <v>3</v>
      </c>
      <c r="BB26">
        <v>0.9198168309483985</v>
      </c>
      <c r="BC26" t="s">
        <v>68</v>
      </c>
      <c r="BF26" t="s">
        <v>117</v>
      </c>
      <c r="BG26" t="s">
        <v>119</v>
      </c>
      <c r="BH26" t="s">
        <v>411</v>
      </c>
      <c r="BI26">
        <v>5010</v>
      </c>
      <c r="BJ26">
        <v>3</v>
      </c>
      <c r="BK26" t="s">
        <v>405</v>
      </c>
      <c r="BL26" t="s">
        <v>214</v>
      </c>
      <c r="BM26">
        <v>0.9198168309483985</v>
      </c>
      <c r="BN26" t="s">
        <v>68</v>
      </c>
      <c r="BO26" t="s">
        <v>176</v>
      </c>
      <c r="BP26">
        <v>1044.674</v>
      </c>
    </row>
    <row r="27" spans="1:68" ht="16.5">
      <c r="A27" s="126" t="str">
        <f t="shared" si="18"/>
        <v>성원운수</v>
      </c>
      <c r="B27" s="127" t="str">
        <f t="shared" si="1"/>
        <v>김옥란</v>
      </c>
      <c r="C27" s="128" t="str">
        <f t="shared" si="19"/>
        <v>B</v>
      </c>
      <c r="D27" s="129">
        <f t="shared" si="20"/>
        <v>0.93777709842064128</v>
      </c>
      <c r="E27" s="130">
        <f t="shared" si="21"/>
        <v>9682</v>
      </c>
      <c r="F27" s="131" t="str">
        <f t="shared" si="22"/>
        <v>535</v>
      </c>
      <c r="G27" s="132" t="str">
        <f t="shared" si="23"/>
        <v>71바6956</v>
      </c>
      <c r="H27" s="133">
        <f t="shared" si="24"/>
        <v>7</v>
      </c>
      <c r="I27" s="134">
        <f t="shared" si="8"/>
        <v>1503.385</v>
      </c>
      <c r="J27" s="135">
        <f t="shared" si="25"/>
        <v>1.7548074924987167E-2</v>
      </c>
      <c r="K27" s="135">
        <f t="shared" si="26"/>
        <v>0.31942094321239584</v>
      </c>
      <c r="L27" s="135">
        <f t="shared" si="27"/>
        <v>0.11906464411976972</v>
      </c>
      <c r="M27" s="136">
        <f t="shared" si="28"/>
        <v>11.468</v>
      </c>
      <c r="N27" s="137">
        <f t="shared" si="29"/>
        <v>0</v>
      </c>
      <c r="O27" s="137">
        <f t="shared" si="30"/>
        <v>0.53213248768612165</v>
      </c>
      <c r="P27" s="219">
        <f t="shared" si="31"/>
        <v>11</v>
      </c>
      <c r="Q27" s="220">
        <f t="shared" si="32"/>
        <v>0</v>
      </c>
      <c r="R27" s="220">
        <f t="shared" si="33"/>
        <v>8</v>
      </c>
      <c r="T27">
        <v>519</v>
      </c>
      <c r="U27">
        <v>9682</v>
      </c>
      <c r="V27" t="s">
        <v>263</v>
      </c>
      <c r="W27">
        <v>1503.385</v>
      </c>
      <c r="X27">
        <v>502.41800000000001</v>
      </c>
      <c r="Y27">
        <v>2.992</v>
      </c>
      <c r="Z27">
        <v>11.468</v>
      </c>
      <c r="AA27">
        <v>145.09050199999999</v>
      </c>
      <c r="AB27">
        <v>2.5460590000000001</v>
      </c>
      <c r="AC27">
        <v>46.344945000000003</v>
      </c>
      <c r="AD27" s="1">
        <v>179</v>
      </c>
      <c r="AE27">
        <v>0</v>
      </c>
      <c r="AF27">
        <v>8</v>
      </c>
      <c r="AG27">
        <v>68</v>
      </c>
      <c r="AH27">
        <v>10.361705000000001</v>
      </c>
      <c r="AI27">
        <v>18.8</v>
      </c>
      <c r="AJ27">
        <v>0</v>
      </c>
      <c r="AK27">
        <v>11</v>
      </c>
      <c r="AL27">
        <v>2199</v>
      </c>
      <c r="AM27" t="s">
        <v>264</v>
      </c>
      <c r="AN27" t="s">
        <v>501</v>
      </c>
      <c r="AO27">
        <v>865.96</v>
      </c>
      <c r="AR27" t="s">
        <v>117</v>
      </c>
      <c r="AS27" t="s">
        <v>118</v>
      </c>
      <c r="AT27" t="s">
        <v>200</v>
      </c>
      <c r="AU27" t="s">
        <v>263</v>
      </c>
      <c r="AV27" t="s">
        <v>201</v>
      </c>
      <c r="AW27">
        <v>7</v>
      </c>
      <c r="BB27">
        <v>0.93777709842064128</v>
      </c>
      <c r="BC27" t="s">
        <v>68</v>
      </c>
      <c r="BF27" t="s">
        <v>117</v>
      </c>
      <c r="BG27" t="s">
        <v>118</v>
      </c>
      <c r="BH27" t="s">
        <v>263</v>
      </c>
      <c r="BI27">
        <v>9682</v>
      </c>
      <c r="BJ27">
        <v>7</v>
      </c>
      <c r="BK27" t="s">
        <v>200</v>
      </c>
      <c r="BL27" t="s">
        <v>212</v>
      </c>
      <c r="BM27">
        <v>0.93777709842064128</v>
      </c>
      <c r="BN27" t="s">
        <v>68</v>
      </c>
      <c r="BO27" t="s">
        <v>176</v>
      </c>
      <c r="BP27">
        <v>1475.5780000000002</v>
      </c>
    </row>
    <row r="28" spans="1:68" ht="16.5">
      <c r="A28" s="109" t="str">
        <f t="shared" si="18"/>
        <v>성원운수</v>
      </c>
      <c r="B28" s="110" t="str">
        <f t="shared" si="1"/>
        <v>김익찬</v>
      </c>
      <c r="C28" s="111" t="str">
        <f t="shared" si="19"/>
        <v>A</v>
      </c>
      <c r="D28" s="112">
        <f t="shared" si="20"/>
        <v>0.96212121212121215</v>
      </c>
      <c r="E28" s="113">
        <f t="shared" si="21"/>
        <v>3459</v>
      </c>
      <c r="F28" s="114" t="str">
        <f t="shared" si="22"/>
        <v>순환54</v>
      </c>
      <c r="G28" s="115" t="str">
        <f t="shared" si="23"/>
        <v>72바1927</v>
      </c>
      <c r="H28" s="116">
        <f t="shared" si="24"/>
        <v>1</v>
      </c>
      <c r="I28" s="117">
        <f t="shared" si="8"/>
        <v>2266.3939999999998</v>
      </c>
      <c r="J28" s="118">
        <f t="shared" si="25"/>
        <v>2.6999203535838154E-2</v>
      </c>
      <c r="K28" s="118">
        <f t="shared" si="26"/>
        <v>0.25512003485110485</v>
      </c>
      <c r="L28" s="118">
        <f t="shared" si="27"/>
        <v>0.1663435395610825</v>
      </c>
      <c r="M28" s="119">
        <f t="shared" si="28"/>
        <v>3.5009999999999999</v>
      </c>
      <c r="N28" s="120">
        <f t="shared" si="29"/>
        <v>0</v>
      </c>
      <c r="O28" s="120">
        <f t="shared" si="30"/>
        <v>4.3240495694923302</v>
      </c>
      <c r="P28" s="221">
        <f t="shared" si="31"/>
        <v>14</v>
      </c>
      <c r="Q28" s="222">
        <f t="shared" si="32"/>
        <v>0</v>
      </c>
      <c r="R28" s="222">
        <f t="shared" si="33"/>
        <v>98</v>
      </c>
      <c r="T28">
        <v>519</v>
      </c>
      <c r="U28">
        <v>3459</v>
      </c>
      <c r="V28" t="s">
        <v>265</v>
      </c>
      <c r="W28">
        <v>2266.3939999999998</v>
      </c>
      <c r="X28">
        <v>713.83199999999999</v>
      </c>
      <c r="Y28">
        <v>3.1749999999999998</v>
      </c>
      <c r="Z28">
        <v>3.5009999999999999</v>
      </c>
      <c r="AA28">
        <v>127.851327</v>
      </c>
      <c r="AB28">
        <v>3.4518840000000002</v>
      </c>
      <c r="AC28">
        <v>32.617435</v>
      </c>
      <c r="AD28" s="1">
        <v>377</v>
      </c>
      <c r="AE28">
        <v>0</v>
      </c>
      <c r="AF28">
        <v>98</v>
      </c>
      <c r="AG28">
        <v>76</v>
      </c>
      <c r="AH28">
        <v>17.726792</v>
      </c>
      <c r="AI28">
        <v>141.4</v>
      </c>
      <c r="AJ28">
        <v>0</v>
      </c>
      <c r="AK28">
        <v>14</v>
      </c>
      <c r="AL28">
        <v>2443</v>
      </c>
      <c r="AM28" t="s">
        <v>266</v>
      </c>
      <c r="AN28" t="s">
        <v>502</v>
      </c>
      <c r="AO28">
        <v>2266.3939999999998</v>
      </c>
      <c r="AR28" t="s">
        <v>117</v>
      </c>
      <c r="AS28" t="s">
        <v>123</v>
      </c>
      <c r="AT28" t="s">
        <v>248</v>
      </c>
      <c r="AU28" t="s">
        <v>265</v>
      </c>
      <c r="AV28" t="s">
        <v>195</v>
      </c>
      <c r="AW28">
        <v>1</v>
      </c>
      <c r="BB28">
        <v>0.96212121212121215</v>
      </c>
      <c r="BC28" t="s">
        <v>66</v>
      </c>
      <c r="BF28" t="s">
        <v>117</v>
      </c>
      <c r="BG28" t="s">
        <v>123</v>
      </c>
      <c r="BH28" t="s">
        <v>265</v>
      </c>
      <c r="BI28">
        <v>3459</v>
      </c>
      <c r="BJ28">
        <v>1</v>
      </c>
      <c r="BK28" t="s">
        <v>248</v>
      </c>
      <c r="BL28" t="s">
        <v>175</v>
      </c>
      <c r="BM28">
        <v>0.96212121212121215</v>
      </c>
      <c r="BN28" t="s">
        <v>66</v>
      </c>
      <c r="BO28" t="s">
        <v>453</v>
      </c>
      <c r="BP28">
        <v>2266.3939999999998</v>
      </c>
    </row>
    <row r="29" spans="1:68" ht="16.5">
      <c r="A29" s="126" t="str">
        <f t="shared" si="18"/>
        <v>성원운수</v>
      </c>
      <c r="B29" s="127" t="str">
        <f t="shared" si="1"/>
        <v>김진구</v>
      </c>
      <c r="C29" s="128" t="str">
        <f t="shared" si="19"/>
        <v>F</v>
      </c>
      <c r="D29" s="129">
        <f t="shared" si="20"/>
        <v>0.75474208885051663</v>
      </c>
      <c r="E29" s="130">
        <f t="shared" si="21"/>
        <v>9344</v>
      </c>
      <c r="F29" s="131" t="str">
        <f t="shared" si="22"/>
        <v>538</v>
      </c>
      <c r="G29" s="132" t="str">
        <f t="shared" si="23"/>
        <v>71바6307</v>
      </c>
      <c r="H29" s="133">
        <f t="shared" si="24"/>
        <v>2</v>
      </c>
      <c r="I29" s="134">
        <f t="shared" si="8"/>
        <v>1939.529</v>
      </c>
      <c r="J29" s="135">
        <f t="shared" si="25"/>
        <v>2.1983552556585011E-2</v>
      </c>
      <c r="K29" s="135">
        <f t="shared" si="26"/>
        <v>0.49086749528706519</v>
      </c>
      <c r="L29" s="135">
        <f t="shared" si="27"/>
        <v>0.21706300859641697</v>
      </c>
      <c r="M29" s="136">
        <f t="shared" si="28"/>
        <v>17.061</v>
      </c>
      <c r="N29" s="137">
        <f t="shared" si="29"/>
        <v>5.1558909405324697E-2</v>
      </c>
      <c r="O29" s="137">
        <f t="shared" si="30"/>
        <v>16.653527737919877</v>
      </c>
      <c r="P29" s="219">
        <f t="shared" si="31"/>
        <v>165</v>
      </c>
      <c r="Q29" s="220">
        <f t="shared" si="32"/>
        <v>1</v>
      </c>
      <c r="R29" s="220">
        <f t="shared" si="33"/>
        <v>323</v>
      </c>
      <c r="T29">
        <v>519</v>
      </c>
      <c r="U29">
        <v>9344</v>
      </c>
      <c r="V29" t="s">
        <v>267</v>
      </c>
      <c r="W29">
        <v>1939.529</v>
      </c>
      <c r="X29">
        <v>988.51199999999994</v>
      </c>
      <c r="Y29">
        <v>1.962</v>
      </c>
      <c r="Z29">
        <v>17.061</v>
      </c>
      <c r="AA29">
        <v>166.54855900000001</v>
      </c>
      <c r="AB29">
        <v>3.6613289999999998</v>
      </c>
      <c r="AC29">
        <v>81.753274000000005</v>
      </c>
      <c r="AD29" s="1">
        <v>421</v>
      </c>
      <c r="AE29">
        <v>1</v>
      </c>
      <c r="AF29">
        <v>323</v>
      </c>
      <c r="AG29">
        <v>80</v>
      </c>
      <c r="AH29">
        <v>11.645426</v>
      </c>
      <c r="AI29">
        <v>440.7</v>
      </c>
      <c r="AJ29">
        <v>0</v>
      </c>
      <c r="AK29">
        <v>165</v>
      </c>
      <c r="AL29">
        <v>25936</v>
      </c>
      <c r="AM29" t="s">
        <v>268</v>
      </c>
      <c r="AN29" t="s">
        <v>503</v>
      </c>
      <c r="AO29">
        <v>1835.492</v>
      </c>
      <c r="AR29" t="s">
        <v>117</v>
      </c>
      <c r="AS29" t="s">
        <v>121</v>
      </c>
      <c r="AT29" t="s">
        <v>242</v>
      </c>
      <c r="AU29" t="s">
        <v>267</v>
      </c>
      <c r="AV29" t="s">
        <v>48</v>
      </c>
      <c r="AW29">
        <v>2</v>
      </c>
      <c r="BB29">
        <v>0.75474208885051663</v>
      </c>
      <c r="BC29" t="s">
        <v>70</v>
      </c>
      <c r="BF29" t="s">
        <v>117</v>
      </c>
      <c r="BG29" t="s">
        <v>121</v>
      </c>
      <c r="BH29" t="s">
        <v>267</v>
      </c>
      <c r="BI29">
        <v>9344</v>
      </c>
      <c r="BJ29">
        <v>2</v>
      </c>
      <c r="BK29" t="s">
        <v>242</v>
      </c>
      <c r="BL29" t="s">
        <v>408</v>
      </c>
      <c r="BM29">
        <v>0.75474208885051663</v>
      </c>
      <c r="BN29" t="s">
        <v>70</v>
      </c>
      <c r="BO29" t="s">
        <v>188</v>
      </c>
      <c r="BP29">
        <v>1939.529</v>
      </c>
    </row>
    <row r="30" spans="1:68" ht="16.5">
      <c r="A30" s="109" t="str">
        <f t="shared" si="18"/>
        <v>성원운수</v>
      </c>
      <c r="B30" s="110" t="str">
        <f t="shared" si="1"/>
        <v>김창국</v>
      </c>
      <c r="C30" s="111" t="str">
        <f t="shared" si="19"/>
        <v>C</v>
      </c>
      <c r="D30" s="112">
        <f t="shared" si="20"/>
        <v>0.85502979054829487</v>
      </c>
      <c r="E30" s="113">
        <f t="shared" si="21"/>
        <v>4814</v>
      </c>
      <c r="F30" s="114" t="str">
        <f t="shared" si="22"/>
        <v>536</v>
      </c>
      <c r="G30" s="115" t="str">
        <f t="shared" si="23"/>
        <v>71바5558</v>
      </c>
      <c r="H30" s="116">
        <f t="shared" si="24"/>
        <v>2</v>
      </c>
      <c r="I30" s="117">
        <f t="shared" si="8"/>
        <v>1024.6769999999999</v>
      </c>
      <c r="J30" s="118">
        <f t="shared" si="25"/>
        <v>2.2577849653224878E-3</v>
      </c>
      <c r="K30" s="118">
        <f t="shared" si="26"/>
        <v>0.3857667865723276</v>
      </c>
      <c r="L30" s="118">
        <f t="shared" si="27"/>
        <v>0.11223048824166056</v>
      </c>
      <c r="M30" s="119">
        <f t="shared" si="28"/>
        <v>5.2080000000000002</v>
      </c>
      <c r="N30" s="120">
        <f t="shared" si="29"/>
        <v>0.29277518671737535</v>
      </c>
      <c r="O30" s="120">
        <f t="shared" si="30"/>
        <v>2.6349766804563783</v>
      </c>
      <c r="P30" s="221">
        <f t="shared" si="31"/>
        <v>9</v>
      </c>
      <c r="Q30" s="222">
        <f t="shared" si="32"/>
        <v>3</v>
      </c>
      <c r="R30" s="222">
        <f t="shared" si="33"/>
        <v>27</v>
      </c>
      <c r="T30">
        <v>519</v>
      </c>
      <c r="U30">
        <v>4814</v>
      </c>
      <c r="V30" t="s">
        <v>269</v>
      </c>
      <c r="W30">
        <v>1024.6769999999999</v>
      </c>
      <c r="X30">
        <v>426.39400000000001</v>
      </c>
      <c r="Y30">
        <v>2.403</v>
      </c>
      <c r="Z30">
        <v>5.2080000000000002</v>
      </c>
      <c r="AA30">
        <v>79.47081</v>
      </c>
      <c r="AB30">
        <v>0.179428</v>
      </c>
      <c r="AC30">
        <v>30.657198999999999</v>
      </c>
      <c r="AD30" s="1">
        <v>115</v>
      </c>
      <c r="AE30">
        <v>3</v>
      </c>
      <c r="AF30">
        <v>27</v>
      </c>
      <c r="AG30">
        <v>61</v>
      </c>
      <c r="AH30">
        <v>12.893753</v>
      </c>
      <c r="AI30">
        <v>6.2</v>
      </c>
      <c r="AJ30">
        <v>0</v>
      </c>
      <c r="AK30">
        <v>9</v>
      </c>
      <c r="AL30">
        <v>425</v>
      </c>
      <c r="AM30" t="s">
        <v>270</v>
      </c>
      <c r="AN30" t="s">
        <v>504</v>
      </c>
      <c r="AO30">
        <v>911.31200000000001</v>
      </c>
      <c r="AR30" t="s">
        <v>117</v>
      </c>
      <c r="AS30" t="s">
        <v>119</v>
      </c>
      <c r="AT30" t="s">
        <v>220</v>
      </c>
      <c r="AU30" t="s">
        <v>269</v>
      </c>
      <c r="AV30" t="s">
        <v>195</v>
      </c>
      <c r="AW30">
        <v>2</v>
      </c>
      <c r="BB30">
        <v>0.85502979054829487</v>
      </c>
      <c r="BC30" t="s">
        <v>69</v>
      </c>
      <c r="BF30" t="s">
        <v>117</v>
      </c>
      <c r="BG30" t="s">
        <v>119</v>
      </c>
      <c r="BH30" t="s">
        <v>269</v>
      </c>
      <c r="BI30">
        <v>4814</v>
      </c>
      <c r="BJ30">
        <v>2</v>
      </c>
      <c r="BK30" t="s">
        <v>220</v>
      </c>
      <c r="BL30" t="s">
        <v>229</v>
      </c>
      <c r="BM30">
        <v>0.85502979054829487</v>
      </c>
      <c r="BN30" t="s">
        <v>69</v>
      </c>
      <c r="BO30" t="s">
        <v>178</v>
      </c>
      <c r="BP30">
        <v>1024.6769999999999</v>
      </c>
    </row>
    <row r="31" spans="1:68" ht="16.5">
      <c r="A31" s="126" t="str">
        <f t="shared" si="18"/>
        <v>성원운수</v>
      </c>
      <c r="B31" s="127" t="str">
        <f t="shared" si="1"/>
        <v>김태화</v>
      </c>
      <c r="C31" s="128" t="str">
        <f t="shared" si="19"/>
        <v>C</v>
      </c>
      <c r="D31" s="129">
        <f t="shared" si="20"/>
        <v>0.89192307692307682</v>
      </c>
      <c r="E31" s="130">
        <f t="shared" si="21"/>
        <v>6360</v>
      </c>
      <c r="F31" s="131" t="str">
        <f t="shared" si="22"/>
        <v>538</v>
      </c>
      <c r="G31" s="132" t="str">
        <f t="shared" si="23"/>
        <v>71바6306</v>
      </c>
      <c r="H31" s="133">
        <f t="shared" si="24"/>
        <v>1</v>
      </c>
      <c r="I31" s="134">
        <f t="shared" si="8"/>
        <v>1087.8050000000001</v>
      </c>
      <c r="J31" s="135">
        <f t="shared" si="25"/>
        <v>3.3519934966392037E-2</v>
      </c>
      <c r="K31" s="135">
        <f t="shared" si="26"/>
        <v>0.38651028530205012</v>
      </c>
      <c r="L31" s="135">
        <f t="shared" si="27"/>
        <v>0.15260087975326458</v>
      </c>
      <c r="M31" s="136">
        <f t="shared" si="28"/>
        <v>10.317</v>
      </c>
      <c r="N31" s="137">
        <f t="shared" si="29"/>
        <v>0</v>
      </c>
      <c r="O31" s="137">
        <f t="shared" si="30"/>
        <v>2.206277779565271</v>
      </c>
      <c r="P31" s="219">
        <f t="shared" si="31"/>
        <v>16</v>
      </c>
      <c r="Q31" s="220">
        <f t="shared" si="32"/>
        <v>0</v>
      </c>
      <c r="R31" s="220">
        <f t="shared" si="33"/>
        <v>24</v>
      </c>
      <c r="T31">
        <v>519</v>
      </c>
      <c r="U31">
        <v>6360</v>
      </c>
      <c r="V31" t="s">
        <v>271</v>
      </c>
      <c r="W31">
        <v>1087.8050000000001</v>
      </c>
      <c r="X31">
        <v>468.99700000000001</v>
      </c>
      <c r="Y31">
        <v>2.319</v>
      </c>
      <c r="Z31">
        <v>10.317</v>
      </c>
      <c r="AA31">
        <v>88.254676000000003</v>
      </c>
      <c r="AB31">
        <v>2.958291</v>
      </c>
      <c r="AC31">
        <v>34.111339999999998</v>
      </c>
      <c r="AD31" s="1">
        <v>166</v>
      </c>
      <c r="AE31">
        <v>0</v>
      </c>
      <c r="AF31">
        <v>24</v>
      </c>
      <c r="AG31">
        <v>65</v>
      </c>
      <c r="AH31">
        <v>12.325749</v>
      </c>
      <c r="AI31">
        <v>0</v>
      </c>
      <c r="AJ31">
        <v>0</v>
      </c>
      <c r="AK31">
        <v>16</v>
      </c>
      <c r="AL31">
        <v>1314</v>
      </c>
      <c r="AM31" t="s">
        <v>272</v>
      </c>
      <c r="AN31" t="s">
        <v>505</v>
      </c>
      <c r="AO31">
        <v>1087.8050000000001</v>
      </c>
      <c r="AR31" t="s">
        <v>117</v>
      </c>
      <c r="AS31" t="s">
        <v>121</v>
      </c>
      <c r="AT31" t="s">
        <v>408</v>
      </c>
      <c r="AU31" t="s">
        <v>271</v>
      </c>
      <c r="AV31" t="s">
        <v>48</v>
      </c>
      <c r="AW31">
        <v>1</v>
      </c>
      <c r="BB31">
        <v>0.89192307692307682</v>
      </c>
      <c r="BC31" t="s">
        <v>69</v>
      </c>
      <c r="BF31" t="s">
        <v>117</v>
      </c>
      <c r="BG31" t="s">
        <v>121</v>
      </c>
      <c r="BH31" t="s">
        <v>271</v>
      </c>
      <c r="BI31">
        <v>6360</v>
      </c>
      <c r="BJ31">
        <v>1</v>
      </c>
      <c r="BK31" t="s">
        <v>408</v>
      </c>
      <c r="BL31" t="s">
        <v>175</v>
      </c>
      <c r="BM31">
        <v>0.89192307692307682</v>
      </c>
      <c r="BN31" t="s">
        <v>69</v>
      </c>
      <c r="BO31" t="s">
        <v>178</v>
      </c>
      <c r="BP31">
        <v>1087.8050000000001</v>
      </c>
    </row>
    <row r="32" spans="1:68" ht="16.5">
      <c r="A32" s="109" t="str">
        <f t="shared" si="18"/>
        <v>성원운수</v>
      </c>
      <c r="B32" s="110" t="str">
        <f t="shared" si="1"/>
        <v>김형구</v>
      </c>
      <c r="C32" s="111" t="str">
        <f t="shared" si="19"/>
        <v>D</v>
      </c>
      <c r="D32" s="112">
        <f t="shared" si="20"/>
        <v>0.814325706147489</v>
      </c>
      <c r="E32" s="113">
        <f t="shared" si="21"/>
        <v>9091</v>
      </c>
      <c r="F32" s="114" t="str">
        <f t="shared" si="22"/>
        <v>538</v>
      </c>
      <c r="G32" s="115" t="str">
        <f t="shared" si="23"/>
        <v>71바6305</v>
      </c>
      <c r="H32" s="116">
        <f t="shared" si="24"/>
        <v>2</v>
      </c>
      <c r="I32" s="117">
        <f t="shared" si="8"/>
        <v>1616.1420000000001</v>
      </c>
      <c r="J32" s="118">
        <f t="shared" si="25"/>
        <v>4.6722674599253659E-2</v>
      </c>
      <c r="K32" s="118">
        <f t="shared" si="26"/>
        <v>0.43820377294750174</v>
      </c>
      <c r="L32" s="118">
        <f t="shared" si="27"/>
        <v>0.31123502761514765</v>
      </c>
      <c r="M32" s="119">
        <f t="shared" si="28"/>
        <v>13.329000000000001</v>
      </c>
      <c r="N32" s="120">
        <f t="shared" si="29"/>
        <v>6.1875751016927966E-2</v>
      </c>
      <c r="O32" s="120">
        <f t="shared" si="30"/>
        <v>10.271374668810042</v>
      </c>
      <c r="P32" s="221">
        <f t="shared" si="31"/>
        <v>110</v>
      </c>
      <c r="Q32" s="222">
        <f t="shared" si="32"/>
        <v>1</v>
      </c>
      <c r="R32" s="222">
        <f t="shared" si="33"/>
        <v>166</v>
      </c>
      <c r="T32">
        <v>519</v>
      </c>
      <c r="U32">
        <v>9091</v>
      </c>
      <c r="V32" t="s">
        <v>273</v>
      </c>
      <c r="W32">
        <v>1616.1420000000001</v>
      </c>
      <c r="X32">
        <v>763.49900000000002</v>
      </c>
      <c r="Y32">
        <v>2.117</v>
      </c>
      <c r="Z32">
        <v>13.329000000000001</v>
      </c>
      <c r="AA32">
        <v>138.22577699999999</v>
      </c>
      <c r="AB32">
        <v>6.458278</v>
      </c>
      <c r="AC32">
        <v>60.571057000000003</v>
      </c>
      <c r="AD32" s="1">
        <v>503</v>
      </c>
      <c r="AE32">
        <v>1</v>
      </c>
      <c r="AF32">
        <v>166</v>
      </c>
      <c r="AG32">
        <v>87</v>
      </c>
      <c r="AH32">
        <v>11.692043999999999</v>
      </c>
      <c r="AI32">
        <v>314.5</v>
      </c>
      <c r="AJ32">
        <v>0.6</v>
      </c>
      <c r="AK32">
        <v>110</v>
      </c>
      <c r="AL32">
        <v>19099</v>
      </c>
      <c r="AM32" t="s">
        <v>274</v>
      </c>
      <c r="AN32" t="s">
        <v>506</v>
      </c>
      <c r="AO32">
        <v>1518.309</v>
      </c>
      <c r="AR32" t="s">
        <v>117</v>
      </c>
      <c r="AS32" t="s">
        <v>121</v>
      </c>
      <c r="AT32" t="s">
        <v>241</v>
      </c>
      <c r="AU32" t="s">
        <v>273</v>
      </c>
      <c r="AV32" t="s">
        <v>48</v>
      </c>
      <c r="AW32">
        <v>2</v>
      </c>
      <c r="BB32">
        <v>0.814325706147489</v>
      </c>
      <c r="BC32" t="s">
        <v>67</v>
      </c>
      <c r="BF32" t="s">
        <v>117</v>
      </c>
      <c r="BG32" t="s">
        <v>121</v>
      </c>
      <c r="BH32" t="s">
        <v>273</v>
      </c>
      <c r="BI32">
        <v>9091</v>
      </c>
      <c r="BJ32">
        <v>2</v>
      </c>
      <c r="BK32" t="s">
        <v>241</v>
      </c>
      <c r="BL32" t="s">
        <v>242</v>
      </c>
      <c r="BM32">
        <v>0.814325706147489</v>
      </c>
      <c r="BN32" t="s">
        <v>67</v>
      </c>
      <c r="BO32" t="s">
        <v>179</v>
      </c>
      <c r="BP32">
        <v>1616.1420000000001</v>
      </c>
    </row>
    <row r="33" spans="1:68" ht="16.5">
      <c r="A33" s="126" t="str">
        <f t="shared" si="18"/>
        <v>성원운수</v>
      </c>
      <c r="B33" s="127" t="str">
        <f t="shared" si="1"/>
        <v>김호진</v>
      </c>
      <c r="C33" s="128" t="str">
        <f t="shared" si="19"/>
        <v>F</v>
      </c>
      <c r="D33" s="129">
        <f t="shared" si="20"/>
        <v>0.76579814054626127</v>
      </c>
      <c r="E33" s="130">
        <f t="shared" si="21"/>
        <v>4555</v>
      </c>
      <c r="F33" s="131" t="str">
        <f t="shared" si="22"/>
        <v>538</v>
      </c>
      <c r="G33" s="132" t="str">
        <f t="shared" si="23"/>
        <v>71바6302</v>
      </c>
      <c r="H33" s="133">
        <f t="shared" si="24"/>
        <v>2</v>
      </c>
      <c r="I33" s="134">
        <f t="shared" si="8"/>
        <v>1235.0360000000001</v>
      </c>
      <c r="J33" s="135">
        <f t="shared" si="25"/>
        <v>2.6715180976817101E-2</v>
      </c>
      <c r="K33" s="135">
        <f t="shared" si="26"/>
        <v>0.45524423590535018</v>
      </c>
      <c r="L33" s="135">
        <f t="shared" si="27"/>
        <v>0.32711597070854614</v>
      </c>
      <c r="M33" s="136">
        <f t="shared" si="28"/>
        <v>12.694000000000001</v>
      </c>
      <c r="N33" s="137">
        <f t="shared" si="29"/>
        <v>8.0969299680333201E-2</v>
      </c>
      <c r="O33" s="137">
        <f t="shared" si="30"/>
        <v>3.4816798862543274</v>
      </c>
      <c r="P33" s="219">
        <f t="shared" si="31"/>
        <v>92</v>
      </c>
      <c r="Q33" s="220">
        <f t="shared" si="32"/>
        <v>1</v>
      </c>
      <c r="R33" s="220">
        <f t="shared" si="33"/>
        <v>43</v>
      </c>
      <c r="T33">
        <v>519</v>
      </c>
      <c r="U33">
        <v>4555</v>
      </c>
      <c r="V33" t="s">
        <v>275</v>
      </c>
      <c r="W33">
        <v>1235.0360000000001</v>
      </c>
      <c r="X33">
        <v>621.29200000000003</v>
      </c>
      <c r="Y33">
        <v>1.988</v>
      </c>
      <c r="Z33">
        <v>12.694000000000001</v>
      </c>
      <c r="AA33">
        <v>115.08164600000001</v>
      </c>
      <c r="AB33">
        <v>3.074427</v>
      </c>
      <c r="AC33">
        <v>52.390256000000001</v>
      </c>
      <c r="AD33" s="1">
        <v>404</v>
      </c>
      <c r="AE33">
        <v>1</v>
      </c>
      <c r="AF33">
        <v>43</v>
      </c>
      <c r="AG33">
        <v>71</v>
      </c>
      <c r="AH33">
        <v>10.731824</v>
      </c>
      <c r="AI33">
        <v>19.3</v>
      </c>
      <c r="AJ33">
        <v>0</v>
      </c>
      <c r="AK33">
        <v>92</v>
      </c>
      <c r="AL33">
        <v>21452</v>
      </c>
      <c r="AM33" t="s">
        <v>276</v>
      </c>
      <c r="AN33" t="s">
        <v>507</v>
      </c>
      <c r="AO33">
        <v>1150.5820000000001</v>
      </c>
      <c r="AR33" t="s">
        <v>117</v>
      </c>
      <c r="AS33" t="s">
        <v>121</v>
      </c>
      <c r="AT33" t="s">
        <v>239</v>
      </c>
      <c r="AU33" t="s">
        <v>275</v>
      </c>
      <c r="AV33" t="s">
        <v>48</v>
      </c>
      <c r="AW33">
        <v>2</v>
      </c>
      <c r="BB33">
        <v>0.76579814054626127</v>
      </c>
      <c r="BC33" t="s">
        <v>70</v>
      </c>
      <c r="BF33" t="s">
        <v>117</v>
      </c>
      <c r="BG33" t="s">
        <v>121</v>
      </c>
      <c r="BH33" t="s">
        <v>275</v>
      </c>
      <c r="BI33">
        <v>4555</v>
      </c>
      <c r="BJ33">
        <v>2</v>
      </c>
      <c r="BK33" t="s">
        <v>239</v>
      </c>
      <c r="BL33" t="s">
        <v>408</v>
      </c>
      <c r="BM33">
        <v>0.76579814054626127</v>
      </c>
      <c r="BN33" t="s">
        <v>70</v>
      </c>
      <c r="BO33" t="s">
        <v>188</v>
      </c>
      <c r="BP33">
        <v>1235.0360000000001</v>
      </c>
    </row>
    <row r="34" spans="1:68" ht="16.5">
      <c r="A34" s="109" t="str">
        <f t="shared" si="18"/>
        <v>성원운수</v>
      </c>
      <c r="B34" s="110" t="str">
        <f t="shared" si="1"/>
        <v>노매화</v>
      </c>
      <c r="C34" s="111" t="str">
        <f t="shared" si="19"/>
        <v>C</v>
      </c>
      <c r="D34" s="112">
        <f t="shared" si="20"/>
        <v>0.86008711499536983</v>
      </c>
      <c r="E34" s="113">
        <f t="shared" si="21"/>
        <v>3968</v>
      </c>
      <c r="F34" s="114" t="str">
        <f t="shared" si="22"/>
        <v>536</v>
      </c>
      <c r="G34" s="115" t="str">
        <f t="shared" si="23"/>
        <v>71바5555</v>
      </c>
      <c r="H34" s="116">
        <f t="shared" si="24"/>
        <v>2</v>
      </c>
      <c r="I34" s="117">
        <f t="shared" si="8"/>
        <v>1719.258</v>
      </c>
      <c r="J34" s="118">
        <f t="shared" si="25"/>
        <v>1.2834288319704715E-2</v>
      </c>
      <c r="K34" s="118">
        <f t="shared" si="26"/>
        <v>0.40034131005619661</v>
      </c>
      <c r="L34" s="118">
        <f t="shared" si="27"/>
        <v>0.14599321335134111</v>
      </c>
      <c r="M34" s="119">
        <f t="shared" si="28"/>
        <v>4.7969999999999997</v>
      </c>
      <c r="N34" s="120">
        <f t="shared" si="29"/>
        <v>0</v>
      </c>
      <c r="O34" s="120">
        <f t="shared" si="30"/>
        <v>7.6777307419828782</v>
      </c>
      <c r="P34" s="221">
        <f t="shared" si="31"/>
        <v>23</v>
      </c>
      <c r="Q34" s="222">
        <f t="shared" si="32"/>
        <v>0</v>
      </c>
      <c r="R34" s="222">
        <f t="shared" si="33"/>
        <v>132</v>
      </c>
      <c r="T34">
        <v>519</v>
      </c>
      <c r="U34">
        <v>3968</v>
      </c>
      <c r="V34" t="s">
        <v>277</v>
      </c>
      <c r="W34">
        <v>1719.258</v>
      </c>
      <c r="X34">
        <v>712.43200000000002</v>
      </c>
      <c r="Y34">
        <v>2.4129999999999998</v>
      </c>
      <c r="Z34">
        <v>4.7969999999999997</v>
      </c>
      <c r="AA34">
        <v>136.826909</v>
      </c>
      <c r="AB34">
        <v>1.756076</v>
      </c>
      <c r="AC34">
        <v>54.777464000000002</v>
      </c>
      <c r="AD34" s="1">
        <v>251</v>
      </c>
      <c r="AE34">
        <v>0</v>
      </c>
      <c r="AF34">
        <v>132</v>
      </c>
      <c r="AG34">
        <v>63</v>
      </c>
      <c r="AH34">
        <v>12.565203</v>
      </c>
      <c r="AI34">
        <v>0</v>
      </c>
      <c r="AJ34">
        <v>0</v>
      </c>
      <c r="AK34">
        <v>23</v>
      </c>
      <c r="AL34">
        <v>2706</v>
      </c>
      <c r="AM34" t="s">
        <v>278</v>
      </c>
      <c r="AN34" t="s">
        <v>508</v>
      </c>
      <c r="AO34">
        <v>1606.7639999999999</v>
      </c>
      <c r="AR34" t="s">
        <v>117</v>
      </c>
      <c r="AS34" t="s">
        <v>119</v>
      </c>
      <c r="AT34" t="s">
        <v>216</v>
      </c>
      <c r="AU34" t="s">
        <v>277</v>
      </c>
      <c r="AV34" t="s">
        <v>195</v>
      </c>
      <c r="AW34">
        <v>2</v>
      </c>
      <c r="BB34">
        <v>0.86008711499536983</v>
      </c>
      <c r="BC34" t="s">
        <v>69</v>
      </c>
      <c r="BF34" t="s">
        <v>117</v>
      </c>
      <c r="BG34" t="s">
        <v>119</v>
      </c>
      <c r="BH34" t="s">
        <v>277</v>
      </c>
      <c r="BI34">
        <v>3968</v>
      </c>
      <c r="BJ34">
        <v>2</v>
      </c>
      <c r="BK34" t="s">
        <v>216</v>
      </c>
      <c r="BL34" t="s">
        <v>404</v>
      </c>
      <c r="BM34">
        <v>0.86008711499536983</v>
      </c>
      <c r="BN34" t="s">
        <v>69</v>
      </c>
      <c r="BO34" t="s">
        <v>178</v>
      </c>
      <c r="BP34">
        <v>1719.2579999999998</v>
      </c>
    </row>
    <row r="35" spans="1:68" ht="16.5">
      <c r="A35" s="126" t="str">
        <f t="shared" si="18"/>
        <v>성원운수</v>
      </c>
      <c r="B35" s="127" t="str">
        <f t="shared" si="1"/>
        <v>마재인</v>
      </c>
      <c r="C35" s="128" t="str">
        <f t="shared" si="19"/>
        <v>C</v>
      </c>
      <c r="D35" s="129">
        <f t="shared" si="20"/>
        <v>0.88040429970159062</v>
      </c>
      <c r="E35" s="130">
        <f t="shared" si="21"/>
        <v>1701</v>
      </c>
      <c r="F35" s="131" t="str">
        <f t="shared" si="22"/>
        <v>536</v>
      </c>
      <c r="G35" s="132" t="str">
        <f t="shared" si="23"/>
        <v>71바5562</v>
      </c>
      <c r="H35" s="133">
        <f t="shared" si="24"/>
        <v>2</v>
      </c>
      <c r="I35" s="134">
        <f t="shared" si="8"/>
        <v>1245.2460000000001</v>
      </c>
      <c r="J35" s="135">
        <f t="shared" si="25"/>
        <v>5.5192125324851939E-3</v>
      </c>
      <c r="K35" s="135">
        <f t="shared" si="26"/>
        <v>0.38573870343585087</v>
      </c>
      <c r="L35" s="135">
        <f t="shared" si="27"/>
        <v>0.17747497281661614</v>
      </c>
      <c r="M35" s="136">
        <f t="shared" si="28"/>
        <v>5.0449999999999999</v>
      </c>
      <c r="N35" s="137">
        <f t="shared" si="29"/>
        <v>0</v>
      </c>
      <c r="O35" s="137">
        <f t="shared" si="30"/>
        <v>0.96366501076895639</v>
      </c>
      <c r="P35" s="219">
        <f t="shared" si="31"/>
        <v>10</v>
      </c>
      <c r="Q35" s="220">
        <f t="shared" si="32"/>
        <v>0</v>
      </c>
      <c r="R35" s="220">
        <f t="shared" si="33"/>
        <v>12</v>
      </c>
      <c r="T35">
        <v>519</v>
      </c>
      <c r="U35">
        <v>1701</v>
      </c>
      <c r="V35" t="s">
        <v>413</v>
      </c>
      <c r="W35">
        <v>1245.2460000000001</v>
      </c>
      <c r="X35">
        <v>489.40199999999999</v>
      </c>
      <c r="Y35">
        <v>2.544</v>
      </c>
      <c r="Z35">
        <v>5.0449999999999999</v>
      </c>
      <c r="AA35">
        <v>94.865526000000003</v>
      </c>
      <c r="AB35">
        <v>0.52358300000000002</v>
      </c>
      <c r="AC35">
        <v>36.593305000000001</v>
      </c>
      <c r="AD35" s="1">
        <v>221</v>
      </c>
      <c r="AE35">
        <v>0</v>
      </c>
      <c r="AF35">
        <v>12</v>
      </c>
      <c r="AG35">
        <v>64</v>
      </c>
      <c r="AH35">
        <v>13.126433</v>
      </c>
      <c r="AI35">
        <v>0</v>
      </c>
      <c r="AJ35">
        <v>0</v>
      </c>
      <c r="AK35">
        <v>10</v>
      </c>
      <c r="AL35">
        <v>1252</v>
      </c>
      <c r="AM35" t="s">
        <v>414</v>
      </c>
      <c r="AN35" t="s">
        <v>509</v>
      </c>
      <c r="AO35">
        <v>1129.319</v>
      </c>
      <c r="AR35" t="s">
        <v>117</v>
      </c>
      <c r="AS35" t="s">
        <v>119</v>
      </c>
      <c r="AT35" t="s">
        <v>406</v>
      </c>
      <c r="AU35" t="s">
        <v>413</v>
      </c>
      <c r="AV35" t="s">
        <v>195</v>
      </c>
      <c r="AW35">
        <v>2</v>
      </c>
      <c r="BB35">
        <v>0.88040429970159062</v>
      </c>
      <c r="BC35" t="s">
        <v>69</v>
      </c>
      <c r="BF35" t="s">
        <v>117</v>
      </c>
      <c r="BG35" t="s">
        <v>119</v>
      </c>
      <c r="BH35" t="s">
        <v>413</v>
      </c>
      <c r="BI35">
        <v>1701</v>
      </c>
      <c r="BJ35">
        <v>2</v>
      </c>
      <c r="BK35" t="s">
        <v>406</v>
      </c>
      <c r="BL35" t="s">
        <v>218</v>
      </c>
      <c r="BM35">
        <v>0.88040429970159062</v>
      </c>
      <c r="BN35" t="s">
        <v>69</v>
      </c>
      <c r="BO35" t="s">
        <v>178</v>
      </c>
      <c r="BP35">
        <v>1245.2459999999999</v>
      </c>
    </row>
    <row r="36" spans="1:68" ht="16.5">
      <c r="A36" s="109" t="str">
        <f t="shared" si="18"/>
        <v>성원운수</v>
      </c>
      <c r="B36" s="110" t="str">
        <f t="shared" si="1"/>
        <v>명대식</v>
      </c>
      <c r="C36" s="111" t="str">
        <f t="shared" si="19"/>
        <v>A</v>
      </c>
      <c r="D36" s="112">
        <f t="shared" si="20"/>
        <v>0.9553571428571429</v>
      </c>
      <c r="E36" s="113">
        <f t="shared" si="21"/>
        <v>3421</v>
      </c>
      <c r="F36" s="114" t="str">
        <f t="shared" si="22"/>
        <v>536</v>
      </c>
      <c r="G36" s="115" t="str">
        <f t="shared" si="23"/>
        <v>71바5555</v>
      </c>
      <c r="H36" s="116">
        <f t="shared" si="24"/>
        <v>1</v>
      </c>
      <c r="I36" s="117">
        <f t="shared" si="8"/>
        <v>1968.694</v>
      </c>
      <c r="J36" s="118">
        <f t="shared" si="25"/>
        <v>1.2249201102122475E-2</v>
      </c>
      <c r="K36" s="118">
        <f t="shared" si="26"/>
        <v>0.34244455607536456</v>
      </c>
      <c r="L36" s="118">
        <f t="shared" si="27"/>
        <v>0.16508406080376128</v>
      </c>
      <c r="M36" s="119">
        <f t="shared" si="28"/>
        <v>3.2029999999999998</v>
      </c>
      <c r="N36" s="120">
        <f t="shared" si="29"/>
        <v>5.0795095631926544E-2</v>
      </c>
      <c r="O36" s="120">
        <f t="shared" si="30"/>
        <v>1.2698773907981638</v>
      </c>
      <c r="P36" s="221">
        <f t="shared" si="31"/>
        <v>0</v>
      </c>
      <c r="Q36" s="222">
        <f t="shared" si="32"/>
        <v>1</v>
      </c>
      <c r="R36" s="222">
        <f t="shared" si="33"/>
        <v>25</v>
      </c>
      <c r="T36">
        <v>519</v>
      </c>
      <c r="U36">
        <v>3421</v>
      </c>
      <c r="V36" t="s">
        <v>279</v>
      </c>
      <c r="W36">
        <v>1968.694</v>
      </c>
      <c r="X36">
        <v>735.97900000000004</v>
      </c>
      <c r="Y36">
        <v>2.6749999999999998</v>
      </c>
      <c r="Z36">
        <v>3.2029999999999998</v>
      </c>
      <c r="AA36">
        <v>144.19740400000001</v>
      </c>
      <c r="AB36">
        <v>1.766303</v>
      </c>
      <c r="AC36">
        <v>49.379615999999999</v>
      </c>
      <c r="AD36" s="1">
        <v>325</v>
      </c>
      <c r="AE36">
        <v>1</v>
      </c>
      <c r="AF36">
        <v>25</v>
      </c>
      <c r="AG36">
        <v>62</v>
      </c>
      <c r="AH36">
        <v>13.65277</v>
      </c>
      <c r="AI36">
        <v>6.7</v>
      </c>
      <c r="AJ36">
        <v>0</v>
      </c>
      <c r="AK36">
        <v>0</v>
      </c>
      <c r="AL36">
        <v>0</v>
      </c>
      <c r="AM36" t="s">
        <v>280</v>
      </c>
      <c r="AN36" t="s">
        <v>510</v>
      </c>
      <c r="AO36">
        <v>1968.694</v>
      </c>
      <c r="AR36" t="s">
        <v>117</v>
      </c>
      <c r="AS36" t="s">
        <v>119</v>
      </c>
      <c r="AT36" t="s">
        <v>216</v>
      </c>
      <c r="AU36" t="s">
        <v>279</v>
      </c>
      <c r="AV36" t="s">
        <v>195</v>
      </c>
      <c r="AW36">
        <v>1</v>
      </c>
      <c r="BB36">
        <v>0.9553571428571429</v>
      </c>
      <c r="BC36" t="s">
        <v>66</v>
      </c>
      <c r="BF36" t="s">
        <v>117</v>
      </c>
      <c r="BG36" t="s">
        <v>119</v>
      </c>
      <c r="BH36" t="s">
        <v>279</v>
      </c>
      <c r="BI36">
        <v>3421</v>
      </c>
      <c r="BJ36">
        <v>1</v>
      </c>
      <c r="BK36" t="s">
        <v>216</v>
      </c>
      <c r="BL36" t="s">
        <v>175</v>
      </c>
      <c r="BM36">
        <v>0.9553571428571429</v>
      </c>
      <c r="BN36" t="s">
        <v>66</v>
      </c>
      <c r="BO36" t="s">
        <v>453</v>
      </c>
      <c r="BP36">
        <v>1968.694</v>
      </c>
    </row>
    <row r="37" spans="1:68" ht="16.5">
      <c r="A37" s="126" t="str">
        <f t="shared" si="18"/>
        <v>성원운수</v>
      </c>
      <c r="B37" s="127" t="str">
        <f t="shared" si="1"/>
        <v>문경환</v>
      </c>
      <c r="C37" s="128" t="str">
        <f t="shared" si="19"/>
        <v>A</v>
      </c>
      <c r="D37" s="129">
        <f t="shared" si="20"/>
        <v>0.99412784249776698</v>
      </c>
      <c r="E37" s="130">
        <f t="shared" si="21"/>
        <v>1648</v>
      </c>
      <c r="F37" s="131" t="str">
        <f t="shared" si="22"/>
        <v>538</v>
      </c>
      <c r="G37" s="132" t="str">
        <f t="shared" si="23"/>
        <v>71바6302</v>
      </c>
      <c r="H37" s="133">
        <f t="shared" si="24"/>
        <v>5</v>
      </c>
      <c r="I37" s="134">
        <f t="shared" si="8"/>
        <v>942.11900000000003</v>
      </c>
      <c r="J37" s="135">
        <f t="shared" si="25"/>
        <v>1.5251562306141745E-2</v>
      </c>
      <c r="K37" s="135">
        <f t="shared" si="26"/>
        <v>0.36314236710873288</v>
      </c>
      <c r="L37" s="135">
        <f t="shared" si="27"/>
        <v>0.18893579261218593</v>
      </c>
      <c r="M37" s="136">
        <f t="shared" si="28"/>
        <v>8.2569999999999997</v>
      </c>
      <c r="N37" s="137">
        <f t="shared" si="29"/>
        <v>0</v>
      </c>
      <c r="O37" s="137">
        <f t="shared" si="30"/>
        <v>2.5474488891530687</v>
      </c>
      <c r="P37" s="219">
        <f t="shared" si="31"/>
        <v>24</v>
      </c>
      <c r="Q37" s="220">
        <f t="shared" si="32"/>
        <v>0</v>
      </c>
      <c r="R37" s="220">
        <f t="shared" si="33"/>
        <v>24</v>
      </c>
      <c r="T37">
        <v>519</v>
      </c>
      <c r="U37">
        <v>1648</v>
      </c>
      <c r="V37" t="s">
        <v>448</v>
      </c>
      <c r="W37">
        <v>942.11900000000003</v>
      </c>
      <c r="X37">
        <v>365.786</v>
      </c>
      <c r="Y37">
        <v>2.5760000000000001</v>
      </c>
      <c r="Z37">
        <v>8.2569999999999997</v>
      </c>
      <c r="AA37">
        <v>74.780798000000004</v>
      </c>
      <c r="AB37">
        <v>1.1405240000000001</v>
      </c>
      <c r="AC37">
        <v>27.156075999999999</v>
      </c>
      <c r="AD37" s="1">
        <v>178</v>
      </c>
      <c r="AE37">
        <v>0</v>
      </c>
      <c r="AF37">
        <v>24</v>
      </c>
      <c r="AG37">
        <v>61</v>
      </c>
      <c r="AH37">
        <v>12.598407</v>
      </c>
      <c r="AI37">
        <v>0</v>
      </c>
      <c r="AJ37">
        <v>0</v>
      </c>
      <c r="AK37">
        <v>24</v>
      </c>
      <c r="AL37">
        <v>3993</v>
      </c>
      <c r="AM37" t="s">
        <v>454</v>
      </c>
      <c r="AN37" t="s">
        <v>511</v>
      </c>
      <c r="AO37">
        <v>309.80900000000003</v>
      </c>
      <c r="AR37" t="s">
        <v>117</v>
      </c>
      <c r="AS37" t="s">
        <v>121</v>
      </c>
      <c r="AT37" t="s">
        <v>239</v>
      </c>
      <c r="AU37" t="s">
        <v>448</v>
      </c>
      <c r="AV37" t="s">
        <v>48</v>
      </c>
      <c r="AW37">
        <v>5</v>
      </c>
      <c r="BB37">
        <v>0.99412784249776698</v>
      </c>
      <c r="BC37" t="s">
        <v>66</v>
      </c>
      <c r="BF37" t="s">
        <v>117</v>
      </c>
      <c r="BG37" t="s">
        <v>121</v>
      </c>
      <c r="BH37" t="s">
        <v>448</v>
      </c>
      <c r="BI37">
        <v>1648</v>
      </c>
      <c r="BJ37">
        <v>5</v>
      </c>
      <c r="BK37" t="s">
        <v>239</v>
      </c>
      <c r="BL37" t="s">
        <v>242</v>
      </c>
      <c r="BM37">
        <v>0.99412784249776698</v>
      </c>
      <c r="BN37" t="s">
        <v>66</v>
      </c>
      <c r="BO37" t="s">
        <v>453</v>
      </c>
      <c r="BP37">
        <v>942.11900000000014</v>
      </c>
    </row>
    <row r="38" spans="1:68" ht="16.5">
      <c r="A38" s="109" t="str">
        <f t="shared" si="18"/>
        <v>성원운수</v>
      </c>
      <c r="B38" s="110" t="str">
        <f t="shared" si="1"/>
        <v>민권식</v>
      </c>
      <c r="C38" s="111" t="str">
        <f t="shared" si="19"/>
        <v>S</v>
      </c>
      <c r="D38" s="112">
        <f t="shared" si="20"/>
        <v>1.0541854587750015</v>
      </c>
      <c r="E38" s="113">
        <f t="shared" si="21"/>
        <v>3300</v>
      </c>
      <c r="F38" s="114" t="str">
        <f t="shared" si="22"/>
        <v>538</v>
      </c>
      <c r="G38" s="115" t="str">
        <f t="shared" si="23"/>
        <v>71바6309</v>
      </c>
      <c r="H38" s="116">
        <f t="shared" si="24"/>
        <v>3</v>
      </c>
      <c r="I38" s="117">
        <f t="shared" si="8"/>
        <v>463.60500000000002</v>
      </c>
      <c r="J38" s="118">
        <f t="shared" si="25"/>
        <v>2.2839119868650271E-2</v>
      </c>
      <c r="K38" s="118">
        <f t="shared" si="26"/>
        <v>0.34404808521627411</v>
      </c>
      <c r="L38" s="118">
        <f t="shared" si="27"/>
        <v>9.4908381057149938E-2</v>
      </c>
      <c r="M38" s="119">
        <f t="shared" si="28"/>
        <v>7.86</v>
      </c>
      <c r="N38" s="120">
        <f t="shared" si="29"/>
        <v>0.21570086603897715</v>
      </c>
      <c r="O38" s="120">
        <f t="shared" si="30"/>
        <v>8.6280346415590863</v>
      </c>
      <c r="P38" s="221">
        <f t="shared" si="31"/>
        <v>8</v>
      </c>
      <c r="Q38" s="222">
        <f t="shared" si="32"/>
        <v>1</v>
      </c>
      <c r="R38" s="222">
        <f t="shared" si="33"/>
        <v>40</v>
      </c>
      <c r="T38">
        <v>519</v>
      </c>
      <c r="U38">
        <v>3300</v>
      </c>
      <c r="V38" t="s">
        <v>281</v>
      </c>
      <c r="W38">
        <v>463.60500000000002</v>
      </c>
      <c r="X38">
        <v>169.55600000000001</v>
      </c>
      <c r="Y38">
        <v>2.734</v>
      </c>
      <c r="Z38">
        <v>7.86</v>
      </c>
      <c r="AA38">
        <v>35.938862999999998</v>
      </c>
      <c r="AB38">
        <v>0.82081199999999999</v>
      </c>
      <c r="AC38">
        <v>12.364697</v>
      </c>
      <c r="AD38" s="1">
        <v>44</v>
      </c>
      <c r="AE38">
        <v>1</v>
      </c>
      <c r="AF38">
        <v>40</v>
      </c>
      <c r="AG38">
        <v>68</v>
      </c>
      <c r="AH38">
        <v>12.899823</v>
      </c>
      <c r="AI38">
        <v>23</v>
      </c>
      <c r="AJ38">
        <v>0</v>
      </c>
      <c r="AK38">
        <v>8</v>
      </c>
      <c r="AL38">
        <v>381</v>
      </c>
      <c r="AM38" t="s">
        <v>282</v>
      </c>
      <c r="AN38" t="s">
        <v>512</v>
      </c>
      <c r="AO38">
        <v>257.815</v>
      </c>
      <c r="AR38" t="s">
        <v>117</v>
      </c>
      <c r="AS38" t="s">
        <v>121</v>
      </c>
      <c r="AT38" t="s">
        <v>243</v>
      </c>
      <c r="AU38" t="s">
        <v>281</v>
      </c>
      <c r="AV38" t="s">
        <v>48</v>
      </c>
      <c r="AW38">
        <v>3</v>
      </c>
      <c r="BB38">
        <v>1.0541854587750015</v>
      </c>
      <c r="BC38" t="s">
        <v>71</v>
      </c>
      <c r="BF38" t="s">
        <v>117</v>
      </c>
      <c r="BG38" t="s">
        <v>121</v>
      </c>
      <c r="BH38" t="s">
        <v>281</v>
      </c>
      <c r="BI38">
        <v>3300</v>
      </c>
      <c r="BJ38">
        <v>3</v>
      </c>
      <c r="BK38" t="s">
        <v>243</v>
      </c>
      <c r="BL38" t="s">
        <v>239</v>
      </c>
      <c r="BM38">
        <v>1.0541854587750015</v>
      </c>
      <c r="BN38" t="s">
        <v>71</v>
      </c>
      <c r="BO38" t="s">
        <v>177</v>
      </c>
      <c r="BP38">
        <v>463.60500000000002</v>
      </c>
    </row>
    <row r="39" spans="1:68" ht="16.5">
      <c r="A39" s="126" t="str">
        <f t="shared" si="18"/>
        <v>성원운수</v>
      </c>
      <c r="B39" s="127" t="str">
        <f t="shared" si="1"/>
        <v>민응채</v>
      </c>
      <c r="C39" s="128" t="str">
        <f t="shared" si="19"/>
        <v>A</v>
      </c>
      <c r="D39" s="129">
        <f t="shared" si="20"/>
        <v>0.9557692307692307</v>
      </c>
      <c r="E39" s="130">
        <f t="shared" si="21"/>
        <v>9231</v>
      </c>
      <c r="F39" s="131" t="str">
        <f t="shared" si="22"/>
        <v>538</v>
      </c>
      <c r="G39" s="132" t="str">
        <f t="shared" si="23"/>
        <v>71바6302</v>
      </c>
      <c r="H39" s="133">
        <f t="shared" si="24"/>
        <v>1</v>
      </c>
      <c r="I39" s="134">
        <f t="shared" si="8"/>
        <v>1282.009</v>
      </c>
      <c r="J39" s="135">
        <f t="shared" si="25"/>
        <v>2.7092464168166699E-2</v>
      </c>
      <c r="K39" s="135">
        <f t="shared" si="26"/>
        <v>0.41710179299831812</v>
      </c>
      <c r="L39" s="135">
        <f t="shared" si="27"/>
        <v>9.8283241381300748E-2</v>
      </c>
      <c r="M39" s="136">
        <f t="shared" si="28"/>
        <v>9.5909999999999993</v>
      </c>
      <c r="N39" s="137">
        <f t="shared" si="29"/>
        <v>0</v>
      </c>
      <c r="O39" s="137">
        <f t="shared" si="30"/>
        <v>5.5381826492637725</v>
      </c>
      <c r="P39" s="219">
        <f t="shared" si="31"/>
        <v>51</v>
      </c>
      <c r="Q39" s="220">
        <f t="shared" si="32"/>
        <v>0</v>
      </c>
      <c r="R39" s="220">
        <f t="shared" si="33"/>
        <v>71</v>
      </c>
      <c r="T39">
        <v>519</v>
      </c>
      <c r="U39">
        <v>9231</v>
      </c>
      <c r="V39" t="s">
        <v>283</v>
      </c>
      <c r="W39">
        <v>1282.009</v>
      </c>
      <c r="X39">
        <v>515.94500000000005</v>
      </c>
      <c r="Y39">
        <v>2.4849999999999999</v>
      </c>
      <c r="Z39">
        <v>9.5909999999999993</v>
      </c>
      <c r="AA39">
        <v>105.74745</v>
      </c>
      <c r="AB39">
        <v>2.8649589999999998</v>
      </c>
      <c r="AC39">
        <v>44.107450999999998</v>
      </c>
      <c r="AD39" s="1">
        <v>126</v>
      </c>
      <c r="AE39">
        <v>0</v>
      </c>
      <c r="AF39">
        <v>71</v>
      </c>
      <c r="AG39">
        <v>66</v>
      </c>
      <c r="AH39">
        <v>12.123308</v>
      </c>
      <c r="AI39">
        <v>6.3</v>
      </c>
      <c r="AJ39">
        <v>0</v>
      </c>
      <c r="AK39">
        <v>51</v>
      </c>
      <c r="AL39">
        <v>5480</v>
      </c>
      <c r="AM39" t="s">
        <v>284</v>
      </c>
      <c r="AN39" t="s">
        <v>513</v>
      </c>
      <c r="AO39">
        <v>1282.009</v>
      </c>
      <c r="AR39" t="s">
        <v>117</v>
      </c>
      <c r="AS39" t="s">
        <v>121</v>
      </c>
      <c r="AT39" t="s">
        <v>239</v>
      </c>
      <c r="AU39" t="s">
        <v>283</v>
      </c>
      <c r="AV39" t="s">
        <v>48</v>
      </c>
      <c r="AW39">
        <v>1</v>
      </c>
      <c r="BB39">
        <v>0.9557692307692307</v>
      </c>
      <c r="BC39" t="s">
        <v>66</v>
      </c>
      <c r="BF39" t="s">
        <v>117</v>
      </c>
      <c r="BG39" t="s">
        <v>121</v>
      </c>
      <c r="BH39" t="s">
        <v>283</v>
      </c>
      <c r="BI39">
        <v>9231</v>
      </c>
      <c r="BJ39">
        <v>1</v>
      </c>
      <c r="BK39" t="s">
        <v>239</v>
      </c>
      <c r="BL39" t="s">
        <v>175</v>
      </c>
      <c r="BM39">
        <v>0.9557692307692307</v>
      </c>
      <c r="BN39" t="s">
        <v>66</v>
      </c>
      <c r="BO39" t="s">
        <v>453</v>
      </c>
      <c r="BP39">
        <v>1282.009</v>
      </c>
    </row>
    <row r="40" spans="1:68" ht="16.5">
      <c r="A40" s="109" t="str">
        <f t="shared" si="18"/>
        <v>성원운수</v>
      </c>
      <c r="B40" s="110" t="str">
        <f t="shared" si="1"/>
        <v>박갑열</v>
      </c>
      <c r="C40" s="111" t="str">
        <f t="shared" si="19"/>
        <v>B</v>
      </c>
      <c r="D40" s="112">
        <f t="shared" si="20"/>
        <v>0.90896551724137942</v>
      </c>
      <c r="E40" s="113">
        <f t="shared" si="21"/>
        <v>5357</v>
      </c>
      <c r="F40" s="114" t="str">
        <f t="shared" si="22"/>
        <v>536</v>
      </c>
      <c r="G40" s="115" t="str">
        <f t="shared" si="23"/>
        <v>71바5563</v>
      </c>
      <c r="H40" s="116">
        <f t="shared" si="24"/>
        <v>1</v>
      </c>
      <c r="I40" s="117">
        <f t="shared" si="8"/>
        <v>1781.8789999999999</v>
      </c>
      <c r="J40" s="118">
        <f t="shared" si="25"/>
        <v>1.2871937391086295E-2</v>
      </c>
      <c r="K40" s="118">
        <f t="shared" si="26"/>
        <v>0.40962181546986193</v>
      </c>
      <c r="L40" s="118">
        <f t="shared" si="27"/>
        <v>0.22953298175689821</v>
      </c>
      <c r="M40" s="119">
        <f t="shared" si="28"/>
        <v>11.099</v>
      </c>
      <c r="N40" s="120">
        <f t="shared" si="29"/>
        <v>5.8365354774370202</v>
      </c>
      <c r="O40" s="120">
        <f t="shared" si="30"/>
        <v>10.38229868582547</v>
      </c>
      <c r="P40" s="221">
        <f t="shared" si="31"/>
        <v>29</v>
      </c>
      <c r="Q40" s="222">
        <f t="shared" si="32"/>
        <v>104</v>
      </c>
      <c r="R40" s="222">
        <f t="shared" si="33"/>
        <v>185</v>
      </c>
      <c r="T40">
        <v>519</v>
      </c>
      <c r="U40">
        <v>5357</v>
      </c>
      <c r="V40" t="s">
        <v>514</v>
      </c>
      <c r="W40">
        <v>1781.8789999999999</v>
      </c>
      <c r="X40">
        <v>675.97299999999996</v>
      </c>
      <c r="Y40">
        <v>2.6360000000000001</v>
      </c>
      <c r="Z40">
        <v>11.099</v>
      </c>
      <c r="AA40">
        <v>141.64884000000001</v>
      </c>
      <c r="AB40">
        <v>1.8232950000000001</v>
      </c>
      <c r="AC40">
        <v>58.022455000000001</v>
      </c>
      <c r="AD40" s="1">
        <v>409</v>
      </c>
      <c r="AE40">
        <v>104</v>
      </c>
      <c r="AF40">
        <v>185</v>
      </c>
      <c r="AG40">
        <v>68</v>
      </c>
      <c r="AH40">
        <v>12.579552</v>
      </c>
      <c r="AI40">
        <v>25</v>
      </c>
      <c r="AJ40">
        <v>0</v>
      </c>
      <c r="AK40">
        <v>29</v>
      </c>
      <c r="AL40">
        <v>2791</v>
      </c>
      <c r="AM40" t="s">
        <v>515</v>
      </c>
      <c r="AN40" t="s">
        <v>516</v>
      </c>
      <c r="AO40">
        <v>1781.8789999999999</v>
      </c>
      <c r="AR40" t="s">
        <v>117</v>
      </c>
      <c r="AS40" t="s">
        <v>119</v>
      </c>
      <c r="AT40" t="s">
        <v>225</v>
      </c>
      <c r="AU40" t="s">
        <v>514</v>
      </c>
      <c r="AV40" t="s">
        <v>48</v>
      </c>
      <c r="AW40">
        <v>1</v>
      </c>
      <c r="BB40">
        <v>0.90896551724137942</v>
      </c>
      <c r="BC40" t="s">
        <v>68</v>
      </c>
      <c r="BF40" t="s">
        <v>117</v>
      </c>
      <c r="BG40" t="s">
        <v>119</v>
      </c>
      <c r="BH40" t="s">
        <v>514</v>
      </c>
      <c r="BI40">
        <v>5357</v>
      </c>
      <c r="BJ40">
        <v>1</v>
      </c>
      <c r="BK40" t="s">
        <v>225</v>
      </c>
      <c r="BL40" t="s">
        <v>175</v>
      </c>
      <c r="BM40">
        <v>0.90896551724137942</v>
      </c>
      <c r="BN40" t="s">
        <v>68</v>
      </c>
      <c r="BO40" t="s">
        <v>176</v>
      </c>
      <c r="BP40">
        <v>1781.8789999999999</v>
      </c>
    </row>
    <row r="41" spans="1:68" ht="16.5">
      <c r="A41" s="126" t="str">
        <f t="shared" si="18"/>
        <v>성원운수</v>
      </c>
      <c r="B41" s="127" t="str">
        <f t="shared" si="1"/>
        <v>박상국</v>
      </c>
      <c r="C41" s="128" t="str">
        <f t="shared" si="19"/>
        <v>D</v>
      </c>
      <c r="D41" s="129">
        <f t="shared" si="20"/>
        <v>0.84950195872007672</v>
      </c>
      <c r="E41" s="130">
        <f t="shared" si="21"/>
        <v>9350</v>
      </c>
      <c r="F41" s="131" t="str">
        <f t="shared" si="22"/>
        <v>536</v>
      </c>
      <c r="G41" s="132" t="str">
        <f t="shared" si="23"/>
        <v>71바5558</v>
      </c>
      <c r="H41" s="133">
        <f t="shared" si="24"/>
        <v>2</v>
      </c>
      <c r="I41" s="134">
        <f t="shared" si="8"/>
        <v>1011.083</v>
      </c>
      <c r="J41" s="135">
        <f t="shared" si="25"/>
        <v>1.00011885520414E-2</v>
      </c>
      <c r="K41" s="135">
        <f t="shared" si="26"/>
        <v>0.4092671386069881</v>
      </c>
      <c r="L41" s="135">
        <f t="shared" si="27"/>
        <v>8.6046348321552238E-2</v>
      </c>
      <c r="M41" s="136">
        <f t="shared" si="28"/>
        <v>6.0910000000000002</v>
      </c>
      <c r="N41" s="137">
        <f t="shared" si="29"/>
        <v>0.19780769729092468</v>
      </c>
      <c r="O41" s="137">
        <f t="shared" si="30"/>
        <v>5.3408078268549666</v>
      </c>
      <c r="P41" s="219">
        <f t="shared" si="31"/>
        <v>15</v>
      </c>
      <c r="Q41" s="220">
        <f t="shared" si="32"/>
        <v>2</v>
      </c>
      <c r="R41" s="220">
        <f t="shared" si="33"/>
        <v>54</v>
      </c>
      <c r="T41">
        <v>519</v>
      </c>
      <c r="U41">
        <v>9350</v>
      </c>
      <c r="V41" t="s">
        <v>285</v>
      </c>
      <c r="W41">
        <v>1011.083</v>
      </c>
      <c r="X41">
        <v>425.07</v>
      </c>
      <c r="Y41">
        <v>2.379</v>
      </c>
      <c r="Z41">
        <v>6.0910000000000002</v>
      </c>
      <c r="AA41">
        <v>78.322191000000004</v>
      </c>
      <c r="AB41">
        <v>0.78331499999999998</v>
      </c>
      <c r="AC41">
        <v>32.054698999999999</v>
      </c>
      <c r="AD41" s="1">
        <v>87</v>
      </c>
      <c r="AE41">
        <v>2</v>
      </c>
      <c r="AF41">
        <v>54</v>
      </c>
      <c r="AG41">
        <v>71</v>
      </c>
      <c r="AH41">
        <v>12.909278</v>
      </c>
      <c r="AI41">
        <v>47.7</v>
      </c>
      <c r="AJ41">
        <v>0</v>
      </c>
      <c r="AK41">
        <v>15</v>
      </c>
      <c r="AL41">
        <v>1750</v>
      </c>
      <c r="AM41" t="s">
        <v>286</v>
      </c>
      <c r="AN41" t="s">
        <v>517</v>
      </c>
      <c r="AO41">
        <v>897.28700000000003</v>
      </c>
      <c r="AR41" t="s">
        <v>117</v>
      </c>
      <c r="AS41" t="s">
        <v>119</v>
      </c>
      <c r="AT41" t="s">
        <v>220</v>
      </c>
      <c r="AU41" t="s">
        <v>285</v>
      </c>
      <c r="AV41" t="s">
        <v>195</v>
      </c>
      <c r="AW41">
        <v>2</v>
      </c>
      <c r="BB41">
        <v>0.84950195872007672</v>
      </c>
      <c r="BC41" t="s">
        <v>67</v>
      </c>
      <c r="BF41" t="s">
        <v>117</v>
      </c>
      <c r="BG41" t="s">
        <v>119</v>
      </c>
      <c r="BH41" t="s">
        <v>285</v>
      </c>
      <c r="BI41">
        <v>9350</v>
      </c>
      <c r="BJ41">
        <v>2</v>
      </c>
      <c r="BK41" t="s">
        <v>220</v>
      </c>
      <c r="BL41" t="s">
        <v>225</v>
      </c>
      <c r="BM41">
        <v>0.84950195872007672</v>
      </c>
      <c r="BN41" t="s">
        <v>67</v>
      </c>
      <c r="BO41" t="s">
        <v>179</v>
      </c>
      <c r="BP41">
        <v>1011.0830000000001</v>
      </c>
    </row>
    <row r="42" spans="1:68" ht="16.5">
      <c r="A42" s="109" t="str">
        <f t="shared" si="18"/>
        <v>성원운수</v>
      </c>
      <c r="B42" s="110" t="str">
        <f t="shared" si="1"/>
        <v>박성귀</v>
      </c>
      <c r="C42" s="111" t="str">
        <f t="shared" si="19"/>
        <v>B</v>
      </c>
      <c r="D42" s="112">
        <f t="shared" si="20"/>
        <v>0.93924791097639071</v>
      </c>
      <c r="E42" s="113">
        <f t="shared" si="21"/>
        <v>3410</v>
      </c>
      <c r="F42" s="114" t="str">
        <f t="shared" si="22"/>
        <v>538</v>
      </c>
      <c r="G42" s="115" t="str">
        <f t="shared" si="23"/>
        <v>71바6302</v>
      </c>
      <c r="H42" s="116">
        <f t="shared" si="24"/>
        <v>3</v>
      </c>
      <c r="I42" s="117">
        <f t="shared" si="8"/>
        <v>626.40599999999995</v>
      </c>
      <c r="J42" s="118">
        <f t="shared" si="25"/>
        <v>2.6196333871193914E-2</v>
      </c>
      <c r="K42" s="118">
        <f t="shared" si="26"/>
        <v>0.38005478567600637</v>
      </c>
      <c r="L42" s="118">
        <f t="shared" si="27"/>
        <v>0.14048396726723564</v>
      </c>
      <c r="M42" s="119">
        <f t="shared" si="28"/>
        <v>8.5340000000000007</v>
      </c>
      <c r="N42" s="120">
        <f t="shared" si="29"/>
        <v>0</v>
      </c>
      <c r="O42" s="120">
        <f t="shared" si="30"/>
        <v>1.5964087189458596</v>
      </c>
      <c r="P42" s="221">
        <f t="shared" si="31"/>
        <v>9</v>
      </c>
      <c r="Q42" s="222">
        <f t="shared" si="32"/>
        <v>0</v>
      </c>
      <c r="R42" s="222">
        <f t="shared" si="33"/>
        <v>10</v>
      </c>
      <c r="T42">
        <v>519</v>
      </c>
      <c r="U42">
        <v>3410</v>
      </c>
      <c r="V42" t="s">
        <v>287</v>
      </c>
      <c r="W42">
        <v>626.40599999999995</v>
      </c>
      <c r="X42">
        <v>256.76499999999999</v>
      </c>
      <c r="Y42">
        <v>2.44</v>
      </c>
      <c r="Z42">
        <v>8.5340000000000007</v>
      </c>
      <c r="AA42">
        <v>53.006920999999998</v>
      </c>
      <c r="AB42">
        <v>1.388587</v>
      </c>
      <c r="AC42">
        <v>20.145534000000001</v>
      </c>
      <c r="AD42" s="1">
        <v>88</v>
      </c>
      <c r="AE42">
        <v>0</v>
      </c>
      <c r="AF42">
        <v>10</v>
      </c>
      <c r="AG42">
        <v>61</v>
      </c>
      <c r="AH42">
        <v>11.817437</v>
      </c>
      <c r="AI42">
        <v>0.5</v>
      </c>
      <c r="AJ42">
        <v>0</v>
      </c>
      <c r="AK42">
        <v>9</v>
      </c>
      <c r="AL42">
        <v>436</v>
      </c>
      <c r="AM42" t="s">
        <v>288</v>
      </c>
      <c r="AN42" t="s">
        <v>518</v>
      </c>
      <c r="AO42">
        <v>318.26299999999998</v>
      </c>
      <c r="AR42" t="s">
        <v>117</v>
      </c>
      <c r="AS42" t="s">
        <v>121</v>
      </c>
      <c r="AT42" t="s">
        <v>239</v>
      </c>
      <c r="AU42" t="s">
        <v>287</v>
      </c>
      <c r="AV42" t="s">
        <v>48</v>
      </c>
      <c r="AW42">
        <v>3</v>
      </c>
      <c r="BB42">
        <v>0.93924791097639071</v>
      </c>
      <c r="BC42" t="s">
        <v>68</v>
      </c>
      <c r="BF42" t="s">
        <v>117</v>
      </c>
      <c r="BG42" t="s">
        <v>121</v>
      </c>
      <c r="BH42" t="s">
        <v>287</v>
      </c>
      <c r="BI42">
        <v>3410</v>
      </c>
      <c r="BJ42">
        <v>3</v>
      </c>
      <c r="BK42" t="s">
        <v>239</v>
      </c>
      <c r="BL42" t="s">
        <v>241</v>
      </c>
      <c r="BM42">
        <v>0.93924791097639071</v>
      </c>
      <c r="BN42" t="s">
        <v>68</v>
      </c>
      <c r="BO42" t="s">
        <v>176</v>
      </c>
      <c r="BP42">
        <v>626.40599999999995</v>
      </c>
    </row>
    <row r="43" spans="1:68" ht="16.5">
      <c r="A43" s="126" t="str">
        <f t="shared" si="18"/>
        <v>성원운수</v>
      </c>
      <c r="B43" s="127" t="str">
        <f t="shared" si="1"/>
        <v>박승연</v>
      </c>
      <c r="C43" s="128" t="str">
        <f t="shared" si="19"/>
        <v>C</v>
      </c>
      <c r="D43" s="129">
        <f t="shared" si="20"/>
        <v>0.8570000000000001</v>
      </c>
      <c r="E43" s="130">
        <f t="shared" si="21"/>
        <v>7351</v>
      </c>
      <c r="F43" s="131" t="str">
        <f t="shared" si="22"/>
        <v>535</v>
      </c>
      <c r="G43" s="132" t="str">
        <f t="shared" si="23"/>
        <v>71바6958</v>
      </c>
      <c r="H43" s="133">
        <f t="shared" si="24"/>
        <v>1</v>
      </c>
      <c r="I43" s="134">
        <f t="shared" si="8"/>
        <v>1986.0840000000001</v>
      </c>
      <c r="J43" s="135">
        <f t="shared" si="25"/>
        <v>1.0693175768723496E-2</v>
      </c>
      <c r="K43" s="135">
        <f t="shared" si="26"/>
        <v>0.32665082281000163</v>
      </c>
      <c r="L43" s="135">
        <f t="shared" si="27"/>
        <v>0.18528924254966053</v>
      </c>
      <c r="M43" s="136">
        <f t="shared" si="28"/>
        <v>7.59</v>
      </c>
      <c r="N43" s="137">
        <f t="shared" si="29"/>
        <v>0</v>
      </c>
      <c r="O43" s="137">
        <f t="shared" si="30"/>
        <v>4.8336324143389708</v>
      </c>
      <c r="P43" s="219">
        <f t="shared" si="31"/>
        <v>1</v>
      </c>
      <c r="Q43" s="220">
        <f t="shared" si="32"/>
        <v>0</v>
      </c>
      <c r="R43" s="220">
        <f t="shared" si="33"/>
        <v>96</v>
      </c>
      <c r="T43">
        <v>519</v>
      </c>
      <c r="U43">
        <v>7351</v>
      </c>
      <c r="V43" t="s">
        <v>289</v>
      </c>
      <c r="W43">
        <v>1986.0840000000001</v>
      </c>
      <c r="X43">
        <v>772.48299999999995</v>
      </c>
      <c r="Y43">
        <v>2.5710000000000002</v>
      </c>
      <c r="Z43">
        <v>7.59</v>
      </c>
      <c r="AA43">
        <v>153.417192</v>
      </c>
      <c r="AB43">
        <v>1.640517</v>
      </c>
      <c r="AC43">
        <v>50.113852000000001</v>
      </c>
      <c r="AD43" s="1">
        <v>368</v>
      </c>
      <c r="AE43">
        <v>0</v>
      </c>
      <c r="AF43">
        <v>96</v>
      </c>
      <c r="AG43">
        <v>61</v>
      </c>
      <c r="AH43">
        <v>12.945641</v>
      </c>
      <c r="AI43">
        <v>0</v>
      </c>
      <c r="AJ43">
        <v>0</v>
      </c>
      <c r="AK43">
        <v>1</v>
      </c>
      <c r="AL43">
        <v>45</v>
      </c>
      <c r="AM43" t="s">
        <v>290</v>
      </c>
      <c r="AN43" t="s">
        <v>519</v>
      </c>
      <c r="AO43">
        <v>1957.13</v>
      </c>
      <c r="AR43" t="s">
        <v>117</v>
      </c>
      <c r="AS43" t="s">
        <v>118</v>
      </c>
      <c r="AT43" t="s">
        <v>203</v>
      </c>
      <c r="AU43" t="s">
        <v>289</v>
      </c>
      <c r="AV43" t="s">
        <v>48</v>
      </c>
      <c r="AW43">
        <v>1</v>
      </c>
      <c r="BB43">
        <v>0.8570000000000001</v>
      </c>
      <c r="BC43" t="s">
        <v>69</v>
      </c>
      <c r="BF43" t="s">
        <v>117</v>
      </c>
      <c r="BG43" t="s">
        <v>118</v>
      </c>
      <c r="BH43" t="s">
        <v>289</v>
      </c>
      <c r="BI43">
        <v>7351</v>
      </c>
      <c r="BJ43">
        <v>1</v>
      </c>
      <c r="BK43" t="s">
        <v>203</v>
      </c>
      <c r="BL43" t="s">
        <v>175</v>
      </c>
      <c r="BM43">
        <v>0.8570000000000001</v>
      </c>
      <c r="BN43" t="s">
        <v>69</v>
      </c>
      <c r="BO43" t="s">
        <v>178</v>
      </c>
      <c r="BP43">
        <v>1957.13</v>
      </c>
    </row>
    <row r="44" spans="1:68" ht="16.5">
      <c r="A44" s="109" t="str">
        <f t="shared" si="18"/>
        <v>성원운수</v>
      </c>
      <c r="B44" s="110" t="str">
        <f t="shared" si="1"/>
        <v>박안식</v>
      </c>
      <c r="C44" s="111" t="str">
        <f t="shared" si="19"/>
        <v>C</v>
      </c>
      <c r="D44" s="112">
        <f t="shared" si="20"/>
        <v>0.8873864874384112</v>
      </c>
      <c r="E44" s="113">
        <f t="shared" si="21"/>
        <v>293</v>
      </c>
      <c r="F44" s="114" t="str">
        <f t="shared" si="22"/>
        <v>538</v>
      </c>
      <c r="G44" s="115" t="str">
        <f t="shared" si="23"/>
        <v>71바6303</v>
      </c>
      <c r="H44" s="116">
        <f t="shared" si="24"/>
        <v>4</v>
      </c>
      <c r="I44" s="117">
        <f t="shared" si="8"/>
        <v>1307.778</v>
      </c>
      <c r="J44" s="118">
        <f t="shared" si="25"/>
        <v>2.7308780481101282E-2</v>
      </c>
      <c r="K44" s="118">
        <f t="shared" si="26"/>
        <v>0.38301911372244596</v>
      </c>
      <c r="L44" s="118">
        <f t="shared" si="27"/>
        <v>0.1651656473805187</v>
      </c>
      <c r="M44" s="119">
        <f t="shared" si="28"/>
        <v>11.231999999999999</v>
      </c>
      <c r="N44" s="120">
        <f t="shared" si="29"/>
        <v>0.6117246199278471</v>
      </c>
      <c r="O44" s="120">
        <f t="shared" si="30"/>
        <v>15.216649920705196</v>
      </c>
      <c r="P44" s="221">
        <f t="shared" si="31"/>
        <v>18</v>
      </c>
      <c r="Q44" s="222">
        <f t="shared" si="32"/>
        <v>8</v>
      </c>
      <c r="R44" s="222">
        <f t="shared" si="33"/>
        <v>199</v>
      </c>
      <c r="T44">
        <v>519</v>
      </c>
      <c r="U44">
        <v>293</v>
      </c>
      <c r="V44" t="s">
        <v>415</v>
      </c>
      <c r="W44">
        <v>1307.778</v>
      </c>
      <c r="X44">
        <v>567.43200000000002</v>
      </c>
      <c r="Y44">
        <v>2.3050000000000002</v>
      </c>
      <c r="Z44">
        <v>11.231999999999999</v>
      </c>
      <c r="AA44">
        <v>100.128272</v>
      </c>
      <c r="AB44">
        <v>2.734381</v>
      </c>
      <c r="AC44">
        <v>38.351042</v>
      </c>
      <c r="AD44" s="1">
        <v>216</v>
      </c>
      <c r="AE44">
        <v>8</v>
      </c>
      <c r="AF44">
        <v>199</v>
      </c>
      <c r="AG44">
        <v>79</v>
      </c>
      <c r="AH44">
        <v>13.061026</v>
      </c>
      <c r="AI44">
        <v>95.8</v>
      </c>
      <c r="AJ44">
        <v>0</v>
      </c>
      <c r="AK44">
        <v>18</v>
      </c>
      <c r="AL44">
        <v>2133</v>
      </c>
      <c r="AM44" t="s">
        <v>416</v>
      </c>
      <c r="AN44" t="s">
        <v>520</v>
      </c>
      <c r="AO44">
        <v>877.8</v>
      </c>
      <c r="AR44" t="s">
        <v>117</v>
      </c>
      <c r="AS44" t="s">
        <v>121</v>
      </c>
      <c r="AT44" t="s">
        <v>240</v>
      </c>
      <c r="AU44" t="s">
        <v>415</v>
      </c>
      <c r="AV44" t="s">
        <v>48</v>
      </c>
      <c r="AW44">
        <v>4</v>
      </c>
      <c r="BB44">
        <v>0.8873864874384112</v>
      </c>
      <c r="BC44" t="s">
        <v>69</v>
      </c>
      <c r="BF44" t="s">
        <v>117</v>
      </c>
      <c r="BG44" t="s">
        <v>121</v>
      </c>
      <c r="BH44" t="s">
        <v>415</v>
      </c>
      <c r="BI44">
        <v>293</v>
      </c>
      <c r="BJ44">
        <v>4</v>
      </c>
      <c r="BK44" t="s">
        <v>240</v>
      </c>
      <c r="BL44" t="s">
        <v>408</v>
      </c>
      <c r="BM44">
        <v>0.8873864874384112</v>
      </c>
      <c r="BN44" t="s">
        <v>69</v>
      </c>
      <c r="BO44" t="s">
        <v>178</v>
      </c>
      <c r="BP44">
        <v>1307.778</v>
      </c>
    </row>
    <row r="45" spans="1:68" ht="16.5">
      <c r="A45" s="126" t="str">
        <f t="shared" si="18"/>
        <v>성원운수</v>
      </c>
      <c r="B45" s="127" t="str">
        <f t="shared" si="1"/>
        <v>박윤식</v>
      </c>
      <c r="C45" s="128" t="str">
        <f t="shared" si="19"/>
        <v>B</v>
      </c>
      <c r="D45" s="129">
        <f t="shared" si="20"/>
        <v>0.91486599177156069</v>
      </c>
      <c r="E45" s="130">
        <f t="shared" si="21"/>
        <v>7337</v>
      </c>
      <c r="F45" s="131" t="str">
        <f t="shared" si="22"/>
        <v>538</v>
      </c>
      <c r="G45" s="132" t="str">
        <f t="shared" si="23"/>
        <v>71바6303</v>
      </c>
      <c r="H45" s="133">
        <f t="shared" si="24"/>
        <v>4</v>
      </c>
      <c r="I45" s="134">
        <f t="shared" si="8"/>
        <v>1030.086</v>
      </c>
      <c r="J45" s="135">
        <f t="shared" si="25"/>
        <v>1.7301936168213898E-2</v>
      </c>
      <c r="K45" s="135">
        <f t="shared" si="26"/>
        <v>0.39860787707584477</v>
      </c>
      <c r="L45" s="135">
        <f t="shared" si="27"/>
        <v>0.15532683678838466</v>
      </c>
      <c r="M45" s="136">
        <f t="shared" si="28"/>
        <v>9.4420000000000002</v>
      </c>
      <c r="N45" s="137">
        <f t="shared" si="29"/>
        <v>0.19415854598548082</v>
      </c>
      <c r="O45" s="137">
        <f t="shared" si="30"/>
        <v>4.9510429226297612</v>
      </c>
      <c r="P45" s="219">
        <f t="shared" si="31"/>
        <v>42</v>
      </c>
      <c r="Q45" s="220">
        <f t="shared" si="32"/>
        <v>2</v>
      </c>
      <c r="R45" s="220">
        <f t="shared" si="33"/>
        <v>51</v>
      </c>
      <c r="T45">
        <v>519</v>
      </c>
      <c r="U45">
        <v>7337</v>
      </c>
      <c r="V45" t="s">
        <v>291</v>
      </c>
      <c r="W45">
        <v>1030.086</v>
      </c>
      <c r="X45">
        <v>433.43599999999998</v>
      </c>
      <c r="Y45">
        <v>2.3769999999999998</v>
      </c>
      <c r="Z45">
        <v>9.4420000000000002</v>
      </c>
      <c r="AA45">
        <v>85.697461000000004</v>
      </c>
      <c r="AB45">
        <v>1.4827319999999999</v>
      </c>
      <c r="AC45">
        <v>34.159683000000001</v>
      </c>
      <c r="AD45" s="1">
        <v>160</v>
      </c>
      <c r="AE45">
        <v>2</v>
      </c>
      <c r="AF45">
        <v>51</v>
      </c>
      <c r="AG45">
        <v>71</v>
      </c>
      <c r="AH45">
        <v>12.020028999999999</v>
      </c>
      <c r="AI45">
        <v>1.2</v>
      </c>
      <c r="AJ45">
        <v>0</v>
      </c>
      <c r="AK45">
        <v>42</v>
      </c>
      <c r="AL45">
        <v>10630</v>
      </c>
      <c r="AM45" t="s">
        <v>292</v>
      </c>
      <c r="AN45" t="s">
        <v>521</v>
      </c>
      <c r="AO45">
        <v>736.06</v>
      </c>
      <c r="AR45" t="s">
        <v>117</v>
      </c>
      <c r="AS45" t="s">
        <v>121</v>
      </c>
      <c r="AT45" t="s">
        <v>240</v>
      </c>
      <c r="AU45" t="s">
        <v>291</v>
      </c>
      <c r="AV45" t="s">
        <v>48</v>
      </c>
      <c r="AW45">
        <v>4</v>
      </c>
      <c r="BB45">
        <v>0.91486599177156069</v>
      </c>
      <c r="BC45" t="s">
        <v>68</v>
      </c>
      <c r="BF45" t="s">
        <v>117</v>
      </c>
      <c r="BG45" t="s">
        <v>121</v>
      </c>
      <c r="BH45" t="s">
        <v>291</v>
      </c>
      <c r="BI45">
        <v>7337</v>
      </c>
      <c r="BJ45">
        <v>4</v>
      </c>
      <c r="BK45" t="s">
        <v>240</v>
      </c>
      <c r="BL45" t="s">
        <v>241</v>
      </c>
      <c r="BM45">
        <v>0.91486599177156069</v>
      </c>
      <c r="BN45" t="s">
        <v>68</v>
      </c>
      <c r="BO45" t="s">
        <v>176</v>
      </c>
      <c r="BP45">
        <v>1030.086</v>
      </c>
    </row>
    <row r="46" spans="1:68" ht="16.5">
      <c r="A46" s="109" t="str">
        <f t="shared" si="18"/>
        <v>성원운수</v>
      </c>
      <c r="B46" s="110" t="str">
        <f t="shared" si="1"/>
        <v>박정호</v>
      </c>
      <c r="C46" s="111" t="str">
        <f t="shared" si="19"/>
        <v>B</v>
      </c>
      <c r="D46" s="112">
        <f t="shared" si="20"/>
        <v>0.93947567362558781</v>
      </c>
      <c r="E46" s="113">
        <f t="shared" si="21"/>
        <v>4000</v>
      </c>
      <c r="F46" s="114" t="str">
        <f t="shared" si="22"/>
        <v>539</v>
      </c>
      <c r="G46" s="115" t="str">
        <f t="shared" si="23"/>
        <v>71바6615</v>
      </c>
      <c r="H46" s="116">
        <f t="shared" si="24"/>
        <v>4</v>
      </c>
      <c r="I46" s="117">
        <f t="shared" si="8"/>
        <v>777.88199999999995</v>
      </c>
      <c r="J46" s="118">
        <f t="shared" si="25"/>
        <v>2.5093135724187476E-2</v>
      </c>
      <c r="K46" s="118">
        <f t="shared" si="26"/>
        <v>0.38741368378481461</v>
      </c>
      <c r="L46" s="118">
        <f t="shared" si="27"/>
        <v>0.44094091391753509</v>
      </c>
      <c r="M46" s="119">
        <f t="shared" si="28"/>
        <v>8.7569999999999997</v>
      </c>
      <c r="N46" s="120">
        <f t="shared" si="29"/>
        <v>0.89987941615823486</v>
      </c>
      <c r="O46" s="120">
        <f t="shared" si="30"/>
        <v>0.3856626069249578</v>
      </c>
      <c r="P46" s="221">
        <f t="shared" si="31"/>
        <v>22</v>
      </c>
      <c r="Q46" s="222">
        <f t="shared" si="32"/>
        <v>7</v>
      </c>
      <c r="R46" s="222">
        <f t="shared" si="33"/>
        <v>3</v>
      </c>
      <c r="T46">
        <v>519</v>
      </c>
      <c r="U46">
        <v>4000</v>
      </c>
      <c r="V46" t="s">
        <v>293</v>
      </c>
      <c r="W46">
        <v>777.88199999999995</v>
      </c>
      <c r="X46">
        <v>206.26400000000001</v>
      </c>
      <c r="Y46">
        <v>3.7709999999999999</v>
      </c>
      <c r="Z46">
        <v>8.7569999999999997</v>
      </c>
      <c r="AA46">
        <v>71.874675999999994</v>
      </c>
      <c r="AB46">
        <v>1.803561</v>
      </c>
      <c r="AC46">
        <v>27.845233</v>
      </c>
      <c r="AD46" s="1">
        <v>343</v>
      </c>
      <c r="AE46">
        <v>7</v>
      </c>
      <c r="AF46">
        <v>3</v>
      </c>
      <c r="AG46">
        <v>56</v>
      </c>
      <c r="AH46">
        <v>10.822754</v>
      </c>
      <c r="AI46">
        <v>0</v>
      </c>
      <c r="AJ46">
        <v>0</v>
      </c>
      <c r="AK46">
        <v>22</v>
      </c>
      <c r="AL46">
        <v>23318</v>
      </c>
      <c r="AM46" t="s">
        <v>294</v>
      </c>
      <c r="AN46" t="s">
        <v>522</v>
      </c>
      <c r="AO46">
        <v>547.98900000000003</v>
      </c>
      <c r="AR46" t="s">
        <v>117</v>
      </c>
      <c r="AS46" t="s">
        <v>122</v>
      </c>
      <c r="AT46" t="s">
        <v>246</v>
      </c>
      <c r="AU46" t="s">
        <v>293</v>
      </c>
      <c r="AV46" t="s">
        <v>194</v>
      </c>
      <c r="AW46">
        <v>4</v>
      </c>
      <c r="BB46">
        <v>0.93947567362558781</v>
      </c>
      <c r="BC46" t="s">
        <v>68</v>
      </c>
      <c r="BF46" t="s">
        <v>117</v>
      </c>
      <c r="BG46" t="s">
        <v>122</v>
      </c>
      <c r="BH46" t="s">
        <v>293</v>
      </c>
      <c r="BI46">
        <v>4000</v>
      </c>
      <c r="BJ46">
        <v>4</v>
      </c>
      <c r="BK46" t="s">
        <v>246</v>
      </c>
      <c r="BL46" t="s">
        <v>295</v>
      </c>
      <c r="BM46">
        <v>0.93947567362558781</v>
      </c>
      <c r="BN46" t="s">
        <v>68</v>
      </c>
      <c r="BO46" t="s">
        <v>176</v>
      </c>
      <c r="BP46">
        <v>777.88200000000006</v>
      </c>
    </row>
    <row r="47" spans="1:68" ht="16.5">
      <c r="A47" s="126" t="str">
        <f t="shared" si="18"/>
        <v>성원운수</v>
      </c>
      <c r="B47" s="127" t="str">
        <f t="shared" si="1"/>
        <v>박판석</v>
      </c>
      <c r="C47" s="128" t="str">
        <f t="shared" si="19"/>
        <v>B</v>
      </c>
      <c r="D47" s="129">
        <f t="shared" si="20"/>
        <v>0.91138577182371994</v>
      </c>
      <c r="E47" s="130">
        <f t="shared" si="21"/>
        <v>8553</v>
      </c>
      <c r="F47" s="131" t="str">
        <f t="shared" si="22"/>
        <v>536</v>
      </c>
      <c r="G47" s="132" t="str">
        <f t="shared" si="23"/>
        <v>71바5557</v>
      </c>
      <c r="H47" s="133">
        <f t="shared" si="24"/>
        <v>3</v>
      </c>
      <c r="I47" s="134">
        <f t="shared" si="8"/>
        <v>1637.701</v>
      </c>
      <c r="J47" s="135">
        <f t="shared" si="25"/>
        <v>3.5412235463671698E-3</v>
      </c>
      <c r="K47" s="135">
        <f t="shared" si="26"/>
        <v>0.37852284625264154</v>
      </c>
      <c r="L47" s="135">
        <f t="shared" si="27"/>
        <v>4.8848965714742801E-2</v>
      </c>
      <c r="M47" s="136">
        <f t="shared" si="28"/>
        <v>6.2809999999999997</v>
      </c>
      <c r="N47" s="137">
        <f t="shared" si="29"/>
        <v>3.4194276000319959</v>
      </c>
      <c r="O47" s="137">
        <f t="shared" si="30"/>
        <v>0.85485690000799897</v>
      </c>
      <c r="P47" s="219">
        <f t="shared" si="31"/>
        <v>9</v>
      </c>
      <c r="Q47" s="220">
        <f t="shared" si="32"/>
        <v>56</v>
      </c>
      <c r="R47" s="220">
        <f t="shared" si="33"/>
        <v>14</v>
      </c>
      <c r="T47">
        <v>519</v>
      </c>
      <c r="U47">
        <v>8553</v>
      </c>
      <c r="V47" t="s">
        <v>296</v>
      </c>
      <c r="W47">
        <v>1637.701</v>
      </c>
      <c r="X47">
        <v>639.24300000000005</v>
      </c>
      <c r="Y47">
        <v>2.5619999999999998</v>
      </c>
      <c r="Z47">
        <v>6.2809999999999997</v>
      </c>
      <c r="AA47">
        <v>123.83488199999999</v>
      </c>
      <c r="AB47">
        <v>0.438527</v>
      </c>
      <c r="AC47">
        <v>46.874332000000003</v>
      </c>
      <c r="AD47" s="1">
        <v>80</v>
      </c>
      <c r="AE47">
        <v>56</v>
      </c>
      <c r="AF47">
        <v>14</v>
      </c>
      <c r="AG47">
        <v>63</v>
      </c>
      <c r="AH47">
        <v>13.224876</v>
      </c>
      <c r="AI47">
        <v>0</v>
      </c>
      <c r="AJ47">
        <v>0</v>
      </c>
      <c r="AK47">
        <v>9</v>
      </c>
      <c r="AL47">
        <v>456</v>
      </c>
      <c r="AM47" t="s">
        <v>297</v>
      </c>
      <c r="AN47" t="s">
        <v>523</v>
      </c>
      <c r="AO47">
        <v>1438.088</v>
      </c>
      <c r="AR47" t="s">
        <v>117</v>
      </c>
      <c r="AS47" t="s">
        <v>119</v>
      </c>
      <c r="AT47" t="s">
        <v>218</v>
      </c>
      <c r="AU47" t="s">
        <v>296</v>
      </c>
      <c r="AV47" t="s">
        <v>195</v>
      </c>
      <c r="AW47">
        <v>3</v>
      </c>
      <c r="BB47">
        <v>0.91138577182371994</v>
      </c>
      <c r="BC47" t="s">
        <v>68</v>
      </c>
      <c r="BF47" t="s">
        <v>117</v>
      </c>
      <c r="BG47" t="s">
        <v>119</v>
      </c>
      <c r="BH47" t="s">
        <v>296</v>
      </c>
      <c r="BI47">
        <v>8553</v>
      </c>
      <c r="BJ47">
        <v>3</v>
      </c>
      <c r="BK47" t="s">
        <v>218</v>
      </c>
      <c r="BL47" t="s">
        <v>223</v>
      </c>
      <c r="BM47">
        <v>0.91138577182371994</v>
      </c>
      <c r="BN47" t="s">
        <v>68</v>
      </c>
      <c r="BO47" t="s">
        <v>176</v>
      </c>
      <c r="BP47">
        <v>1637.701</v>
      </c>
    </row>
    <row r="48" spans="1:68" ht="16.5">
      <c r="A48" s="109" t="str">
        <f t="shared" si="18"/>
        <v>성원운수</v>
      </c>
      <c r="B48" s="110" t="str">
        <f t="shared" si="1"/>
        <v>박현재</v>
      </c>
      <c r="C48" s="111" t="str">
        <f t="shared" si="19"/>
        <v>B</v>
      </c>
      <c r="D48" s="112">
        <f t="shared" si="20"/>
        <v>0.94099999999999995</v>
      </c>
      <c r="E48" s="113">
        <f t="shared" si="21"/>
        <v>3204</v>
      </c>
      <c r="F48" s="114" t="str">
        <f t="shared" si="22"/>
        <v>535</v>
      </c>
      <c r="G48" s="115" t="str">
        <f t="shared" si="23"/>
        <v>71바5564</v>
      </c>
      <c r="H48" s="116">
        <f t="shared" si="24"/>
        <v>2</v>
      </c>
      <c r="I48" s="117">
        <f t="shared" si="8"/>
        <v>1624.1969999999999</v>
      </c>
      <c r="J48" s="118">
        <f t="shared" si="25"/>
        <v>1.9435416210065433E-3</v>
      </c>
      <c r="K48" s="118">
        <f t="shared" si="26"/>
        <v>0.35771493233391261</v>
      </c>
      <c r="L48" s="118">
        <f t="shared" si="27"/>
        <v>0.16500461458800872</v>
      </c>
      <c r="M48" s="119">
        <f t="shared" si="28"/>
        <v>8.0519999999999996</v>
      </c>
      <c r="N48" s="120">
        <f t="shared" si="29"/>
        <v>0</v>
      </c>
      <c r="O48" s="120">
        <f t="shared" si="30"/>
        <v>3.1400131880553901</v>
      </c>
      <c r="P48" s="221">
        <f t="shared" si="31"/>
        <v>1</v>
      </c>
      <c r="Q48" s="222">
        <f t="shared" si="32"/>
        <v>0</v>
      </c>
      <c r="R48" s="222">
        <f t="shared" si="33"/>
        <v>51</v>
      </c>
      <c r="T48">
        <v>519</v>
      </c>
      <c r="U48">
        <v>3204</v>
      </c>
      <c r="V48" t="s">
        <v>298</v>
      </c>
      <c r="W48">
        <v>1624.1969999999999</v>
      </c>
      <c r="X48">
        <v>569.14499999999998</v>
      </c>
      <c r="Y48">
        <v>2.8540000000000001</v>
      </c>
      <c r="Z48">
        <v>8.0519999999999996</v>
      </c>
      <c r="AA48">
        <v>120.756354</v>
      </c>
      <c r="AB48">
        <v>0.23469499999999999</v>
      </c>
      <c r="AC48">
        <v>43.196351</v>
      </c>
      <c r="AD48" s="1">
        <v>268</v>
      </c>
      <c r="AE48">
        <v>0</v>
      </c>
      <c r="AF48">
        <v>51</v>
      </c>
      <c r="AG48">
        <v>64</v>
      </c>
      <c r="AH48">
        <v>13.450199</v>
      </c>
      <c r="AI48">
        <v>0</v>
      </c>
      <c r="AJ48">
        <v>0</v>
      </c>
      <c r="AK48">
        <v>1</v>
      </c>
      <c r="AL48">
        <v>48</v>
      </c>
      <c r="AM48" t="s">
        <v>299</v>
      </c>
      <c r="AN48" t="s">
        <v>524</v>
      </c>
      <c r="AO48">
        <v>1484.559</v>
      </c>
      <c r="AR48" t="s">
        <v>117</v>
      </c>
      <c r="AS48" t="s">
        <v>118</v>
      </c>
      <c r="AT48" t="s">
        <v>197</v>
      </c>
      <c r="AU48" t="s">
        <v>298</v>
      </c>
      <c r="AV48" t="s">
        <v>48</v>
      </c>
      <c r="AW48">
        <v>2</v>
      </c>
      <c r="BB48">
        <v>0.94099999999999995</v>
      </c>
      <c r="BC48" t="s">
        <v>68</v>
      </c>
      <c r="BF48" t="s">
        <v>117</v>
      </c>
      <c r="BG48" t="s">
        <v>118</v>
      </c>
      <c r="BH48" t="s">
        <v>298</v>
      </c>
      <c r="BI48">
        <v>3204</v>
      </c>
      <c r="BJ48">
        <v>2</v>
      </c>
      <c r="BK48" t="s">
        <v>197</v>
      </c>
      <c r="BL48" t="s">
        <v>208</v>
      </c>
      <c r="BM48">
        <v>0.94099999999999995</v>
      </c>
      <c r="BN48" t="s">
        <v>68</v>
      </c>
      <c r="BO48" t="s">
        <v>176</v>
      </c>
      <c r="BP48">
        <v>1599.028</v>
      </c>
    </row>
    <row r="49" spans="1:68" ht="16.5">
      <c r="A49" s="126" t="str">
        <f t="shared" si="18"/>
        <v>성원운수</v>
      </c>
      <c r="B49" s="127" t="str">
        <f t="shared" si="1"/>
        <v>백건호</v>
      </c>
      <c r="C49" s="128" t="str">
        <f t="shared" si="19"/>
        <v>D</v>
      </c>
      <c r="D49" s="129">
        <f t="shared" si="20"/>
        <v>0.83133333333333337</v>
      </c>
      <c r="E49" s="130">
        <f t="shared" si="21"/>
        <v>175</v>
      </c>
      <c r="F49" s="131" t="str">
        <f t="shared" si="22"/>
        <v>535</v>
      </c>
      <c r="G49" s="132" t="str">
        <f t="shared" si="23"/>
        <v>71바6966</v>
      </c>
      <c r="H49" s="133">
        <f t="shared" si="24"/>
        <v>1</v>
      </c>
      <c r="I49" s="134">
        <f t="shared" si="8"/>
        <v>1538.979</v>
      </c>
      <c r="J49" s="135">
        <f t="shared" si="25"/>
        <v>5.7906298265694902E-3</v>
      </c>
      <c r="K49" s="135">
        <f t="shared" si="26"/>
        <v>0.36092497243678962</v>
      </c>
      <c r="L49" s="135">
        <f t="shared" si="27"/>
        <v>0.22677372465771137</v>
      </c>
      <c r="M49" s="136">
        <f t="shared" si="28"/>
        <v>10.712</v>
      </c>
      <c r="N49" s="137">
        <f t="shared" si="29"/>
        <v>6.4978144601063437E-2</v>
      </c>
      <c r="O49" s="137">
        <f t="shared" si="30"/>
        <v>5.0682952788829478</v>
      </c>
      <c r="P49" s="219">
        <f t="shared" si="31"/>
        <v>3</v>
      </c>
      <c r="Q49" s="220">
        <f t="shared" si="32"/>
        <v>1</v>
      </c>
      <c r="R49" s="220">
        <f t="shared" si="33"/>
        <v>78</v>
      </c>
      <c r="T49">
        <v>519</v>
      </c>
      <c r="U49">
        <v>175</v>
      </c>
      <c r="V49" t="s">
        <v>300</v>
      </c>
      <c r="W49">
        <v>1538.979</v>
      </c>
      <c r="X49">
        <v>616.99599999999998</v>
      </c>
      <c r="Y49">
        <v>2.4940000000000002</v>
      </c>
      <c r="Z49">
        <v>10.712</v>
      </c>
      <c r="AA49">
        <v>113.875523</v>
      </c>
      <c r="AB49">
        <v>0.65941099999999997</v>
      </c>
      <c r="AC49">
        <v>41.100520000000003</v>
      </c>
      <c r="AD49" s="1">
        <v>349</v>
      </c>
      <c r="AE49">
        <v>1</v>
      </c>
      <c r="AF49">
        <v>78</v>
      </c>
      <c r="AG49">
        <v>69</v>
      </c>
      <c r="AH49">
        <v>13.514571999999999</v>
      </c>
      <c r="AI49">
        <v>135.19999999999999</v>
      </c>
      <c r="AJ49">
        <v>0</v>
      </c>
      <c r="AK49">
        <v>3</v>
      </c>
      <c r="AL49">
        <v>214</v>
      </c>
      <c r="AM49" t="s">
        <v>301</v>
      </c>
      <c r="AN49" t="s">
        <v>525</v>
      </c>
      <c r="AO49">
        <v>1538.979</v>
      </c>
      <c r="AR49" t="s">
        <v>117</v>
      </c>
      <c r="AS49" t="s">
        <v>118</v>
      </c>
      <c r="AT49" t="s">
        <v>211</v>
      </c>
      <c r="AU49" t="s">
        <v>300</v>
      </c>
      <c r="AV49" t="s">
        <v>48</v>
      </c>
      <c r="AW49">
        <v>1</v>
      </c>
      <c r="BB49">
        <v>0.83133333333333337</v>
      </c>
      <c r="BC49" t="s">
        <v>67</v>
      </c>
      <c r="BF49" t="s">
        <v>117</v>
      </c>
      <c r="BG49" t="s">
        <v>118</v>
      </c>
      <c r="BH49" t="s">
        <v>300</v>
      </c>
      <c r="BI49">
        <v>175</v>
      </c>
      <c r="BJ49">
        <v>1</v>
      </c>
      <c r="BK49" t="s">
        <v>211</v>
      </c>
      <c r="BL49" t="s">
        <v>175</v>
      </c>
      <c r="BM49">
        <v>0.83133333333333337</v>
      </c>
      <c r="BN49" t="s">
        <v>67</v>
      </c>
      <c r="BO49" t="s">
        <v>179</v>
      </c>
      <c r="BP49">
        <v>1538.979</v>
      </c>
    </row>
    <row r="50" spans="1:68" ht="16.5">
      <c r="A50" s="109" t="str">
        <f t="shared" si="18"/>
        <v>성원운수</v>
      </c>
      <c r="B50" s="110" t="str">
        <f t="shared" si="1"/>
        <v>서기섭</v>
      </c>
      <c r="C50" s="111" t="str">
        <f t="shared" si="19"/>
        <v>S</v>
      </c>
      <c r="D50" s="112">
        <f t="shared" si="20"/>
        <v>1.0115384615384615</v>
      </c>
      <c r="E50" s="113">
        <f t="shared" si="21"/>
        <v>655</v>
      </c>
      <c r="F50" s="114" t="str">
        <f t="shared" si="22"/>
        <v>538</v>
      </c>
      <c r="G50" s="115" t="str">
        <f t="shared" si="23"/>
        <v>71바6305</v>
      </c>
      <c r="H50" s="116">
        <f t="shared" si="24"/>
        <v>1</v>
      </c>
      <c r="I50" s="117">
        <f t="shared" si="8"/>
        <v>1465.5250000000001</v>
      </c>
      <c r="J50" s="118">
        <f t="shared" si="25"/>
        <v>1.3120193627419088E-2</v>
      </c>
      <c r="K50" s="118">
        <f t="shared" si="26"/>
        <v>0.37581761164431887</v>
      </c>
      <c r="L50" s="118">
        <f t="shared" si="27"/>
        <v>0.20061070264922126</v>
      </c>
      <c r="M50" s="119">
        <f t="shared" si="28"/>
        <v>7.875</v>
      </c>
      <c r="N50" s="120">
        <f t="shared" si="29"/>
        <v>0</v>
      </c>
      <c r="O50" s="120">
        <f t="shared" si="30"/>
        <v>6.1411439586496304</v>
      </c>
      <c r="P50" s="221">
        <f t="shared" si="31"/>
        <v>3</v>
      </c>
      <c r="Q50" s="222">
        <f t="shared" si="32"/>
        <v>0</v>
      </c>
      <c r="R50" s="222">
        <f t="shared" si="33"/>
        <v>90</v>
      </c>
      <c r="T50">
        <v>519</v>
      </c>
      <c r="U50">
        <v>655</v>
      </c>
      <c r="V50" t="s">
        <v>302</v>
      </c>
      <c r="W50">
        <v>1465.5250000000001</v>
      </c>
      <c r="X50">
        <v>557.32000000000005</v>
      </c>
      <c r="Y50">
        <v>2.63</v>
      </c>
      <c r="Z50">
        <v>7.875</v>
      </c>
      <c r="AA50">
        <v>115.88937199999999</v>
      </c>
      <c r="AB50">
        <v>1.520491</v>
      </c>
      <c r="AC50">
        <v>43.553266999999998</v>
      </c>
      <c r="AD50" s="1">
        <v>294</v>
      </c>
      <c r="AE50">
        <v>0</v>
      </c>
      <c r="AF50">
        <v>90</v>
      </c>
      <c r="AG50">
        <v>73</v>
      </c>
      <c r="AH50">
        <v>12.645896</v>
      </c>
      <c r="AI50">
        <v>18.399999999999999</v>
      </c>
      <c r="AJ50">
        <v>0</v>
      </c>
      <c r="AK50">
        <v>3</v>
      </c>
      <c r="AL50">
        <v>356</v>
      </c>
      <c r="AM50" t="s">
        <v>303</v>
      </c>
      <c r="AN50" t="s">
        <v>526</v>
      </c>
      <c r="AO50">
        <v>1465.5250000000001</v>
      </c>
      <c r="AR50" t="s">
        <v>117</v>
      </c>
      <c r="AS50" t="s">
        <v>121</v>
      </c>
      <c r="AT50" t="s">
        <v>241</v>
      </c>
      <c r="AU50" t="s">
        <v>302</v>
      </c>
      <c r="AV50" t="s">
        <v>48</v>
      </c>
      <c r="AW50">
        <v>1</v>
      </c>
      <c r="BB50">
        <v>1.0115384615384615</v>
      </c>
      <c r="BC50" t="s">
        <v>71</v>
      </c>
      <c r="BF50" t="s">
        <v>117</v>
      </c>
      <c r="BG50" t="s">
        <v>121</v>
      </c>
      <c r="BH50" t="s">
        <v>302</v>
      </c>
      <c r="BI50">
        <v>655</v>
      </c>
      <c r="BJ50">
        <v>1</v>
      </c>
      <c r="BK50" t="s">
        <v>241</v>
      </c>
      <c r="BL50" t="s">
        <v>175</v>
      </c>
      <c r="BM50">
        <v>1.0115384615384615</v>
      </c>
      <c r="BN50" t="s">
        <v>71</v>
      </c>
      <c r="BO50" t="s">
        <v>177</v>
      </c>
      <c r="BP50">
        <v>1465.5250000000001</v>
      </c>
    </row>
    <row r="51" spans="1:68" ht="16.5">
      <c r="A51" s="126" t="str">
        <f t="shared" si="18"/>
        <v>성원운수</v>
      </c>
      <c r="B51" s="127" t="str">
        <f t="shared" si="1"/>
        <v>서창열</v>
      </c>
      <c r="C51" s="128" t="str">
        <f t="shared" si="19"/>
        <v>B</v>
      </c>
      <c r="D51" s="129">
        <f t="shared" si="20"/>
        <v>0.91093148370372179</v>
      </c>
      <c r="E51" s="130">
        <f t="shared" si="21"/>
        <v>1255</v>
      </c>
      <c r="F51" s="131" t="str">
        <f t="shared" si="22"/>
        <v>536</v>
      </c>
      <c r="G51" s="132" t="str">
        <f t="shared" si="23"/>
        <v>71바5560</v>
      </c>
      <c r="H51" s="133">
        <f t="shared" si="24"/>
        <v>3</v>
      </c>
      <c r="I51" s="134">
        <f t="shared" si="8"/>
        <v>1781.9190000000001</v>
      </c>
      <c r="J51" s="135">
        <f t="shared" si="25"/>
        <v>6.872283301759036E-3</v>
      </c>
      <c r="K51" s="135">
        <f t="shared" si="26"/>
        <v>0.3842964291685626</v>
      </c>
      <c r="L51" s="135">
        <f t="shared" si="27"/>
        <v>0.12626836573379596</v>
      </c>
      <c r="M51" s="136">
        <f t="shared" si="28"/>
        <v>8</v>
      </c>
      <c r="N51" s="137">
        <f t="shared" si="29"/>
        <v>0</v>
      </c>
      <c r="O51" s="137">
        <f t="shared" si="30"/>
        <v>1.4591011151460869</v>
      </c>
      <c r="P51" s="219">
        <f t="shared" si="31"/>
        <v>4</v>
      </c>
      <c r="Q51" s="220">
        <f t="shared" si="32"/>
        <v>0</v>
      </c>
      <c r="R51" s="220">
        <f t="shared" si="33"/>
        <v>26</v>
      </c>
      <c r="T51">
        <v>519</v>
      </c>
      <c r="U51">
        <v>1255</v>
      </c>
      <c r="V51" t="s">
        <v>304</v>
      </c>
      <c r="W51">
        <v>1781.9190000000001</v>
      </c>
      <c r="X51">
        <v>677.89200000000005</v>
      </c>
      <c r="Y51">
        <v>2.629</v>
      </c>
      <c r="Z51">
        <v>8</v>
      </c>
      <c r="AA51">
        <v>138.554678</v>
      </c>
      <c r="AB51">
        <v>0.95218700000000001</v>
      </c>
      <c r="AC51">
        <v>53.246068000000001</v>
      </c>
      <c r="AD51" s="1">
        <v>225</v>
      </c>
      <c r="AE51">
        <v>0</v>
      </c>
      <c r="AF51">
        <v>26</v>
      </c>
      <c r="AG51">
        <v>66</v>
      </c>
      <c r="AH51">
        <v>12.860763</v>
      </c>
      <c r="AI51">
        <v>5.9</v>
      </c>
      <c r="AJ51">
        <v>0</v>
      </c>
      <c r="AK51">
        <v>4</v>
      </c>
      <c r="AL51">
        <v>196</v>
      </c>
      <c r="AM51" t="s">
        <v>305</v>
      </c>
      <c r="AN51" t="s">
        <v>527</v>
      </c>
      <c r="AO51">
        <v>1549.5989999999999</v>
      </c>
      <c r="AR51" t="s">
        <v>117</v>
      </c>
      <c r="AS51" t="s">
        <v>119</v>
      </c>
      <c r="AT51" t="s">
        <v>223</v>
      </c>
      <c r="AU51" t="s">
        <v>304</v>
      </c>
      <c r="AV51" t="s">
        <v>48</v>
      </c>
      <c r="AW51">
        <v>3</v>
      </c>
      <c r="BB51">
        <v>0.91093148370372179</v>
      </c>
      <c r="BC51" t="s">
        <v>68</v>
      </c>
      <c r="BF51" t="s">
        <v>117</v>
      </c>
      <c r="BG51" t="s">
        <v>119</v>
      </c>
      <c r="BH51" t="s">
        <v>304</v>
      </c>
      <c r="BI51">
        <v>1255</v>
      </c>
      <c r="BJ51">
        <v>3</v>
      </c>
      <c r="BK51" t="s">
        <v>223</v>
      </c>
      <c r="BL51" t="s">
        <v>220</v>
      </c>
      <c r="BM51">
        <v>0.91093148370372179</v>
      </c>
      <c r="BN51" t="s">
        <v>68</v>
      </c>
      <c r="BO51" t="s">
        <v>176</v>
      </c>
      <c r="BP51">
        <v>1781.9189999999999</v>
      </c>
    </row>
    <row r="52" spans="1:68" ht="16.5">
      <c r="A52" s="109" t="str">
        <f t="shared" si="18"/>
        <v>성원운수</v>
      </c>
      <c r="B52" s="110" t="str">
        <f t="shared" si="1"/>
        <v>석균업</v>
      </c>
      <c r="C52" s="111" t="str">
        <f t="shared" si="19"/>
        <v>C</v>
      </c>
      <c r="D52" s="112">
        <f t="shared" si="20"/>
        <v>0.87683581741826844</v>
      </c>
      <c r="E52" s="113">
        <f t="shared" si="21"/>
        <v>7885</v>
      </c>
      <c r="F52" s="114" t="str">
        <f t="shared" si="22"/>
        <v>536</v>
      </c>
      <c r="G52" s="115" t="str">
        <f t="shared" si="23"/>
        <v>74사1183</v>
      </c>
      <c r="H52" s="116">
        <f t="shared" si="24"/>
        <v>3</v>
      </c>
      <c r="I52" s="117">
        <f t="shared" si="8"/>
        <v>1579.086</v>
      </c>
      <c r="J52" s="118">
        <f t="shared" si="25"/>
        <v>1.2152176716553107E-2</v>
      </c>
      <c r="K52" s="118">
        <f t="shared" si="26"/>
        <v>0.37683787648972805</v>
      </c>
      <c r="L52" s="118">
        <f t="shared" si="27"/>
        <v>0.13995437867221924</v>
      </c>
      <c r="M52" s="119">
        <f t="shared" si="28"/>
        <v>8.0329999999999995</v>
      </c>
      <c r="N52" s="120">
        <f t="shared" si="29"/>
        <v>0</v>
      </c>
      <c r="O52" s="120">
        <f t="shared" si="30"/>
        <v>1.1398999167873061</v>
      </c>
      <c r="P52" s="221">
        <f t="shared" si="31"/>
        <v>20</v>
      </c>
      <c r="Q52" s="222">
        <f t="shared" si="32"/>
        <v>0</v>
      </c>
      <c r="R52" s="222">
        <f t="shared" si="33"/>
        <v>18</v>
      </c>
      <c r="T52">
        <v>519</v>
      </c>
      <c r="U52">
        <v>7885</v>
      </c>
      <c r="V52" t="s">
        <v>306</v>
      </c>
      <c r="W52">
        <v>1579.086</v>
      </c>
      <c r="X52">
        <v>622.55100000000004</v>
      </c>
      <c r="Y52">
        <v>2.536</v>
      </c>
      <c r="Z52">
        <v>8.0329999999999995</v>
      </c>
      <c r="AA52">
        <v>126.47190999999999</v>
      </c>
      <c r="AB52">
        <v>1.5369090000000001</v>
      </c>
      <c r="AC52">
        <v>47.659405999999997</v>
      </c>
      <c r="AD52" s="1">
        <v>221</v>
      </c>
      <c r="AE52">
        <v>0</v>
      </c>
      <c r="AF52">
        <v>18</v>
      </c>
      <c r="AG52">
        <v>62</v>
      </c>
      <c r="AH52">
        <v>12.485664999999999</v>
      </c>
      <c r="AI52">
        <v>0</v>
      </c>
      <c r="AJ52">
        <v>0</v>
      </c>
      <c r="AK52">
        <v>20</v>
      </c>
      <c r="AL52">
        <v>2204</v>
      </c>
      <c r="AM52" t="s">
        <v>307</v>
      </c>
      <c r="AN52" t="s">
        <v>528</v>
      </c>
      <c r="AO52">
        <v>1251.0340000000001</v>
      </c>
      <c r="AR52" t="s">
        <v>117</v>
      </c>
      <c r="AS52" t="s">
        <v>119</v>
      </c>
      <c r="AT52" t="s">
        <v>229</v>
      </c>
      <c r="AU52" t="s">
        <v>306</v>
      </c>
      <c r="AV52" t="s">
        <v>48</v>
      </c>
      <c r="AW52">
        <v>3</v>
      </c>
      <c r="BB52">
        <v>0.87683581741826844</v>
      </c>
      <c r="BC52" t="s">
        <v>69</v>
      </c>
      <c r="BF52" t="s">
        <v>117</v>
      </c>
      <c r="BG52" t="s">
        <v>119</v>
      </c>
      <c r="BH52" t="s">
        <v>306</v>
      </c>
      <c r="BI52">
        <v>7885</v>
      </c>
      <c r="BJ52">
        <v>3</v>
      </c>
      <c r="BK52" t="s">
        <v>229</v>
      </c>
      <c r="BL52" t="s">
        <v>406</v>
      </c>
      <c r="BM52">
        <v>0.87683581741826844</v>
      </c>
      <c r="BN52" t="s">
        <v>69</v>
      </c>
      <c r="BO52" t="s">
        <v>178</v>
      </c>
      <c r="BP52">
        <v>1579.0860000000002</v>
      </c>
    </row>
    <row r="53" spans="1:68" ht="16.5">
      <c r="A53" s="126" t="str">
        <f t="shared" si="18"/>
        <v>성원운수</v>
      </c>
      <c r="B53" s="127" t="str">
        <f t="shared" si="1"/>
        <v>손영선</v>
      </c>
      <c r="C53" s="128" t="str">
        <f t="shared" si="19"/>
        <v>S</v>
      </c>
      <c r="D53" s="129">
        <f t="shared" si="20"/>
        <v>1.0047770414206907</v>
      </c>
      <c r="E53" s="130">
        <f t="shared" si="21"/>
        <v>5331</v>
      </c>
      <c r="F53" s="131" t="str">
        <f t="shared" si="22"/>
        <v>536</v>
      </c>
      <c r="G53" s="132" t="str">
        <f t="shared" si="23"/>
        <v>71바5565</v>
      </c>
      <c r="H53" s="133">
        <f t="shared" si="24"/>
        <v>2</v>
      </c>
      <c r="I53" s="134">
        <f t="shared" si="8"/>
        <v>1554.463</v>
      </c>
      <c r="J53" s="135">
        <f t="shared" si="25"/>
        <v>2.6514021425879174E-3</v>
      </c>
      <c r="K53" s="135">
        <f t="shared" si="26"/>
        <v>0.40249331557448637</v>
      </c>
      <c r="L53" s="135">
        <f t="shared" si="27"/>
        <v>0.15632408104921122</v>
      </c>
      <c r="M53" s="136">
        <f t="shared" si="28"/>
        <v>9.34</v>
      </c>
      <c r="N53" s="137">
        <f t="shared" si="29"/>
        <v>6.4330897551115721E-2</v>
      </c>
      <c r="O53" s="137">
        <f t="shared" si="30"/>
        <v>2.2515814142890505</v>
      </c>
      <c r="P53" s="219">
        <f t="shared" si="31"/>
        <v>14</v>
      </c>
      <c r="Q53" s="220">
        <f t="shared" si="32"/>
        <v>1</v>
      </c>
      <c r="R53" s="220">
        <f t="shared" si="33"/>
        <v>35</v>
      </c>
      <c r="T53">
        <v>519</v>
      </c>
      <c r="U53">
        <v>5331</v>
      </c>
      <c r="V53" t="s">
        <v>308</v>
      </c>
      <c r="W53">
        <v>1554.463</v>
      </c>
      <c r="X53">
        <v>533.64099999999996</v>
      </c>
      <c r="Y53">
        <v>2.9129999999999998</v>
      </c>
      <c r="Z53">
        <v>9.34</v>
      </c>
      <c r="AA53">
        <v>123.300798</v>
      </c>
      <c r="AB53">
        <v>0.32691999999999999</v>
      </c>
      <c r="AC53">
        <v>49.627746999999999</v>
      </c>
      <c r="AD53" s="1">
        <v>243</v>
      </c>
      <c r="AE53">
        <v>1</v>
      </c>
      <c r="AF53">
        <v>35</v>
      </c>
      <c r="AG53">
        <v>78</v>
      </c>
      <c r="AH53">
        <v>12.607079000000001</v>
      </c>
      <c r="AI53">
        <v>1.9</v>
      </c>
      <c r="AJ53">
        <v>0</v>
      </c>
      <c r="AK53">
        <v>14</v>
      </c>
      <c r="AL53">
        <v>1611</v>
      </c>
      <c r="AM53" t="s">
        <v>309</v>
      </c>
      <c r="AN53" t="s">
        <v>529</v>
      </c>
      <c r="AO53">
        <v>1443.4680000000001</v>
      </c>
      <c r="AR53" t="s">
        <v>117</v>
      </c>
      <c r="AS53" t="s">
        <v>119</v>
      </c>
      <c r="AT53" t="s">
        <v>226</v>
      </c>
      <c r="AU53" t="s">
        <v>308</v>
      </c>
      <c r="AV53" t="s">
        <v>48</v>
      </c>
      <c r="AW53">
        <v>2</v>
      </c>
      <c r="BB53">
        <v>1.0047770414206907</v>
      </c>
      <c r="BC53" t="s">
        <v>71</v>
      </c>
      <c r="BF53" t="s">
        <v>117</v>
      </c>
      <c r="BG53" t="s">
        <v>119</v>
      </c>
      <c r="BH53" t="s">
        <v>308</v>
      </c>
      <c r="BI53">
        <v>5331</v>
      </c>
      <c r="BJ53">
        <v>2</v>
      </c>
      <c r="BK53" t="s">
        <v>226</v>
      </c>
      <c r="BL53" t="s">
        <v>225</v>
      </c>
      <c r="BM53">
        <v>1.0047770414206907</v>
      </c>
      <c r="BN53" t="s">
        <v>71</v>
      </c>
      <c r="BO53" t="s">
        <v>177</v>
      </c>
      <c r="BP53">
        <v>1554.4630000000002</v>
      </c>
    </row>
    <row r="54" spans="1:68" ht="16.5">
      <c r="A54" s="109" t="str">
        <f t="shared" si="18"/>
        <v>성원운수</v>
      </c>
      <c r="B54" s="110" t="str">
        <f t="shared" si="1"/>
        <v>송기상</v>
      </c>
      <c r="C54" s="111" t="str">
        <f t="shared" si="19"/>
        <v>S</v>
      </c>
      <c r="D54" s="112">
        <f t="shared" si="20"/>
        <v>1.0378166315155795</v>
      </c>
      <c r="E54" s="113">
        <f t="shared" si="21"/>
        <v>8156</v>
      </c>
      <c r="F54" s="114" t="str">
        <f t="shared" si="22"/>
        <v>536</v>
      </c>
      <c r="G54" s="115" t="str">
        <f t="shared" si="23"/>
        <v>71바5565</v>
      </c>
      <c r="H54" s="116">
        <f t="shared" si="24"/>
        <v>11</v>
      </c>
      <c r="I54" s="117">
        <f t="shared" si="8"/>
        <v>1413.011</v>
      </c>
      <c r="J54" s="118">
        <f t="shared" si="25"/>
        <v>8.752296112537054E-3</v>
      </c>
      <c r="K54" s="118">
        <f t="shared" si="26"/>
        <v>0.3741486343569318</v>
      </c>
      <c r="L54" s="118">
        <f t="shared" si="27"/>
        <v>0.15003421770955783</v>
      </c>
      <c r="M54" s="119">
        <f t="shared" si="28"/>
        <v>5.0149999999999997</v>
      </c>
      <c r="N54" s="120">
        <f t="shared" si="29"/>
        <v>0</v>
      </c>
      <c r="O54" s="120">
        <f t="shared" si="30"/>
        <v>1.7692714352542196</v>
      </c>
      <c r="P54" s="221">
        <f t="shared" si="31"/>
        <v>12</v>
      </c>
      <c r="Q54" s="222">
        <f t="shared" si="32"/>
        <v>0</v>
      </c>
      <c r="R54" s="222">
        <f t="shared" si="33"/>
        <v>25</v>
      </c>
      <c r="T54">
        <v>519</v>
      </c>
      <c r="U54">
        <v>8156</v>
      </c>
      <c r="V54" t="s">
        <v>455</v>
      </c>
      <c r="W54">
        <v>1413.011</v>
      </c>
      <c r="X54">
        <v>480.24099999999999</v>
      </c>
      <c r="Y54">
        <v>2.9420000000000002</v>
      </c>
      <c r="Z54">
        <v>5.0149999999999997</v>
      </c>
      <c r="AA54">
        <v>111.522735</v>
      </c>
      <c r="AB54">
        <v>0.97607999999999995</v>
      </c>
      <c r="AC54">
        <v>41.726078999999999</v>
      </c>
      <c r="AD54" s="1">
        <v>212</v>
      </c>
      <c r="AE54">
        <v>0</v>
      </c>
      <c r="AF54">
        <v>25</v>
      </c>
      <c r="AG54">
        <v>62</v>
      </c>
      <c r="AH54">
        <v>12.670159999999999</v>
      </c>
      <c r="AI54">
        <v>0</v>
      </c>
      <c r="AJ54">
        <v>0</v>
      </c>
      <c r="AK54">
        <v>12</v>
      </c>
      <c r="AL54">
        <v>952</v>
      </c>
      <c r="AM54" t="s">
        <v>456</v>
      </c>
      <c r="AN54" t="s">
        <v>530</v>
      </c>
      <c r="AO54">
        <v>198.399</v>
      </c>
      <c r="AR54" t="s">
        <v>117</v>
      </c>
      <c r="AS54" t="s">
        <v>119</v>
      </c>
      <c r="AT54" t="s">
        <v>226</v>
      </c>
      <c r="AU54" t="s">
        <v>455</v>
      </c>
      <c r="AV54" t="s">
        <v>48</v>
      </c>
      <c r="AW54">
        <v>11</v>
      </c>
      <c r="BB54">
        <v>1.0378166315155795</v>
      </c>
      <c r="BC54" t="s">
        <v>71</v>
      </c>
      <c r="BF54" t="s">
        <v>117</v>
      </c>
      <c r="BG54" t="s">
        <v>119</v>
      </c>
      <c r="BH54" t="s">
        <v>455</v>
      </c>
      <c r="BI54">
        <v>8156</v>
      </c>
      <c r="BJ54">
        <v>11</v>
      </c>
      <c r="BK54" t="s">
        <v>226</v>
      </c>
      <c r="BL54" t="s">
        <v>229</v>
      </c>
      <c r="BM54">
        <v>1.0378166315155795</v>
      </c>
      <c r="BN54" t="s">
        <v>71</v>
      </c>
      <c r="BO54" t="s">
        <v>177</v>
      </c>
      <c r="BP54">
        <v>1410.7269999999999</v>
      </c>
    </row>
    <row r="55" spans="1:68" ht="16.5">
      <c r="A55" s="126" t="str">
        <f t="shared" si="18"/>
        <v>성원운수</v>
      </c>
      <c r="B55" s="127" t="str">
        <f t="shared" si="1"/>
        <v>송범섭</v>
      </c>
      <c r="C55" s="128" t="str">
        <f t="shared" si="19"/>
        <v>F</v>
      </c>
      <c r="D55" s="129">
        <f t="shared" si="20"/>
        <v>0.7984125882679578</v>
      </c>
      <c r="E55" s="130">
        <f t="shared" si="21"/>
        <v>7838</v>
      </c>
      <c r="F55" s="131" t="str">
        <f t="shared" si="22"/>
        <v>535</v>
      </c>
      <c r="G55" s="132" t="str">
        <f t="shared" si="23"/>
        <v>71바6957</v>
      </c>
      <c r="H55" s="133">
        <f t="shared" si="24"/>
        <v>4</v>
      </c>
      <c r="I55" s="134">
        <f t="shared" si="8"/>
        <v>1631.596</v>
      </c>
      <c r="J55" s="135">
        <f t="shared" si="25"/>
        <v>8.3058090275143284E-3</v>
      </c>
      <c r="K55" s="135">
        <f t="shared" si="26"/>
        <v>0.38819046731710899</v>
      </c>
      <c r="L55" s="135">
        <f t="shared" si="27"/>
        <v>0.16915952233273432</v>
      </c>
      <c r="M55" s="136">
        <f t="shared" si="28"/>
        <v>9.5549999999999997</v>
      </c>
      <c r="N55" s="137">
        <f t="shared" si="29"/>
        <v>0.12257936400922777</v>
      </c>
      <c r="O55" s="137">
        <f t="shared" si="30"/>
        <v>1.9612698241476443</v>
      </c>
      <c r="P55" s="219">
        <f t="shared" si="31"/>
        <v>17</v>
      </c>
      <c r="Q55" s="220">
        <f t="shared" si="32"/>
        <v>2</v>
      </c>
      <c r="R55" s="220">
        <f t="shared" si="33"/>
        <v>32</v>
      </c>
      <c r="T55">
        <v>519</v>
      </c>
      <c r="U55">
        <v>7838</v>
      </c>
      <c r="V55" t="s">
        <v>310</v>
      </c>
      <c r="W55">
        <v>1631.596</v>
      </c>
      <c r="X55">
        <v>641.65099999999995</v>
      </c>
      <c r="Y55">
        <v>2.5430000000000001</v>
      </c>
      <c r="Z55">
        <v>9.5549999999999997</v>
      </c>
      <c r="AA55">
        <v>130.427752</v>
      </c>
      <c r="AB55">
        <v>1.0833079999999999</v>
      </c>
      <c r="AC55">
        <v>50.630809999999997</v>
      </c>
      <c r="AD55" s="1">
        <v>276</v>
      </c>
      <c r="AE55">
        <v>2</v>
      </c>
      <c r="AF55">
        <v>32</v>
      </c>
      <c r="AG55">
        <v>61</v>
      </c>
      <c r="AH55">
        <v>12.509575999999999</v>
      </c>
      <c r="AI55">
        <v>0</v>
      </c>
      <c r="AJ55">
        <v>0</v>
      </c>
      <c r="AK55">
        <v>17</v>
      </c>
      <c r="AL55">
        <v>2735</v>
      </c>
      <c r="AM55" t="s">
        <v>311</v>
      </c>
      <c r="AN55" t="s">
        <v>531</v>
      </c>
      <c r="AO55">
        <v>1382.886</v>
      </c>
      <c r="AR55" t="s">
        <v>117</v>
      </c>
      <c r="AS55" t="s">
        <v>118</v>
      </c>
      <c r="AT55" t="s">
        <v>202</v>
      </c>
      <c r="AU55" t="s">
        <v>310</v>
      </c>
      <c r="AV55" t="s">
        <v>48</v>
      </c>
      <c r="AW55">
        <v>4</v>
      </c>
      <c r="BB55">
        <v>0.7984125882679578</v>
      </c>
      <c r="BC55" t="s">
        <v>70</v>
      </c>
      <c r="BF55" t="s">
        <v>117</v>
      </c>
      <c r="BG55" t="s">
        <v>118</v>
      </c>
      <c r="BH55" t="s">
        <v>310</v>
      </c>
      <c r="BI55">
        <v>7838</v>
      </c>
      <c r="BJ55">
        <v>4</v>
      </c>
      <c r="BK55" t="s">
        <v>202</v>
      </c>
      <c r="BL55" t="s">
        <v>207</v>
      </c>
      <c r="BM55">
        <v>0.7984125882679578</v>
      </c>
      <c r="BN55" t="s">
        <v>70</v>
      </c>
      <c r="BO55" t="s">
        <v>188</v>
      </c>
      <c r="BP55">
        <v>1631.596</v>
      </c>
    </row>
    <row r="56" spans="1:68" ht="16.5">
      <c r="A56" s="109" t="str">
        <f t="shared" si="18"/>
        <v>성원운수</v>
      </c>
      <c r="B56" s="110" t="str">
        <f t="shared" si="1"/>
        <v>신목선</v>
      </c>
      <c r="C56" s="111" t="str">
        <f t="shared" si="19"/>
        <v>C</v>
      </c>
      <c r="D56" s="112">
        <f t="shared" si="20"/>
        <v>0.89908415374682815</v>
      </c>
      <c r="E56" s="113">
        <f t="shared" si="21"/>
        <v>2928</v>
      </c>
      <c r="F56" s="114" t="str">
        <f t="shared" si="22"/>
        <v>536</v>
      </c>
      <c r="G56" s="115" t="str">
        <f t="shared" si="23"/>
        <v>71바5555</v>
      </c>
      <c r="H56" s="116">
        <f t="shared" si="24"/>
        <v>9</v>
      </c>
      <c r="I56" s="117">
        <f t="shared" si="8"/>
        <v>1647.2840000000001</v>
      </c>
      <c r="J56" s="118">
        <f t="shared" si="25"/>
        <v>8.3148863118488719E-3</v>
      </c>
      <c r="K56" s="118">
        <f t="shared" si="26"/>
        <v>0.36219077709763164</v>
      </c>
      <c r="L56" s="118">
        <f t="shared" si="27"/>
        <v>0.14023082844245435</v>
      </c>
      <c r="M56" s="119">
        <f t="shared" si="28"/>
        <v>5.9050000000000002</v>
      </c>
      <c r="N56" s="120">
        <f t="shared" si="29"/>
        <v>0</v>
      </c>
      <c r="O56" s="120">
        <f t="shared" si="30"/>
        <v>1.5176496584681207</v>
      </c>
      <c r="P56" s="221">
        <f t="shared" si="31"/>
        <v>13</v>
      </c>
      <c r="Q56" s="222">
        <f t="shared" si="32"/>
        <v>0</v>
      </c>
      <c r="R56" s="222">
        <f t="shared" si="33"/>
        <v>25</v>
      </c>
      <c r="T56">
        <v>519</v>
      </c>
      <c r="U56">
        <v>2928</v>
      </c>
      <c r="V56" t="s">
        <v>312</v>
      </c>
      <c r="W56">
        <v>1647.2840000000001</v>
      </c>
      <c r="X56">
        <v>647.697</v>
      </c>
      <c r="Y56">
        <v>2.5430000000000001</v>
      </c>
      <c r="Z56">
        <v>5.9050000000000002</v>
      </c>
      <c r="AA56">
        <v>130.78579300000001</v>
      </c>
      <c r="AB56">
        <v>1.087469</v>
      </c>
      <c r="AC56">
        <v>47.369408</v>
      </c>
      <c r="AD56" s="1">
        <v>231</v>
      </c>
      <c r="AE56">
        <v>0</v>
      </c>
      <c r="AF56">
        <v>25</v>
      </c>
      <c r="AG56">
        <v>66</v>
      </c>
      <c r="AH56">
        <v>12.595281999999999</v>
      </c>
      <c r="AI56">
        <v>6.7</v>
      </c>
      <c r="AJ56">
        <v>0</v>
      </c>
      <c r="AK56">
        <v>13</v>
      </c>
      <c r="AL56">
        <v>1118</v>
      </c>
      <c r="AM56" t="s">
        <v>313</v>
      </c>
      <c r="AN56" t="s">
        <v>532</v>
      </c>
      <c r="AO56">
        <v>323.65699999999998</v>
      </c>
      <c r="AR56" t="s">
        <v>117</v>
      </c>
      <c r="AS56" t="s">
        <v>119</v>
      </c>
      <c r="AT56" t="s">
        <v>216</v>
      </c>
      <c r="AU56" t="s">
        <v>312</v>
      </c>
      <c r="AV56" t="s">
        <v>195</v>
      </c>
      <c r="AW56">
        <v>9</v>
      </c>
      <c r="BB56">
        <v>0.89908415374682815</v>
      </c>
      <c r="BC56" t="s">
        <v>69</v>
      </c>
      <c r="BF56" t="s">
        <v>117</v>
      </c>
      <c r="BG56" t="s">
        <v>119</v>
      </c>
      <c r="BH56" t="s">
        <v>312</v>
      </c>
      <c r="BI56">
        <v>2928</v>
      </c>
      <c r="BJ56">
        <v>9</v>
      </c>
      <c r="BK56" t="s">
        <v>216</v>
      </c>
      <c r="BL56" t="s">
        <v>218</v>
      </c>
      <c r="BM56">
        <v>0.89908415374682815</v>
      </c>
      <c r="BN56" t="s">
        <v>69</v>
      </c>
      <c r="BO56" t="s">
        <v>178</v>
      </c>
      <c r="BP56">
        <v>1647.2839999999997</v>
      </c>
    </row>
    <row r="57" spans="1:68" ht="16.5">
      <c r="A57" s="126" t="str">
        <f t="shared" si="18"/>
        <v>성원운수</v>
      </c>
      <c r="B57" s="127" t="str">
        <f t="shared" si="1"/>
        <v>심상만</v>
      </c>
      <c r="C57" s="128" t="str">
        <f t="shared" si="19"/>
        <v>B</v>
      </c>
      <c r="D57" s="129">
        <f t="shared" si="20"/>
        <v>0.90484252207953308</v>
      </c>
      <c r="E57" s="130">
        <f t="shared" si="21"/>
        <v>5911</v>
      </c>
      <c r="F57" s="131" t="str">
        <f t="shared" si="22"/>
        <v>536</v>
      </c>
      <c r="G57" s="132" t="str">
        <f t="shared" si="23"/>
        <v>71바5566</v>
      </c>
      <c r="H57" s="133">
        <f t="shared" si="24"/>
        <v>11</v>
      </c>
      <c r="I57" s="134">
        <f t="shared" si="8"/>
        <v>1868.183</v>
      </c>
      <c r="J57" s="135">
        <f t="shared" si="25"/>
        <v>6.2504039968865116E-3</v>
      </c>
      <c r="K57" s="135">
        <f t="shared" si="26"/>
        <v>0.36959891206097867</v>
      </c>
      <c r="L57" s="135">
        <f t="shared" si="27"/>
        <v>0.10116781921257179</v>
      </c>
      <c r="M57" s="136">
        <f t="shared" si="28"/>
        <v>6.7069999999999999</v>
      </c>
      <c r="N57" s="137">
        <f t="shared" si="29"/>
        <v>5.3527946673318408E-2</v>
      </c>
      <c r="O57" s="137">
        <f t="shared" si="30"/>
        <v>0.48175152005986566</v>
      </c>
      <c r="P57" s="219">
        <f t="shared" si="31"/>
        <v>5</v>
      </c>
      <c r="Q57" s="220">
        <f t="shared" si="32"/>
        <v>1</v>
      </c>
      <c r="R57" s="220">
        <f t="shared" si="33"/>
        <v>9</v>
      </c>
      <c r="T57">
        <v>519</v>
      </c>
      <c r="U57">
        <v>5911</v>
      </c>
      <c r="V57" t="s">
        <v>314</v>
      </c>
      <c r="W57">
        <v>1868.183</v>
      </c>
      <c r="X57">
        <v>725.46</v>
      </c>
      <c r="Y57">
        <v>2.5750000000000002</v>
      </c>
      <c r="Z57">
        <v>6.7069999999999999</v>
      </c>
      <c r="AA57">
        <v>147.139129</v>
      </c>
      <c r="AB57">
        <v>0.91967900000000002</v>
      </c>
      <c r="AC57">
        <v>54.382461999999997</v>
      </c>
      <c r="AD57" s="1">
        <v>189</v>
      </c>
      <c r="AE57">
        <v>1</v>
      </c>
      <c r="AF57">
        <v>9</v>
      </c>
      <c r="AG57">
        <v>58</v>
      </c>
      <c r="AH57">
        <v>12.696711000000001</v>
      </c>
      <c r="AI57">
        <v>0</v>
      </c>
      <c r="AJ57">
        <v>0</v>
      </c>
      <c r="AK57">
        <v>5</v>
      </c>
      <c r="AL57">
        <v>232</v>
      </c>
      <c r="AM57" t="s">
        <v>315</v>
      </c>
      <c r="AN57" t="s">
        <v>533</v>
      </c>
      <c r="AO57">
        <v>310.154</v>
      </c>
      <c r="AR57" t="s">
        <v>117</v>
      </c>
      <c r="AS57" t="s">
        <v>119</v>
      </c>
      <c r="AT57" t="s">
        <v>228</v>
      </c>
      <c r="AU57" t="s">
        <v>314</v>
      </c>
      <c r="AV57" t="s">
        <v>48</v>
      </c>
      <c r="AW57">
        <v>11</v>
      </c>
      <c r="BB57">
        <v>0.90484252207953308</v>
      </c>
      <c r="BC57" t="s">
        <v>68</v>
      </c>
      <c r="BF57" t="s">
        <v>117</v>
      </c>
      <c r="BG57" t="s">
        <v>119</v>
      </c>
      <c r="BH57" t="s">
        <v>314</v>
      </c>
      <c r="BI57">
        <v>5911</v>
      </c>
      <c r="BJ57">
        <v>11</v>
      </c>
      <c r="BK57" t="s">
        <v>228</v>
      </c>
      <c r="BL57" t="s">
        <v>216</v>
      </c>
      <c r="BM57">
        <v>0.90484252207953308</v>
      </c>
      <c r="BN57" t="s">
        <v>68</v>
      </c>
      <c r="BO57" t="s">
        <v>176</v>
      </c>
      <c r="BP57">
        <v>1868.1830000000002</v>
      </c>
    </row>
    <row r="58" spans="1:68" ht="16.5">
      <c r="A58" s="109" t="str">
        <f t="shared" si="18"/>
        <v>성원운수</v>
      </c>
      <c r="B58" s="110" t="str">
        <f t="shared" si="1"/>
        <v>여운종</v>
      </c>
      <c r="C58" s="111" t="str">
        <f t="shared" si="19"/>
        <v>C</v>
      </c>
      <c r="D58" s="112">
        <f t="shared" si="20"/>
        <v>0.89678571428571441</v>
      </c>
      <c r="E58" s="113">
        <f t="shared" si="21"/>
        <v>2169</v>
      </c>
      <c r="F58" s="114" t="str">
        <f t="shared" si="22"/>
        <v>536</v>
      </c>
      <c r="G58" s="115" t="str">
        <f t="shared" si="23"/>
        <v>71바5553</v>
      </c>
      <c r="H58" s="116">
        <f t="shared" si="24"/>
        <v>1</v>
      </c>
      <c r="I58" s="117">
        <f t="shared" si="8"/>
        <v>845.17100000000005</v>
      </c>
      <c r="J58" s="118">
        <f t="shared" si="25"/>
        <v>1.1764860073255111E-2</v>
      </c>
      <c r="K58" s="118">
        <f t="shared" si="26"/>
        <v>0.37642434855568924</v>
      </c>
      <c r="L58" s="118">
        <f t="shared" si="27"/>
        <v>0.11122009628820675</v>
      </c>
      <c r="M58" s="119">
        <f t="shared" si="28"/>
        <v>3.831</v>
      </c>
      <c r="N58" s="120">
        <f t="shared" si="29"/>
        <v>0.11831925137043273</v>
      </c>
      <c r="O58" s="120">
        <f t="shared" si="30"/>
        <v>9.9388171151163487</v>
      </c>
      <c r="P58" s="221">
        <f t="shared" si="31"/>
        <v>13</v>
      </c>
      <c r="Q58" s="222">
        <f t="shared" si="32"/>
        <v>1</v>
      </c>
      <c r="R58" s="222">
        <f t="shared" si="33"/>
        <v>84</v>
      </c>
      <c r="T58">
        <v>519</v>
      </c>
      <c r="U58">
        <v>2169</v>
      </c>
      <c r="V58" t="s">
        <v>417</v>
      </c>
      <c r="W58">
        <v>845.17100000000005</v>
      </c>
      <c r="X58">
        <v>336.57799999999997</v>
      </c>
      <c r="Y58">
        <v>2.5110000000000001</v>
      </c>
      <c r="Z58">
        <v>3.831</v>
      </c>
      <c r="AA58">
        <v>65.541365999999996</v>
      </c>
      <c r="AB58">
        <v>0.77108500000000002</v>
      </c>
      <c r="AC58">
        <v>24.671365999999999</v>
      </c>
      <c r="AD58" s="1">
        <v>94</v>
      </c>
      <c r="AE58">
        <v>1</v>
      </c>
      <c r="AF58">
        <v>84</v>
      </c>
      <c r="AG58">
        <v>72</v>
      </c>
      <c r="AH58">
        <v>12.89523</v>
      </c>
      <c r="AI58">
        <v>37.1</v>
      </c>
      <c r="AJ58">
        <v>0</v>
      </c>
      <c r="AK58">
        <v>13</v>
      </c>
      <c r="AL58">
        <v>1642</v>
      </c>
      <c r="AM58" t="s">
        <v>418</v>
      </c>
      <c r="AN58" t="s">
        <v>534</v>
      </c>
      <c r="AO58">
        <v>844.86800000000005</v>
      </c>
      <c r="AR58" t="s">
        <v>117</v>
      </c>
      <c r="AS58" t="s">
        <v>119</v>
      </c>
      <c r="AT58" t="s">
        <v>405</v>
      </c>
      <c r="AU58" t="s">
        <v>417</v>
      </c>
      <c r="AV58" t="s">
        <v>195</v>
      </c>
      <c r="AW58">
        <v>1</v>
      </c>
      <c r="BB58">
        <v>0.89678571428571441</v>
      </c>
      <c r="BC58" t="s">
        <v>69</v>
      </c>
      <c r="BF58" t="s">
        <v>117</v>
      </c>
      <c r="BG58" t="s">
        <v>119</v>
      </c>
      <c r="BH58" t="s">
        <v>417</v>
      </c>
      <c r="BI58">
        <v>2169</v>
      </c>
      <c r="BJ58">
        <v>1</v>
      </c>
      <c r="BK58" t="s">
        <v>405</v>
      </c>
      <c r="BL58" t="s">
        <v>175</v>
      </c>
      <c r="BM58">
        <v>0.89678571428571441</v>
      </c>
      <c r="BN58" t="s">
        <v>69</v>
      </c>
      <c r="BO58" t="s">
        <v>178</v>
      </c>
      <c r="BP58">
        <v>844.86800000000005</v>
      </c>
    </row>
    <row r="59" spans="1:68" ht="16.5">
      <c r="A59" s="126" t="str">
        <f t="shared" si="18"/>
        <v>성원운수</v>
      </c>
      <c r="B59" s="127" t="str">
        <f t="shared" si="1"/>
        <v>연광옥</v>
      </c>
      <c r="C59" s="128" t="str">
        <f t="shared" si="19"/>
        <v>B</v>
      </c>
      <c r="D59" s="129">
        <f t="shared" si="20"/>
        <v>0.9156969613238739</v>
      </c>
      <c r="E59" s="130">
        <f t="shared" si="21"/>
        <v>1540</v>
      </c>
      <c r="F59" s="131" t="str">
        <f t="shared" si="22"/>
        <v>순환54</v>
      </c>
      <c r="G59" s="132" t="str">
        <f t="shared" si="23"/>
        <v>72바1927</v>
      </c>
      <c r="H59" s="133">
        <f t="shared" si="24"/>
        <v>2</v>
      </c>
      <c r="I59" s="134">
        <f t="shared" si="8"/>
        <v>1233.047</v>
      </c>
      <c r="J59" s="135">
        <f t="shared" si="25"/>
        <v>3.3525127427712284E-2</v>
      </c>
      <c r="K59" s="135">
        <f t="shared" si="26"/>
        <v>0.28006459920387444</v>
      </c>
      <c r="L59" s="135">
        <f t="shared" si="27"/>
        <v>0.17923079979919662</v>
      </c>
      <c r="M59" s="136">
        <f t="shared" si="28"/>
        <v>5.641</v>
      </c>
      <c r="N59" s="137">
        <f t="shared" si="29"/>
        <v>0</v>
      </c>
      <c r="O59" s="137">
        <f t="shared" si="30"/>
        <v>2.2707974635192332</v>
      </c>
      <c r="P59" s="219">
        <f t="shared" si="31"/>
        <v>21</v>
      </c>
      <c r="Q59" s="220">
        <f t="shared" si="32"/>
        <v>0</v>
      </c>
      <c r="R59" s="220">
        <f t="shared" si="33"/>
        <v>28</v>
      </c>
      <c r="T59">
        <v>519</v>
      </c>
      <c r="U59">
        <v>1540</v>
      </c>
      <c r="V59" t="s">
        <v>316</v>
      </c>
      <c r="W59">
        <v>1233.047</v>
      </c>
      <c r="X59">
        <v>408.12</v>
      </c>
      <c r="Y59">
        <v>3.0209999999999999</v>
      </c>
      <c r="Z59">
        <v>5.641</v>
      </c>
      <c r="AA59">
        <v>75.207738000000006</v>
      </c>
      <c r="AB59">
        <v>2.5213489999999998</v>
      </c>
      <c r="AC59">
        <v>21.063025</v>
      </c>
      <c r="AD59" s="1">
        <v>221</v>
      </c>
      <c r="AE59">
        <v>0</v>
      </c>
      <c r="AF59">
        <v>28</v>
      </c>
      <c r="AG59">
        <v>72</v>
      </c>
      <c r="AH59">
        <v>16.395213999999999</v>
      </c>
      <c r="AI59">
        <v>19.2</v>
      </c>
      <c r="AJ59">
        <v>0</v>
      </c>
      <c r="AK59">
        <v>21</v>
      </c>
      <c r="AL59">
        <v>1684</v>
      </c>
      <c r="AM59" t="s">
        <v>317</v>
      </c>
      <c r="AN59" t="s">
        <v>535</v>
      </c>
      <c r="AO59">
        <v>1156.9480000000001</v>
      </c>
      <c r="AR59" t="s">
        <v>117</v>
      </c>
      <c r="AS59" t="s">
        <v>123</v>
      </c>
      <c r="AT59" t="s">
        <v>248</v>
      </c>
      <c r="AU59" t="s">
        <v>316</v>
      </c>
      <c r="AV59" t="s">
        <v>195</v>
      </c>
      <c r="AW59">
        <v>2</v>
      </c>
      <c r="BB59">
        <v>0.9156969613238739</v>
      </c>
      <c r="BC59" t="s">
        <v>68</v>
      </c>
      <c r="BF59" t="s">
        <v>117</v>
      </c>
      <c r="BG59" t="s">
        <v>123</v>
      </c>
      <c r="BH59" t="s">
        <v>316</v>
      </c>
      <c r="BI59">
        <v>1540</v>
      </c>
      <c r="BJ59">
        <v>2</v>
      </c>
      <c r="BK59" t="s">
        <v>248</v>
      </c>
      <c r="BL59" t="s">
        <v>200</v>
      </c>
      <c r="BM59">
        <v>0.9156969613238739</v>
      </c>
      <c r="BN59" t="s">
        <v>68</v>
      </c>
      <c r="BO59" t="s">
        <v>176</v>
      </c>
      <c r="BP59">
        <v>1233.047</v>
      </c>
    </row>
    <row r="60" spans="1:68" ht="16.5">
      <c r="A60" s="109" t="str">
        <f t="shared" si="18"/>
        <v>성원운수</v>
      </c>
      <c r="B60" s="110" t="str">
        <f t="shared" si="1"/>
        <v>오달영</v>
      </c>
      <c r="C60" s="111" t="str">
        <f t="shared" si="19"/>
        <v>D</v>
      </c>
      <c r="D60" s="112">
        <f t="shared" si="20"/>
        <v>0.83461538461538454</v>
      </c>
      <c r="E60" s="113">
        <f t="shared" si="21"/>
        <v>5540</v>
      </c>
      <c r="F60" s="114" t="str">
        <f t="shared" si="22"/>
        <v>537</v>
      </c>
      <c r="G60" s="115" t="str">
        <f t="shared" si="23"/>
        <v>71바6613</v>
      </c>
      <c r="H60" s="116">
        <f t="shared" si="24"/>
        <v>1</v>
      </c>
      <c r="I60" s="117">
        <f t="shared" si="8"/>
        <v>1878.2360000000001</v>
      </c>
      <c r="J60" s="118">
        <f t="shared" si="25"/>
        <v>3.3316459020001687E-2</v>
      </c>
      <c r="K60" s="118">
        <f t="shared" si="26"/>
        <v>0.2379825281804428</v>
      </c>
      <c r="L60" s="118">
        <f t="shared" si="27"/>
        <v>0.13789534435502246</v>
      </c>
      <c r="M60" s="119">
        <f t="shared" si="28"/>
        <v>13.237</v>
      </c>
      <c r="N60" s="120">
        <f t="shared" si="29"/>
        <v>0.2129657827876795</v>
      </c>
      <c r="O60" s="120">
        <f t="shared" si="30"/>
        <v>4.6320057756320292</v>
      </c>
      <c r="P60" s="221">
        <f t="shared" si="31"/>
        <v>7</v>
      </c>
      <c r="Q60" s="222">
        <f t="shared" si="32"/>
        <v>4</v>
      </c>
      <c r="R60" s="222">
        <f t="shared" si="33"/>
        <v>87</v>
      </c>
      <c r="T60">
        <v>519</v>
      </c>
      <c r="U60">
        <v>5540</v>
      </c>
      <c r="V60" t="s">
        <v>318</v>
      </c>
      <c r="W60">
        <v>1878.2360000000001</v>
      </c>
      <c r="X60">
        <v>865.44200000000001</v>
      </c>
      <c r="Y60">
        <v>2.17</v>
      </c>
      <c r="Z60">
        <v>13.237</v>
      </c>
      <c r="AA60">
        <v>110.929946</v>
      </c>
      <c r="AB60">
        <v>3.6957930000000001</v>
      </c>
      <c r="AC60">
        <v>26.399388999999999</v>
      </c>
      <c r="AD60" s="1">
        <v>259</v>
      </c>
      <c r="AE60">
        <v>4</v>
      </c>
      <c r="AF60">
        <v>87</v>
      </c>
      <c r="AG60">
        <v>64</v>
      </c>
      <c r="AH60">
        <v>16.931730000000002</v>
      </c>
      <c r="AI60">
        <v>31</v>
      </c>
      <c r="AJ60">
        <v>0</v>
      </c>
      <c r="AK60">
        <v>7</v>
      </c>
      <c r="AL60">
        <v>694</v>
      </c>
      <c r="AM60" t="s">
        <v>319</v>
      </c>
      <c r="AN60" t="s">
        <v>536</v>
      </c>
      <c r="AO60">
        <v>1878.2360000000001</v>
      </c>
      <c r="AR60" t="s">
        <v>117</v>
      </c>
      <c r="AS60" t="s">
        <v>120</v>
      </c>
      <c r="AT60" t="s">
        <v>237</v>
      </c>
      <c r="AU60" t="s">
        <v>318</v>
      </c>
      <c r="AV60" t="s">
        <v>235</v>
      </c>
      <c r="AW60">
        <v>1</v>
      </c>
      <c r="BB60">
        <v>0.83461538461538454</v>
      </c>
      <c r="BC60" t="s">
        <v>67</v>
      </c>
      <c r="BF60" t="s">
        <v>117</v>
      </c>
      <c r="BG60" t="s">
        <v>120</v>
      </c>
      <c r="BH60" t="s">
        <v>318</v>
      </c>
      <c r="BI60">
        <v>5540</v>
      </c>
      <c r="BJ60">
        <v>1</v>
      </c>
      <c r="BK60" t="s">
        <v>237</v>
      </c>
      <c r="BL60" t="s">
        <v>175</v>
      </c>
      <c r="BM60">
        <v>0.83461538461538454</v>
      </c>
      <c r="BN60" t="s">
        <v>67</v>
      </c>
      <c r="BO60" t="s">
        <v>179</v>
      </c>
      <c r="BP60">
        <v>1878.2360000000001</v>
      </c>
    </row>
    <row r="61" spans="1:68" ht="16.5">
      <c r="A61" s="126" t="str">
        <f t="shared" si="18"/>
        <v>성원운수</v>
      </c>
      <c r="B61" s="127" t="str">
        <f t="shared" si="1"/>
        <v>우대암</v>
      </c>
      <c r="C61" s="128" t="str">
        <f t="shared" si="19"/>
        <v>C</v>
      </c>
      <c r="D61" s="129">
        <f t="shared" si="20"/>
        <v>0.8729191891029493</v>
      </c>
      <c r="E61" s="130">
        <f t="shared" si="21"/>
        <v>4390</v>
      </c>
      <c r="F61" s="131" t="str">
        <f t="shared" si="22"/>
        <v>535</v>
      </c>
      <c r="G61" s="132" t="str">
        <f t="shared" si="23"/>
        <v>71바6955</v>
      </c>
      <c r="H61" s="133">
        <f t="shared" si="24"/>
        <v>10</v>
      </c>
      <c r="I61" s="134">
        <f t="shared" si="8"/>
        <v>1558.414</v>
      </c>
      <c r="J61" s="135">
        <f t="shared" si="25"/>
        <v>1.1754343568880726E-2</v>
      </c>
      <c r="K61" s="135">
        <f t="shared" si="26"/>
        <v>0.37874311420567797</v>
      </c>
      <c r="L61" s="135">
        <f t="shared" si="27"/>
        <v>0.20982871047103016</v>
      </c>
      <c r="M61" s="136">
        <f t="shared" si="28"/>
        <v>11.622</v>
      </c>
      <c r="N61" s="137">
        <f t="shared" si="29"/>
        <v>0</v>
      </c>
      <c r="O61" s="137">
        <f t="shared" si="30"/>
        <v>3.3367256710989506</v>
      </c>
      <c r="P61" s="219">
        <f t="shared" si="31"/>
        <v>5</v>
      </c>
      <c r="Q61" s="220">
        <f t="shared" si="32"/>
        <v>0</v>
      </c>
      <c r="R61" s="220">
        <f t="shared" si="33"/>
        <v>52</v>
      </c>
      <c r="T61">
        <v>519</v>
      </c>
      <c r="U61">
        <v>4390</v>
      </c>
      <c r="V61" t="s">
        <v>320</v>
      </c>
      <c r="W61">
        <v>1558.414</v>
      </c>
      <c r="X61">
        <v>602.67499999999995</v>
      </c>
      <c r="Y61">
        <v>2.5859999999999999</v>
      </c>
      <c r="Z61">
        <v>11.622</v>
      </c>
      <c r="AA61">
        <v>127.51524499999999</v>
      </c>
      <c r="AB61">
        <v>1.498858</v>
      </c>
      <c r="AC61">
        <v>48.295521000000001</v>
      </c>
      <c r="AD61" s="1">
        <v>327</v>
      </c>
      <c r="AE61">
        <v>0</v>
      </c>
      <c r="AF61">
        <v>52</v>
      </c>
      <c r="AG61">
        <v>69</v>
      </c>
      <c r="AH61">
        <v>12.221393000000001</v>
      </c>
      <c r="AI61">
        <v>8.1999999999999993</v>
      </c>
      <c r="AJ61">
        <v>0</v>
      </c>
      <c r="AK61">
        <v>5</v>
      </c>
      <c r="AL61">
        <v>751</v>
      </c>
      <c r="AM61" t="s">
        <v>321</v>
      </c>
      <c r="AN61" t="s">
        <v>537</v>
      </c>
      <c r="AO61">
        <v>344.12</v>
      </c>
      <c r="AR61" t="s">
        <v>117</v>
      </c>
      <c r="AS61" t="s">
        <v>118</v>
      </c>
      <c r="AT61" t="s">
        <v>199</v>
      </c>
      <c r="AU61" t="s">
        <v>320</v>
      </c>
      <c r="AV61" t="s">
        <v>48</v>
      </c>
      <c r="AW61">
        <v>10</v>
      </c>
      <c r="BB61">
        <v>0.8729191891029493</v>
      </c>
      <c r="BC61" t="s">
        <v>69</v>
      </c>
      <c r="BF61" t="s">
        <v>117</v>
      </c>
      <c r="BG61" t="s">
        <v>118</v>
      </c>
      <c r="BH61" t="s">
        <v>320</v>
      </c>
      <c r="BI61">
        <v>4390</v>
      </c>
      <c r="BJ61">
        <v>10</v>
      </c>
      <c r="BK61" t="s">
        <v>199</v>
      </c>
      <c r="BL61" t="s">
        <v>197</v>
      </c>
      <c r="BM61">
        <v>0.8729191891029493</v>
      </c>
      <c r="BN61" t="s">
        <v>69</v>
      </c>
      <c r="BO61" t="s">
        <v>178</v>
      </c>
      <c r="BP61">
        <v>1529.4029999999998</v>
      </c>
    </row>
    <row r="62" spans="1:68" ht="16.5">
      <c r="A62" s="109" t="str">
        <f t="shared" si="18"/>
        <v>성원운수</v>
      </c>
      <c r="B62" s="110" t="str">
        <f t="shared" si="1"/>
        <v>이경화</v>
      </c>
      <c r="C62" s="111" t="str">
        <f t="shared" si="19"/>
        <v>D</v>
      </c>
      <c r="D62" s="112">
        <f t="shared" si="20"/>
        <v>0.82891445243586548</v>
      </c>
      <c r="E62" s="113">
        <f t="shared" si="21"/>
        <v>8885</v>
      </c>
      <c r="F62" s="114" t="str">
        <f t="shared" si="22"/>
        <v>536</v>
      </c>
      <c r="G62" s="115" t="str">
        <f t="shared" si="23"/>
        <v>71바5562</v>
      </c>
      <c r="H62" s="116">
        <f t="shared" si="24"/>
        <v>2</v>
      </c>
      <c r="I62" s="117">
        <f t="shared" si="8"/>
        <v>1592.5609999999999</v>
      </c>
      <c r="J62" s="118">
        <f t="shared" si="25"/>
        <v>1.0448421401994808E-2</v>
      </c>
      <c r="K62" s="118">
        <f t="shared" si="26"/>
        <v>0.39554410790670119</v>
      </c>
      <c r="L62" s="118">
        <f t="shared" si="27"/>
        <v>0.18774791044110714</v>
      </c>
      <c r="M62" s="119">
        <f t="shared" si="28"/>
        <v>5.5869999999999997</v>
      </c>
      <c r="N62" s="120">
        <f t="shared" si="29"/>
        <v>0</v>
      </c>
      <c r="O62" s="120">
        <f t="shared" si="30"/>
        <v>3.6419327108977302</v>
      </c>
      <c r="P62" s="221">
        <f t="shared" si="31"/>
        <v>13</v>
      </c>
      <c r="Q62" s="222">
        <f t="shared" si="32"/>
        <v>0</v>
      </c>
      <c r="R62" s="222">
        <f t="shared" si="33"/>
        <v>58</v>
      </c>
      <c r="T62">
        <v>519</v>
      </c>
      <c r="U62">
        <v>8885</v>
      </c>
      <c r="V62" t="s">
        <v>474</v>
      </c>
      <c r="W62">
        <v>1592.5609999999999</v>
      </c>
      <c r="X62">
        <v>664.23199999999997</v>
      </c>
      <c r="Y62">
        <v>2.3980000000000001</v>
      </c>
      <c r="Z62">
        <v>5.5869999999999997</v>
      </c>
      <c r="AA62">
        <v>124.49718</v>
      </c>
      <c r="AB62">
        <v>1.300799</v>
      </c>
      <c r="AC62">
        <v>49.244126000000001</v>
      </c>
      <c r="AD62" s="1">
        <v>299</v>
      </c>
      <c r="AE62">
        <v>0</v>
      </c>
      <c r="AF62">
        <v>58</v>
      </c>
      <c r="AG62">
        <v>64</v>
      </c>
      <c r="AH62">
        <v>12.791944000000001</v>
      </c>
      <c r="AI62">
        <v>6.9</v>
      </c>
      <c r="AJ62">
        <v>0</v>
      </c>
      <c r="AK62">
        <v>13</v>
      </c>
      <c r="AL62">
        <v>1100</v>
      </c>
      <c r="AM62" t="s">
        <v>538</v>
      </c>
      <c r="AN62" t="s">
        <v>539</v>
      </c>
      <c r="AO62">
        <v>1484.307</v>
      </c>
      <c r="AR62" t="s">
        <v>117</v>
      </c>
      <c r="AS62" t="s">
        <v>119</v>
      </c>
      <c r="AT62" t="s">
        <v>406</v>
      </c>
      <c r="AU62" t="s">
        <v>474</v>
      </c>
      <c r="AV62" t="s">
        <v>195</v>
      </c>
      <c r="AW62">
        <v>2</v>
      </c>
      <c r="BB62">
        <v>0.82891445243586548</v>
      </c>
      <c r="BC62" t="s">
        <v>67</v>
      </c>
      <c r="BF62" t="s">
        <v>117</v>
      </c>
      <c r="BG62" t="s">
        <v>119</v>
      </c>
      <c r="BH62" t="s">
        <v>474</v>
      </c>
      <c r="BI62">
        <v>8885</v>
      </c>
      <c r="BJ62">
        <v>2</v>
      </c>
      <c r="BK62" t="s">
        <v>406</v>
      </c>
      <c r="BL62" t="s">
        <v>216</v>
      </c>
      <c r="BM62">
        <v>0.82891445243586548</v>
      </c>
      <c r="BN62" t="s">
        <v>67</v>
      </c>
      <c r="BO62" t="s">
        <v>179</v>
      </c>
      <c r="BP62">
        <v>1592.5609999999999</v>
      </c>
    </row>
    <row r="63" spans="1:68" ht="16.5">
      <c r="A63" s="126" t="str">
        <f t="shared" si="18"/>
        <v>성원운수</v>
      </c>
      <c r="B63" s="127" t="str">
        <f t="shared" si="1"/>
        <v>이광의</v>
      </c>
      <c r="C63" s="128" t="str">
        <f t="shared" si="19"/>
        <v>B</v>
      </c>
      <c r="D63" s="129">
        <f t="shared" si="20"/>
        <v>0.904354969380879</v>
      </c>
      <c r="E63" s="130">
        <f t="shared" si="21"/>
        <v>2836</v>
      </c>
      <c r="F63" s="131" t="str">
        <f t="shared" si="22"/>
        <v>535</v>
      </c>
      <c r="G63" s="132" t="str">
        <f t="shared" si="23"/>
        <v>71바6964</v>
      </c>
      <c r="H63" s="133">
        <f t="shared" si="24"/>
        <v>3</v>
      </c>
      <c r="I63" s="134">
        <f t="shared" si="8"/>
        <v>1940.223</v>
      </c>
      <c r="J63" s="135">
        <f t="shared" si="25"/>
        <v>6.3264278000156569E-3</v>
      </c>
      <c r="K63" s="135">
        <f t="shared" si="26"/>
        <v>0.34360600137704883</v>
      </c>
      <c r="L63" s="135">
        <f t="shared" si="27"/>
        <v>0.21801617649105284</v>
      </c>
      <c r="M63" s="136">
        <f t="shared" si="28"/>
        <v>7.1580000000000004</v>
      </c>
      <c r="N63" s="137">
        <f t="shared" si="29"/>
        <v>0</v>
      </c>
      <c r="O63" s="137">
        <f t="shared" si="30"/>
        <v>5.9786942016458937</v>
      </c>
      <c r="P63" s="219">
        <f t="shared" si="31"/>
        <v>9</v>
      </c>
      <c r="Q63" s="220">
        <f t="shared" si="32"/>
        <v>0</v>
      </c>
      <c r="R63" s="220">
        <f t="shared" si="33"/>
        <v>116</v>
      </c>
      <c r="T63">
        <v>519</v>
      </c>
      <c r="U63">
        <v>2836</v>
      </c>
      <c r="V63" t="s">
        <v>322</v>
      </c>
      <c r="W63">
        <v>1940.223</v>
      </c>
      <c r="X63">
        <v>678.78099999999995</v>
      </c>
      <c r="Y63">
        <v>2.8580000000000001</v>
      </c>
      <c r="Z63">
        <v>7.1580000000000004</v>
      </c>
      <c r="AA63">
        <v>144.23163099999999</v>
      </c>
      <c r="AB63">
        <v>0.91247100000000003</v>
      </c>
      <c r="AC63">
        <v>49.558853999999997</v>
      </c>
      <c r="AD63" s="1">
        <v>423</v>
      </c>
      <c r="AE63">
        <v>0</v>
      </c>
      <c r="AF63">
        <v>116</v>
      </c>
      <c r="AG63">
        <v>77</v>
      </c>
      <c r="AH63">
        <v>13.452132000000001</v>
      </c>
      <c r="AI63">
        <v>86.9</v>
      </c>
      <c r="AJ63">
        <v>0</v>
      </c>
      <c r="AK63">
        <v>9</v>
      </c>
      <c r="AL63">
        <v>253</v>
      </c>
      <c r="AM63" t="s">
        <v>323</v>
      </c>
      <c r="AN63" t="s">
        <v>540</v>
      </c>
      <c r="AO63">
        <v>1572.1949999999999</v>
      </c>
      <c r="AR63" t="s">
        <v>117</v>
      </c>
      <c r="AS63" t="s">
        <v>118</v>
      </c>
      <c r="AT63" t="s">
        <v>210</v>
      </c>
      <c r="AU63" t="s">
        <v>322</v>
      </c>
      <c r="AV63" t="s">
        <v>48</v>
      </c>
      <c r="AW63">
        <v>3</v>
      </c>
      <c r="BB63">
        <v>0.904354969380879</v>
      </c>
      <c r="BC63" t="s">
        <v>68</v>
      </c>
      <c r="BF63" t="s">
        <v>117</v>
      </c>
      <c r="BG63" t="s">
        <v>118</v>
      </c>
      <c r="BH63" t="s">
        <v>322</v>
      </c>
      <c r="BI63">
        <v>2836</v>
      </c>
      <c r="BJ63">
        <v>3</v>
      </c>
      <c r="BK63" t="s">
        <v>210</v>
      </c>
      <c r="BL63" t="s">
        <v>211</v>
      </c>
      <c r="BM63">
        <v>0.904354969380879</v>
      </c>
      <c r="BN63" t="s">
        <v>68</v>
      </c>
      <c r="BO63" t="s">
        <v>176</v>
      </c>
      <c r="BP63">
        <v>1921.2940000000001</v>
      </c>
    </row>
    <row r="64" spans="1:68" ht="16.5">
      <c r="A64" s="109" t="str">
        <f t="shared" si="18"/>
        <v>성원운수</v>
      </c>
      <c r="B64" s="110" t="str">
        <f t="shared" si="1"/>
        <v>이기섭</v>
      </c>
      <c r="C64" s="111" t="str">
        <f t="shared" si="19"/>
        <v>B</v>
      </c>
      <c r="D64" s="112">
        <f t="shared" si="20"/>
        <v>0.9031707317073171</v>
      </c>
      <c r="E64" s="113">
        <f t="shared" si="21"/>
        <v>6004</v>
      </c>
      <c r="F64" s="114" t="str">
        <f t="shared" si="22"/>
        <v>539</v>
      </c>
      <c r="G64" s="115" t="str">
        <f t="shared" si="23"/>
        <v>71바6601</v>
      </c>
      <c r="H64" s="116">
        <f t="shared" si="24"/>
        <v>1</v>
      </c>
      <c r="I64" s="117">
        <f t="shared" si="8"/>
        <v>1221.1289999999999</v>
      </c>
      <c r="J64" s="118">
        <f t="shared" si="25"/>
        <v>2.8732032516196951E-2</v>
      </c>
      <c r="K64" s="118">
        <f t="shared" si="26"/>
        <v>0.35370385398707777</v>
      </c>
      <c r="L64" s="118">
        <f t="shared" si="27"/>
        <v>0.4602298364873818</v>
      </c>
      <c r="M64" s="119">
        <f t="shared" si="28"/>
        <v>7.3940000000000001</v>
      </c>
      <c r="N64" s="120">
        <f t="shared" si="29"/>
        <v>0.24567428993988352</v>
      </c>
      <c r="O64" s="120">
        <f t="shared" si="30"/>
        <v>8.1891429979961169E-2</v>
      </c>
      <c r="P64" s="221">
        <f t="shared" si="31"/>
        <v>26</v>
      </c>
      <c r="Q64" s="222">
        <f t="shared" si="32"/>
        <v>3</v>
      </c>
      <c r="R64" s="222">
        <f t="shared" si="33"/>
        <v>1</v>
      </c>
      <c r="T64">
        <v>519</v>
      </c>
      <c r="U64">
        <v>6004</v>
      </c>
      <c r="V64" t="s">
        <v>324</v>
      </c>
      <c r="W64">
        <v>1221.1289999999999</v>
      </c>
      <c r="X64">
        <v>331.05099999999999</v>
      </c>
      <c r="Y64">
        <v>3.6890000000000001</v>
      </c>
      <c r="Z64">
        <v>7.3940000000000001</v>
      </c>
      <c r="AA64">
        <v>112.096873</v>
      </c>
      <c r="AB64">
        <v>3.2207710000000001</v>
      </c>
      <c r="AC64">
        <v>39.649096</v>
      </c>
      <c r="AD64" s="1">
        <v>562</v>
      </c>
      <c r="AE64">
        <v>3</v>
      </c>
      <c r="AF64">
        <v>1</v>
      </c>
      <c r="AG64">
        <v>59</v>
      </c>
      <c r="AH64">
        <v>10.893515000000001</v>
      </c>
      <c r="AI64">
        <v>0</v>
      </c>
      <c r="AJ64">
        <v>0</v>
      </c>
      <c r="AK64">
        <v>26</v>
      </c>
      <c r="AL64">
        <v>17394</v>
      </c>
      <c r="AM64" t="s">
        <v>325</v>
      </c>
      <c r="AN64" t="s">
        <v>541</v>
      </c>
      <c r="AO64">
        <v>1181.078</v>
      </c>
      <c r="AR64" t="s">
        <v>117</v>
      </c>
      <c r="AS64" t="s">
        <v>122</v>
      </c>
      <c r="AT64" t="s">
        <v>244</v>
      </c>
      <c r="AU64" t="s">
        <v>324</v>
      </c>
      <c r="AV64" t="s">
        <v>194</v>
      </c>
      <c r="AW64">
        <v>1</v>
      </c>
      <c r="BB64">
        <v>0.9031707317073171</v>
      </c>
      <c r="BC64" t="s">
        <v>68</v>
      </c>
      <c r="BF64" t="s">
        <v>117</v>
      </c>
      <c r="BG64" t="s">
        <v>122</v>
      </c>
      <c r="BH64" t="s">
        <v>324</v>
      </c>
      <c r="BI64">
        <v>6004</v>
      </c>
      <c r="BJ64">
        <v>1</v>
      </c>
      <c r="BK64" t="s">
        <v>244</v>
      </c>
      <c r="BL64" t="s">
        <v>175</v>
      </c>
      <c r="BM64">
        <v>0.9031707317073171</v>
      </c>
      <c r="BN64" t="s">
        <v>68</v>
      </c>
      <c r="BO64" t="s">
        <v>176</v>
      </c>
      <c r="BP64">
        <v>1181.078</v>
      </c>
    </row>
    <row r="65" spans="1:68" ht="16.5">
      <c r="A65" s="126" t="str">
        <f t="shared" si="18"/>
        <v>성원운수</v>
      </c>
      <c r="B65" s="127" t="str">
        <f t="shared" si="1"/>
        <v>이병일</v>
      </c>
      <c r="C65" s="128" t="str">
        <f t="shared" si="19"/>
        <v>F</v>
      </c>
      <c r="D65" s="129">
        <f t="shared" si="20"/>
        <v>0.76886056269319925</v>
      </c>
      <c r="E65" s="130">
        <f t="shared" si="21"/>
        <v>2121</v>
      </c>
      <c r="F65" s="131" t="str">
        <f t="shared" si="22"/>
        <v>535</v>
      </c>
      <c r="G65" s="132" t="str">
        <f t="shared" si="23"/>
        <v>71바6958</v>
      </c>
      <c r="H65" s="133">
        <f t="shared" si="24"/>
        <v>8</v>
      </c>
      <c r="I65" s="134">
        <f t="shared" si="8"/>
        <v>1739.8209999999999</v>
      </c>
      <c r="J65" s="135">
        <f t="shared" si="25"/>
        <v>1.9851026398725959E-2</v>
      </c>
      <c r="K65" s="135">
        <f t="shared" si="26"/>
        <v>0.36736420019275406</v>
      </c>
      <c r="L65" s="135">
        <f t="shared" si="27"/>
        <v>0.22760962190938033</v>
      </c>
      <c r="M65" s="136">
        <f t="shared" si="28"/>
        <v>10.813000000000001</v>
      </c>
      <c r="N65" s="137">
        <f t="shared" si="29"/>
        <v>0</v>
      </c>
      <c r="O65" s="137">
        <f t="shared" si="30"/>
        <v>0.86215765874765282</v>
      </c>
      <c r="P65" s="219">
        <f t="shared" si="31"/>
        <v>15</v>
      </c>
      <c r="Q65" s="220">
        <f t="shared" si="32"/>
        <v>0</v>
      </c>
      <c r="R65" s="220">
        <f t="shared" si="33"/>
        <v>15</v>
      </c>
      <c r="T65">
        <v>519</v>
      </c>
      <c r="U65">
        <v>2121</v>
      </c>
      <c r="V65" t="s">
        <v>326</v>
      </c>
      <c r="W65">
        <v>1739.8209999999999</v>
      </c>
      <c r="X65">
        <v>734.98599999999999</v>
      </c>
      <c r="Y65">
        <v>2.367</v>
      </c>
      <c r="Z65">
        <v>10.813000000000001</v>
      </c>
      <c r="AA65">
        <v>143.06413900000001</v>
      </c>
      <c r="AB65">
        <v>2.8399700000000001</v>
      </c>
      <c r="AC65">
        <v>52.556643000000001</v>
      </c>
      <c r="AD65" s="1">
        <v>396</v>
      </c>
      <c r="AE65">
        <v>0</v>
      </c>
      <c r="AF65">
        <v>15</v>
      </c>
      <c r="AG65">
        <v>65</v>
      </c>
      <c r="AH65">
        <v>12.161125</v>
      </c>
      <c r="AI65">
        <v>49.3</v>
      </c>
      <c r="AJ65">
        <v>0</v>
      </c>
      <c r="AK65">
        <v>15</v>
      </c>
      <c r="AL65">
        <v>1097</v>
      </c>
      <c r="AM65" t="s">
        <v>327</v>
      </c>
      <c r="AN65" t="s">
        <v>542</v>
      </c>
      <c r="AO65">
        <v>431.18799999999999</v>
      </c>
      <c r="AR65" t="s">
        <v>117</v>
      </c>
      <c r="AS65" t="s">
        <v>118</v>
      </c>
      <c r="AT65" t="s">
        <v>203</v>
      </c>
      <c r="AU65" t="s">
        <v>326</v>
      </c>
      <c r="AV65" t="s">
        <v>48</v>
      </c>
      <c r="AW65">
        <v>8</v>
      </c>
      <c r="BB65">
        <v>0.76886056269319925</v>
      </c>
      <c r="BC65" t="s">
        <v>70</v>
      </c>
      <c r="BF65" t="s">
        <v>117</v>
      </c>
      <c r="BG65" t="s">
        <v>118</v>
      </c>
      <c r="BH65" t="s">
        <v>326</v>
      </c>
      <c r="BI65">
        <v>2121</v>
      </c>
      <c r="BJ65">
        <v>8</v>
      </c>
      <c r="BK65" t="s">
        <v>203</v>
      </c>
      <c r="BL65" t="s">
        <v>207</v>
      </c>
      <c r="BM65">
        <v>0.76886056269319925</v>
      </c>
      <c r="BN65" t="s">
        <v>70</v>
      </c>
      <c r="BO65" t="s">
        <v>188</v>
      </c>
      <c r="BP65">
        <v>1711.0239999999999</v>
      </c>
    </row>
    <row r="66" spans="1:68" ht="16.5">
      <c r="A66" s="109" t="str">
        <f t="shared" si="18"/>
        <v>성원운수</v>
      </c>
      <c r="B66" s="110" t="str">
        <f t="shared" si="1"/>
        <v>이병주</v>
      </c>
      <c r="C66" s="111" t="str">
        <f t="shared" si="19"/>
        <v>B</v>
      </c>
      <c r="D66" s="112">
        <f t="shared" si="20"/>
        <v>0.90766666666666662</v>
      </c>
      <c r="E66" s="113">
        <f t="shared" si="21"/>
        <v>7625</v>
      </c>
      <c r="F66" s="114" t="str">
        <f t="shared" si="22"/>
        <v>535</v>
      </c>
      <c r="G66" s="115" t="str">
        <f t="shared" si="23"/>
        <v>71바6967</v>
      </c>
      <c r="H66" s="116">
        <f t="shared" si="24"/>
        <v>1</v>
      </c>
      <c r="I66" s="117">
        <f t="shared" si="8"/>
        <v>1501.0139999999999</v>
      </c>
      <c r="J66" s="118">
        <f t="shared" si="25"/>
        <v>4.5848806092667138E-3</v>
      </c>
      <c r="K66" s="118">
        <f t="shared" si="26"/>
        <v>0.38103898786990542</v>
      </c>
      <c r="L66" s="118">
        <f t="shared" si="27"/>
        <v>0.13457569349786211</v>
      </c>
      <c r="M66" s="119">
        <f t="shared" si="28"/>
        <v>7.577</v>
      </c>
      <c r="N66" s="120">
        <f t="shared" si="29"/>
        <v>0</v>
      </c>
      <c r="O66" s="120">
        <f t="shared" si="30"/>
        <v>0.99932445666729297</v>
      </c>
      <c r="P66" s="221">
        <f t="shared" si="31"/>
        <v>9</v>
      </c>
      <c r="Q66" s="222">
        <f t="shared" si="32"/>
        <v>0</v>
      </c>
      <c r="R66" s="222">
        <f t="shared" si="33"/>
        <v>15</v>
      </c>
      <c r="T66">
        <v>519</v>
      </c>
      <c r="U66">
        <v>7625</v>
      </c>
      <c r="V66" t="s">
        <v>328</v>
      </c>
      <c r="W66">
        <v>1501.0139999999999</v>
      </c>
      <c r="X66">
        <v>551.25</v>
      </c>
      <c r="Y66">
        <v>2.7229999999999999</v>
      </c>
      <c r="Z66">
        <v>7.577</v>
      </c>
      <c r="AA66">
        <v>110.804412</v>
      </c>
      <c r="AB66">
        <v>0.50802499999999995</v>
      </c>
      <c r="AC66">
        <v>42.220801000000002</v>
      </c>
      <c r="AD66" s="1">
        <v>202</v>
      </c>
      <c r="AE66">
        <v>0</v>
      </c>
      <c r="AF66">
        <v>15</v>
      </c>
      <c r="AG66">
        <v>64</v>
      </c>
      <c r="AH66">
        <v>13.546518000000001</v>
      </c>
      <c r="AI66">
        <v>10.199999999999999</v>
      </c>
      <c r="AJ66">
        <v>0</v>
      </c>
      <c r="AK66">
        <v>9</v>
      </c>
      <c r="AL66">
        <v>716</v>
      </c>
      <c r="AM66" t="s">
        <v>329</v>
      </c>
      <c r="AN66" t="s">
        <v>543</v>
      </c>
      <c r="AO66">
        <v>1501.0139999999999</v>
      </c>
      <c r="AR66" t="s">
        <v>117</v>
      </c>
      <c r="AS66" t="s">
        <v>118</v>
      </c>
      <c r="AT66" t="s">
        <v>212</v>
      </c>
      <c r="AU66" t="s">
        <v>328</v>
      </c>
      <c r="AV66" t="s">
        <v>48</v>
      </c>
      <c r="AW66">
        <v>1</v>
      </c>
      <c r="BB66">
        <v>0.90766666666666662</v>
      </c>
      <c r="BC66" t="s">
        <v>68</v>
      </c>
      <c r="BF66" t="s">
        <v>117</v>
      </c>
      <c r="BG66" t="s">
        <v>118</v>
      </c>
      <c r="BH66" t="s">
        <v>328</v>
      </c>
      <c r="BI66">
        <v>7625</v>
      </c>
      <c r="BJ66">
        <v>1</v>
      </c>
      <c r="BK66" t="s">
        <v>212</v>
      </c>
      <c r="BL66" t="s">
        <v>175</v>
      </c>
      <c r="BM66">
        <v>0.90766666666666662</v>
      </c>
      <c r="BN66" t="s">
        <v>68</v>
      </c>
      <c r="BO66" t="s">
        <v>176</v>
      </c>
      <c r="BP66">
        <v>1501.0139999999999</v>
      </c>
    </row>
    <row r="67" spans="1:68" ht="16.5">
      <c r="A67" s="126" t="str">
        <f t="shared" si="18"/>
        <v>성원운수</v>
      </c>
      <c r="B67" s="127" t="str">
        <f t="shared" si="1"/>
        <v>이석현</v>
      </c>
      <c r="C67" s="128" t="str">
        <f t="shared" si="19"/>
        <v>A</v>
      </c>
      <c r="D67" s="129">
        <f t="shared" si="20"/>
        <v>0.98329642047486754</v>
      </c>
      <c r="E67" s="130">
        <f t="shared" si="21"/>
        <v>337</v>
      </c>
      <c r="F67" s="131" t="str">
        <f t="shared" si="22"/>
        <v>535</v>
      </c>
      <c r="G67" s="132" t="str">
        <f t="shared" si="23"/>
        <v>71바6962</v>
      </c>
      <c r="H67" s="133">
        <f t="shared" si="24"/>
        <v>3</v>
      </c>
      <c r="I67" s="134">
        <f t="shared" si="8"/>
        <v>1869.952</v>
      </c>
      <c r="J67" s="135">
        <f t="shared" si="25"/>
        <v>1.8563588879599677E-2</v>
      </c>
      <c r="K67" s="135">
        <f t="shared" si="26"/>
        <v>0.3789105904180472</v>
      </c>
      <c r="L67" s="135">
        <f t="shared" si="27"/>
        <v>0.23850879594770347</v>
      </c>
      <c r="M67" s="136">
        <f t="shared" si="28"/>
        <v>11.247999999999999</v>
      </c>
      <c r="N67" s="137">
        <f t="shared" si="29"/>
        <v>0</v>
      </c>
      <c r="O67" s="137">
        <f t="shared" si="30"/>
        <v>7.2729139571497026</v>
      </c>
      <c r="P67" s="219">
        <f t="shared" si="31"/>
        <v>19</v>
      </c>
      <c r="Q67" s="220">
        <f t="shared" si="32"/>
        <v>0</v>
      </c>
      <c r="R67" s="220">
        <f t="shared" si="33"/>
        <v>136</v>
      </c>
      <c r="T67">
        <v>519</v>
      </c>
      <c r="U67">
        <v>337</v>
      </c>
      <c r="V67" t="s">
        <v>330</v>
      </c>
      <c r="W67">
        <v>1869.952</v>
      </c>
      <c r="X67">
        <v>682.67700000000002</v>
      </c>
      <c r="Y67">
        <v>2.7389999999999999</v>
      </c>
      <c r="Z67">
        <v>11.247999999999999</v>
      </c>
      <c r="AA67">
        <v>143.603859</v>
      </c>
      <c r="AB67">
        <v>2.6658029999999999</v>
      </c>
      <c r="AC67">
        <v>54.413023000000003</v>
      </c>
      <c r="AD67" s="1">
        <v>446</v>
      </c>
      <c r="AE67">
        <v>0</v>
      </c>
      <c r="AF67">
        <v>136</v>
      </c>
      <c r="AG67">
        <v>72</v>
      </c>
      <c r="AH67">
        <v>13.021599</v>
      </c>
      <c r="AI67">
        <v>56.9</v>
      </c>
      <c r="AJ67">
        <v>0</v>
      </c>
      <c r="AK67">
        <v>19</v>
      </c>
      <c r="AL67">
        <v>1560</v>
      </c>
      <c r="AM67" t="s">
        <v>331</v>
      </c>
      <c r="AN67" t="s">
        <v>544</v>
      </c>
      <c r="AO67">
        <v>1619.2180000000001</v>
      </c>
      <c r="AR67" t="s">
        <v>117</v>
      </c>
      <c r="AS67" t="s">
        <v>118</v>
      </c>
      <c r="AT67" t="s">
        <v>208</v>
      </c>
      <c r="AU67" t="s">
        <v>330</v>
      </c>
      <c r="AV67" t="s">
        <v>48</v>
      </c>
      <c r="AW67">
        <v>3</v>
      </c>
      <c r="BB67">
        <v>0.98329642047486754</v>
      </c>
      <c r="BC67" t="s">
        <v>66</v>
      </c>
      <c r="BF67" t="s">
        <v>117</v>
      </c>
      <c r="BG67" t="s">
        <v>118</v>
      </c>
      <c r="BH67" t="s">
        <v>330</v>
      </c>
      <c r="BI67">
        <v>337</v>
      </c>
      <c r="BJ67">
        <v>3</v>
      </c>
      <c r="BK67" t="s">
        <v>208</v>
      </c>
      <c r="BL67" t="s">
        <v>207</v>
      </c>
      <c r="BM67">
        <v>0.98329642047486754</v>
      </c>
      <c r="BN67" t="s">
        <v>66</v>
      </c>
      <c r="BO67" t="s">
        <v>453</v>
      </c>
      <c r="BP67">
        <v>1851.021</v>
      </c>
    </row>
    <row r="68" spans="1:68" ht="16.5">
      <c r="A68" s="109" t="str">
        <f t="shared" si="18"/>
        <v>성원운수</v>
      </c>
      <c r="B68" s="110" t="str">
        <f t="shared" si="1"/>
        <v>이성식</v>
      </c>
      <c r="C68" s="111" t="str">
        <f t="shared" si="19"/>
        <v>A</v>
      </c>
      <c r="D68" s="112">
        <f t="shared" si="20"/>
        <v>0.97613284923221355</v>
      </c>
      <c r="E68" s="113">
        <f t="shared" si="21"/>
        <v>9370</v>
      </c>
      <c r="F68" s="114" t="str">
        <f t="shared" si="22"/>
        <v>536</v>
      </c>
      <c r="G68" s="115" t="str">
        <f t="shared" si="23"/>
        <v>71바5556</v>
      </c>
      <c r="H68" s="116">
        <f t="shared" si="24"/>
        <v>2</v>
      </c>
      <c r="I68" s="117">
        <f t="shared" si="8"/>
        <v>1526.932</v>
      </c>
      <c r="J68" s="118">
        <f t="shared" si="25"/>
        <v>8.9728894056091291E-3</v>
      </c>
      <c r="K68" s="118">
        <f t="shared" si="26"/>
        <v>0.36944713930780421</v>
      </c>
      <c r="L68" s="118">
        <f t="shared" si="27"/>
        <v>0.10085583378958592</v>
      </c>
      <c r="M68" s="119">
        <f t="shared" si="28"/>
        <v>7.3869999999999996</v>
      </c>
      <c r="N68" s="120">
        <f t="shared" si="29"/>
        <v>0</v>
      </c>
      <c r="O68" s="120">
        <f t="shared" si="30"/>
        <v>3.0125768534551636</v>
      </c>
      <c r="P68" s="221">
        <f t="shared" si="31"/>
        <v>6</v>
      </c>
      <c r="Q68" s="222">
        <f t="shared" si="32"/>
        <v>0</v>
      </c>
      <c r="R68" s="222">
        <f t="shared" si="33"/>
        <v>46</v>
      </c>
      <c r="T68">
        <v>519</v>
      </c>
      <c r="U68">
        <v>9370</v>
      </c>
      <c r="V68" t="s">
        <v>332</v>
      </c>
      <c r="W68">
        <v>1526.932</v>
      </c>
      <c r="X68">
        <v>541.26700000000005</v>
      </c>
      <c r="Y68">
        <v>2.8210000000000002</v>
      </c>
      <c r="Z68">
        <v>7.3869999999999996</v>
      </c>
      <c r="AA68">
        <v>119.58243899999999</v>
      </c>
      <c r="AB68">
        <v>1.073</v>
      </c>
      <c r="AC68">
        <v>44.179389999999998</v>
      </c>
      <c r="AD68" s="1">
        <v>154</v>
      </c>
      <c r="AE68">
        <v>0</v>
      </c>
      <c r="AF68">
        <v>46</v>
      </c>
      <c r="AG68">
        <v>64</v>
      </c>
      <c r="AH68">
        <v>12.768864000000001</v>
      </c>
      <c r="AI68">
        <v>0</v>
      </c>
      <c r="AJ68">
        <v>0</v>
      </c>
      <c r="AK68">
        <v>6</v>
      </c>
      <c r="AL68">
        <v>550</v>
      </c>
      <c r="AM68" t="s">
        <v>333</v>
      </c>
      <c r="AN68" t="s">
        <v>545</v>
      </c>
      <c r="AO68">
        <v>1408.164</v>
      </c>
      <c r="AR68" t="s">
        <v>117</v>
      </c>
      <c r="AS68" t="s">
        <v>119</v>
      </c>
      <c r="AT68" t="s">
        <v>217</v>
      </c>
      <c r="AU68" t="s">
        <v>332</v>
      </c>
      <c r="AV68" t="s">
        <v>48</v>
      </c>
      <c r="AW68">
        <v>2</v>
      </c>
      <c r="BB68">
        <v>0.97613284923221355</v>
      </c>
      <c r="BC68" t="s">
        <v>66</v>
      </c>
      <c r="BF68" t="s">
        <v>117</v>
      </c>
      <c r="BG68" t="s">
        <v>119</v>
      </c>
      <c r="BH68" t="s">
        <v>332</v>
      </c>
      <c r="BI68">
        <v>9370</v>
      </c>
      <c r="BJ68">
        <v>2</v>
      </c>
      <c r="BK68" t="s">
        <v>217</v>
      </c>
      <c r="BL68" t="s">
        <v>214</v>
      </c>
      <c r="BM68">
        <v>0.97613284923221355</v>
      </c>
      <c r="BN68" t="s">
        <v>66</v>
      </c>
      <c r="BO68" t="s">
        <v>453</v>
      </c>
      <c r="BP68">
        <v>1526.932</v>
      </c>
    </row>
    <row r="69" spans="1:68" ht="16.5">
      <c r="A69" s="126" t="str">
        <f t="shared" si="18"/>
        <v>성원운수</v>
      </c>
      <c r="B69" s="127" t="str">
        <f t="shared" si="1"/>
        <v>이성열</v>
      </c>
      <c r="C69" s="128" t="str">
        <f t="shared" si="19"/>
        <v>C</v>
      </c>
      <c r="D69" s="129">
        <f t="shared" si="20"/>
        <v>0.85735853178653121</v>
      </c>
      <c r="E69" s="130">
        <f t="shared" si="21"/>
        <v>9910</v>
      </c>
      <c r="F69" s="131" t="str">
        <f t="shared" si="22"/>
        <v>535</v>
      </c>
      <c r="G69" s="132" t="str">
        <f t="shared" si="23"/>
        <v>71바6967</v>
      </c>
      <c r="H69" s="133">
        <f t="shared" si="24"/>
        <v>2</v>
      </c>
      <c r="I69" s="134">
        <f t="shared" si="8"/>
        <v>1307.4970000000001</v>
      </c>
      <c r="J69" s="135">
        <f t="shared" si="25"/>
        <v>8.8424750613651966E-3</v>
      </c>
      <c r="K69" s="135">
        <f t="shared" si="26"/>
        <v>0.32129710432064962</v>
      </c>
      <c r="L69" s="135">
        <f t="shared" si="27"/>
        <v>0.22409229237237255</v>
      </c>
      <c r="M69" s="136">
        <f t="shared" si="28"/>
        <v>7.1059999999999999</v>
      </c>
      <c r="N69" s="137">
        <f t="shared" si="29"/>
        <v>0</v>
      </c>
      <c r="O69" s="137">
        <f t="shared" si="30"/>
        <v>0.5353740773401392</v>
      </c>
      <c r="P69" s="219">
        <f t="shared" si="31"/>
        <v>5</v>
      </c>
      <c r="Q69" s="220">
        <f t="shared" si="32"/>
        <v>0</v>
      </c>
      <c r="R69" s="220">
        <f t="shared" si="33"/>
        <v>7</v>
      </c>
      <c r="T69">
        <v>519</v>
      </c>
      <c r="U69">
        <v>9910</v>
      </c>
      <c r="V69" t="s">
        <v>334</v>
      </c>
      <c r="W69">
        <v>1307.4970000000001</v>
      </c>
      <c r="X69">
        <v>505.86399999999998</v>
      </c>
      <c r="Y69">
        <v>2.585</v>
      </c>
      <c r="Z69">
        <v>7.1059999999999999</v>
      </c>
      <c r="AA69">
        <v>102.061922</v>
      </c>
      <c r="AB69">
        <v>0.90247999999999995</v>
      </c>
      <c r="AC69">
        <v>32.792200000000001</v>
      </c>
      <c r="AD69" s="1">
        <v>293</v>
      </c>
      <c r="AE69">
        <v>0</v>
      </c>
      <c r="AF69">
        <v>7</v>
      </c>
      <c r="AG69">
        <v>69</v>
      </c>
      <c r="AH69">
        <v>12.81082</v>
      </c>
      <c r="AI69">
        <v>0</v>
      </c>
      <c r="AJ69">
        <v>0</v>
      </c>
      <c r="AK69">
        <v>5</v>
      </c>
      <c r="AL69">
        <v>129</v>
      </c>
      <c r="AM69" t="s">
        <v>335</v>
      </c>
      <c r="AN69" t="s">
        <v>546</v>
      </c>
      <c r="AO69">
        <v>1250.3699999999999</v>
      </c>
      <c r="AR69" t="s">
        <v>117</v>
      </c>
      <c r="AS69" t="s">
        <v>118</v>
      </c>
      <c r="AT69" t="s">
        <v>212</v>
      </c>
      <c r="AU69" t="s">
        <v>334</v>
      </c>
      <c r="AV69" t="s">
        <v>48</v>
      </c>
      <c r="AW69">
        <v>2</v>
      </c>
      <c r="BB69">
        <v>0.85735853178653121</v>
      </c>
      <c r="BC69" t="s">
        <v>69</v>
      </c>
      <c r="BF69" t="s">
        <v>117</v>
      </c>
      <c r="BG69" t="s">
        <v>118</v>
      </c>
      <c r="BH69" t="s">
        <v>334</v>
      </c>
      <c r="BI69">
        <v>9910</v>
      </c>
      <c r="BJ69">
        <v>2</v>
      </c>
      <c r="BK69" t="s">
        <v>212</v>
      </c>
      <c r="BL69" t="s">
        <v>403</v>
      </c>
      <c r="BM69">
        <v>0.85735853178653121</v>
      </c>
      <c r="BN69" t="s">
        <v>69</v>
      </c>
      <c r="BO69" t="s">
        <v>178</v>
      </c>
      <c r="BP69">
        <v>1307.4969999999998</v>
      </c>
    </row>
    <row r="70" spans="1:68" ht="16.5">
      <c r="A70" s="109" t="str">
        <f t="shared" si="18"/>
        <v>성원운수</v>
      </c>
      <c r="B70" s="110" t="str">
        <f t="shared" ref="B70:B109" si="34">IF(BH70="NULL", E70, BH70)</f>
        <v>이수상</v>
      </c>
      <c r="C70" s="111" t="str">
        <f t="shared" si="19"/>
        <v>D</v>
      </c>
      <c r="D70" s="112">
        <f t="shared" si="20"/>
        <v>0.83896377845722703</v>
      </c>
      <c r="E70" s="113">
        <f t="shared" si="21"/>
        <v>8686</v>
      </c>
      <c r="F70" s="114" t="str">
        <f t="shared" si="22"/>
        <v>538</v>
      </c>
      <c r="G70" s="115" t="str">
        <f t="shared" si="23"/>
        <v>71바6301</v>
      </c>
      <c r="H70" s="116">
        <f t="shared" si="24"/>
        <v>3</v>
      </c>
      <c r="I70" s="117">
        <f t="shared" ref="I70:I105" si="35">W70</f>
        <v>1303.7529999999999</v>
      </c>
      <c r="J70" s="118">
        <f t="shared" si="25"/>
        <v>2.1246552081306436E-2</v>
      </c>
      <c r="K70" s="118">
        <f t="shared" si="26"/>
        <v>0.47066240674474003</v>
      </c>
      <c r="L70" s="118">
        <f t="shared" si="27"/>
        <v>0.21399759003430865</v>
      </c>
      <c r="M70" s="119">
        <f t="shared" si="28"/>
        <v>16.709</v>
      </c>
      <c r="N70" s="120">
        <f t="shared" si="29"/>
        <v>0.15340329034717468</v>
      </c>
      <c r="O70" s="120">
        <f t="shared" si="30"/>
        <v>7.2099546463172093</v>
      </c>
      <c r="P70" s="221">
        <f t="shared" si="31"/>
        <v>113</v>
      </c>
      <c r="Q70" s="222">
        <f t="shared" si="32"/>
        <v>2</v>
      </c>
      <c r="R70" s="222">
        <f t="shared" si="33"/>
        <v>94</v>
      </c>
      <c r="T70">
        <v>519</v>
      </c>
      <c r="U70">
        <v>8686</v>
      </c>
      <c r="V70" t="s">
        <v>336</v>
      </c>
      <c r="W70">
        <v>1303.7529999999999</v>
      </c>
      <c r="X70">
        <v>589.61</v>
      </c>
      <c r="Y70">
        <v>2.2109999999999999</v>
      </c>
      <c r="Z70">
        <v>16.709</v>
      </c>
      <c r="AA70">
        <v>119.599688</v>
      </c>
      <c r="AB70">
        <v>2.5410810000000001</v>
      </c>
      <c r="AC70">
        <v>56.291077000000001</v>
      </c>
      <c r="AD70" s="1">
        <v>279</v>
      </c>
      <c r="AE70">
        <v>2</v>
      </c>
      <c r="AF70">
        <v>94</v>
      </c>
      <c r="AG70">
        <v>72</v>
      </c>
      <c r="AH70">
        <v>10.900973</v>
      </c>
      <c r="AI70">
        <v>44.7</v>
      </c>
      <c r="AJ70">
        <v>0</v>
      </c>
      <c r="AK70">
        <v>113</v>
      </c>
      <c r="AL70">
        <v>26431</v>
      </c>
      <c r="AM70" t="s">
        <v>337</v>
      </c>
      <c r="AN70" t="s">
        <v>547</v>
      </c>
      <c r="AO70">
        <v>614.15499999999997</v>
      </c>
      <c r="AR70" t="s">
        <v>117</v>
      </c>
      <c r="AS70" t="s">
        <v>121</v>
      </c>
      <c r="AT70" t="s">
        <v>238</v>
      </c>
      <c r="AU70" t="s">
        <v>336</v>
      </c>
      <c r="AV70" t="s">
        <v>48</v>
      </c>
      <c r="AW70">
        <v>3</v>
      </c>
      <c r="BB70">
        <v>0.83896377845722703</v>
      </c>
      <c r="BC70" t="s">
        <v>67</v>
      </c>
      <c r="BF70" t="s">
        <v>117</v>
      </c>
      <c r="BG70" t="s">
        <v>121</v>
      </c>
      <c r="BH70" t="s">
        <v>336</v>
      </c>
      <c r="BI70">
        <v>8686</v>
      </c>
      <c r="BJ70">
        <v>3</v>
      </c>
      <c r="BK70" t="s">
        <v>238</v>
      </c>
      <c r="BL70" t="s">
        <v>548</v>
      </c>
      <c r="BM70">
        <v>0.83896377845722703</v>
      </c>
      <c r="BN70" t="s">
        <v>67</v>
      </c>
      <c r="BO70" t="s">
        <v>179</v>
      </c>
      <c r="BP70">
        <v>1303.7530000000002</v>
      </c>
    </row>
    <row r="71" spans="1:68" ht="16.5">
      <c r="A71" s="126" t="str">
        <f t="shared" si="18"/>
        <v>성원운수</v>
      </c>
      <c r="B71" s="127" t="str">
        <f t="shared" si="34"/>
        <v>이수현</v>
      </c>
      <c r="C71" s="128" t="str">
        <f t="shared" si="19"/>
        <v>C</v>
      </c>
      <c r="D71" s="129">
        <f t="shared" si="20"/>
        <v>0.85319676312390913</v>
      </c>
      <c r="E71" s="130">
        <f t="shared" si="21"/>
        <v>2500</v>
      </c>
      <c r="F71" s="131" t="str">
        <f t="shared" si="22"/>
        <v>539</v>
      </c>
      <c r="G71" s="132" t="str">
        <f t="shared" si="23"/>
        <v>71바6605</v>
      </c>
      <c r="H71" s="133">
        <f t="shared" si="24"/>
        <v>3</v>
      </c>
      <c r="I71" s="134">
        <f t="shared" si="35"/>
        <v>1564.5329999999999</v>
      </c>
      <c r="J71" s="135">
        <f t="shared" si="25"/>
        <v>2.0375536108338629E-2</v>
      </c>
      <c r="K71" s="135">
        <f t="shared" si="26"/>
        <v>0.42774529024220032</v>
      </c>
      <c r="L71" s="135">
        <f t="shared" si="27"/>
        <v>0.44805702404487474</v>
      </c>
      <c r="M71" s="136">
        <f t="shared" si="28"/>
        <v>10.067</v>
      </c>
      <c r="N71" s="137">
        <f t="shared" si="29"/>
        <v>0.95875254788489606</v>
      </c>
      <c r="O71" s="137">
        <f t="shared" si="30"/>
        <v>0.44741785567961817</v>
      </c>
      <c r="P71" s="219">
        <f t="shared" si="31"/>
        <v>60</v>
      </c>
      <c r="Q71" s="220">
        <f t="shared" si="32"/>
        <v>15</v>
      </c>
      <c r="R71" s="220">
        <f t="shared" si="33"/>
        <v>7</v>
      </c>
      <c r="T71">
        <v>519</v>
      </c>
      <c r="U71">
        <v>2500</v>
      </c>
      <c r="V71" t="s">
        <v>427</v>
      </c>
      <c r="W71">
        <v>1564.5329999999999</v>
      </c>
      <c r="X71">
        <v>448.69099999999997</v>
      </c>
      <c r="Y71">
        <v>3.4870000000000001</v>
      </c>
      <c r="Z71">
        <v>10.067</v>
      </c>
      <c r="AA71">
        <v>147.91296700000001</v>
      </c>
      <c r="AB71">
        <v>3.0138060000000002</v>
      </c>
      <c r="AC71">
        <v>63.269075000000001</v>
      </c>
      <c r="AD71" s="1">
        <v>701</v>
      </c>
      <c r="AE71">
        <v>15</v>
      </c>
      <c r="AF71">
        <v>7</v>
      </c>
      <c r="AG71">
        <v>57</v>
      </c>
      <c r="AH71">
        <v>10.577389</v>
      </c>
      <c r="AI71">
        <v>0</v>
      </c>
      <c r="AJ71">
        <v>0</v>
      </c>
      <c r="AK71">
        <v>60</v>
      </c>
      <c r="AL71">
        <v>46477</v>
      </c>
      <c r="AM71" t="s">
        <v>446</v>
      </c>
      <c r="AN71" t="s">
        <v>549</v>
      </c>
      <c r="AO71">
        <v>1048.9190000000001</v>
      </c>
      <c r="AR71" t="s">
        <v>117</v>
      </c>
      <c r="AS71" t="s">
        <v>122</v>
      </c>
      <c r="AT71" t="s">
        <v>245</v>
      </c>
      <c r="AU71" t="s">
        <v>427</v>
      </c>
      <c r="AV71" t="s">
        <v>194</v>
      </c>
      <c r="AW71">
        <v>3</v>
      </c>
      <c r="BB71">
        <v>0.85319676312390913</v>
      </c>
      <c r="BC71" t="s">
        <v>69</v>
      </c>
      <c r="BF71" t="s">
        <v>117</v>
      </c>
      <c r="BG71" t="s">
        <v>122</v>
      </c>
      <c r="BH71" t="s">
        <v>427</v>
      </c>
      <c r="BI71">
        <v>2500</v>
      </c>
      <c r="BJ71">
        <v>3</v>
      </c>
      <c r="BK71" t="s">
        <v>245</v>
      </c>
      <c r="BL71" t="s">
        <v>247</v>
      </c>
      <c r="BM71">
        <v>0.85319676312390913</v>
      </c>
      <c r="BN71" t="s">
        <v>69</v>
      </c>
      <c r="BO71" t="s">
        <v>178</v>
      </c>
      <c r="BP71">
        <v>1516.4349999999999</v>
      </c>
    </row>
    <row r="72" spans="1:68" ht="16.5">
      <c r="A72" s="109" t="str">
        <f t="shared" ref="A72:A87" si="36">BF72</f>
        <v>성원운수</v>
      </c>
      <c r="B72" s="110" t="str">
        <f t="shared" si="34"/>
        <v>이영숙</v>
      </c>
      <c r="C72" s="111" t="str">
        <f t="shared" ref="C72:C87" si="37">BN72</f>
        <v>F</v>
      </c>
      <c r="D72" s="112">
        <f t="shared" ref="D72:D87" si="38">BM72</f>
        <v>0.76208670494894759</v>
      </c>
      <c r="E72" s="113">
        <f t="shared" ref="E72:E87" si="39">U72</f>
        <v>9939</v>
      </c>
      <c r="F72" s="114" t="str">
        <f t="shared" ref="F72:F87" si="40">BG72</f>
        <v>535</v>
      </c>
      <c r="G72" s="115" t="str">
        <f t="shared" ref="G72:G87" si="41">BK72</f>
        <v>71바6959</v>
      </c>
      <c r="H72" s="116">
        <f t="shared" ref="H72:H87" si="42">BJ72</f>
        <v>2</v>
      </c>
      <c r="I72" s="117">
        <f t="shared" si="35"/>
        <v>1798.979</v>
      </c>
      <c r="J72" s="118">
        <f t="shared" ref="J72:J87" si="43">AB72/AA72</f>
        <v>1.9005399616320577E-2</v>
      </c>
      <c r="K72" s="118">
        <f t="shared" ref="K72:K87" si="44">AC72/AA72</f>
        <v>0.39192941909096718</v>
      </c>
      <c r="L72" s="118">
        <f t="shared" ref="L72:L87" si="45">AD72/I72</f>
        <v>7.3374953237364079E-2</v>
      </c>
      <c r="M72" s="119">
        <f t="shared" ref="M72:M87" si="46">Z72</f>
        <v>10.433999999999999</v>
      </c>
      <c r="N72" s="120">
        <f t="shared" ref="N72:N87" si="47">AE72*100/W72</f>
        <v>0</v>
      </c>
      <c r="O72" s="120">
        <f t="shared" ref="O72:O87" si="48">AF72*100/W72</f>
        <v>1.6120254877905744</v>
      </c>
      <c r="P72" s="221">
        <f t="shared" ref="P72:P87" si="49">AK72</f>
        <v>25</v>
      </c>
      <c r="Q72" s="222">
        <f t="shared" ref="Q72:Q87" si="50">AE72</f>
        <v>0</v>
      </c>
      <c r="R72" s="222">
        <f t="shared" ref="R72:R87" si="51">AF72</f>
        <v>29</v>
      </c>
      <c r="T72">
        <v>519</v>
      </c>
      <c r="U72">
        <v>9939</v>
      </c>
      <c r="V72" t="s">
        <v>338</v>
      </c>
      <c r="W72">
        <v>1798.979</v>
      </c>
      <c r="X72">
        <v>736.10400000000004</v>
      </c>
      <c r="Y72">
        <v>2.444</v>
      </c>
      <c r="Z72">
        <v>10.433999999999999</v>
      </c>
      <c r="AA72">
        <v>142.867188</v>
      </c>
      <c r="AB72">
        <v>2.7152479999999999</v>
      </c>
      <c r="AC72">
        <v>55.993853999999999</v>
      </c>
      <c r="AD72" s="1">
        <v>132</v>
      </c>
      <c r="AE72">
        <v>0</v>
      </c>
      <c r="AF72">
        <v>29</v>
      </c>
      <c r="AG72">
        <v>64</v>
      </c>
      <c r="AH72">
        <v>12.591967</v>
      </c>
      <c r="AI72">
        <v>0</v>
      </c>
      <c r="AJ72">
        <v>0</v>
      </c>
      <c r="AK72">
        <v>25</v>
      </c>
      <c r="AL72">
        <v>2432</v>
      </c>
      <c r="AM72" t="s">
        <v>339</v>
      </c>
      <c r="AN72" t="s">
        <v>550</v>
      </c>
      <c r="AO72">
        <v>1738.0650000000001</v>
      </c>
      <c r="AR72" t="s">
        <v>117</v>
      </c>
      <c r="AS72" t="s">
        <v>118</v>
      </c>
      <c r="AT72" t="s">
        <v>205</v>
      </c>
      <c r="AU72" t="s">
        <v>338</v>
      </c>
      <c r="AV72" t="s">
        <v>48</v>
      </c>
      <c r="AW72">
        <v>2</v>
      </c>
      <c r="BB72">
        <v>0.76208670494894759</v>
      </c>
      <c r="BC72" t="s">
        <v>70</v>
      </c>
      <c r="BF72" t="s">
        <v>117</v>
      </c>
      <c r="BG72" t="s">
        <v>118</v>
      </c>
      <c r="BH72" t="s">
        <v>338</v>
      </c>
      <c r="BI72">
        <v>9939</v>
      </c>
      <c r="BJ72">
        <v>2</v>
      </c>
      <c r="BK72" t="s">
        <v>205</v>
      </c>
      <c r="BL72" t="s">
        <v>403</v>
      </c>
      <c r="BM72">
        <v>0.76208670494894759</v>
      </c>
      <c r="BN72" t="s">
        <v>70</v>
      </c>
      <c r="BO72" t="s">
        <v>188</v>
      </c>
      <c r="BP72">
        <v>1798.979</v>
      </c>
    </row>
    <row r="73" spans="1:68" ht="16.5">
      <c r="A73" s="126" t="str">
        <f t="shared" si="36"/>
        <v>성원운수</v>
      </c>
      <c r="B73" s="127" t="str">
        <f t="shared" si="34"/>
        <v>이유원</v>
      </c>
      <c r="C73" s="128" t="str">
        <f t="shared" si="37"/>
        <v>A</v>
      </c>
      <c r="D73" s="129">
        <f t="shared" si="38"/>
        <v>0.99795139492139506</v>
      </c>
      <c r="E73" s="130">
        <f t="shared" si="39"/>
        <v>3535</v>
      </c>
      <c r="F73" s="131" t="str">
        <f t="shared" si="40"/>
        <v>535</v>
      </c>
      <c r="G73" s="132" t="str">
        <f t="shared" si="41"/>
        <v>71바6963</v>
      </c>
      <c r="H73" s="133">
        <f t="shared" si="42"/>
        <v>3</v>
      </c>
      <c r="I73" s="134">
        <f t="shared" si="35"/>
        <v>1825.396</v>
      </c>
      <c r="J73" s="135">
        <f t="shared" si="43"/>
        <v>4.4002663119766545E-3</v>
      </c>
      <c r="K73" s="135">
        <f t="shared" si="44"/>
        <v>0.35254482731400011</v>
      </c>
      <c r="L73" s="135">
        <f t="shared" si="45"/>
        <v>0.1900957381302468</v>
      </c>
      <c r="M73" s="136">
        <f t="shared" si="46"/>
        <v>6.8490000000000002</v>
      </c>
      <c r="N73" s="137">
        <f t="shared" si="47"/>
        <v>0</v>
      </c>
      <c r="O73" s="137">
        <f t="shared" si="48"/>
        <v>1.5886963705409676</v>
      </c>
      <c r="P73" s="219">
        <f t="shared" si="49"/>
        <v>25</v>
      </c>
      <c r="Q73" s="220">
        <f t="shared" si="50"/>
        <v>0</v>
      </c>
      <c r="R73" s="220">
        <f t="shared" si="51"/>
        <v>29</v>
      </c>
      <c r="T73">
        <v>519</v>
      </c>
      <c r="U73">
        <v>3535</v>
      </c>
      <c r="V73" t="s">
        <v>340</v>
      </c>
      <c r="W73">
        <v>1825.396</v>
      </c>
      <c r="X73">
        <v>606.78599999999994</v>
      </c>
      <c r="Y73">
        <v>3.008</v>
      </c>
      <c r="Z73">
        <v>6.8490000000000002</v>
      </c>
      <c r="AA73">
        <v>141.27190400000001</v>
      </c>
      <c r="AB73">
        <v>0.62163400000000002</v>
      </c>
      <c r="AC73">
        <v>49.804679</v>
      </c>
      <c r="AD73" s="1">
        <v>347</v>
      </c>
      <c r="AE73">
        <v>0</v>
      </c>
      <c r="AF73">
        <v>29</v>
      </c>
      <c r="AG73">
        <v>61</v>
      </c>
      <c r="AH73">
        <v>12.921153</v>
      </c>
      <c r="AI73">
        <v>0</v>
      </c>
      <c r="AJ73">
        <v>0</v>
      </c>
      <c r="AK73">
        <v>25</v>
      </c>
      <c r="AL73">
        <v>2883</v>
      </c>
      <c r="AM73" t="s">
        <v>341</v>
      </c>
      <c r="AN73" t="s">
        <v>551</v>
      </c>
      <c r="AO73">
        <v>1588.6659999999999</v>
      </c>
      <c r="AR73" t="s">
        <v>117</v>
      </c>
      <c r="AS73" t="s">
        <v>118</v>
      </c>
      <c r="AT73" t="s">
        <v>209</v>
      </c>
      <c r="AU73" t="s">
        <v>340</v>
      </c>
      <c r="AV73" t="s">
        <v>48</v>
      </c>
      <c r="AW73">
        <v>3</v>
      </c>
      <c r="BB73">
        <v>0.99795139492139506</v>
      </c>
      <c r="BC73" t="s">
        <v>66</v>
      </c>
      <c r="BF73" t="s">
        <v>117</v>
      </c>
      <c r="BG73" t="s">
        <v>118</v>
      </c>
      <c r="BH73" t="s">
        <v>340</v>
      </c>
      <c r="BI73">
        <v>3535</v>
      </c>
      <c r="BJ73">
        <v>3</v>
      </c>
      <c r="BK73" t="s">
        <v>209</v>
      </c>
      <c r="BL73" t="s">
        <v>403</v>
      </c>
      <c r="BM73">
        <v>0.99795139492139506</v>
      </c>
      <c r="BN73" t="s">
        <v>66</v>
      </c>
      <c r="BO73" t="s">
        <v>453</v>
      </c>
      <c r="BP73">
        <v>1796.3679999999999</v>
      </c>
    </row>
    <row r="74" spans="1:68" ht="16.5">
      <c r="A74" s="109" t="str">
        <f t="shared" si="36"/>
        <v>성원운수</v>
      </c>
      <c r="B74" s="110" t="str">
        <f t="shared" si="34"/>
        <v>이을락</v>
      </c>
      <c r="C74" s="111" t="str">
        <f t="shared" si="37"/>
        <v>C</v>
      </c>
      <c r="D74" s="112">
        <f t="shared" si="38"/>
        <v>0.88195706664125118</v>
      </c>
      <c r="E74" s="113">
        <f t="shared" si="39"/>
        <v>8465</v>
      </c>
      <c r="F74" s="114" t="str">
        <f t="shared" si="40"/>
        <v>536</v>
      </c>
      <c r="G74" s="115" t="str">
        <f t="shared" si="41"/>
        <v>71바5559</v>
      </c>
      <c r="H74" s="116">
        <f t="shared" si="42"/>
        <v>9</v>
      </c>
      <c r="I74" s="117">
        <f t="shared" si="35"/>
        <v>1900.086</v>
      </c>
      <c r="J74" s="118">
        <f t="shared" si="43"/>
        <v>7.21786464227371E-3</v>
      </c>
      <c r="K74" s="118">
        <f t="shared" si="44"/>
        <v>0.38098761620825045</v>
      </c>
      <c r="L74" s="118">
        <f t="shared" si="45"/>
        <v>0.13578332770200927</v>
      </c>
      <c r="M74" s="119">
        <f t="shared" si="46"/>
        <v>7.0540000000000003</v>
      </c>
      <c r="N74" s="120">
        <f t="shared" si="47"/>
        <v>5.2629196783724526E-2</v>
      </c>
      <c r="O74" s="120">
        <f t="shared" si="48"/>
        <v>6.1576160236957698</v>
      </c>
      <c r="P74" s="221">
        <f t="shared" si="49"/>
        <v>33</v>
      </c>
      <c r="Q74" s="222">
        <f t="shared" si="50"/>
        <v>1</v>
      </c>
      <c r="R74" s="222">
        <f t="shared" si="51"/>
        <v>117</v>
      </c>
      <c r="T74">
        <v>519</v>
      </c>
      <c r="U74">
        <v>8465</v>
      </c>
      <c r="V74" t="s">
        <v>342</v>
      </c>
      <c r="W74">
        <v>1900.086</v>
      </c>
      <c r="X74">
        <v>762.51199999999994</v>
      </c>
      <c r="Y74">
        <v>2.492</v>
      </c>
      <c r="Z74">
        <v>7.0540000000000003</v>
      </c>
      <c r="AA74">
        <v>147.85245399999999</v>
      </c>
      <c r="AB74">
        <v>1.0671790000000001</v>
      </c>
      <c r="AC74">
        <v>56.329954000000001</v>
      </c>
      <c r="AD74" s="1">
        <v>258</v>
      </c>
      <c r="AE74">
        <v>1</v>
      </c>
      <c r="AF74">
        <v>117</v>
      </c>
      <c r="AG74">
        <v>72</v>
      </c>
      <c r="AH74">
        <v>12.851229999999999</v>
      </c>
      <c r="AI74">
        <v>39.1</v>
      </c>
      <c r="AJ74">
        <v>0</v>
      </c>
      <c r="AK74">
        <v>33</v>
      </c>
      <c r="AL74">
        <v>3090</v>
      </c>
      <c r="AM74" t="s">
        <v>343</v>
      </c>
      <c r="AN74" t="s">
        <v>552</v>
      </c>
      <c r="AO74">
        <v>424.68799999999999</v>
      </c>
      <c r="AR74" t="s">
        <v>117</v>
      </c>
      <c r="AS74" t="s">
        <v>119</v>
      </c>
      <c r="AT74" t="s">
        <v>221</v>
      </c>
      <c r="AU74" t="s">
        <v>342</v>
      </c>
      <c r="AV74" t="s">
        <v>195</v>
      </c>
      <c r="AW74">
        <v>9</v>
      </c>
      <c r="BB74">
        <v>0.88195706664125118</v>
      </c>
      <c r="BC74" t="s">
        <v>69</v>
      </c>
      <c r="BF74" t="s">
        <v>117</v>
      </c>
      <c r="BG74" t="s">
        <v>119</v>
      </c>
      <c r="BH74" t="s">
        <v>342</v>
      </c>
      <c r="BI74">
        <v>8465</v>
      </c>
      <c r="BJ74">
        <v>9</v>
      </c>
      <c r="BK74" t="s">
        <v>221</v>
      </c>
      <c r="BL74" t="s">
        <v>228</v>
      </c>
      <c r="BM74">
        <v>0.88195706664125118</v>
      </c>
      <c r="BN74" t="s">
        <v>69</v>
      </c>
      <c r="BO74" t="s">
        <v>178</v>
      </c>
      <c r="BP74">
        <v>1900.086</v>
      </c>
    </row>
    <row r="75" spans="1:68" ht="16.5">
      <c r="A75" s="126" t="str">
        <f t="shared" si="36"/>
        <v>성원운수</v>
      </c>
      <c r="B75" s="127" t="str">
        <f t="shared" si="34"/>
        <v>이응수</v>
      </c>
      <c r="C75" s="128" t="str">
        <f t="shared" si="37"/>
        <v>A</v>
      </c>
      <c r="D75" s="129">
        <f t="shared" si="38"/>
        <v>0.99965517241379309</v>
      </c>
      <c r="E75" s="130">
        <f t="shared" si="39"/>
        <v>7382</v>
      </c>
      <c r="F75" s="131" t="str">
        <f t="shared" si="40"/>
        <v>536</v>
      </c>
      <c r="G75" s="132" t="str">
        <f t="shared" si="41"/>
        <v>71바5566</v>
      </c>
      <c r="H75" s="133">
        <f t="shared" si="42"/>
        <v>1</v>
      </c>
      <c r="I75" s="134">
        <f t="shared" si="35"/>
        <v>1571.1489999999999</v>
      </c>
      <c r="J75" s="135">
        <f t="shared" si="43"/>
        <v>6.4493666014265412E-3</v>
      </c>
      <c r="K75" s="135">
        <f t="shared" si="44"/>
        <v>0.39373110149008672</v>
      </c>
      <c r="L75" s="135">
        <f t="shared" si="45"/>
        <v>0.12093060556318976</v>
      </c>
      <c r="M75" s="136">
        <f t="shared" si="46"/>
        <v>9.0370000000000008</v>
      </c>
      <c r="N75" s="137">
        <f t="shared" si="47"/>
        <v>0</v>
      </c>
      <c r="O75" s="137">
        <f t="shared" si="48"/>
        <v>1.2729537427704185</v>
      </c>
      <c r="P75" s="219">
        <f t="shared" si="49"/>
        <v>3</v>
      </c>
      <c r="Q75" s="220">
        <f t="shared" si="50"/>
        <v>0</v>
      </c>
      <c r="R75" s="220">
        <f t="shared" si="51"/>
        <v>20</v>
      </c>
      <c r="T75">
        <v>519</v>
      </c>
      <c r="U75">
        <v>7382</v>
      </c>
      <c r="V75" t="s">
        <v>344</v>
      </c>
      <c r="W75">
        <v>1571.1489999999999</v>
      </c>
      <c r="X75">
        <v>542.02200000000005</v>
      </c>
      <c r="Y75">
        <v>2.899</v>
      </c>
      <c r="Z75">
        <v>9.0370000000000008</v>
      </c>
      <c r="AA75">
        <v>123.39134199999999</v>
      </c>
      <c r="AB75">
        <v>0.79579599999999995</v>
      </c>
      <c r="AC75">
        <v>48.583008999999997</v>
      </c>
      <c r="AD75" s="1">
        <v>190</v>
      </c>
      <c r="AE75">
        <v>0</v>
      </c>
      <c r="AF75">
        <v>20</v>
      </c>
      <c r="AG75">
        <v>67</v>
      </c>
      <c r="AH75">
        <v>12.733057000000001</v>
      </c>
      <c r="AI75">
        <v>22.1</v>
      </c>
      <c r="AJ75">
        <v>0</v>
      </c>
      <c r="AK75">
        <v>3</v>
      </c>
      <c r="AL75">
        <v>66</v>
      </c>
      <c r="AM75" t="s">
        <v>345</v>
      </c>
      <c r="AN75" t="s">
        <v>553</v>
      </c>
      <c r="AO75">
        <v>1571.1489999999999</v>
      </c>
      <c r="AR75" t="s">
        <v>117</v>
      </c>
      <c r="AS75" t="s">
        <v>119</v>
      </c>
      <c r="AT75" t="s">
        <v>228</v>
      </c>
      <c r="AU75" t="s">
        <v>344</v>
      </c>
      <c r="AV75" t="s">
        <v>48</v>
      </c>
      <c r="AW75">
        <v>1</v>
      </c>
      <c r="BB75">
        <v>0.99965517241379309</v>
      </c>
      <c r="BC75" t="s">
        <v>66</v>
      </c>
      <c r="BF75" t="s">
        <v>117</v>
      </c>
      <c r="BG75" t="s">
        <v>119</v>
      </c>
      <c r="BH75" t="s">
        <v>344</v>
      </c>
      <c r="BI75">
        <v>7382</v>
      </c>
      <c r="BJ75">
        <v>1</v>
      </c>
      <c r="BK75" t="s">
        <v>228</v>
      </c>
      <c r="BL75" t="s">
        <v>175</v>
      </c>
      <c r="BM75">
        <v>0.99965517241379309</v>
      </c>
      <c r="BN75" t="s">
        <v>66</v>
      </c>
      <c r="BO75" t="s">
        <v>453</v>
      </c>
      <c r="BP75">
        <v>1571.1489999999999</v>
      </c>
    </row>
    <row r="76" spans="1:68" ht="16.5">
      <c r="A76" s="109" t="str">
        <f t="shared" si="36"/>
        <v>성원운수</v>
      </c>
      <c r="B76" s="110" t="str">
        <f t="shared" si="34"/>
        <v>이일선</v>
      </c>
      <c r="C76" s="111" t="str">
        <f t="shared" si="37"/>
        <v>B</v>
      </c>
      <c r="D76" s="112">
        <f t="shared" si="38"/>
        <v>0.90684726724979425</v>
      </c>
      <c r="E76" s="113">
        <f t="shared" si="39"/>
        <v>3907</v>
      </c>
      <c r="F76" s="114" t="str">
        <f t="shared" si="40"/>
        <v>535</v>
      </c>
      <c r="G76" s="115" t="str">
        <f t="shared" si="41"/>
        <v>71바6957</v>
      </c>
      <c r="H76" s="116">
        <f t="shared" si="42"/>
        <v>9</v>
      </c>
      <c r="I76" s="117">
        <f t="shared" si="35"/>
        <v>1794.7919999999999</v>
      </c>
      <c r="J76" s="118">
        <f t="shared" si="43"/>
        <v>4.1267786279774177E-3</v>
      </c>
      <c r="K76" s="118">
        <f t="shared" si="44"/>
        <v>0.34582487288204389</v>
      </c>
      <c r="L76" s="118">
        <f t="shared" si="45"/>
        <v>0.27802664598460436</v>
      </c>
      <c r="M76" s="119">
        <f t="shared" si="46"/>
        <v>7.9420000000000002</v>
      </c>
      <c r="N76" s="120">
        <f t="shared" si="47"/>
        <v>0</v>
      </c>
      <c r="O76" s="120">
        <f t="shared" si="48"/>
        <v>0.83575144083548403</v>
      </c>
      <c r="P76" s="221">
        <f t="shared" si="49"/>
        <v>10</v>
      </c>
      <c r="Q76" s="222">
        <f t="shared" si="50"/>
        <v>0</v>
      </c>
      <c r="R76" s="222">
        <f t="shared" si="51"/>
        <v>15</v>
      </c>
      <c r="T76">
        <v>519</v>
      </c>
      <c r="U76">
        <v>3907</v>
      </c>
      <c r="V76" t="s">
        <v>346</v>
      </c>
      <c r="W76">
        <v>1794.7919999999999</v>
      </c>
      <c r="X76">
        <v>652.93499999999995</v>
      </c>
      <c r="Y76">
        <v>2.7490000000000001</v>
      </c>
      <c r="Z76">
        <v>7.9420000000000002</v>
      </c>
      <c r="AA76">
        <v>136.431355</v>
      </c>
      <c r="AB76">
        <v>0.56302200000000002</v>
      </c>
      <c r="AC76">
        <v>47.181356000000001</v>
      </c>
      <c r="AD76" s="1">
        <v>499</v>
      </c>
      <c r="AE76">
        <v>0</v>
      </c>
      <c r="AF76">
        <v>15</v>
      </c>
      <c r="AG76">
        <v>61</v>
      </c>
      <c r="AH76">
        <v>13.155275</v>
      </c>
      <c r="AI76">
        <v>0</v>
      </c>
      <c r="AJ76">
        <v>0</v>
      </c>
      <c r="AK76">
        <v>10</v>
      </c>
      <c r="AL76">
        <v>510</v>
      </c>
      <c r="AM76" t="s">
        <v>347</v>
      </c>
      <c r="AN76" t="s">
        <v>554</v>
      </c>
      <c r="AO76">
        <v>346.24599999999998</v>
      </c>
      <c r="AR76" t="s">
        <v>117</v>
      </c>
      <c r="AS76" t="s">
        <v>118</v>
      </c>
      <c r="AT76" t="s">
        <v>202</v>
      </c>
      <c r="AU76" t="s">
        <v>346</v>
      </c>
      <c r="AV76" t="s">
        <v>48</v>
      </c>
      <c r="AW76">
        <v>9</v>
      </c>
      <c r="BB76">
        <v>0.90684726724979425</v>
      </c>
      <c r="BC76" t="s">
        <v>68</v>
      </c>
      <c r="BF76" t="s">
        <v>117</v>
      </c>
      <c r="BG76" t="s">
        <v>118</v>
      </c>
      <c r="BH76" t="s">
        <v>346</v>
      </c>
      <c r="BI76">
        <v>3907</v>
      </c>
      <c r="BJ76">
        <v>9</v>
      </c>
      <c r="BK76" t="s">
        <v>202</v>
      </c>
      <c r="BL76" t="s">
        <v>210</v>
      </c>
      <c r="BM76">
        <v>0.90684726724979425</v>
      </c>
      <c r="BN76" t="s">
        <v>68</v>
      </c>
      <c r="BO76" t="s">
        <v>176</v>
      </c>
      <c r="BP76">
        <v>1794.7920000000004</v>
      </c>
    </row>
    <row r="77" spans="1:68" ht="16.5">
      <c r="A77" s="126" t="str">
        <f t="shared" si="36"/>
        <v>성원운수</v>
      </c>
      <c r="B77" s="127" t="str">
        <f t="shared" si="34"/>
        <v>이종섭</v>
      </c>
      <c r="C77" s="128" t="str">
        <f t="shared" si="37"/>
        <v>A</v>
      </c>
      <c r="D77" s="129">
        <f t="shared" si="38"/>
        <v>0.95036021938984838</v>
      </c>
      <c r="E77" s="130">
        <f t="shared" si="39"/>
        <v>19</v>
      </c>
      <c r="F77" s="131" t="str">
        <f t="shared" si="40"/>
        <v>539</v>
      </c>
      <c r="G77" s="132" t="str">
        <f t="shared" si="41"/>
        <v>71바6616</v>
      </c>
      <c r="H77" s="133">
        <f t="shared" si="42"/>
        <v>2</v>
      </c>
      <c r="I77" s="134">
        <f t="shared" si="35"/>
        <v>1034.54</v>
      </c>
      <c r="J77" s="135">
        <f t="shared" si="43"/>
        <v>2.0030498776391591E-2</v>
      </c>
      <c r="K77" s="135">
        <f t="shared" si="44"/>
        <v>0.39638512822694166</v>
      </c>
      <c r="L77" s="135">
        <f t="shared" si="45"/>
        <v>0.45527480812728366</v>
      </c>
      <c r="M77" s="136">
        <f t="shared" si="46"/>
        <v>7.6790000000000003</v>
      </c>
      <c r="N77" s="137">
        <f t="shared" si="47"/>
        <v>0.28998395422119977</v>
      </c>
      <c r="O77" s="137">
        <f t="shared" si="48"/>
        <v>9.6661318073733252E-2</v>
      </c>
      <c r="P77" s="219">
        <f t="shared" si="49"/>
        <v>25</v>
      </c>
      <c r="Q77" s="220">
        <f t="shared" si="50"/>
        <v>3</v>
      </c>
      <c r="R77" s="220">
        <f t="shared" si="51"/>
        <v>1</v>
      </c>
      <c r="T77">
        <v>519</v>
      </c>
      <c r="U77">
        <v>19</v>
      </c>
      <c r="V77" t="s">
        <v>348</v>
      </c>
      <c r="W77">
        <v>1034.54</v>
      </c>
      <c r="X77">
        <v>266.98099999999999</v>
      </c>
      <c r="Y77">
        <v>3.875</v>
      </c>
      <c r="Z77">
        <v>7.6790000000000003</v>
      </c>
      <c r="AA77">
        <v>96.599941000000001</v>
      </c>
      <c r="AB77">
        <v>1.9349449999999999</v>
      </c>
      <c r="AC77">
        <v>38.290779999999998</v>
      </c>
      <c r="AD77" s="1">
        <v>471</v>
      </c>
      <c r="AE77">
        <v>3</v>
      </c>
      <c r="AF77">
        <v>1</v>
      </c>
      <c r="AG77">
        <v>54</v>
      </c>
      <c r="AH77">
        <v>10.709530000000001</v>
      </c>
      <c r="AI77">
        <v>0</v>
      </c>
      <c r="AJ77">
        <v>0</v>
      </c>
      <c r="AK77">
        <v>25</v>
      </c>
      <c r="AL77">
        <v>19989</v>
      </c>
      <c r="AM77" t="s">
        <v>349</v>
      </c>
      <c r="AN77" t="s">
        <v>555</v>
      </c>
      <c r="AO77">
        <v>886.47699999999998</v>
      </c>
      <c r="AR77" t="s">
        <v>117</v>
      </c>
      <c r="AS77" t="s">
        <v>122</v>
      </c>
      <c r="AT77" t="s">
        <v>247</v>
      </c>
      <c r="AU77" t="s">
        <v>348</v>
      </c>
      <c r="AV77" t="s">
        <v>194</v>
      </c>
      <c r="AW77">
        <v>2</v>
      </c>
      <c r="BB77">
        <v>0.95036021938984838</v>
      </c>
      <c r="BC77" t="s">
        <v>66</v>
      </c>
      <c r="BF77" t="s">
        <v>117</v>
      </c>
      <c r="BG77" t="s">
        <v>122</v>
      </c>
      <c r="BH77" t="s">
        <v>348</v>
      </c>
      <c r="BI77">
        <v>19</v>
      </c>
      <c r="BJ77">
        <v>2</v>
      </c>
      <c r="BK77" t="s">
        <v>247</v>
      </c>
      <c r="BL77" t="s">
        <v>295</v>
      </c>
      <c r="BM77">
        <v>0.95036021938984838</v>
      </c>
      <c r="BN77" t="s">
        <v>66</v>
      </c>
      <c r="BO77" t="s">
        <v>453</v>
      </c>
      <c r="BP77">
        <v>986.8</v>
      </c>
    </row>
    <row r="78" spans="1:68" ht="16.5">
      <c r="A78" s="109" t="str">
        <f t="shared" si="36"/>
        <v>성원운수</v>
      </c>
      <c r="B78" s="110" t="str">
        <f t="shared" si="34"/>
        <v>이준복</v>
      </c>
      <c r="C78" s="111" t="str">
        <f t="shared" si="37"/>
        <v>C</v>
      </c>
      <c r="D78" s="112">
        <f t="shared" si="38"/>
        <v>0.85062908707511231</v>
      </c>
      <c r="E78" s="113">
        <f t="shared" si="39"/>
        <v>6795</v>
      </c>
      <c r="F78" s="114" t="str">
        <f t="shared" si="40"/>
        <v>535</v>
      </c>
      <c r="G78" s="115" t="str">
        <f t="shared" si="41"/>
        <v>71바6956</v>
      </c>
      <c r="H78" s="116">
        <f t="shared" si="42"/>
        <v>6</v>
      </c>
      <c r="I78" s="117">
        <f t="shared" si="35"/>
        <v>1308.365</v>
      </c>
      <c r="J78" s="118">
        <f t="shared" si="43"/>
        <v>7.6983043784385249E-3</v>
      </c>
      <c r="K78" s="118">
        <f t="shared" si="44"/>
        <v>0.33443921279453986</v>
      </c>
      <c r="L78" s="118">
        <f t="shared" si="45"/>
        <v>0.13910491338426204</v>
      </c>
      <c r="M78" s="119">
        <f t="shared" si="46"/>
        <v>12.670999999999999</v>
      </c>
      <c r="N78" s="120">
        <f t="shared" si="47"/>
        <v>0</v>
      </c>
      <c r="O78" s="120">
        <f t="shared" si="48"/>
        <v>0.3821563554512693</v>
      </c>
      <c r="P78" s="221">
        <f t="shared" si="49"/>
        <v>3</v>
      </c>
      <c r="Q78" s="222">
        <f t="shared" si="50"/>
        <v>0</v>
      </c>
      <c r="R78" s="222">
        <f t="shared" si="51"/>
        <v>5</v>
      </c>
      <c r="T78">
        <v>519</v>
      </c>
      <c r="U78">
        <v>6795</v>
      </c>
      <c r="V78" t="s">
        <v>350</v>
      </c>
      <c r="W78">
        <v>1308.365</v>
      </c>
      <c r="X78">
        <v>466.31799999999998</v>
      </c>
      <c r="Y78">
        <v>2.806</v>
      </c>
      <c r="Z78">
        <v>12.670999999999999</v>
      </c>
      <c r="AA78">
        <v>132.34745599999999</v>
      </c>
      <c r="AB78">
        <v>1.018851</v>
      </c>
      <c r="AC78">
        <v>44.262179000000003</v>
      </c>
      <c r="AD78" s="1">
        <v>182</v>
      </c>
      <c r="AE78">
        <v>0</v>
      </c>
      <c r="AF78">
        <v>5</v>
      </c>
      <c r="AG78">
        <v>69</v>
      </c>
      <c r="AH78">
        <v>9.8858339999999991</v>
      </c>
      <c r="AI78">
        <v>0</v>
      </c>
      <c r="AJ78">
        <v>0</v>
      </c>
      <c r="AK78">
        <v>3</v>
      </c>
      <c r="AL78">
        <v>1427</v>
      </c>
      <c r="AM78" t="s">
        <v>351</v>
      </c>
      <c r="AN78" t="s">
        <v>556</v>
      </c>
      <c r="AO78">
        <v>792.03200000000004</v>
      </c>
      <c r="AR78" t="s">
        <v>117</v>
      </c>
      <c r="AS78" t="s">
        <v>118</v>
      </c>
      <c r="AT78" t="s">
        <v>200</v>
      </c>
      <c r="AU78" t="s">
        <v>350</v>
      </c>
      <c r="AV78" t="s">
        <v>201</v>
      </c>
      <c r="AW78">
        <v>6</v>
      </c>
      <c r="BB78">
        <v>0.85062908707511231</v>
      </c>
      <c r="BC78" t="s">
        <v>69</v>
      </c>
      <c r="BF78" t="s">
        <v>117</v>
      </c>
      <c r="BG78" t="s">
        <v>118</v>
      </c>
      <c r="BH78" t="s">
        <v>350</v>
      </c>
      <c r="BI78">
        <v>6795</v>
      </c>
      <c r="BJ78">
        <v>6</v>
      </c>
      <c r="BK78" t="s">
        <v>200</v>
      </c>
      <c r="BL78" t="s">
        <v>205</v>
      </c>
      <c r="BM78">
        <v>0.85062908707511231</v>
      </c>
      <c r="BN78" t="s">
        <v>69</v>
      </c>
      <c r="BO78" t="s">
        <v>178</v>
      </c>
      <c r="BP78">
        <v>1308.365</v>
      </c>
    </row>
    <row r="79" spans="1:68" ht="16.5">
      <c r="A79" s="126" t="str">
        <f t="shared" si="36"/>
        <v>성원운수</v>
      </c>
      <c r="B79" s="127" t="str">
        <f t="shared" si="34"/>
        <v>이택웅</v>
      </c>
      <c r="C79" s="128" t="str">
        <f t="shared" si="37"/>
        <v>A</v>
      </c>
      <c r="D79" s="129">
        <f t="shared" si="38"/>
        <v>0.97699634260532719</v>
      </c>
      <c r="E79" s="130">
        <f t="shared" si="39"/>
        <v>1572</v>
      </c>
      <c r="F79" s="131" t="str">
        <f t="shared" si="40"/>
        <v>536</v>
      </c>
      <c r="G79" s="132" t="str">
        <f t="shared" si="41"/>
        <v>71바5566</v>
      </c>
      <c r="H79" s="133">
        <f t="shared" si="42"/>
        <v>12</v>
      </c>
      <c r="I79" s="134">
        <f t="shared" si="35"/>
        <v>1482.67</v>
      </c>
      <c r="J79" s="135">
        <f t="shared" si="43"/>
        <v>1.0526289412764175E-2</v>
      </c>
      <c r="K79" s="135">
        <f t="shared" si="44"/>
        <v>0.3639157105636025</v>
      </c>
      <c r="L79" s="135">
        <f t="shared" si="45"/>
        <v>7.6213857432874468E-2</v>
      </c>
      <c r="M79" s="136">
        <f t="shared" si="46"/>
        <v>6.1790000000000003</v>
      </c>
      <c r="N79" s="137">
        <f t="shared" si="47"/>
        <v>0</v>
      </c>
      <c r="O79" s="137">
        <f t="shared" si="48"/>
        <v>1.8210390714049653</v>
      </c>
      <c r="P79" s="219">
        <f t="shared" si="49"/>
        <v>8</v>
      </c>
      <c r="Q79" s="220">
        <f t="shared" si="50"/>
        <v>0</v>
      </c>
      <c r="R79" s="220">
        <f t="shared" si="51"/>
        <v>27</v>
      </c>
      <c r="T79">
        <v>519</v>
      </c>
      <c r="U79">
        <v>1572</v>
      </c>
      <c r="V79" t="s">
        <v>352</v>
      </c>
      <c r="W79">
        <v>1482.67</v>
      </c>
      <c r="X79">
        <v>532.26099999999997</v>
      </c>
      <c r="Y79">
        <v>2.786</v>
      </c>
      <c r="Z79">
        <v>6.1790000000000003</v>
      </c>
      <c r="AA79">
        <v>116.530237</v>
      </c>
      <c r="AB79">
        <v>1.226631</v>
      </c>
      <c r="AC79">
        <v>42.407184000000001</v>
      </c>
      <c r="AD79" s="1">
        <v>113</v>
      </c>
      <c r="AE79">
        <v>0</v>
      </c>
      <c r="AF79">
        <v>27</v>
      </c>
      <c r="AG79">
        <v>61</v>
      </c>
      <c r="AH79">
        <v>12.723478</v>
      </c>
      <c r="AI79">
        <v>0</v>
      </c>
      <c r="AJ79">
        <v>0</v>
      </c>
      <c r="AK79">
        <v>8</v>
      </c>
      <c r="AL79">
        <v>357</v>
      </c>
      <c r="AM79" t="s">
        <v>353</v>
      </c>
      <c r="AN79" t="s">
        <v>557</v>
      </c>
      <c r="AO79">
        <v>295.15600000000001</v>
      </c>
      <c r="AR79" t="s">
        <v>117</v>
      </c>
      <c r="AS79" t="s">
        <v>119</v>
      </c>
      <c r="AT79" t="s">
        <v>228</v>
      </c>
      <c r="AU79" t="s">
        <v>352</v>
      </c>
      <c r="AV79" t="s">
        <v>48</v>
      </c>
      <c r="AW79">
        <v>12</v>
      </c>
      <c r="BB79">
        <v>0.97699634260532719</v>
      </c>
      <c r="BC79" t="s">
        <v>66</v>
      </c>
      <c r="BF79" t="s">
        <v>117</v>
      </c>
      <c r="BG79" t="s">
        <v>119</v>
      </c>
      <c r="BH79" t="s">
        <v>352</v>
      </c>
      <c r="BI79">
        <v>1572</v>
      </c>
      <c r="BJ79">
        <v>12</v>
      </c>
      <c r="BK79" t="s">
        <v>228</v>
      </c>
      <c r="BL79" t="s">
        <v>220</v>
      </c>
      <c r="BM79">
        <v>0.97699634260532719</v>
      </c>
      <c r="BN79" t="s">
        <v>66</v>
      </c>
      <c r="BO79" t="s">
        <v>453</v>
      </c>
      <c r="BP79">
        <v>1482.6699999999998</v>
      </c>
    </row>
    <row r="80" spans="1:68" ht="16.5">
      <c r="A80" s="109" t="str">
        <f t="shared" si="36"/>
        <v>성원운수</v>
      </c>
      <c r="B80" s="110" t="str">
        <f t="shared" si="34"/>
        <v>이훈범</v>
      </c>
      <c r="C80" s="111" t="str">
        <f t="shared" si="37"/>
        <v>B</v>
      </c>
      <c r="D80" s="112">
        <f t="shared" si="38"/>
        <v>0.92049379109743446</v>
      </c>
      <c r="E80" s="113">
        <f t="shared" si="39"/>
        <v>9641</v>
      </c>
      <c r="F80" s="114" t="str">
        <f t="shared" si="40"/>
        <v>536</v>
      </c>
      <c r="G80" s="115" t="str">
        <f t="shared" si="41"/>
        <v>71바5566</v>
      </c>
      <c r="H80" s="116">
        <f t="shared" si="42"/>
        <v>2</v>
      </c>
      <c r="I80" s="117">
        <f t="shared" si="35"/>
        <v>1380.6759999999999</v>
      </c>
      <c r="J80" s="118">
        <f t="shared" si="43"/>
        <v>6.4474753620573913E-3</v>
      </c>
      <c r="K80" s="118">
        <f t="shared" si="44"/>
        <v>0.39158168851441821</v>
      </c>
      <c r="L80" s="118">
        <f t="shared" si="45"/>
        <v>0.20931775449127821</v>
      </c>
      <c r="M80" s="119">
        <f t="shared" si="46"/>
        <v>10.605</v>
      </c>
      <c r="N80" s="120">
        <f t="shared" si="47"/>
        <v>0</v>
      </c>
      <c r="O80" s="120">
        <f t="shared" si="48"/>
        <v>1.4485657750261467</v>
      </c>
      <c r="P80" s="221">
        <f t="shared" si="49"/>
        <v>11</v>
      </c>
      <c r="Q80" s="222">
        <f t="shared" si="50"/>
        <v>0</v>
      </c>
      <c r="R80" s="222">
        <f t="shared" si="51"/>
        <v>20</v>
      </c>
      <c r="T80">
        <v>519</v>
      </c>
      <c r="U80">
        <v>9641</v>
      </c>
      <c r="V80" t="s">
        <v>354</v>
      </c>
      <c r="W80">
        <v>1380.6759999999999</v>
      </c>
      <c r="X80">
        <v>517.62800000000004</v>
      </c>
      <c r="Y80">
        <v>2.6669999999999998</v>
      </c>
      <c r="Z80">
        <v>10.605</v>
      </c>
      <c r="AA80">
        <v>105.37659499999999</v>
      </c>
      <c r="AB80">
        <v>0.67941300000000004</v>
      </c>
      <c r="AC80">
        <v>41.263545000000001</v>
      </c>
      <c r="AD80" s="1">
        <v>289</v>
      </c>
      <c r="AE80">
        <v>0</v>
      </c>
      <c r="AF80">
        <v>20</v>
      </c>
      <c r="AG80">
        <v>68</v>
      </c>
      <c r="AH80">
        <v>13.102302</v>
      </c>
      <c r="AI80">
        <v>0</v>
      </c>
      <c r="AJ80">
        <v>0</v>
      </c>
      <c r="AK80">
        <v>11</v>
      </c>
      <c r="AL80">
        <v>730</v>
      </c>
      <c r="AM80" t="s">
        <v>355</v>
      </c>
      <c r="AN80" t="s">
        <v>558</v>
      </c>
      <c r="AO80">
        <v>1181.712</v>
      </c>
      <c r="AR80" t="s">
        <v>117</v>
      </c>
      <c r="AS80" t="s">
        <v>119</v>
      </c>
      <c r="AT80" t="s">
        <v>228</v>
      </c>
      <c r="AU80" t="s">
        <v>354</v>
      </c>
      <c r="AV80" t="s">
        <v>48</v>
      </c>
      <c r="AW80">
        <v>2</v>
      </c>
      <c r="BB80">
        <v>0.92049379109743446</v>
      </c>
      <c r="BC80" t="s">
        <v>68</v>
      </c>
      <c r="BF80" t="s">
        <v>117</v>
      </c>
      <c r="BG80" t="s">
        <v>119</v>
      </c>
      <c r="BH80" t="s">
        <v>354</v>
      </c>
      <c r="BI80">
        <v>9641</v>
      </c>
      <c r="BJ80">
        <v>2</v>
      </c>
      <c r="BK80" t="s">
        <v>228</v>
      </c>
      <c r="BL80" t="s">
        <v>229</v>
      </c>
      <c r="BM80">
        <v>0.92049379109743446</v>
      </c>
      <c r="BN80" t="s">
        <v>68</v>
      </c>
      <c r="BO80" t="s">
        <v>176</v>
      </c>
      <c r="BP80">
        <v>1380.6759999999999</v>
      </c>
    </row>
    <row r="81" spans="1:68" ht="16.5">
      <c r="A81" s="126" t="str">
        <f t="shared" si="36"/>
        <v>성원운수</v>
      </c>
      <c r="B81" s="127" t="str">
        <f t="shared" si="34"/>
        <v>임락모</v>
      </c>
      <c r="C81" s="128" t="str">
        <f t="shared" si="37"/>
        <v>D</v>
      </c>
      <c r="D81" s="129">
        <f t="shared" si="38"/>
        <v>0.8050064099960581</v>
      </c>
      <c r="E81" s="130">
        <f t="shared" si="39"/>
        <v>9969</v>
      </c>
      <c r="F81" s="131" t="str">
        <f t="shared" si="40"/>
        <v>536</v>
      </c>
      <c r="G81" s="132" t="str">
        <f t="shared" si="41"/>
        <v>71바5559</v>
      </c>
      <c r="H81" s="133">
        <f t="shared" si="42"/>
        <v>2</v>
      </c>
      <c r="I81" s="134">
        <f t="shared" si="35"/>
        <v>1494.875</v>
      </c>
      <c r="J81" s="135">
        <f t="shared" si="43"/>
        <v>9.6036430288557392E-3</v>
      </c>
      <c r="K81" s="135">
        <f t="shared" si="44"/>
        <v>0.41654433807923297</v>
      </c>
      <c r="L81" s="135">
        <f t="shared" si="45"/>
        <v>0.16656911112969311</v>
      </c>
      <c r="M81" s="136">
        <f t="shared" si="46"/>
        <v>5.86</v>
      </c>
      <c r="N81" s="137">
        <f t="shared" si="47"/>
        <v>0</v>
      </c>
      <c r="O81" s="137">
        <f t="shared" si="48"/>
        <v>18.463082197508154</v>
      </c>
      <c r="P81" s="219">
        <f t="shared" si="49"/>
        <v>47</v>
      </c>
      <c r="Q81" s="220">
        <f t="shared" si="50"/>
        <v>0</v>
      </c>
      <c r="R81" s="220">
        <f t="shared" si="51"/>
        <v>276</v>
      </c>
      <c r="T81">
        <v>519</v>
      </c>
      <c r="U81">
        <v>9969</v>
      </c>
      <c r="V81" t="s">
        <v>475</v>
      </c>
      <c r="W81">
        <v>1494.875</v>
      </c>
      <c r="X81">
        <v>663.77200000000005</v>
      </c>
      <c r="Y81">
        <v>2.2519999999999998</v>
      </c>
      <c r="Z81">
        <v>5.86</v>
      </c>
      <c r="AA81">
        <v>114.99969299999999</v>
      </c>
      <c r="AB81">
        <v>1.1044160000000001</v>
      </c>
      <c r="AC81">
        <v>47.902470999999998</v>
      </c>
      <c r="AD81" s="1">
        <v>249</v>
      </c>
      <c r="AE81">
        <v>0</v>
      </c>
      <c r="AF81">
        <v>276</v>
      </c>
      <c r="AG81">
        <v>71</v>
      </c>
      <c r="AH81">
        <v>12.998946999999999</v>
      </c>
      <c r="AI81">
        <v>79.599999999999994</v>
      </c>
      <c r="AJ81">
        <v>0</v>
      </c>
      <c r="AK81">
        <v>47</v>
      </c>
      <c r="AL81">
        <v>6653</v>
      </c>
      <c r="AM81" t="s">
        <v>559</v>
      </c>
      <c r="AN81" t="s">
        <v>560</v>
      </c>
      <c r="AO81">
        <v>1380.66</v>
      </c>
      <c r="AR81" t="s">
        <v>117</v>
      </c>
      <c r="AS81" t="s">
        <v>119</v>
      </c>
      <c r="AT81" t="s">
        <v>221</v>
      </c>
      <c r="AU81" t="s">
        <v>475</v>
      </c>
      <c r="AV81" t="s">
        <v>195</v>
      </c>
      <c r="AW81">
        <v>2</v>
      </c>
      <c r="BB81">
        <v>0.8050064099960581</v>
      </c>
      <c r="BC81" t="s">
        <v>67</v>
      </c>
      <c r="BF81" t="s">
        <v>117</v>
      </c>
      <c r="BG81" t="s">
        <v>119</v>
      </c>
      <c r="BH81" t="s">
        <v>475</v>
      </c>
      <c r="BI81">
        <v>9969</v>
      </c>
      <c r="BJ81">
        <v>2</v>
      </c>
      <c r="BK81" t="s">
        <v>221</v>
      </c>
      <c r="BL81" t="s">
        <v>218</v>
      </c>
      <c r="BM81">
        <v>0.8050064099960581</v>
      </c>
      <c r="BN81" t="s">
        <v>67</v>
      </c>
      <c r="BO81" t="s">
        <v>179</v>
      </c>
      <c r="BP81">
        <v>1494.875</v>
      </c>
    </row>
    <row r="82" spans="1:68" ht="16.5">
      <c r="A82" s="109" t="str">
        <f t="shared" si="36"/>
        <v>성원운수</v>
      </c>
      <c r="B82" s="110" t="str">
        <f t="shared" si="34"/>
        <v>임만순</v>
      </c>
      <c r="C82" s="111" t="str">
        <f t="shared" si="37"/>
        <v>B</v>
      </c>
      <c r="D82" s="112">
        <f t="shared" si="38"/>
        <v>0.92914997190172266</v>
      </c>
      <c r="E82" s="113">
        <f t="shared" si="39"/>
        <v>5131</v>
      </c>
      <c r="F82" s="114" t="str">
        <f t="shared" si="40"/>
        <v>539</v>
      </c>
      <c r="G82" s="115" t="str">
        <f t="shared" si="41"/>
        <v>71바6605</v>
      </c>
      <c r="H82" s="116">
        <f t="shared" si="42"/>
        <v>5</v>
      </c>
      <c r="I82" s="117">
        <f t="shared" si="35"/>
        <v>1023.3680000000001</v>
      </c>
      <c r="J82" s="118">
        <f t="shared" si="43"/>
        <v>2.3340109173307734E-2</v>
      </c>
      <c r="K82" s="118">
        <f t="shared" si="44"/>
        <v>0.35980861284813781</v>
      </c>
      <c r="L82" s="118">
        <f t="shared" si="45"/>
        <v>0.46513082292977692</v>
      </c>
      <c r="M82" s="119">
        <f t="shared" si="46"/>
        <v>8.2759999999999998</v>
      </c>
      <c r="N82" s="120">
        <f t="shared" si="47"/>
        <v>0.48858279719514386</v>
      </c>
      <c r="O82" s="120">
        <f t="shared" si="48"/>
        <v>9.7716559439028766E-2</v>
      </c>
      <c r="P82" s="221">
        <f t="shared" si="49"/>
        <v>7</v>
      </c>
      <c r="Q82" s="222">
        <f t="shared" si="50"/>
        <v>5</v>
      </c>
      <c r="R82" s="222">
        <f t="shared" si="51"/>
        <v>1</v>
      </c>
      <c r="T82">
        <v>519</v>
      </c>
      <c r="U82">
        <v>5131</v>
      </c>
      <c r="V82" t="s">
        <v>449</v>
      </c>
      <c r="W82">
        <v>1023.3680000000001</v>
      </c>
      <c r="X82">
        <v>270.52199999999999</v>
      </c>
      <c r="Y82">
        <v>3.7829999999999999</v>
      </c>
      <c r="Z82">
        <v>8.2759999999999998</v>
      </c>
      <c r="AA82">
        <v>89.138272000000001</v>
      </c>
      <c r="AB82">
        <v>2.0804969999999998</v>
      </c>
      <c r="AC82">
        <v>32.072718000000002</v>
      </c>
      <c r="AD82" s="1">
        <v>476</v>
      </c>
      <c r="AE82">
        <v>5</v>
      </c>
      <c r="AF82">
        <v>1</v>
      </c>
      <c r="AG82">
        <v>55</v>
      </c>
      <c r="AH82">
        <v>11.48068</v>
      </c>
      <c r="AI82">
        <v>0</v>
      </c>
      <c r="AJ82">
        <v>0</v>
      </c>
      <c r="AK82">
        <v>7</v>
      </c>
      <c r="AL82">
        <v>7074</v>
      </c>
      <c r="AM82" t="s">
        <v>457</v>
      </c>
      <c r="AN82" t="s">
        <v>561</v>
      </c>
      <c r="AO82">
        <v>314.87200000000001</v>
      </c>
      <c r="AR82" t="s">
        <v>117</v>
      </c>
      <c r="AS82" t="s">
        <v>122</v>
      </c>
      <c r="AT82" t="s">
        <v>245</v>
      </c>
      <c r="AU82" t="s">
        <v>449</v>
      </c>
      <c r="AV82" t="s">
        <v>194</v>
      </c>
      <c r="AW82">
        <v>5</v>
      </c>
      <c r="BB82">
        <v>0.92914997190172266</v>
      </c>
      <c r="BC82" t="s">
        <v>68</v>
      </c>
      <c r="BF82" t="s">
        <v>117</v>
      </c>
      <c r="BG82" t="s">
        <v>122</v>
      </c>
      <c r="BH82" t="s">
        <v>449</v>
      </c>
      <c r="BI82">
        <v>5131</v>
      </c>
      <c r="BJ82">
        <v>5</v>
      </c>
      <c r="BK82" t="s">
        <v>245</v>
      </c>
      <c r="BL82" t="s">
        <v>244</v>
      </c>
      <c r="BM82">
        <v>0.92914997190172266</v>
      </c>
      <c r="BN82" t="s">
        <v>68</v>
      </c>
      <c r="BO82" t="s">
        <v>176</v>
      </c>
      <c r="BP82">
        <v>1023.3679999999998</v>
      </c>
    </row>
    <row r="83" spans="1:68" ht="16.5">
      <c r="A83" s="126" t="str">
        <f t="shared" si="36"/>
        <v>성원운수</v>
      </c>
      <c r="B83" s="127" t="str">
        <f t="shared" si="34"/>
        <v>임미숙</v>
      </c>
      <c r="C83" s="128" t="str">
        <f t="shared" si="37"/>
        <v>B</v>
      </c>
      <c r="D83" s="129">
        <f t="shared" si="38"/>
        <v>0.93233205922176809</v>
      </c>
      <c r="E83" s="130">
        <f t="shared" si="39"/>
        <v>3339</v>
      </c>
      <c r="F83" s="131" t="str">
        <f t="shared" si="40"/>
        <v>535</v>
      </c>
      <c r="G83" s="132" t="str">
        <f t="shared" si="41"/>
        <v>71바6964</v>
      </c>
      <c r="H83" s="133">
        <f t="shared" si="42"/>
        <v>4</v>
      </c>
      <c r="I83" s="134">
        <f t="shared" si="35"/>
        <v>1789.866</v>
      </c>
      <c r="J83" s="135">
        <f t="shared" si="43"/>
        <v>4.9787352924327869E-3</v>
      </c>
      <c r="K83" s="135">
        <f t="shared" si="44"/>
        <v>0.33823513660044435</v>
      </c>
      <c r="L83" s="135">
        <f t="shared" si="45"/>
        <v>0.16314070438792624</v>
      </c>
      <c r="M83" s="136">
        <f t="shared" si="46"/>
        <v>6.5750000000000002</v>
      </c>
      <c r="N83" s="137">
        <f t="shared" si="47"/>
        <v>0</v>
      </c>
      <c r="O83" s="137">
        <f t="shared" si="48"/>
        <v>1.0056618763639289</v>
      </c>
      <c r="P83" s="219">
        <f t="shared" si="49"/>
        <v>22</v>
      </c>
      <c r="Q83" s="220">
        <f t="shared" si="50"/>
        <v>0</v>
      </c>
      <c r="R83" s="220">
        <f t="shared" si="51"/>
        <v>18</v>
      </c>
      <c r="T83">
        <v>519</v>
      </c>
      <c r="U83">
        <v>3339</v>
      </c>
      <c r="V83" t="s">
        <v>356</v>
      </c>
      <c r="W83">
        <v>1789.866</v>
      </c>
      <c r="X83">
        <v>605.25800000000004</v>
      </c>
      <c r="Y83">
        <v>2.9569999999999999</v>
      </c>
      <c r="Z83">
        <v>6.5750000000000002</v>
      </c>
      <c r="AA83">
        <v>138.36023800000001</v>
      </c>
      <c r="AB83">
        <v>0.688859</v>
      </c>
      <c r="AC83">
        <v>46.798293999999999</v>
      </c>
      <c r="AD83" s="1">
        <v>292</v>
      </c>
      <c r="AE83">
        <v>0</v>
      </c>
      <c r="AF83">
        <v>18</v>
      </c>
      <c r="AG83">
        <v>60</v>
      </c>
      <c r="AH83">
        <v>12.936273999999999</v>
      </c>
      <c r="AI83">
        <v>0</v>
      </c>
      <c r="AJ83">
        <v>0</v>
      </c>
      <c r="AK83">
        <v>22</v>
      </c>
      <c r="AL83">
        <v>1882</v>
      </c>
      <c r="AM83" t="s">
        <v>357</v>
      </c>
      <c r="AN83" t="s">
        <v>562</v>
      </c>
      <c r="AO83">
        <v>1542.0029999999999</v>
      </c>
      <c r="AR83" t="s">
        <v>117</v>
      </c>
      <c r="AS83" t="s">
        <v>118</v>
      </c>
      <c r="AT83" t="s">
        <v>210</v>
      </c>
      <c r="AU83" t="s">
        <v>356</v>
      </c>
      <c r="AV83" t="s">
        <v>48</v>
      </c>
      <c r="AW83">
        <v>4</v>
      </c>
      <c r="BB83">
        <v>0.93233205922176809</v>
      </c>
      <c r="BC83" t="s">
        <v>68</v>
      </c>
      <c r="BF83" t="s">
        <v>117</v>
      </c>
      <c r="BG83" t="s">
        <v>118</v>
      </c>
      <c r="BH83" t="s">
        <v>356</v>
      </c>
      <c r="BI83">
        <v>3339</v>
      </c>
      <c r="BJ83">
        <v>4</v>
      </c>
      <c r="BK83" t="s">
        <v>210</v>
      </c>
      <c r="BL83" t="s">
        <v>209</v>
      </c>
      <c r="BM83">
        <v>0.93233205922176809</v>
      </c>
      <c r="BN83" t="s">
        <v>68</v>
      </c>
      <c r="BO83" t="s">
        <v>176</v>
      </c>
      <c r="BP83">
        <v>1789.866</v>
      </c>
    </row>
    <row r="84" spans="1:68" ht="16.5">
      <c r="A84" s="109" t="str">
        <f t="shared" si="36"/>
        <v>성원운수</v>
      </c>
      <c r="B84" s="110" t="str">
        <f t="shared" si="34"/>
        <v>임병규</v>
      </c>
      <c r="C84" s="111" t="str">
        <f t="shared" si="37"/>
        <v>C</v>
      </c>
      <c r="D84" s="112">
        <f t="shared" si="38"/>
        <v>0.88884615384615384</v>
      </c>
      <c r="E84" s="113">
        <f t="shared" si="39"/>
        <v>3809</v>
      </c>
      <c r="F84" s="114" t="str">
        <f t="shared" si="40"/>
        <v>538</v>
      </c>
      <c r="G84" s="115" t="str">
        <f t="shared" si="41"/>
        <v>71바6306</v>
      </c>
      <c r="H84" s="116">
        <f t="shared" si="42"/>
        <v>1</v>
      </c>
      <c r="I84" s="117">
        <f t="shared" si="35"/>
        <v>1111.8679999999999</v>
      </c>
      <c r="J84" s="118">
        <f t="shared" si="43"/>
        <v>1.1787967690110684E-2</v>
      </c>
      <c r="K84" s="118">
        <f t="shared" si="44"/>
        <v>0.3802170240973618</v>
      </c>
      <c r="L84" s="118">
        <f t="shared" si="45"/>
        <v>0.32288005410714221</v>
      </c>
      <c r="M84" s="119">
        <f t="shared" si="46"/>
        <v>10.151</v>
      </c>
      <c r="N84" s="120">
        <f t="shared" si="47"/>
        <v>0</v>
      </c>
      <c r="O84" s="120">
        <f t="shared" si="48"/>
        <v>11.602096651760821</v>
      </c>
      <c r="P84" s="221">
        <f t="shared" si="49"/>
        <v>13</v>
      </c>
      <c r="Q84" s="222">
        <f t="shared" si="50"/>
        <v>0</v>
      </c>
      <c r="R84" s="222">
        <f t="shared" si="51"/>
        <v>129</v>
      </c>
      <c r="T84">
        <v>519</v>
      </c>
      <c r="U84">
        <v>3809</v>
      </c>
      <c r="V84" t="s">
        <v>419</v>
      </c>
      <c r="W84">
        <v>1111.8679999999999</v>
      </c>
      <c r="X84">
        <v>481.11399999999998</v>
      </c>
      <c r="Y84">
        <v>2.3109999999999999</v>
      </c>
      <c r="Z84">
        <v>10.151</v>
      </c>
      <c r="AA84">
        <v>87.208841000000007</v>
      </c>
      <c r="AB84">
        <v>1.0280149999999999</v>
      </c>
      <c r="AC84">
        <v>33.158285999999997</v>
      </c>
      <c r="AD84" s="1">
        <v>359</v>
      </c>
      <c r="AE84">
        <v>0</v>
      </c>
      <c r="AF84">
        <v>129</v>
      </c>
      <c r="AG84">
        <v>66</v>
      </c>
      <c r="AH84">
        <v>12.749487</v>
      </c>
      <c r="AI84">
        <v>2.4</v>
      </c>
      <c r="AJ84">
        <v>0</v>
      </c>
      <c r="AK84">
        <v>13</v>
      </c>
      <c r="AL84">
        <v>398</v>
      </c>
      <c r="AM84" t="s">
        <v>420</v>
      </c>
      <c r="AN84" t="s">
        <v>563</v>
      </c>
      <c r="AO84">
        <v>1111.8679999999999</v>
      </c>
      <c r="AR84" t="s">
        <v>117</v>
      </c>
      <c r="AS84" t="s">
        <v>121</v>
      </c>
      <c r="AT84" t="s">
        <v>408</v>
      </c>
      <c r="AU84" t="s">
        <v>419</v>
      </c>
      <c r="AV84" t="s">
        <v>48</v>
      </c>
      <c r="AW84">
        <v>1</v>
      </c>
      <c r="BB84">
        <v>0.88884615384615384</v>
      </c>
      <c r="BC84" t="s">
        <v>69</v>
      </c>
      <c r="BF84" t="s">
        <v>117</v>
      </c>
      <c r="BG84" t="s">
        <v>121</v>
      </c>
      <c r="BH84" t="s">
        <v>419</v>
      </c>
      <c r="BI84">
        <v>3809</v>
      </c>
      <c r="BJ84">
        <v>1</v>
      </c>
      <c r="BK84" t="s">
        <v>408</v>
      </c>
      <c r="BL84" t="s">
        <v>175</v>
      </c>
      <c r="BM84">
        <v>0.88884615384615384</v>
      </c>
      <c r="BN84" t="s">
        <v>69</v>
      </c>
      <c r="BO84" t="s">
        <v>178</v>
      </c>
      <c r="BP84">
        <v>1111.8679999999999</v>
      </c>
    </row>
    <row r="85" spans="1:68" ht="16.5">
      <c r="A85" s="126" t="str">
        <f t="shared" si="36"/>
        <v>성원운수</v>
      </c>
      <c r="B85" s="127" t="str">
        <f t="shared" si="34"/>
        <v>임재국</v>
      </c>
      <c r="C85" s="128" t="str">
        <f t="shared" si="37"/>
        <v>F</v>
      </c>
      <c r="D85" s="129">
        <f t="shared" si="38"/>
        <v>0.71651598864592514</v>
      </c>
      <c r="E85" s="130">
        <f t="shared" si="39"/>
        <v>1131</v>
      </c>
      <c r="F85" s="131" t="str">
        <f t="shared" si="40"/>
        <v>536</v>
      </c>
      <c r="G85" s="132" t="str">
        <f t="shared" si="41"/>
        <v>71바5557</v>
      </c>
      <c r="H85" s="133">
        <f t="shared" si="42"/>
        <v>11</v>
      </c>
      <c r="I85" s="134">
        <f t="shared" si="35"/>
        <v>1459.2170000000001</v>
      </c>
      <c r="J85" s="135">
        <f t="shared" si="43"/>
        <v>1.2546776025073999E-2</v>
      </c>
      <c r="K85" s="135">
        <f t="shared" si="44"/>
        <v>0.41391687941708327</v>
      </c>
      <c r="L85" s="135">
        <f t="shared" si="45"/>
        <v>0.2103868033335686</v>
      </c>
      <c r="M85" s="136">
        <f t="shared" si="46"/>
        <v>11.401999999999999</v>
      </c>
      <c r="N85" s="137">
        <f t="shared" si="47"/>
        <v>6.8529903365983261E-2</v>
      </c>
      <c r="O85" s="137">
        <f t="shared" si="48"/>
        <v>4.2488540086909623</v>
      </c>
      <c r="P85" s="219">
        <f t="shared" si="49"/>
        <v>23</v>
      </c>
      <c r="Q85" s="220">
        <f t="shared" si="50"/>
        <v>1</v>
      </c>
      <c r="R85" s="220">
        <f t="shared" si="51"/>
        <v>62</v>
      </c>
      <c r="T85">
        <v>519</v>
      </c>
      <c r="U85">
        <v>1131</v>
      </c>
      <c r="V85" t="s">
        <v>358</v>
      </c>
      <c r="W85">
        <v>1459.2170000000001</v>
      </c>
      <c r="X85">
        <v>714.13699999999994</v>
      </c>
      <c r="Y85">
        <v>2.0430000000000001</v>
      </c>
      <c r="Z85">
        <v>11.401999999999999</v>
      </c>
      <c r="AA85">
        <v>115.16663699999999</v>
      </c>
      <c r="AB85">
        <v>1.4449700000000001</v>
      </c>
      <c r="AC85">
        <v>47.669415000000001</v>
      </c>
      <c r="AD85" s="1">
        <v>307</v>
      </c>
      <c r="AE85">
        <v>1</v>
      </c>
      <c r="AF85">
        <v>62</v>
      </c>
      <c r="AG85">
        <v>71</v>
      </c>
      <c r="AH85">
        <v>12.670483000000001</v>
      </c>
      <c r="AI85">
        <v>19.5</v>
      </c>
      <c r="AJ85">
        <v>0</v>
      </c>
      <c r="AK85">
        <v>23</v>
      </c>
      <c r="AL85">
        <v>1673</v>
      </c>
      <c r="AM85" t="s">
        <v>359</v>
      </c>
      <c r="AN85" t="s">
        <v>564</v>
      </c>
      <c r="AO85">
        <v>206.905</v>
      </c>
      <c r="AR85" t="s">
        <v>117</v>
      </c>
      <c r="AS85" t="s">
        <v>119</v>
      </c>
      <c r="AT85" t="s">
        <v>218</v>
      </c>
      <c r="AU85" t="s">
        <v>358</v>
      </c>
      <c r="AV85" t="s">
        <v>195</v>
      </c>
      <c r="AW85">
        <v>11</v>
      </c>
      <c r="BB85">
        <v>0.71651598864592514</v>
      </c>
      <c r="BC85" t="s">
        <v>70</v>
      </c>
      <c r="BF85" t="s">
        <v>117</v>
      </c>
      <c r="BG85" t="s">
        <v>119</v>
      </c>
      <c r="BH85" t="s">
        <v>358</v>
      </c>
      <c r="BI85">
        <v>1131</v>
      </c>
      <c r="BJ85">
        <v>11</v>
      </c>
      <c r="BK85" t="s">
        <v>218</v>
      </c>
      <c r="BL85" t="s">
        <v>217</v>
      </c>
      <c r="BM85">
        <v>0.71651598864592514</v>
      </c>
      <c r="BN85" t="s">
        <v>70</v>
      </c>
      <c r="BO85" t="s">
        <v>188</v>
      </c>
      <c r="BP85">
        <v>1459.2170000000001</v>
      </c>
    </row>
    <row r="86" spans="1:68" ht="16.5">
      <c r="A86" s="109" t="str">
        <f t="shared" si="36"/>
        <v>성원운수</v>
      </c>
      <c r="B86" s="110" t="str">
        <f t="shared" si="34"/>
        <v>임준수</v>
      </c>
      <c r="C86" s="111" t="str">
        <f t="shared" si="37"/>
        <v>B</v>
      </c>
      <c r="D86" s="112">
        <f t="shared" si="38"/>
        <v>0.91697748612209795</v>
      </c>
      <c r="E86" s="113">
        <f t="shared" si="39"/>
        <v>7416</v>
      </c>
      <c r="F86" s="114" t="str">
        <f t="shared" si="40"/>
        <v>539</v>
      </c>
      <c r="G86" s="115" t="str">
        <f t="shared" si="41"/>
        <v>71바6615</v>
      </c>
      <c r="H86" s="116">
        <f t="shared" si="42"/>
        <v>4</v>
      </c>
      <c r="I86" s="117">
        <f t="shared" si="35"/>
        <v>1023.495</v>
      </c>
      <c r="J86" s="118">
        <f t="shared" si="43"/>
        <v>2.2310100590160167E-2</v>
      </c>
      <c r="K86" s="118">
        <f t="shared" si="44"/>
        <v>0.39106331768641805</v>
      </c>
      <c r="L86" s="118">
        <f t="shared" si="45"/>
        <v>0.42989951098930623</v>
      </c>
      <c r="M86" s="119">
        <f t="shared" si="46"/>
        <v>8.8640000000000008</v>
      </c>
      <c r="N86" s="120">
        <f t="shared" si="47"/>
        <v>1.172453211789017</v>
      </c>
      <c r="O86" s="120">
        <f t="shared" si="48"/>
        <v>0.39081773726300567</v>
      </c>
      <c r="P86" s="221">
        <f t="shared" si="49"/>
        <v>19</v>
      </c>
      <c r="Q86" s="222">
        <f t="shared" si="50"/>
        <v>12</v>
      </c>
      <c r="R86" s="222">
        <f t="shared" si="51"/>
        <v>4</v>
      </c>
      <c r="T86">
        <v>519</v>
      </c>
      <c r="U86">
        <v>7416</v>
      </c>
      <c r="V86" t="s">
        <v>450</v>
      </c>
      <c r="W86">
        <v>1023.495</v>
      </c>
      <c r="X86">
        <v>278.017</v>
      </c>
      <c r="Y86">
        <v>3.681</v>
      </c>
      <c r="Z86">
        <v>8.8640000000000008</v>
      </c>
      <c r="AA86">
        <v>96.329104000000001</v>
      </c>
      <c r="AB86">
        <v>2.1491120000000001</v>
      </c>
      <c r="AC86">
        <v>37.670779000000003</v>
      </c>
      <c r="AD86" s="1">
        <v>440</v>
      </c>
      <c r="AE86">
        <v>12</v>
      </c>
      <c r="AF86">
        <v>4</v>
      </c>
      <c r="AG86">
        <v>52</v>
      </c>
      <c r="AH86">
        <v>10.624981999999999</v>
      </c>
      <c r="AI86">
        <v>0</v>
      </c>
      <c r="AJ86">
        <v>0</v>
      </c>
      <c r="AK86">
        <v>19</v>
      </c>
      <c r="AL86">
        <v>23936</v>
      </c>
      <c r="AM86" t="s">
        <v>458</v>
      </c>
      <c r="AN86" t="s">
        <v>565</v>
      </c>
      <c r="AO86">
        <v>753.08600000000001</v>
      </c>
      <c r="AR86" t="s">
        <v>117</v>
      </c>
      <c r="AS86" t="s">
        <v>122</v>
      </c>
      <c r="AT86" t="s">
        <v>246</v>
      </c>
      <c r="AU86" t="s">
        <v>450</v>
      </c>
      <c r="AV86" t="s">
        <v>194</v>
      </c>
      <c r="AW86">
        <v>4</v>
      </c>
      <c r="BB86">
        <v>0.91697748612209795</v>
      </c>
      <c r="BC86" t="s">
        <v>68</v>
      </c>
      <c r="BF86" t="s">
        <v>117</v>
      </c>
      <c r="BG86" t="s">
        <v>122</v>
      </c>
      <c r="BH86" t="s">
        <v>450</v>
      </c>
      <c r="BI86">
        <v>7416</v>
      </c>
      <c r="BJ86">
        <v>4</v>
      </c>
      <c r="BK86" t="s">
        <v>246</v>
      </c>
      <c r="BL86" t="s">
        <v>295</v>
      </c>
      <c r="BM86">
        <v>0.91697748612209795</v>
      </c>
      <c r="BN86" t="s">
        <v>68</v>
      </c>
      <c r="BO86" t="s">
        <v>176</v>
      </c>
      <c r="BP86">
        <v>1023.4949999999999</v>
      </c>
    </row>
    <row r="87" spans="1:68" ht="16.5">
      <c r="A87" s="126" t="str">
        <f t="shared" si="36"/>
        <v>성원운수</v>
      </c>
      <c r="B87" s="127" t="str">
        <f t="shared" si="34"/>
        <v>장기륜</v>
      </c>
      <c r="C87" s="128" t="str">
        <f t="shared" si="37"/>
        <v>C</v>
      </c>
      <c r="D87" s="129">
        <f t="shared" si="38"/>
        <v>0.88939744305307578</v>
      </c>
      <c r="E87" s="130">
        <f t="shared" si="39"/>
        <v>1928</v>
      </c>
      <c r="F87" s="131" t="str">
        <f t="shared" si="40"/>
        <v>536</v>
      </c>
      <c r="G87" s="132" t="str">
        <f t="shared" si="41"/>
        <v>71바5560</v>
      </c>
      <c r="H87" s="133">
        <f t="shared" si="42"/>
        <v>3</v>
      </c>
      <c r="I87" s="134">
        <f t="shared" si="35"/>
        <v>2011.8019999999999</v>
      </c>
      <c r="J87" s="135">
        <f t="shared" si="43"/>
        <v>8.6711313788836366E-3</v>
      </c>
      <c r="K87" s="135">
        <f t="shared" si="44"/>
        <v>0.37849896157287333</v>
      </c>
      <c r="L87" s="135">
        <f t="shared" si="45"/>
        <v>0.11184003197133714</v>
      </c>
      <c r="M87" s="136">
        <f t="shared" si="46"/>
        <v>8.36</v>
      </c>
      <c r="N87" s="137">
        <f t="shared" si="47"/>
        <v>4.9706680876149843E-2</v>
      </c>
      <c r="O87" s="137">
        <f t="shared" si="48"/>
        <v>5.1694948111195833</v>
      </c>
      <c r="P87" s="219">
        <f t="shared" si="49"/>
        <v>26</v>
      </c>
      <c r="Q87" s="220">
        <f t="shared" si="50"/>
        <v>1</v>
      </c>
      <c r="R87" s="220">
        <f t="shared" si="51"/>
        <v>104</v>
      </c>
      <c r="T87">
        <v>519</v>
      </c>
      <c r="U87">
        <v>1928</v>
      </c>
      <c r="V87" t="s">
        <v>360</v>
      </c>
      <c r="W87">
        <v>2011.8019999999999</v>
      </c>
      <c r="X87">
        <v>781.61699999999996</v>
      </c>
      <c r="Y87">
        <v>2.5739999999999998</v>
      </c>
      <c r="Z87">
        <v>8.36</v>
      </c>
      <c r="AA87">
        <v>156.77412100000001</v>
      </c>
      <c r="AB87">
        <v>1.3594090000000001</v>
      </c>
      <c r="AC87">
        <v>59.338842</v>
      </c>
      <c r="AD87" s="1">
        <v>225</v>
      </c>
      <c r="AE87">
        <v>1</v>
      </c>
      <c r="AF87">
        <v>104</v>
      </c>
      <c r="AG87">
        <v>70</v>
      </c>
      <c r="AH87">
        <v>12.832487</v>
      </c>
      <c r="AI87">
        <v>60.1</v>
      </c>
      <c r="AJ87">
        <v>0</v>
      </c>
      <c r="AK87">
        <v>26</v>
      </c>
      <c r="AL87">
        <v>2038</v>
      </c>
      <c r="AM87" t="s">
        <v>361</v>
      </c>
      <c r="AN87" t="s">
        <v>566</v>
      </c>
      <c r="AO87">
        <v>1804.7570000000001</v>
      </c>
      <c r="AR87" t="s">
        <v>117</v>
      </c>
      <c r="AS87" t="s">
        <v>119</v>
      </c>
      <c r="AT87" t="s">
        <v>223</v>
      </c>
      <c r="AU87" t="s">
        <v>360</v>
      </c>
      <c r="AV87" t="s">
        <v>48</v>
      </c>
      <c r="AW87">
        <v>3</v>
      </c>
      <c r="BB87">
        <v>0.88939744305307578</v>
      </c>
      <c r="BC87" t="s">
        <v>69</v>
      </c>
      <c r="BF87" t="s">
        <v>117</v>
      </c>
      <c r="BG87" t="s">
        <v>119</v>
      </c>
      <c r="BH87" t="s">
        <v>360</v>
      </c>
      <c r="BI87">
        <v>1928</v>
      </c>
      <c r="BJ87">
        <v>3</v>
      </c>
      <c r="BK87" t="s">
        <v>223</v>
      </c>
      <c r="BL87" t="s">
        <v>405</v>
      </c>
      <c r="BM87">
        <v>0.88939744305307578</v>
      </c>
      <c r="BN87" t="s">
        <v>69</v>
      </c>
      <c r="BO87" t="s">
        <v>178</v>
      </c>
      <c r="BP87">
        <v>2011.8019999999999</v>
      </c>
    </row>
    <row r="88" spans="1:68" ht="16.5">
      <c r="A88" s="109" t="str">
        <f t="shared" ref="A88:A105" si="52">BF88</f>
        <v>성원운수</v>
      </c>
      <c r="B88" s="110" t="str">
        <f t="shared" si="34"/>
        <v>장달주</v>
      </c>
      <c r="C88" s="111" t="str">
        <f t="shared" ref="C88:C105" si="53">BN88</f>
        <v>A</v>
      </c>
      <c r="D88" s="112">
        <f t="shared" ref="D88:D105" si="54">BM88</f>
        <v>0.97561719569361283</v>
      </c>
      <c r="E88" s="113">
        <f t="shared" ref="E88:E105" si="55">U88</f>
        <v>3292</v>
      </c>
      <c r="F88" s="114" t="str">
        <f t="shared" ref="F88:F105" si="56">BG88</f>
        <v>536</v>
      </c>
      <c r="G88" s="115" t="str">
        <f t="shared" ref="G88:G105" si="57">BK88</f>
        <v>74사1183</v>
      </c>
      <c r="H88" s="116">
        <f t="shared" ref="H88:H105" si="58">BJ88</f>
        <v>5</v>
      </c>
      <c r="I88" s="117">
        <f t="shared" si="35"/>
        <v>1577.6120000000001</v>
      </c>
      <c r="J88" s="118">
        <f t="shared" ref="J88:J105" si="59">AB88/AA88</f>
        <v>1.0048011440450382E-2</v>
      </c>
      <c r="K88" s="118">
        <f t="shared" ref="K88:K105" si="60">AC88/AA88</f>
        <v>0.37275505517813168</v>
      </c>
      <c r="L88" s="118">
        <f t="shared" ref="L88:L105" si="61">AD88/I88</f>
        <v>0.18128665349908596</v>
      </c>
      <c r="M88" s="119">
        <f t="shared" ref="M88:M105" si="62">Z88</f>
        <v>6.6660000000000004</v>
      </c>
      <c r="N88" s="120">
        <f t="shared" ref="N88:N105" si="63">AE88*100/W88</f>
        <v>0</v>
      </c>
      <c r="O88" s="120">
        <f t="shared" ref="O88:O105" si="64">AF88*100/W88</f>
        <v>2.0917690788356071</v>
      </c>
      <c r="P88" s="221">
        <f t="shared" ref="P88:P105" si="65">AK88</f>
        <v>6</v>
      </c>
      <c r="Q88" s="222">
        <f t="shared" ref="Q88:Q105" si="66">AE88</f>
        <v>0</v>
      </c>
      <c r="R88" s="222">
        <f t="shared" ref="R88:R105" si="67">AF88</f>
        <v>33</v>
      </c>
      <c r="T88">
        <v>519</v>
      </c>
      <c r="U88">
        <v>3292</v>
      </c>
      <c r="V88" t="s">
        <v>362</v>
      </c>
      <c r="W88">
        <v>1577.6120000000001</v>
      </c>
      <c r="X88">
        <v>561.17200000000003</v>
      </c>
      <c r="Y88">
        <v>2.8109999999999999</v>
      </c>
      <c r="Z88">
        <v>6.6660000000000004</v>
      </c>
      <c r="AA88">
        <v>124.01190099999999</v>
      </c>
      <c r="AB88">
        <v>1.246073</v>
      </c>
      <c r="AC88">
        <v>46.226063000000003</v>
      </c>
      <c r="AD88" s="1">
        <v>286</v>
      </c>
      <c r="AE88">
        <v>0</v>
      </c>
      <c r="AF88">
        <v>33</v>
      </c>
      <c r="AG88">
        <v>67</v>
      </c>
      <c r="AH88">
        <v>12.721456</v>
      </c>
      <c r="AI88">
        <v>0</v>
      </c>
      <c r="AJ88">
        <v>0</v>
      </c>
      <c r="AK88">
        <v>6</v>
      </c>
      <c r="AL88">
        <v>557</v>
      </c>
      <c r="AM88" t="s">
        <v>363</v>
      </c>
      <c r="AN88" t="s">
        <v>567</v>
      </c>
      <c r="AO88">
        <v>1111.7539999999999</v>
      </c>
      <c r="AR88" t="s">
        <v>117</v>
      </c>
      <c r="AS88" t="s">
        <v>119</v>
      </c>
      <c r="AT88" t="s">
        <v>229</v>
      </c>
      <c r="AU88" t="s">
        <v>362</v>
      </c>
      <c r="AV88" t="s">
        <v>48</v>
      </c>
      <c r="AW88">
        <v>5</v>
      </c>
      <c r="BB88">
        <v>0.97561719569361283</v>
      </c>
      <c r="BC88" t="s">
        <v>66</v>
      </c>
      <c r="BF88" t="s">
        <v>117</v>
      </c>
      <c r="BG88" t="s">
        <v>119</v>
      </c>
      <c r="BH88" t="s">
        <v>362</v>
      </c>
      <c r="BI88">
        <v>3292</v>
      </c>
      <c r="BJ88">
        <v>5</v>
      </c>
      <c r="BK88" t="s">
        <v>229</v>
      </c>
      <c r="BL88" t="s">
        <v>220</v>
      </c>
      <c r="BM88">
        <v>0.97561719569361283</v>
      </c>
      <c r="BN88" t="s">
        <v>66</v>
      </c>
      <c r="BO88" t="s">
        <v>453</v>
      </c>
      <c r="BP88">
        <v>1574.972</v>
      </c>
    </row>
    <row r="89" spans="1:68" ht="16.5">
      <c r="A89" s="126" t="str">
        <f t="shared" si="52"/>
        <v>성원운수</v>
      </c>
      <c r="B89" s="127" t="str">
        <f t="shared" si="34"/>
        <v>장태준</v>
      </c>
      <c r="C89" s="128" t="str">
        <f t="shared" si="53"/>
        <v>F</v>
      </c>
      <c r="D89" s="129">
        <f t="shared" si="54"/>
        <v>0.75915118371025736</v>
      </c>
      <c r="E89" s="130">
        <f t="shared" si="55"/>
        <v>7086</v>
      </c>
      <c r="F89" s="131" t="str">
        <f t="shared" si="56"/>
        <v>535</v>
      </c>
      <c r="G89" s="132" t="str">
        <f t="shared" si="57"/>
        <v>71바6955</v>
      </c>
      <c r="H89" s="133">
        <f t="shared" si="58"/>
        <v>4</v>
      </c>
      <c r="I89" s="134">
        <f t="shared" si="35"/>
        <v>1987.7760000000001</v>
      </c>
      <c r="J89" s="135">
        <f t="shared" si="59"/>
        <v>9.8780412816199641E-3</v>
      </c>
      <c r="K89" s="135">
        <f t="shared" si="60"/>
        <v>0.38034925509711043</v>
      </c>
      <c r="L89" s="135">
        <f t="shared" si="61"/>
        <v>0.1116826040761132</v>
      </c>
      <c r="M89" s="136">
        <f t="shared" si="62"/>
        <v>11.961</v>
      </c>
      <c r="N89" s="137">
        <f t="shared" si="63"/>
        <v>0.25153739656782254</v>
      </c>
      <c r="O89" s="137">
        <f t="shared" si="64"/>
        <v>4.3264432209665475</v>
      </c>
      <c r="P89" s="219">
        <f t="shared" si="65"/>
        <v>80</v>
      </c>
      <c r="Q89" s="220">
        <f t="shared" si="66"/>
        <v>5</v>
      </c>
      <c r="R89" s="220">
        <f t="shared" si="67"/>
        <v>86</v>
      </c>
      <c r="T89">
        <v>519</v>
      </c>
      <c r="U89">
        <v>7086</v>
      </c>
      <c r="V89" t="s">
        <v>364</v>
      </c>
      <c r="W89">
        <v>1987.7760000000001</v>
      </c>
      <c r="X89">
        <v>905.46400000000006</v>
      </c>
      <c r="Y89">
        <v>2.1949999999999998</v>
      </c>
      <c r="Z89">
        <v>11.961</v>
      </c>
      <c r="AA89">
        <v>162.67496299999999</v>
      </c>
      <c r="AB89">
        <v>1.6069100000000001</v>
      </c>
      <c r="AC89">
        <v>61.873300999999998</v>
      </c>
      <c r="AD89" s="1">
        <v>222</v>
      </c>
      <c r="AE89">
        <v>5</v>
      </c>
      <c r="AF89">
        <v>86</v>
      </c>
      <c r="AG89">
        <v>77</v>
      </c>
      <c r="AH89">
        <v>12.219310999999999</v>
      </c>
      <c r="AI89">
        <v>97.1</v>
      </c>
      <c r="AJ89">
        <v>0</v>
      </c>
      <c r="AK89">
        <v>80</v>
      </c>
      <c r="AL89">
        <v>5713</v>
      </c>
      <c r="AM89" t="s">
        <v>365</v>
      </c>
      <c r="AN89" t="s">
        <v>568</v>
      </c>
      <c r="AO89">
        <v>1513.278</v>
      </c>
      <c r="AR89" t="s">
        <v>117</v>
      </c>
      <c r="AS89" t="s">
        <v>118</v>
      </c>
      <c r="AT89" t="s">
        <v>199</v>
      </c>
      <c r="AU89" t="s">
        <v>364</v>
      </c>
      <c r="AV89" t="s">
        <v>48</v>
      </c>
      <c r="AW89">
        <v>4</v>
      </c>
      <c r="BB89">
        <v>0.75915118371025736</v>
      </c>
      <c r="BC89" t="s">
        <v>70</v>
      </c>
      <c r="BF89" t="s">
        <v>117</v>
      </c>
      <c r="BG89" t="s">
        <v>118</v>
      </c>
      <c r="BH89" t="s">
        <v>364</v>
      </c>
      <c r="BI89">
        <v>7086</v>
      </c>
      <c r="BJ89">
        <v>4</v>
      </c>
      <c r="BK89" t="s">
        <v>199</v>
      </c>
      <c r="BL89" t="s">
        <v>403</v>
      </c>
      <c r="BM89">
        <v>0.75915118371025736</v>
      </c>
      <c r="BN89" t="s">
        <v>70</v>
      </c>
      <c r="BO89" t="s">
        <v>188</v>
      </c>
      <c r="BP89">
        <v>1987.7760000000001</v>
      </c>
    </row>
    <row r="90" spans="1:68" ht="16.5">
      <c r="A90" s="109" t="str">
        <f t="shared" si="52"/>
        <v>성원운수</v>
      </c>
      <c r="B90" s="110" t="str">
        <f t="shared" si="34"/>
        <v>정대성</v>
      </c>
      <c r="C90" s="111" t="str">
        <f t="shared" si="53"/>
        <v>C</v>
      </c>
      <c r="D90" s="112">
        <f t="shared" si="54"/>
        <v>0.88533530508906766</v>
      </c>
      <c r="E90" s="113">
        <f t="shared" si="55"/>
        <v>3818</v>
      </c>
      <c r="F90" s="114" t="str">
        <f t="shared" si="56"/>
        <v>535</v>
      </c>
      <c r="G90" s="115" t="str">
        <f t="shared" si="57"/>
        <v>71바6957</v>
      </c>
      <c r="H90" s="116">
        <f t="shared" si="58"/>
        <v>2</v>
      </c>
      <c r="I90" s="117">
        <f t="shared" si="35"/>
        <v>1717.296</v>
      </c>
      <c r="J90" s="118">
        <f t="shared" si="59"/>
        <v>3.5155682573530668E-2</v>
      </c>
      <c r="K90" s="118">
        <f t="shared" si="60"/>
        <v>0.34236055282410655</v>
      </c>
      <c r="L90" s="118">
        <f t="shared" si="61"/>
        <v>0.2626221688049119</v>
      </c>
      <c r="M90" s="119">
        <f t="shared" si="62"/>
        <v>7.4870000000000001</v>
      </c>
      <c r="N90" s="120">
        <f t="shared" si="63"/>
        <v>0</v>
      </c>
      <c r="O90" s="120">
        <f t="shared" si="64"/>
        <v>0.46584863646104108</v>
      </c>
      <c r="P90" s="221">
        <f t="shared" si="65"/>
        <v>10</v>
      </c>
      <c r="Q90" s="222">
        <f t="shared" si="66"/>
        <v>0</v>
      </c>
      <c r="R90" s="222">
        <f t="shared" si="67"/>
        <v>8</v>
      </c>
      <c r="T90">
        <v>519</v>
      </c>
      <c r="U90">
        <v>3818</v>
      </c>
      <c r="V90" t="s">
        <v>366</v>
      </c>
      <c r="W90">
        <v>1717.296</v>
      </c>
      <c r="X90">
        <v>604.81899999999996</v>
      </c>
      <c r="Y90">
        <v>2.839</v>
      </c>
      <c r="Z90">
        <v>7.4870000000000001</v>
      </c>
      <c r="AA90">
        <v>134.38552899999999</v>
      </c>
      <c r="AB90">
        <v>4.7244149999999996</v>
      </c>
      <c r="AC90">
        <v>46.008304000000003</v>
      </c>
      <c r="AD90" s="1">
        <v>451</v>
      </c>
      <c r="AE90">
        <v>0</v>
      </c>
      <c r="AF90">
        <v>8</v>
      </c>
      <c r="AG90">
        <v>55</v>
      </c>
      <c r="AH90">
        <v>12.778874999999999</v>
      </c>
      <c r="AI90">
        <v>0</v>
      </c>
      <c r="AJ90">
        <v>0</v>
      </c>
      <c r="AK90">
        <v>10</v>
      </c>
      <c r="AL90">
        <v>1341</v>
      </c>
      <c r="AM90" t="s">
        <v>367</v>
      </c>
      <c r="AN90" t="s">
        <v>569</v>
      </c>
      <c r="AO90">
        <v>1648.18</v>
      </c>
      <c r="AR90" t="s">
        <v>117</v>
      </c>
      <c r="AS90" t="s">
        <v>118</v>
      </c>
      <c r="AT90" t="s">
        <v>202</v>
      </c>
      <c r="AU90" t="s">
        <v>366</v>
      </c>
      <c r="AV90" t="s">
        <v>48</v>
      </c>
      <c r="AW90">
        <v>2</v>
      </c>
      <c r="BB90">
        <v>0.88533530508906766</v>
      </c>
      <c r="BC90" t="s">
        <v>69</v>
      </c>
      <c r="BF90" t="s">
        <v>117</v>
      </c>
      <c r="BG90" t="s">
        <v>118</v>
      </c>
      <c r="BH90" t="s">
        <v>366</v>
      </c>
      <c r="BI90">
        <v>3818</v>
      </c>
      <c r="BJ90">
        <v>2</v>
      </c>
      <c r="BK90" t="s">
        <v>202</v>
      </c>
      <c r="BL90" t="s">
        <v>403</v>
      </c>
      <c r="BM90">
        <v>0.88533530508906766</v>
      </c>
      <c r="BN90" t="s">
        <v>69</v>
      </c>
      <c r="BO90" t="s">
        <v>178</v>
      </c>
      <c r="BP90">
        <v>1717.296</v>
      </c>
    </row>
    <row r="91" spans="1:68" ht="16.5">
      <c r="A91" s="126" t="str">
        <f t="shared" si="52"/>
        <v>성원운수</v>
      </c>
      <c r="B91" s="127" t="str">
        <f t="shared" si="34"/>
        <v>정연환</v>
      </c>
      <c r="C91" s="128" t="str">
        <f t="shared" si="53"/>
        <v>C</v>
      </c>
      <c r="D91" s="129">
        <f t="shared" si="54"/>
        <v>0.88146072528308839</v>
      </c>
      <c r="E91" s="130">
        <f t="shared" si="55"/>
        <v>7261</v>
      </c>
      <c r="F91" s="131" t="str">
        <f t="shared" si="56"/>
        <v>535</v>
      </c>
      <c r="G91" s="132" t="str">
        <f t="shared" si="57"/>
        <v>71바6958</v>
      </c>
      <c r="H91" s="133">
        <f t="shared" si="58"/>
        <v>2</v>
      </c>
      <c r="I91" s="134">
        <f t="shared" si="35"/>
        <v>1850.9829999999999</v>
      </c>
      <c r="J91" s="135">
        <f t="shared" si="59"/>
        <v>8.8469737655437312E-4</v>
      </c>
      <c r="K91" s="135">
        <f t="shared" si="60"/>
        <v>0.35570180432550469</v>
      </c>
      <c r="L91" s="135">
        <f t="shared" si="61"/>
        <v>0.19395099792920842</v>
      </c>
      <c r="M91" s="136">
        <f t="shared" si="62"/>
        <v>9.4689999999999994</v>
      </c>
      <c r="N91" s="137">
        <f t="shared" si="63"/>
        <v>5.4025347612592881E-2</v>
      </c>
      <c r="O91" s="137">
        <f t="shared" si="64"/>
        <v>0.86440556180148609</v>
      </c>
      <c r="P91" s="219">
        <f t="shared" si="65"/>
        <v>2</v>
      </c>
      <c r="Q91" s="220">
        <f t="shared" si="66"/>
        <v>1</v>
      </c>
      <c r="R91" s="220">
        <f t="shared" si="67"/>
        <v>16</v>
      </c>
      <c r="T91">
        <v>519</v>
      </c>
      <c r="U91">
        <v>7261</v>
      </c>
      <c r="V91" t="s">
        <v>368</v>
      </c>
      <c r="W91">
        <v>1850.9829999999999</v>
      </c>
      <c r="X91">
        <v>700.10400000000004</v>
      </c>
      <c r="Y91">
        <v>2.6440000000000001</v>
      </c>
      <c r="Z91">
        <v>9.4689999999999994</v>
      </c>
      <c r="AA91">
        <v>127.443579</v>
      </c>
      <c r="AB91">
        <v>0.112749</v>
      </c>
      <c r="AC91">
        <v>45.331910999999998</v>
      </c>
      <c r="AD91" s="1">
        <v>359</v>
      </c>
      <c r="AE91">
        <v>1</v>
      </c>
      <c r="AF91">
        <v>16</v>
      </c>
      <c r="AG91">
        <v>59</v>
      </c>
      <c r="AH91">
        <v>14.52394</v>
      </c>
      <c r="AI91">
        <v>0</v>
      </c>
      <c r="AJ91">
        <v>0</v>
      </c>
      <c r="AK91">
        <v>2</v>
      </c>
      <c r="AL91">
        <v>136</v>
      </c>
      <c r="AM91" t="s">
        <v>369</v>
      </c>
      <c r="AN91" t="s">
        <v>570</v>
      </c>
      <c r="AO91">
        <v>1734.431</v>
      </c>
      <c r="AR91" t="s">
        <v>117</v>
      </c>
      <c r="AS91" t="s">
        <v>118</v>
      </c>
      <c r="AT91" t="s">
        <v>203</v>
      </c>
      <c r="AU91" t="s">
        <v>368</v>
      </c>
      <c r="AV91" t="s">
        <v>48</v>
      </c>
      <c r="AW91">
        <v>2</v>
      </c>
      <c r="BB91">
        <v>0.88146072528308839</v>
      </c>
      <c r="BC91" t="s">
        <v>69</v>
      </c>
      <c r="BF91" t="s">
        <v>117</v>
      </c>
      <c r="BG91" t="s">
        <v>118</v>
      </c>
      <c r="BH91" t="s">
        <v>368</v>
      </c>
      <c r="BI91">
        <v>7261</v>
      </c>
      <c r="BJ91">
        <v>2</v>
      </c>
      <c r="BK91" t="s">
        <v>203</v>
      </c>
      <c r="BL91" t="s">
        <v>211</v>
      </c>
      <c r="BM91">
        <v>0.88146072528308839</v>
      </c>
      <c r="BN91" t="s">
        <v>69</v>
      </c>
      <c r="BO91" t="s">
        <v>178</v>
      </c>
      <c r="BP91">
        <v>1850.9829999999999</v>
      </c>
    </row>
    <row r="92" spans="1:68" ht="16.5">
      <c r="A92" s="109" t="str">
        <f t="shared" si="52"/>
        <v>성원운수</v>
      </c>
      <c r="B92" s="110" t="str">
        <f t="shared" si="34"/>
        <v>정재화</v>
      </c>
      <c r="C92" s="111" t="str">
        <f t="shared" si="53"/>
        <v>C</v>
      </c>
      <c r="D92" s="112">
        <f t="shared" si="54"/>
        <v>0.87184703458045609</v>
      </c>
      <c r="E92" s="113">
        <f t="shared" si="55"/>
        <v>6559</v>
      </c>
      <c r="F92" s="114" t="str">
        <f t="shared" si="56"/>
        <v>536</v>
      </c>
      <c r="G92" s="115" t="str">
        <f t="shared" si="57"/>
        <v>71바5551</v>
      </c>
      <c r="H92" s="116">
        <f t="shared" si="58"/>
        <v>3</v>
      </c>
      <c r="I92" s="117">
        <f t="shared" si="35"/>
        <v>1294.4359999999999</v>
      </c>
      <c r="J92" s="118">
        <f t="shared" si="59"/>
        <v>6.5338425673393931E-3</v>
      </c>
      <c r="K92" s="118">
        <f t="shared" si="60"/>
        <v>0.37544769209827789</v>
      </c>
      <c r="L92" s="118">
        <f t="shared" si="61"/>
        <v>0.15527998294237799</v>
      </c>
      <c r="M92" s="119">
        <f t="shared" si="62"/>
        <v>4.58</v>
      </c>
      <c r="N92" s="120">
        <f t="shared" si="63"/>
        <v>0</v>
      </c>
      <c r="O92" s="120">
        <f t="shared" si="64"/>
        <v>5.7167754914109317</v>
      </c>
      <c r="P92" s="221">
        <f t="shared" si="65"/>
        <v>16</v>
      </c>
      <c r="Q92" s="222">
        <f t="shared" si="66"/>
        <v>0</v>
      </c>
      <c r="R92" s="222">
        <f t="shared" si="67"/>
        <v>74</v>
      </c>
      <c r="T92">
        <v>519</v>
      </c>
      <c r="U92">
        <v>6559</v>
      </c>
      <c r="V92" t="s">
        <v>370</v>
      </c>
      <c r="W92">
        <v>1294.4359999999999</v>
      </c>
      <c r="X92">
        <v>529.26499999999999</v>
      </c>
      <c r="Y92">
        <v>2.4460000000000002</v>
      </c>
      <c r="Z92">
        <v>4.58</v>
      </c>
      <c r="AA92">
        <v>98.839693999999994</v>
      </c>
      <c r="AB92">
        <v>0.64580300000000002</v>
      </c>
      <c r="AC92">
        <v>37.109135000000002</v>
      </c>
      <c r="AD92" s="1">
        <v>201</v>
      </c>
      <c r="AE92">
        <v>0</v>
      </c>
      <c r="AF92">
        <v>74</v>
      </c>
      <c r="AG92">
        <v>68</v>
      </c>
      <c r="AH92">
        <v>13.096317000000001</v>
      </c>
      <c r="AI92">
        <v>25.7</v>
      </c>
      <c r="AJ92">
        <v>0</v>
      </c>
      <c r="AK92">
        <v>16</v>
      </c>
      <c r="AL92">
        <v>931</v>
      </c>
      <c r="AM92" t="s">
        <v>371</v>
      </c>
      <c r="AN92" t="s">
        <v>571</v>
      </c>
      <c r="AO92">
        <v>1087.846</v>
      </c>
      <c r="AR92" t="s">
        <v>117</v>
      </c>
      <c r="AS92" t="s">
        <v>119</v>
      </c>
      <c r="AT92" t="s">
        <v>214</v>
      </c>
      <c r="AU92" t="s">
        <v>370</v>
      </c>
      <c r="AV92" t="s">
        <v>195</v>
      </c>
      <c r="AW92">
        <v>3</v>
      </c>
      <c r="BB92">
        <v>0.87184703458045609</v>
      </c>
      <c r="BC92" t="s">
        <v>69</v>
      </c>
      <c r="BF92" t="s">
        <v>117</v>
      </c>
      <c r="BG92" t="s">
        <v>119</v>
      </c>
      <c r="BH92" t="s">
        <v>370</v>
      </c>
      <c r="BI92">
        <v>6559</v>
      </c>
      <c r="BJ92">
        <v>3</v>
      </c>
      <c r="BK92" t="s">
        <v>214</v>
      </c>
      <c r="BL92" t="s">
        <v>216</v>
      </c>
      <c r="BM92">
        <v>0.87184703458045609</v>
      </c>
      <c r="BN92" t="s">
        <v>69</v>
      </c>
      <c r="BO92" t="s">
        <v>178</v>
      </c>
      <c r="BP92">
        <v>1294.4359999999999</v>
      </c>
    </row>
    <row r="93" spans="1:68" ht="16.5">
      <c r="A93" s="126" t="str">
        <f t="shared" si="52"/>
        <v>성원운수</v>
      </c>
      <c r="B93" s="127" t="str">
        <f t="shared" si="34"/>
        <v>정찬배</v>
      </c>
      <c r="C93" s="128" t="str">
        <f t="shared" si="53"/>
        <v>C</v>
      </c>
      <c r="D93" s="129">
        <f t="shared" si="54"/>
        <v>0.89123111279084877</v>
      </c>
      <c r="E93" s="130">
        <f t="shared" si="55"/>
        <v>1997</v>
      </c>
      <c r="F93" s="131" t="str">
        <f t="shared" si="56"/>
        <v>535</v>
      </c>
      <c r="G93" s="132" t="str">
        <f t="shared" si="57"/>
        <v>71바6961</v>
      </c>
      <c r="H93" s="133">
        <f t="shared" si="58"/>
        <v>2</v>
      </c>
      <c r="I93" s="134">
        <f t="shared" si="35"/>
        <v>1854.6130000000001</v>
      </c>
      <c r="J93" s="135">
        <f t="shared" si="59"/>
        <v>4.6512392238404823E-3</v>
      </c>
      <c r="K93" s="135">
        <f t="shared" si="60"/>
        <v>0.33605859394758281</v>
      </c>
      <c r="L93" s="135">
        <f t="shared" si="61"/>
        <v>0.21136485078018971</v>
      </c>
      <c r="M93" s="136">
        <f t="shared" si="62"/>
        <v>6.306</v>
      </c>
      <c r="N93" s="137">
        <f t="shared" si="63"/>
        <v>0</v>
      </c>
      <c r="O93" s="137">
        <f t="shared" si="64"/>
        <v>1.6175881437259416</v>
      </c>
      <c r="P93" s="219">
        <f t="shared" si="65"/>
        <v>6</v>
      </c>
      <c r="Q93" s="220">
        <f t="shared" si="66"/>
        <v>0</v>
      </c>
      <c r="R93" s="220">
        <f t="shared" si="67"/>
        <v>30</v>
      </c>
      <c r="T93">
        <v>519</v>
      </c>
      <c r="U93">
        <v>1997</v>
      </c>
      <c r="V93" t="s">
        <v>372</v>
      </c>
      <c r="W93">
        <v>1854.6130000000001</v>
      </c>
      <c r="X93">
        <v>687.57600000000002</v>
      </c>
      <c r="Y93">
        <v>2.6970000000000001</v>
      </c>
      <c r="Z93">
        <v>6.306</v>
      </c>
      <c r="AA93">
        <v>147.44608199999999</v>
      </c>
      <c r="AB93">
        <v>0.68580700000000006</v>
      </c>
      <c r="AC93">
        <v>49.550522999999998</v>
      </c>
      <c r="AD93" s="1">
        <v>392</v>
      </c>
      <c r="AE93">
        <v>0</v>
      </c>
      <c r="AF93">
        <v>30</v>
      </c>
      <c r="AG93">
        <v>64</v>
      </c>
      <c r="AH93">
        <v>12.578245000000001</v>
      </c>
      <c r="AI93">
        <v>8.3000000000000007</v>
      </c>
      <c r="AJ93">
        <v>0</v>
      </c>
      <c r="AK93">
        <v>6</v>
      </c>
      <c r="AL93">
        <v>585</v>
      </c>
      <c r="AM93" t="s">
        <v>373</v>
      </c>
      <c r="AN93" t="s">
        <v>572</v>
      </c>
      <c r="AO93">
        <v>1614.3989999999999</v>
      </c>
      <c r="AR93" t="s">
        <v>117</v>
      </c>
      <c r="AS93" t="s">
        <v>118</v>
      </c>
      <c r="AT93" t="s">
        <v>207</v>
      </c>
      <c r="AU93" t="s">
        <v>372</v>
      </c>
      <c r="AV93" t="s">
        <v>48</v>
      </c>
      <c r="AW93">
        <v>2</v>
      </c>
      <c r="BB93">
        <v>0.89123111279084877</v>
      </c>
      <c r="BC93" t="s">
        <v>69</v>
      </c>
      <c r="BF93" t="s">
        <v>117</v>
      </c>
      <c r="BG93" t="s">
        <v>118</v>
      </c>
      <c r="BH93" t="s">
        <v>372</v>
      </c>
      <c r="BI93">
        <v>1997</v>
      </c>
      <c r="BJ93">
        <v>2</v>
      </c>
      <c r="BK93" t="s">
        <v>207</v>
      </c>
      <c r="BL93" t="s">
        <v>205</v>
      </c>
      <c r="BM93">
        <v>0.89123111279084877</v>
      </c>
      <c r="BN93" t="s">
        <v>69</v>
      </c>
      <c r="BO93" t="s">
        <v>178</v>
      </c>
      <c r="BP93">
        <v>1816.752</v>
      </c>
    </row>
    <row r="94" spans="1:68" ht="16.5">
      <c r="A94" s="109" t="str">
        <f t="shared" si="52"/>
        <v>성원운수</v>
      </c>
      <c r="B94" s="110" t="str">
        <f t="shared" si="34"/>
        <v>정춘호</v>
      </c>
      <c r="C94" s="111" t="str">
        <f t="shared" si="53"/>
        <v>B</v>
      </c>
      <c r="D94" s="112">
        <f t="shared" si="54"/>
        <v>0.94633333333333336</v>
      </c>
      <c r="E94" s="113">
        <f t="shared" si="55"/>
        <v>232</v>
      </c>
      <c r="F94" s="114" t="str">
        <f t="shared" si="56"/>
        <v>535</v>
      </c>
      <c r="G94" s="115" t="str">
        <f t="shared" si="57"/>
        <v>71바6961</v>
      </c>
      <c r="H94" s="116">
        <f t="shared" si="58"/>
        <v>1</v>
      </c>
      <c r="I94" s="117">
        <f t="shared" si="35"/>
        <v>2160.8290000000002</v>
      </c>
      <c r="J94" s="118">
        <f t="shared" si="59"/>
        <v>3.6287804270828928E-3</v>
      </c>
      <c r="K94" s="118">
        <f t="shared" si="60"/>
        <v>0.33326083374878973</v>
      </c>
      <c r="L94" s="118">
        <f t="shared" si="61"/>
        <v>0.31284289501853224</v>
      </c>
      <c r="M94" s="119">
        <f t="shared" si="62"/>
        <v>5.9160000000000004</v>
      </c>
      <c r="N94" s="120">
        <f t="shared" si="63"/>
        <v>4.6278534766055063E-2</v>
      </c>
      <c r="O94" s="120">
        <f t="shared" si="64"/>
        <v>0.740456556256881</v>
      </c>
      <c r="P94" s="221">
        <f t="shared" si="65"/>
        <v>10</v>
      </c>
      <c r="Q94" s="222">
        <f t="shared" si="66"/>
        <v>1</v>
      </c>
      <c r="R94" s="222">
        <f t="shared" si="67"/>
        <v>16</v>
      </c>
      <c r="T94">
        <v>519</v>
      </c>
      <c r="U94">
        <v>232</v>
      </c>
      <c r="V94" t="s">
        <v>374</v>
      </c>
      <c r="W94">
        <v>2160.8290000000002</v>
      </c>
      <c r="X94">
        <v>761.00199999999995</v>
      </c>
      <c r="Y94">
        <v>2.839</v>
      </c>
      <c r="Z94">
        <v>5.9160000000000004</v>
      </c>
      <c r="AA94">
        <v>162.580242</v>
      </c>
      <c r="AB94">
        <v>0.58996800000000005</v>
      </c>
      <c r="AC94">
        <v>54.181626999999999</v>
      </c>
      <c r="AD94" s="1">
        <v>676</v>
      </c>
      <c r="AE94">
        <v>1</v>
      </c>
      <c r="AF94">
        <v>16</v>
      </c>
      <c r="AG94">
        <v>63</v>
      </c>
      <c r="AH94">
        <v>13.290846</v>
      </c>
      <c r="AI94">
        <v>0</v>
      </c>
      <c r="AJ94">
        <v>0</v>
      </c>
      <c r="AK94">
        <v>10</v>
      </c>
      <c r="AL94">
        <v>551</v>
      </c>
      <c r="AM94" t="s">
        <v>375</v>
      </c>
      <c r="AN94" t="s">
        <v>573</v>
      </c>
      <c r="AO94">
        <v>2160.8290000000002</v>
      </c>
      <c r="AR94" t="s">
        <v>117</v>
      </c>
      <c r="AS94" t="s">
        <v>118</v>
      </c>
      <c r="AT94" t="s">
        <v>207</v>
      </c>
      <c r="AU94" t="s">
        <v>374</v>
      </c>
      <c r="AV94" t="s">
        <v>48</v>
      </c>
      <c r="AW94">
        <v>1</v>
      </c>
      <c r="BB94">
        <v>0.94633333333333336</v>
      </c>
      <c r="BC94" t="s">
        <v>68</v>
      </c>
      <c r="BF94" t="s">
        <v>117</v>
      </c>
      <c r="BG94" t="s">
        <v>118</v>
      </c>
      <c r="BH94" t="s">
        <v>374</v>
      </c>
      <c r="BI94">
        <v>232</v>
      </c>
      <c r="BJ94">
        <v>1</v>
      </c>
      <c r="BK94" t="s">
        <v>207</v>
      </c>
      <c r="BL94" t="s">
        <v>175</v>
      </c>
      <c r="BM94">
        <v>0.94633333333333336</v>
      </c>
      <c r="BN94" t="s">
        <v>68</v>
      </c>
      <c r="BO94" t="s">
        <v>176</v>
      </c>
      <c r="BP94">
        <v>2160.8290000000002</v>
      </c>
    </row>
    <row r="95" spans="1:68" ht="16.5">
      <c r="A95" s="126" t="str">
        <f t="shared" si="52"/>
        <v>성원운수</v>
      </c>
      <c r="B95" s="127" t="str">
        <f t="shared" si="34"/>
        <v>조강구</v>
      </c>
      <c r="C95" s="128" t="str">
        <f t="shared" si="53"/>
        <v>S</v>
      </c>
      <c r="D95" s="129">
        <f t="shared" si="54"/>
        <v>1.0950472234081905</v>
      </c>
      <c r="E95" s="130">
        <f t="shared" si="55"/>
        <v>5643</v>
      </c>
      <c r="F95" s="131" t="str">
        <f t="shared" si="56"/>
        <v>536</v>
      </c>
      <c r="G95" s="132" t="str">
        <f t="shared" si="57"/>
        <v>71바5556</v>
      </c>
      <c r="H95" s="133">
        <f t="shared" si="58"/>
        <v>2</v>
      </c>
      <c r="I95" s="134">
        <f t="shared" si="35"/>
        <v>1474.78</v>
      </c>
      <c r="J95" s="135">
        <f t="shared" si="59"/>
        <v>1.533191731868487E-3</v>
      </c>
      <c r="K95" s="135">
        <f t="shared" si="60"/>
        <v>0.35837240548523885</v>
      </c>
      <c r="L95" s="135">
        <f t="shared" si="61"/>
        <v>0.15866773349245311</v>
      </c>
      <c r="M95" s="136">
        <f t="shared" si="62"/>
        <v>5.6079999999999997</v>
      </c>
      <c r="N95" s="137">
        <f t="shared" si="63"/>
        <v>0</v>
      </c>
      <c r="O95" s="137">
        <f t="shared" si="64"/>
        <v>0.81368068457668263</v>
      </c>
      <c r="P95" s="219">
        <f t="shared" si="65"/>
        <v>1</v>
      </c>
      <c r="Q95" s="220">
        <f t="shared" si="66"/>
        <v>0</v>
      </c>
      <c r="R95" s="220">
        <f t="shared" si="67"/>
        <v>12</v>
      </c>
      <c r="T95">
        <v>519</v>
      </c>
      <c r="U95">
        <v>5643</v>
      </c>
      <c r="V95" t="s">
        <v>376</v>
      </c>
      <c r="W95">
        <v>1474.78</v>
      </c>
      <c r="X95">
        <v>464.964</v>
      </c>
      <c r="Y95">
        <v>3.1720000000000002</v>
      </c>
      <c r="Z95">
        <v>5.6079999999999997</v>
      </c>
      <c r="AA95">
        <v>118.103298</v>
      </c>
      <c r="AB95">
        <v>0.18107500000000001</v>
      </c>
      <c r="AC95">
        <v>42.324962999999997</v>
      </c>
      <c r="AD95" s="1">
        <v>234</v>
      </c>
      <c r="AE95">
        <v>0</v>
      </c>
      <c r="AF95">
        <v>12</v>
      </c>
      <c r="AG95">
        <v>62</v>
      </c>
      <c r="AH95">
        <v>12.487204</v>
      </c>
      <c r="AI95">
        <v>6.6</v>
      </c>
      <c r="AJ95">
        <v>0</v>
      </c>
      <c r="AK95">
        <v>1</v>
      </c>
      <c r="AL95">
        <v>4</v>
      </c>
      <c r="AM95" t="s">
        <v>377</v>
      </c>
      <c r="AN95" t="s">
        <v>574</v>
      </c>
      <c r="AO95">
        <v>1361.021</v>
      </c>
      <c r="AR95" t="s">
        <v>117</v>
      </c>
      <c r="AS95" t="s">
        <v>119</v>
      </c>
      <c r="AT95" t="s">
        <v>217</v>
      </c>
      <c r="AU95" t="s">
        <v>376</v>
      </c>
      <c r="AV95" t="s">
        <v>48</v>
      </c>
      <c r="AW95">
        <v>2</v>
      </c>
      <c r="BB95">
        <v>1.0950472234081905</v>
      </c>
      <c r="BC95" t="s">
        <v>71</v>
      </c>
      <c r="BF95" t="s">
        <v>117</v>
      </c>
      <c r="BG95" t="s">
        <v>119</v>
      </c>
      <c r="BH95" t="s">
        <v>376</v>
      </c>
      <c r="BI95">
        <v>5643</v>
      </c>
      <c r="BJ95">
        <v>2</v>
      </c>
      <c r="BK95" t="s">
        <v>217</v>
      </c>
      <c r="BL95" t="s">
        <v>225</v>
      </c>
      <c r="BM95">
        <v>1.0950472234081905</v>
      </c>
      <c r="BN95" t="s">
        <v>71</v>
      </c>
      <c r="BO95" t="s">
        <v>177</v>
      </c>
      <c r="BP95">
        <v>1474.78</v>
      </c>
    </row>
    <row r="96" spans="1:68" ht="16.5">
      <c r="A96" s="109" t="str">
        <f t="shared" si="52"/>
        <v>성원운수</v>
      </c>
      <c r="B96" s="110" t="str">
        <f t="shared" si="34"/>
        <v>조성배</v>
      </c>
      <c r="C96" s="111" t="str">
        <f t="shared" si="53"/>
        <v>C</v>
      </c>
      <c r="D96" s="112">
        <f t="shared" si="54"/>
        <v>0.8597208214462051</v>
      </c>
      <c r="E96" s="113">
        <f t="shared" si="55"/>
        <v>7119</v>
      </c>
      <c r="F96" s="114" t="str">
        <f t="shared" si="56"/>
        <v>535</v>
      </c>
      <c r="G96" s="115" t="str">
        <f t="shared" si="57"/>
        <v>71바6963</v>
      </c>
      <c r="H96" s="116">
        <f t="shared" si="58"/>
        <v>5</v>
      </c>
      <c r="I96" s="117">
        <f t="shared" si="35"/>
        <v>613.59900000000005</v>
      </c>
      <c r="J96" s="118">
        <f t="shared" si="59"/>
        <v>2.3753541095041426E-2</v>
      </c>
      <c r="K96" s="118">
        <f t="shared" si="60"/>
        <v>0.37162841740948954</v>
      </c>
      <c r="L96" s="118">
        <f t="shared" si="61"/>
        <v>6.8448612204387554E-2</v>
      </c>
      <c r="M96" s="119">
        <f t="shared" si="62"/>
        <v>10.044</v>
      </c>
      <c r="N96" s="120">
        <f t="shared" si="63"/>
        <v>0</v>
      </c>
      <c r="O96" s="120">
        <f t="shared" si="64"/>
        <v>8.8005358548498283</v>
      </c>
      <c r="P96" s="221">
        <f t="shared" si="65"/>
        <v>2</v>
      </c>
      <c r="Q96" s="222">
        <f t="shared" si="66"/>
        <v>0</v>
      </c>
      <c r="R96" s="222">
        <f t="shared" si="67"/>
        <v>54</v>
      </c>
      <c r="T96">
        <v>519</v>
      </c>
      <c r="U96">
        <v>7119</v>
      </c>
      <c r="V96" t="s">
        <v>378</v>
      </c>
      <c r="W96">
        <v>613.59900000000005</v>
      </c>
      <c r="X96">
        <v>241.28800000000001</v>
      </c>
      <c r="Y96">
        <v>2.5430000000000001</v>
      </c>
      <c r="Z96">
        <v>10.044</v>
      </c>
      <c r="AA96">
        <v>48.857768</v>
      </c>
      <c r="AB96">
        <v>1.1605449999999999</v>
      </c>
      <c r="AC96">
        <v>18.156935000000001</v>
      </c>
      <c r="AD96" s="1">
        <v>42</v>
      </c>
      <c r="AE96">
        <v>0</v>
      </c>
      <c r="AF96">
        <v>54</v>
      </c>
      <c r="AG96">
        <v>64</v>
      </c>
      <c r="AH96">
        <v>12.558883</v>
      </c>
      <c r="AI96">
        <v>7.8</v>
      </c>
      <c r="AJ96">
        <v>0</v>
      </c>
      <c r="AK96">
        <v>2</v>
      </c>
      <c r="AL96">
        <v>37</v>
      </c>
      <c r="AM96" t="s">
        <v>379</v>
      </c>
      <c r="AN96" t="s">
        <v>575</v>
      </c>
      <c r="AO96">
        <v>231.27799999999999</v>
      </c>
      <c r="AR96" t="s">
        <v>117</v>
      </c>
      <c r="AS96" t="s">
        <v>118</v>
      </c>
      <c r="AT96" t="s">
        <v>209</v>
      </c>
      <c r="AU96" t="s">
        <v>378</v>
      </c>
      <c r="AV96" t="s">
        <v>48</v>
      </c>
      <c r="AW96">
        <v>5</v>
      </c>
      <c r="BB96">
        <v>0.8597208214462051</v>
      </c>
      <c r="BC96" t="s">
        <v>69</v>
      </c>
      <c r="BF96" t="s">
        <v>117</v>
      </c>
      <c r="BG96" t="s">
        <v>118</v>
      </c>
      <c r="BH96" t="s">
        <v>378</v>
      </c>
      <c r="BI96">
        <v>7119</v>
      </c>
      <c r="BJ96">
        <v>5</v>
      </c>
      <c r="BK96" t="s">
        <v>209</v>
      </c>
      <c r="BL96" t="s">
        <v>203</v>
      </c>
      <c r="BM96">
        <v>0.8597208214462051</v>
      </c>
      <c r="BN96" t="s">
        <v>69</v>
      </c>
      <c r="BO96" t="s">
        <v>178</v>
      </c>
      <c r="BP96">
        <v>575.202</v>
      </c>
    </row>
    <row r="97" spans="1:68" ht="16.5">
      <c r="A97" s="126" t="str">
        <f t="shared" si="52"/>
        <v>성원운수</v>
      </c>
      <c r="B97" s="127" t="str">
        <f t="shared" si="34"/>
        <v>조승호</v>
      </c>
      <c r="C97" s="128" t="str">
        <f t="shared" si="53"/>
        <v>C</v>
      </c>
      <c r="D97" s="129">
        <f t="shared" si="54"/>
        <v>0.89966666666666661</v>
      </c>
      <c r="E97" s="130">
        <f t="shared" si="55"/>
        <v>8667</v>
      </c>
      <c r="F97" s="131" t="str">
        <f t="shared" si="56"/>
        <v>535</v>
      </c>
      <c r="G97" s="132" t="str">
        <f t="shared" si="57"/>
        <v>71바6966</v>
      </c>
      <c r="H97" s="133">
        <f t="shared" si="58"/>
        <v>1</v>
      </c>
      <c r="I97" s="134">
        <f t="shared" si="35"/>
        <v>1389.98</v>
      </c>
      <c r="J97" s="135">
        <f t="shared" si="59"/>
        <v>6.5889298828800992E-3</v>
      </c>
      <c r="K97" s="135">
        <f t="shared" si="60"/>
        <v>0.34696370498006091</v>
      </c>
      <c r="L97" s="135">
        <f t="shared" si="61"/>
        <v>0.10000143886962402</v>
      </c>
      <c r="M97" s="136">
        <f t="shared" si="62"/>
        <v>8.4559999999999995</v>
      </c>
      <c r="N97" s="137">
        <f t="shared" si="63"/>
        <v>7.1943481201168363E-2</v>
      </c>
      <c r="O97" s="137">
        <f t="shared" si="64"/>
        <v>1.4388696240233672</v>
      </c>
      <c r="P97" s="219">
        <f t="shared" si="65"/>
        <v>15</v>
      </c>
      <c r="Q97" s="220">
        <f t="shared" si="66"/>
        <v>1</v>
      </c>
      <c r="R97" s="220">
        <f t="shared" si="67"/>
        <v>20</v>
      </c>
      <c r="T97">
        <v>519</v>
      </c>
      <c r="U97">
        <v>8667</v>
      </c>
      <c r="V97" t="s">
        <v>380</v>
      </c>
      <c r="W97">
        <v>1389.98</v>
      </c>
      <c r="X97">
        <v>514.92100000000005</v>
      </c>
      <c r="Y97">
        <v>2.6989999999999998</v>
      </c>
      <c r="Z97">
        <v>8.4559999999999995</v>
      </c>
      <c r="AA97">
        <v>106.697751</v>
      </c>
      <c r="AB97">
        <v>0.70302399999999998</v>
      </c>
      <c r="AC97">
        <v>37.020246999999998</v>
      </c>
      <c r="AD97" s="1">
        <v>139</v>
      </c>
      <c r="AE97">
        <v>1</v>
      </c>
      <c r="AF97">
        <v>20</v>
      </c>
      <c r="AG97">
        <v>62</v>
      </c>
      <c r="AH97">
        <v>13.027265999999999</v>
      </c>
      <c r="AI97">
        <v>0</v>
      </c>
      <c r="AJ97">
        <v>0</v>
      </c>
      <c r="AK97">
        <v>15</v>
      </c>
      <c r="AL97">
        <v>512</v>
      </c>
      <c r="AM97" t="s">
        <v>381</v>
      </c>
      <c r="AN97" t="s">
        <v>576</v>
      </c>
      <c r="AO97">
        <v>1389.98</v>
      </c>
      <c r="AR97" t="s">
        <v>117</v>
      </c>
      <c r="AS97" t="s">
        <v>118</v>
      </c>
      <c r="AT97" t="s">
        <v>211</v>
      </c>
      <c r="AU97" t="s">
        <v>380</v>
      </c>
      <c r="AV97" t="s">
        <v>48</v>
      </c>
      <c r="AW97">
        <v>1</v>
      </c>
      <c r="BB97">
        <v>0.89966666666666661</v>
      </c>
      <c r="BC97" t="s">
        <v>69</v>
      </c>
      <c r="BF97" t="s">
        <v>117</v>
      </c>
      <c r="BG97" t="s">
        <v>118</v>
      </c>
      <c r="BH97" t="s">
        <v>380</v>
      </c>
      <c r="BI97">
        <v>8667</v>
      </c>
      <c r="BJ97">
        <v>1</v>
      </c>
      <c r="BK97" t="s">
        <v>211</v>
      </c>
      <c r="BL97" t="s">
        <v>175</v>
      </c>
      <c r="BM97">
        <v>0.89966666666666661</v>
      </c>
      <c r="BN97" t="s">
        <v>69</v>
      </c>
      <c r="BO97" t="s">
        <v>178</v>
      </c>
      <c r="BP97">
        <v>1389.98</v>
      </c>
    </row>
    <row r="98" spans="1:68" ht="16.5">
      <c r="A98" s="109" t="str">
        <f t="shared" si="52"/>
        <v>성원운수</v>
      </c>
      <c r="B98" s="110" t="str">
        <f t="shared" si="34"/>
        <v>조영기</v>
      </c>
      <c r="C98" s="111" t="str">
        <f t="shared" si="53"/>
        <v>C</v>
      </c>
      <c r="D98" s="112">
        <f t="shared" si="54"/>
        <v>0.89038461538461533</v>
      </c>
      <c r="E98" s="113">
        <f t="shared" si="55"/>
        <v>153</v>
      </c>
      <c r="F98" s="114" t="str">
        <f t="shared" si="56"/>
        <v>537</v>
      </c>
      <c r="G98" s="115" t="str">
        <f t="shared" si="57"/>
        <v>71바6613</v>
      </c>
      <c r="H98" s="116">
        <f t="shared" si="58"/>
        <v>1</v>
      </c>
      <c r="I98" s="117">
        <f t="shared" si="35"/>
        <v>1768.3610000000001</v>
      </c>
      <c r="J98" s="118">
        <f t="shared" si="59"/>
        <v>2.311974310020487E-2</v>
      </c>
      <c r="K98" s="118">
        <f t="shared" si="60"/>
        <v>0.31796813096985044</v>
      </c>
      <c r="L98" s="118">
        <f t="shared" si="61"/>
        <v>0.12101601426405581</v>
      </c>
      <c r="M98" s="119">
        <f t="shared" si="62"/>
        <v>11.766999999999999</v>
      </c>
      <c r="N98" s="120">
        <f t="shared" si="63"/>
        <v>0</v>
      </c>
      <c r="O98" s="120">
        <f t="shared" si="64"/>
        <v>1.0744412481388133</v>
      </c>
      <c r="P98" s="221">
        <f t="shared" si="65"/>
        <v>0</v>
      </c>
      <c r="Q98" s="222">
        <f t="shared" si="66"/>
        <v>0</v>
      </c>
      <c r="R98" s="222">
        <f t="shared" si="67"/>
        <v>19</v>
      </c>
      <c r="T98">
        <v>519</v>
      </c>
      <c r="U98">
        <v>153</v>
      </c>
      <c r="V98" t="s">
        <v>382</v>
      </c>
      <c r="W98">
        <v>1768.3610000000001</v>
      </c>
      <c r="X98">
        <v>763.84900000000005</v>
      </c>
      <c r="Y98">
        <v>2.3149999999999999</v>
      </c>
      <c r="Z98">
        <v>11.766999999999999</v>
      </c>
      <c r="AA98">
        <v>116.75774199999999</v>
      </c>
      <c r="AB98">
        <v>2.6994090000000002</v>
      </c>
      <c r="AC98">
        <v>37.125241000000003</v>
      </c>
      <c r="AD98" s="1">
        <v>214</v>
      </c>
      <c r="AE98">
        <v>0</v>
      </c>
      <c r="AF98">
        <v>19</v>
      </c>
      <c r="AG98">
        <v>63</v>
      </c>
      <c r="AH98">
        <v>15.145555999999999</v>
      </c>
      <c r="AI98">
        <v>0</v>
      </c>
      <c r="AJ98">
        <v>0</v>
      </c>
      <c r="AK98">
        <v>0</v>
      </c>
      <c r="AL98">
        <v>0</v>
      </c>
      <c r="AM98" t="s">
        <v>383</v>
      </c>
      <c r="AN98" t="s">
        <v>577</v>
      </c>
      <c r="AO98">
        <v>1768.3610000000001</v>
      </c>
      <c r="AR98" t="s">
        <v>117</v>
      </c>
      <c r="AS98" t="s">
        <v>120</v>
      </c>
      <c r="AT98" t="s">
        <v>237</v>
      </c>
      <c r="AU98" t="s">
        <v>382</v>
      </c>
      <c r="AV98" t="s">
        <v>235</v>
      </c>
      <c r="AW98">
        <v>1</v>
      </c>
      <c r="BB98">
        <v>0.89038461538461533</v>
      </c>
      <c r="BC98" t="s">
        <v>69</v>
      </c>
      <c r="BF98" t="s">
        <v>117</v>
      </c>
      <c r="BG98" t="s">
        <v>120</v>
      </c>
      <c r="BH98" t="s">
        <v>382</v>
      </c>
      <c r="BI98">
        <v>153</v>
      </c>
      <c r="BJ98">
        <v>1</v>
      </c>
      <c r="BK98" t="s">
        <v>237</v>
      </c>
      <c r="BL98" t="s">
        <v>175</v>
      </c>
      <c r="BM98">
        <v>0.89038461538461533</v>
      </c>
      <c r="BN98" t="s">
        <v>69</v>
      </c>
      <c r="BO98" t="s">
        <v>178</v>
      </c>
      <c r="BP98">
        <v>1768.3610000000001</v>
      </c>
    </row>
    <row r="99" spans="1:68" ht="16.5">
      <c r="A99" s="126" t="str">
        <f t="shared" si="52"/>
        <v>성원운수</v>
      </c>
      <c r="B99" s="127" t="str">
        <f t="shared" si="34"/>
        <v>조우제</v>
      </c>
      <c r="C99" s="128" t="str">
        <f t="shared" si="53"/>
        <v>C</v>
      </c>
      <c r="D99" s="129">
        <f t="shared" si="54"/>
        <v>0.89696969696969697</v>
      </c>
      <c r="E99" s="130">
        <f t="shared" si="55"/>
        <v>8654</v>
      </c>
      <c r="F99" s="131" t="str">
        <f t="shared" si="56"/>
        <v>순환54</v>
      </c>
      <c r="G99" s="132" t="str">
        <f t="shared" si="57"/>
        <v>72바1927</v>
      </c>
      <c r="H99" s="133">
        <f t="shared" si="58"/>
        <v>1</v>
      </c>
      <c r="I99" s="134">
        <f t="shared" si="35"/>
        <v>1048.3440000000001</v>
      </c>
      <c r="J99" s="135">
        <f t="shared" si="59"/>
        <v>2.7785510120710524E-2</v>
      </c>
      <c r="K99" s="135">
        <f t="shared" si="60"/>
        <v>0.2923201902595437</v>
      </c>
      <c r="L99" s="135">
        <f t="shared" si="61"/>
        <v>0.2193936341506223</v>
      </c>
      <c r="M99" s="136">
        <f t="shared" si="62"/>
        <v>5.702</v>
      </c>
      <c r="N99" s="137">
        <f t="shared" si="63"/>
        <v>0</v>
      </c>
      <c r="O99" s="137">
        <f t="shared" si="64"/>
        <v>17.265325122288104</v>
      </c>
      <c r="P99" s="219">
        <f t="shared" si="65"/>
        <v>2</v>
      </c>
      <c r="Q99" s="220">
        <f t="shared" si="66"/>
        <v>0</v>
      </c>
      <c r="R99" s="220">
        <f t="shared" si="67"/>
        <v>181</v>
      </c>
      <c r="T99">
        <v>519</v>
      </c>
      <c r="U99">
        <v>8654</v>
      </c>
      <c r="V99" t="s">
        <v>384</v>
      </c>
      <c r="W99">
        <v>1048.3440000000001</v>
      </c>
      <c r="X99">
        <v>353.685</v>
      </c>
      <c r="Y99">
        <v>2.964</v>
      </c>
      <c r="Z99">
        <v>5.702</v>
      </c>
      <c r="AA99">
        <v>56.102730999999999</v>
      </c>
      <c r="AB99">
        <v>1.558843</v>
      </c>
      <c r="AC99">
        <v>16.399961000000001</v>
      </c>
      <c r="AD99" s="1">
        <v>230</v>
      </c>
      <c r="AE99">
        <v>0</v>
      </c>
      <c r="AF99">
        <v>181</v>
      </c>
      <c r="AG99">
        <v>76</v>
      </c>
      <c r="AH99">
        <v>18.686149</v>
      </c>
      <c r="AI99">
        <v>379.3</v>
      </c>
      <c r="AJ99">
        <v>0</v>
      </c>
      <c r="AK99">
        <v>2</v>
      </c>
      <c r="AL99">
        <v>844</v>
      </c>
      <c r="AM99" t="s">
        <v>385</v>
      </c>
      <c r="AN99" t="s">
        <v>578</v>
      </c>
      <c r="AO99">
        <v>1040.787</v>
      </c>
      <c r="AR99" t="s">
        <v>117</v>
      </c>
      <c r="AS99" t="s">
        <v>123</v>
      </c>
      <c r="AT99" t="s">
        <v>248</v>
      </c>
      <c r="AU99" t="s">
        <v>384</v>
      </c>
      <c r="AV99" t="s">
        <v>195</v>
      </c>
      <c r="AW99">
        <v>1</v>
      </c>
      <c r="BB99">
        <v>0.89696969696969697</v>
      </c>
      <c r="BC99" t="s">
        <v>69</v>
      </c>
      <c r="BF99" t="s">
        <v>117</v>
      </c>
      <c r="BG99" t="s">
        <v>123</v>
      </c>
      <c r="BH99" t="s">
        <v>384</v>
      </c>
      <c r="BI99">
        <v>8654</v>
      </c>
      <c r="BJ99">
        <v>1</v>
      </c>
      <c r="BK99" t="s">
        <v>248</v>
      </c>
      <c r="BL99" t="s">
        <v>175</v>
      </c>
      <c r="BM99">
        <v>0.89696969696969697</v>
      </c>
      <c r="BN99" t="s">
        <v>69</v>
      </c>
      <c r="BO99" t="s">
        <v>178</v>
      </c>
      <c r="BP99">
        <v>1040.787</v>
      </c>
    </row>
    <row r="100" spans="1:68" ht="16.5">
      <c r="A100" s="109" t="str">
        <f t="shared" si="52"/>
        <v>성원운수</v>
      </c>
      <c r="B100" s="110" t="str">
        <f t="shared" si="34"/>
        <v>차양근</v>
      </c>
      <c r="C100" s="111" t="str">
        <f t="shared" si="53"/>
        <v>A</v>
      </c>
      <c r="D100" s="112">
        <f t="shared" si="54"/>
        <v>0.95002404155229014</v>
      </c>
      <c r="E100" s="113">
        <f t="shared" si="55"/>
        <v>2232</v>
      </c>
      <c r="F100" s="114" t="str">
        <f t="shared" si="56"/>
        <v>538</v>
      </c>
      <c r="G100" s="115" t="str">
        <f t="shared" si="57"/>
        <v>71바6303</v>
      </c>
      <c r="H100" s="116">
        <f t="shared" si="58"/>
        <v>3</v>
      </c>
      <c r="I100" s="117">
        <f t="shared" si="35"/>
        <v>684.42399999999998</v>
      </c>
      <c r="J100" s="118">
        <f t="shared" si="59"/>
        <v>1.1309513052643926E-2</v>
      </c>
      <c r="K100" s="118">
        <f t="shared" si="60"/>
        <v>0.37966610398964684</v>
      </c>
      <c r="L100" s="118">
        <f t="shared" si="61"/>
        <v>0.10373686486739214</v>
      </c>
      <c r="M100" s="119">
        <f t="shared" si="62"/>
        <v>9.01</v>
      </c>
      <c r="N100" s="120">
        <f t="shared" si="63"/>
        <v>0</v>
      </c>
      <c r="O100" s="120">
        <f t="shared" si="64"/>
        <v>10.081469965985997</v>
      </c>
      <c r="P100" s="221">
        <f t="shared" si="65"/>
        <v>13</v>
      </c>
      <c r="Q100" s="222">
        <f t="shared" si="66"/>
        <v>0</v>
      </c>
      <c r="R100" s="222">
        <f t="shared" si="67"/>
        <v>69</v>
      </c>
      <c r="T100">
        <v>519</v>
      </c>
      <c r="U100">
        <v>2232</v>
      </c>
      <c r="V100" t="s">
        <v>386</v>
      </c>
      <c r="W100">
        <v>684.42399999999998</v>
      </c>
      <c r="X100">
        <v>279.72800000000001</v>
      </c>
      <c r="Y100">
        <v>2.4470000000000001</v>
      </c>
      <c r="Z100">
        <v>9.01</v>
      </c>
      <c r="AA100">
        <v>54.228859999999997</v>
      </c>
      <c r="AB100">
        <v>0.61330200000000001</v>
      </c>
      <c r="AC100">
        <v>20.58886</v>
      </c>
      <c r="AD100" s="1">
        <v>71</v>
      </c>
      <c r="AE100">
        <v>0</v>
      </c>
      <c r="AF100">
        <v>69</v>
      </c>
      <c r="AG100">
        <v>70</v>
      </c>
      <c r="AH100">
        <v>12.621028000000001</v>
      </c>
      <c r="AI100">
        <v>2.9</v>
      </c>
      <c r="AJ100">
        <v>0</v>
      </c>
      <c r="AK100">
        <v>13</v>
      </c>
      <c r="AL100">
        <v>1027</v>
      </c>
      <c r="AM100" t="s">
        <v>387</v>
      </c>
      <c r="AN100" t="s">
        <v>579</v>
      </c>
      <c r="AO100">
        <v>263.17599999999999</v>
      </c>
      <c r="AR100" t="s">
        <v>117</v>
      </c>
      <c r="AS100" t="s">
        <v>121</v>
      </c>
      <c r="AT100" t="s">
        <v>240</v>
      </c>
      <c r="AU100" t="s">
        <v>386</v>
      </c>
      <c r="AV100" t="s">
        <v>48</v>
      </c>
      <c r="AW100">
        <v>3</v>
      </c>
      <c r="BB100">
        <v>0.95002404155229014</v>
      </c>
      <c r="BC100" t="s">
        <v>66</v>
      </c>
      <c r="BF100" t="s">
        <v>117</v>
      </c>
      <c r="BG100" t="s">
        <v>121</v>
      </c>
      <c r="BH100" t="s">
        <v>386</v>
      </c>
      <c r="BI100">
        <v>2232</v>
      </c>
      <c r="BJ100">
        <v>3</v>
      </c>
      <c r="BK100" t="s">
        <v>240</v>
      </c>
      <c r="BL100" t="s">
        <v>241</v>
      </c>
      <c r="BM100">
        <v>0.95002404155229014</v>
      </c>
      <c r="BN100" t="s">
        <v>66</v>
      </c>
      <c r="BO100" t="s">
        <v>453</v>
      </c>
      <c r="BP100">
        <v>684.42399999999998</v>
      </c>
    </row>
    <row r="101" spans="1:68" ht="16.5">
      <c r="A101" s="126" t="str">
        <f t="shared" si="52"/>
        <v>성원운수</v>
      </c>
      <c r="B101" s="127" t="str">
        <f t="shared" si="34"/>
        <v>최광진</v>
      </c>
      <c r="C101" s="128" t="str">
        <f t="shared" si="53"/>
        <v>B</v>
      </c>
      <c r="D101" s="129">
        <f t="shared" si="54"/>
        <v>0.91689655172413786</v>
      </c>
      <c r="E101" s="130">
        <f t="shared" si="55"/>
        <v>1495</v>
      </c>
      <c r="F101" s="131" t="str">
        <f t="shared" si="56"/>
        <v>536</v>
      </c>
      <c r="G101" s="132" t="str">
        <f t="shared" si="57"/>
        <v>71바5552</v>
      </c>
      <c r="H101" s="133">
        <f t="shared" si="58"/>
        <v>1</v>
      </c>
      <c r="I101" s="134">
        <f t="shared" si="35"/>
        <v>1237.2159999999999</v>
      </c>
      <c r="J101" s="135">
        <f t="shared" si="59"/>
        <v>3.0834116714944133E-3</v>
      </c>
      <c r="K101" s="135">
        <f t="shared" si="60"/>
        <v>0.38772443620166919</v>
      </c>
      <c r="L101" s="135">
        <f t="shared" si="61"/>
        <v>0.23520549362439544</v>
      </c>
      <c r="M101" s="136">
        <f t="shared" si="62"/>
        <v>8.2100000000000009</v>
      </c>
      <c r="N101" s="137">
        <f t="shared" si="63"/>
        <v>8.0826630111476089E-2</v>
      </c>
      <c r="O101" s="137">
        <f t="shared" si="64"/>
        <v>4.3646380260197093</v>
      </c>
      <c r="P101" s="219">
        <f t="shared" si="65"/>
        <v>4</v>
      </c>
      <c r="Q101" s="220">
        <f t="shared" si="66"/>
        <v>1</v>
      </c>
      <c r="R101" s="220">
        <f t="shared" si="67"/>
        <v>54</v>
      </c>
      <c r="T101">
        <v>519</v>
      </c>
      <c r="U101">
        <v>1495</v>
      </c>
      <c r="V101" t="s">
        <v>421</v>
      </c>
      <c r="W101">
        <v>1237.2159999999999</v>
      </c>
      <c r="X101">
        <v>465.26600000000002</v>
      </c>
      <c r="Y101">
        <v>2.6589999999999998</v>
      </c>
      <c r="Z101">
        <v>8.2100000000000009</v>
      </c>
      <c r="AA101">
        <v>97.915242000000006</v>
      </c>
      <c r="AB101">
        <v>0.30191299999999999</v>
      </c>
      <c r="AC101">
        <v>37.964131999999999</v>
      </c>
      <c r="AD101" s="1">
        <v>291</v>
      </c>
      <c r="AE101">
        <v>1</v>
      </c>
      <c r="AF101">
        <v>54</v>
      </c>
      <c r="AG101">
        <v>75</v>
      </c>
      <c r="AH101">
        <v>12.635581</v>
      </c>
      <c r="AI101">
        <v>1.2</v>
      </c>
      <c r="AJ101">
        <v>0</v>
      </c>
      <c r="AK101">
        <v>4</v>
      </c>
      <c r="AL101">
        <v>261</v>
      </c>
      <c r="AM101" t="s">
        <v>422</v>
      </c>
      <c r="AN101" t="s">
        <v>580</v>
      </c>
      <c r="AO101">
        <v>1237.2159999999999</v>
      </c>
      <c r="AR101" t="s">
        <v>117</v>
      </c>
      <c r="AS101" t="s">
        <v>119</v>
      </c>
      <c r="AT101" t="s">
        <v>404</v>
      </c>
      <c r="AU101" t="s">
        <v>421</v>
      </c>
      <c r="AV101" t="s">
        <v>48</v>
      </c>
      <c r="AW101">
        <v>1</v>
      </c>
      <c r="BB101">
        <v>0.91689655172413786</v>
      </c>
      <c r="BC101" t="s">
        <v>68</v>
      </c>
      <c r="BF101" t="s">
        <v>117</v>
      </c>
      <c r="BG101" t="s">
        <v>119</v>
      </c>
      <c r="BH101" t="s">
        <v>421</v>
      </c>
      <c r="BI101">
        <v>1495</v>
      </c>
      <c r="BJ101">
        <v>1</v>
      </c>
      <c r="BK101" t="s">
        <v>404</v>
      </c>
      <c r="BL101" t="s">
        <v>175</v>
      </c>
      <c r="BM101">
        <v>0.91689655172413786</v>
      </c>
      <c r="BN101" t="s">
        <v>68</v>
      </c>
      <c r="BO101" t="s">
        <v>176</v>
      </c>
      <c r="BP101">
        <v>1237.2159999999999</v>
      </c>
    </row>
    <row r="102" spans="1:68" ht="16.5">
      <c r="A102" s="109" t="str">
        <f t="shared" si="52"/>
        <v>성원운수</v>
      </c>
      <c r="B102" s="110" t="str">
        <f t="shared" si="34"/>
        <v>최광훈</v>
      </c>
      <c r="C102" s="111" t="str">
        <f t="shared" si="53"/>
        <v>D</v>
      </c>
      <c r="D102" s="112">
        <f t="shared" si="54"/>
        <v>0.80339024395578129</v>
      </c>
      <c r="E102" s="113">
        <f t="shared" si="55"/>
        <v>3585</v>
      </c>
      <c r="F102" s="114" t="str">
        <f t="shared" si="56"/>
        <v>536</v>
      </c>
      <c r="G102" s="115" t="str">
        <f t="shared" si="57"/>
        <v>71바5559</v>
      </c>
      <c r="H102" s="116">
        <f t="shared" si="58"/>
        <v>5</v>
      </c>
      <c r="I102" s="117">
        <f t="shared" si="35"/>
        <v>2249.0419999999999</v>
      </c>
      <c r="J102" s="118">
        <f t="shared" si="59"/>
        <v>1.1617428453842163E-2</v>
      </c>
      <c r="K102" s="118">
        <f t="shared" si="60"/>
        <v>0.38927693672897123</v>
      </c>
      <c r="L102" s="118">
        <f t="shared" si="61"/>
        <v>0.13917036676060296</v>
      </c>
      <c r="M102" s="119">
        <f t="shared" si="62"/>
        <v>5.7050000000000001</v>
      </c>
      <c r="N102" s="120">
        <f t="shared" si="63"/>
        <v>0</v>
      </c>
      <c r="O102" s="120">
        <f t="shared" si="64"/>
        <v>5.646848747155456</v>
      </c>
      <c r="P102" s="221">
        <f t="shared" si="65"/>
        <v>29</v>
      </c>
      <c r="Q102" s="222">
        <f t="shared" si="66"/>
        <v>0</v>
      </c>
      <c r="R102" s="222">
        <f t="shared" si="67"/>
        <v>127</v>
      </c>
      <c r="T102">
        <v>519</v>
      </c>
      <c r="U102">
        <v>3585</v>
      </c>
      <c r="V102" t="s">
        <v>476</v>
      </c>
      <c r="W102">
        <v>2249.0419999999999</v>
      </c>
      <c r="X102">
        <v>999.86699999999996</v>
      </c>
      <c r="Y102">
        <v>2.2490000000000001</v>
      </c>
      <c r="Z102">
        <v>5.7050000000000001</v>
      </c>
      <c r="AA102">
        <v>175.02023</v>
      </c>
      <c r="AB102">
        <v>2.0332849999999998</v>
      </c>
      <c r="AC102">
        <v>68.131338999999997</v>
      </c>
      <c r="AD102" s="1">
        <v>313</v>
      </c>
      <c r="AE102">
        <v>0</v>
      </c>
      <c r="AF102">
        <v>127</v>
      </c>
      <c r="AG102">
        <v>70</v>
      </c>
      <c r="AH102">
        <v>12.850182999999999</v>
      </c>
      <c r="AI102">
        <v>23.5</v>
      </c>
      <c r="AJ102">
        <v>0</v>
      </c>
      <c r="AK102">
        <v>29</v>
      </c>
      <c r="AL102">
        <v>3142</v>
      </c>
      <c r="AM102" t="s">
        <v>581</v>
      </c>
      <c r="AN102" t="s">
        <v>582</v>
      </c>
      <c r="AO102">
        <v>1813.097</v>
      </c>
      <c r="AR102" t="s">
        <v>117</v>
      </c>
      <c r="AS102" t="s">
        <v>119</v>
      </c>
      <c r="AT102" t="s">
        <v>221</v>
      </c>
      <c r="AU102" t="s">
        <v>476</v>
      </c>
      <c r="AV102" t="s">
        <v>195</v>
      </c>
      <c r="AW102">
        <v>5</v>
      </c>
      <c r="BB102">
        <v>0.80339024395578129</v>
      </c>
      <c r="BC102" t="s">
        <v>67</v>
      </c>
      <c r="BF102" t="s">
        <v>117</v>
      </c>
      <c r="BG102" t="s">
        <v>119</v>
      </c>
      <c r="BH102" t="s">
        <v>476</v>
      </c>
      <c r="BI102">
        <v>3585</v>
      </c>
      <c r="BJ102">
        <v>5</v>
      </c>
      <c r="BK102" t="s">
        <v>221</v>
      </c>
      <c r="BL102" t="s">
        <v>216</v>
      </c>
      <c r="BM102">
        <v>0.80339024395578129</v>
      </c>
      <c r="BN102" t="s">
        <v>67</v>
      </c>
      <c r="BO102" t="s">
        <v>179</v>
      </c>
      <c r="BP102">
        <v>2249.0419999999999</v>
      </c>
    </row>
    <row r="103" spans="1:68" ht="16.5">
      <c r="A103" s="126" t="str">
        <f t="shared" si="52"/>
        <v>성원운수</v>
      </c>
      <c r="B103" s="127" t="str">
        <f t="shared" si="34"/>
        <v>최한국</v>
      </c>
      <c r="C103" s="128" t="str">
        <f t="shared" si="53"/>
        <v>B</v>
      </c>
      <c r="D103" s="129">
        <f t="shared" si="54"/>
        <v>0.93945786168372558</v>
      </c>
      <c r="E103" s="130">
        <f t="shared" si="55"/>
        <v>5936</v>
      </c>
      <c r="F103" s="131" t="str">
        <f t="shared" si="56"/>
        <v>538</v>
      </c>
      <c r="G103" s="132" t="str">
        <f t="shared" si="57"/>
        <v>71바6307</v>
      </c>
      <c r="H103" s="133">
        <f t="shared" si="58"/>
        <v>3</v>
      </c>
      <c r="I103" s="134">
        <f t="shared" si="35"/>
        <v>1803.2929999999999</v>
      </c>
      <c r="J103" s="135">
        <f t="shared" si="59"/>
        <v>6.1245833742369513E-2</v>
      </c>
      <c r="K103" s="135">
        <f t="shared" si="60"/>
        <v>0.38149631025038305</v>
      </c>
      <c r="L103" s="135">
        <f t="shared" si="61"/>
        <v>0.32607013946152957</v>
      </c>
      <c r="M103" s="136">
        <f t="shared" si="62"/>
        <v>10.763</v>
      </c>
      <c r="N103" s="137">
        <f t="shared" si="63"/>
        <v>0</v>
      </c>
      <c r="O103" s="137">
        <f t="shared" si="64"/>
        <v>10.979912859418853</v>
      </c>
      <c r="P103" s="219">
        <f t="shared" si="65"/>
        <v>42</v>
      </c>
      <c r="Q103" s="220">
        <f t="shared" si="66"/>
        <v>0</v>
      </c>
      <c r="R103" s="220">
        <f t="shared" si="67"/>
        <v>198</v>
      </c>
      <c r="T103">
        <v>519</v>
      </c>
      <c r="U103">
        <v>5936</v>
      </c>
      <c r="V103" t="s">
        <v>388</v>
      </c>
      <c r="W103">
        <v>1803.2929999999999</v>
      </c>
      <c r="X103">
        <v>738.26700000000005</v>
      </c>
      <c r="Y103">
        <v>2.4430000000000001</v>
      </c>
      <c r="Z103">
        <v>10.763</v>
      </c>
      <c r="AA103">
        <v>146.96132700000001</v>
      </c>
      <c r="AB103">
        <v>9.000769</v>
      </c>
      <c r="AC103">
        <v>56.065204000000001</v>
      </c>
      <c r="AD103" s="1">
        <v>588</v>
      </c>
      <c r="AE103">
        <v>0</v>
      </c>
      <c r="AF103">
        <v>198</v>
      </c>
      <c r="AG103">
        <v>79</v>
      </c>
      <c r="AH103">
        <v>12.270527</v>
      </c>
      <c r="AI103">
        <v>170.9</v>
      </c>
      <c r="AJ103">
        <v>0</v>
      </c>
      <c r="AK103">
        <v>42</v>
      </c>
      <c r="AL103">
        <v>3289</v>
      </c>
      <c r="AM103" t="s">
        <v>389</v>
      </c>
      <c r="AN103" t="s">
        <v>583</v>
      </c>
      <c r="AO103">
        <v>1608.9469999999999</v>
      </c>
      <c r="AR103" t="s">
        <v>117</v>
      </c>
      <c r="AS103" t="s">
        <v>121</v>
      </c>
      <c r="AT103" t="s">
        <v>242</v>
      </c>
      <c r="AU103" t="s">
        <v>388</v>
      </c>
      <c r="AV103" t="s">
        <v>48</v>
      </c>
      <c r="AW103">
        <v>3</v>
      </c>
      <c r="BB103">
        <v>0.93945786168372558</v>
      </c>
      <c r="BC103" t="s">
        <v>68</v>
      </c>
      <c r="BF103" t="s">
        <v>117</v>
      </c>
      <c r="BG103" t="s">
        <v>121</v>
      </c>
      <c r="BH103" t="s">
        <v>388</v>
      </c>
      <c r="BI103">
        <v>5936</v>
      </c>
      <c r="BJ103">
        <v>3</v>
      </c>
      <c r="BK103" t="s">
        <v>242</v>
      </c>
      <c r="BL103" t="s">
        <v>408</v>
      </c>
      <c r="BM103">
        <v>0.93945786168372558</v>
      </c>
      <c r="BN103" t="s">
        <v>68</v>
      </c>
      <c r="BO103" t="s">
        <v>176</v>
      </c>
      <c r="BP103">
        <v>1803.2929999999999</v>
      </c>
    </row>
    <row r="104" spans="1:68" ht="16.5">
      <c r="A104" s="109" t="str">
        <f t="shared" si="52"/>
        <v>성원운수</v>
      </c>
      <c r="B104" s="110" t="str">
        <f t="shared" si="34"/>
        <v>최현호</v>
      </c>
      <c r="C104" s="111" t="str">
        <f t="shared" si="53"/>
        <v>C</v>
      </c>
      <c r="D104" s="112">
        <f t="shared" si="54"/>
        <v>0.85063013024304623</v>
      </c>
      <c r="E104" s="113">
        <f t="shared" si="55"/>
        <v>9077</v>
      </c>
      <c r="F104" s="114" t="str">
        <f t="shared" si="56"/>
        <v>535</v>
      </c>
      <c r="G104" s="115" t="str">
        <f t="shared" si="57"/>
        <v>71바6959</v>
      </c>
      <c r="H104" s="116">
        <f t="shared" si="58"/>
        <v>2</v>
      </c>
      <c r="I104" s="117">
        <f t="shared" si="35"/>
        <v>2045.0419999999999</v>
      </c>
      <c r="J104" s="118">
        <f t="shared" si="59"/>
        <v>2.7570884346854289E-2</v>
      </c>
      <c r="K104" s="118">
        <f t="shared" si="60"/>
        <v>0.36965811565855805</v>
      </c>
      <c r="L104" s="118">
        <f t="shared" si="61"/>
        <v>0.22737919319016431</v>
      </c>
      <c r="M104" s="119">
        <f t="shared" si="62"/>
        <v>8.2319999999999993</v>
      </c>
      <c r="N104" s="120">
        <f t="shared" si="63"/>
        <v>4.889875122369125E-2</v>
      </c>
      <c r="O104" s="120">
        <f t="shared" si="64"/>
        <v>0.63568376590798625</v>
      </c>
      <c r="P104" s="221">
        <f t="shared" si="65"/>
        <v>26</v>
      </c>
      <c r="Q104" s="222">
        <f t="shared" si="66"/>
        <v>1</v>
      </c>
      <c r="R104" s="222">
        <f t="shared" si="67"/>
        <v>13</v>
      </c>
      <c r="T104">
        <v>519</v>
      </c>
      <c r="U104">
        <v>9077</v>
      </c>
      <c r="V104" t="s">
        <v>390</v>
      </c>
      <c r="W104">
        <v>2045.0419999999999</v>
      </c>
      <c r="X104">
        <v>754.31299999999999</v>
      </c>
      <c r="Y104">
        <v>2.7109999999999999</v>
      </c>
      <c r="Z104">
        <v>8.2319999999999993</v>
      </c>
      <c r="AA104">
        <v>157.602743</v>
      </c>
      <c r="AB104">
        <v>4.3452469999999996</v>
      </c>
      <c r="AC104">
        <v>58.259132999999999</v>
      </c>
      <c r="AD104" s="1">
        <v>465</v>
      </c>
      <c r="AE104">
        <v>1</v>
      </c>
      <c r="AF104">
        <v>13</v>
      </c>
      <c r="AG104">
        <v>62</v>
      </c>
      <c r="AH104">
        <v>12.975928</v>
      </c>
      <c r="AI104">
        <v>0</v>
      </c>
      <c r="AJ104">
        <v>0</v>
      </c>
      <c r="AK104">
        <v>26</v>
      </c>
      <c r="AL104">
        <v>1428</v>
      </c>
      <c r="AM104" t="s">
        <v>391</v>
      </c>
      <c r="AN104" t="s">
        <v>584</v>
      </c>
      <c r="AO104">
        <v>1929.5070000000001</v>
      </c>
      <c r="AR104" t="s">
        <v>117</v>
      </c>
      <c r="AS104" t="s">
        <v>118</v>
      </c>
      <c r="AT104" t="s">
        <v>205</v>
      </c>
      <c r="AU104" t="s">
        <v>390</v>
      </c>
      <c r="AV104" t="s">
        <v>48</v>
      </c>
      <c r="AW104">
        <v>2</v>
      </c>
      <c r="BB104">
        <v>0.85063013024304623</v>
      </c>
      <c r="BC104" t="s">
        <v>69</v>
      </c>
      <c r="BF104" t="s">
        <v>117</v>
      </c>
      <c r="BG104" t="s">
        <v>118</v>
      </c>
      <c r="BH104" t="s">
        <v>390</v>
      </c>
      <c r="BI104">
        <v>9077</v>
      </c>
      <c r="BJ104">
        <v>2</v>
      </c>
      <c r="BK104" t="s">
        <v>205</v>
      </c>
      <c r="BL104" t="s">
        <v>209</v>
      </c>
      <c r="BM104">
        <v>0.85063013024304623</v>
      </c>
      <c r="BN104" t="s">
        <v>69</v>
      </c>
      <c r="BO104" t="s">
        <v>178</v>
      </c>
      <c r="BP104">
        <v>2045.0420000000001</v>
      </c>
    </row>
    <row r="105" spans="1:68" ht="16.5">
      <c r="A105" s="126" t="str">
        <f t="shared" si="52"/>
        <v>성원운수</v>
      </c>
      <c r="B105" s="127" t="str">
        <f t="shared" si="34"/>
        <v>하동호</v>
      </c>
      <c r="C105" s="128" t="str">
        <f t="shared" si="53"/>
        <v>S</v>
      </c>
      <c r="D105" s="129">
        <f t="shared" si="54"/>
        <v>1.0199333528979764</v>
      </c>
      <c r="E105" s="130">
        <f t="shared" si="55"/>
        <v>355</v>
      </c>
      <c r="F105" s="131" t="str">
        <f t="shared" si="56"/>
        <v>535</v>
      </c>
      <c r="G105" s="132" t="str">
        <f t="shared" si="57"/>
        <v>71바6963</v>
      </c>
      <c r="H105" s="133">
        <f t="shared" si="58"/>
        <v>2</v>
      </c>
      <c r="I105" s="134">
        <f t="shared" si="35"/>
        <v>1888.16</v>
      </c>
      <c r="J105" s="135">
        <f t="shared" si="59"/>
        <v>9.0494762149796633E-3</v>
      </c>
      <c r="K105" s="135">
        <f t="shared" si="60"/>
        <v>0.33780895192813165</v>
      </c>
      <c r="L105" s="135">
        <f t="shared" si="61"/>
        <v>0.24997881535463096</v>
      </c>
      <c r="M105" s="136">
        <f t="shared" si="62"/>
        <v>5.8</v>
      </c>
      <c r="N105" s="137">
        <f t="shared" si="63"/>
        <v>0.10592322684518261</v>
      </c>
      <c r="O105" s="137">
        <f t="shared" si="64"/>
        <v>3.0188119650877043</v>
      </c>
      <c r="P105" s="219">
        <f t="shared" si="65"/>
        <v>13</v>
      </c>
      <c r="Q105" s="220">
        <f t="shared" si="66"/>
        <v>2</v>
      </c>
      <c r="R105" s="220">
        <f t="shared" si="67"/>
        <v>57</v>
      </c>
      <c r="T105">
        <v>519</v>
      </c>
      <c r="U105">
        <v>355</v>
      </c>
      <c r="V105" t="s">
        <v>392</v>
      </c>
      <c r="W105">
        <v>1888.16</v>
      </c>
      <c r="X105">
        <v>615.89200000000005</v>
      </c>
      <c r="Y105">
        <v>3.0659999999999998</v>
      </c>
      <c r="Z105">
        <v>5.8</v>
      </c>
      <c r="AA105">
        <v>145.308852</v>
      </c>
      <c r="AB105">
        <v>1.3149690000000001</v>
      </c>
      <c r="AC105">
        <v>49.086630999999997</v>
      </c>
      <c r="AD105" s="1">
        <v>472</v>
      </c>
      <c r="AE105">
        <v>2</v>
      </c>
      <c r="AF105">
        <v>57</v>
      </c>
      <c r="AG105">
        <v>96</v>
      </c>
      <c r="AH105">
        <v>12.994115000000001</v>
      </c>
      <c r="AI105">
        <v>24.9</v>
      </c>
      <c r="AJ105">
        <v>5.8</v>
      </c>
      <c r="AK105">
        <v>13</v>
      </c>
      <c r="AL105">
        <v>3198</v>
      </c>
      <c r="AM105" t="s">
        <v>393</v>
      </c>
      <c r="AN105" t="s">
        <v>585</v>
      </c>
      <c r="AO105">
        <v>1831.7719999999999</v>
      </c>
      <c r="AR105" t="s">
        <v>117</v>
      </c>
      <c r="AS105" t="s">
        <v>118</v>
      </c>
      <c r="AT105" t="s">
        <v>209</v>
      </c>
      <c r="AU105" t="s">
        <v>392</v>
      </c>
      <c r="AV105" t="s">
        <v>48</v>
      </c>
      <c r="AW105">
        <v>2</v>
      </c>
      <c r="BB105">
        <v>1.0199333528979764</v>
      </c>
      <c r="BC105" t="s">
        <v>71</v>
      </c>
      <c r="BF105" t="s">
        <v>117</v>
      </c>
      <c r="BG105" t="s">
        <v>118</v>
      </c>
      <c r="BH105" t="s">
        <v>392</v>
      </c>
      <c r="BI105">
        <v>355</v>
      </c>
      <c r="BJ105">
        <v>2</v>
      </c>
      <c r="BK105" t="s">
        <v>209</v>
      </c>
      <c r="BL105" t="s">
        <v>403</v>
      </c>
      <c r="BM105">
        <v>1.0199333528979764</v>
      </c>
      <c r="BN105" t="s">
        <v>71</v>
      </c>
      <c r="BO105" t="s">
        <v>177</v>
      </c>
      <c r="BP105">
        <v>1888.1599999999999</v>
      </c>
    </row>
    <row r="106" spans="1:68" ht="16.5">
      <c r="A106" s="109" t="str">
        <f t="shared" ref="A106:A108" si="68">BF106</f>
        <v>성원운수</v>
      </c>
      <c r="B106" s="110" t="str">
        <f t="shared" si="34"/>
        <v>하순기</v>
      </c>
      <c r="C106" s="111" t="str">
        <f t="shared" ref="C106:C108" si="69">BN106</f>
        <v>C</v>
      </c>
      <c r="D106" s="112">
        <f t="shared" ref="D106:D108" si="70">BM106</f>
        <v>0.8834484655474325</v>
      </c>
      <c r="E106" s="113">
        <f t="shared" ref="E106:E108" si="71">U106</f>
        <v>6041</v>
      </c>
      <c r="F106" s="114" t="str">
        <f t="shared" ref="F106:F108" si="72">BG106</f>
        <v>536</v>
      </c>
      <c r="G106" s="115" t="str">
        <f t="shared" ref="G106:G108" si="73">BK106</f>
        <v>71바5557</v>
      </c>
      <c r="H106" s="116">
        <f t="shared" ref="H106:H108" si="74">BJ106</f>
        <v>4</v>
      </c>
      <c r="I106" s="117">
        <f t="shared" ref="I106:I108" si="75">W106</f>
        <v>1825.164</v>
      </c>
      <c r="J106" s="118">
        <f t="shared" ref="J106:J108" si="76">AB106/AA106</f>
        <v>6.9059799724297509E-3</v>
      </c>
      <c r="K106" s="118">
        <f t="shared" ref="K106:K108" si="77">AC106/AA106</f>
        <v>0.37703542562427489</v>
      </c>
      <c r="L106" s="118">
        <f t="shared" ref="L106:L108" si="78">AD106/I106</f>
        <v>0.19066779752394852</v>
      </c>
      <c r="M106" s="119">
        <f t="shared" ref="M106:M108" si="79">Z106</f>
        <v>6.5739999999999998</v>
      </c>
      <c r="N106" s="120">
        <f t="shared" ref="N106:N108" si="80">AE106*100/W106</f>
        <v>0</v>
      </c>
      <c r="O106" s="120">
        <f t="shared" ref="O106:O108" si="81">AF106*100/W106</f>
        <v>7.2870163996221713</v>
      </c>
      <c r="P106" s="221">
        <f t="shared" ref="P106:P108" si="82">AK106</f>
        <v>8</v>
      </c>
      <c r="Q106" s="222">
        <f t="shared" ref="Q106:Q108" si="83">AE106</f>
        <v>0</v>
      </c>
      <c r="R106" s="222">
        <f t="shared" ref="R106:R108" si="84">AF106</f>
        <v>133</v>
      </c>
      <c r="T106">
        <v>519</v>
      </c>
      <c r="U106">
        <v>6041</v>
      </c>
      <c r="V106" t="s">
        <v>394</v>
      </c>
      <c r="W106">
        <v>1825.164</v>
      </c>
      <c r="X106">
        <v>734.697</v>
      </c>
      <c r="Y106">
        <v>2.484</v>
      </c>
      <c r="Z106">
        <v>6.5739999999999998</v>
      </c>
      <c r="AA106">
        <v>141.90078800000001</v>
      </c>
      <c r="AB106">
        <v>0.97996399999999995</v>
      </c>
      <c r="AC106">
        <v>53.501624</v>
      </c>
      <c r="AD106" s="1">
        <v>348</v>
      </c>
      <c r="AE106">
        <v>0</v>
      </c>
      <c r="AF106">
        <v>133</v>
      </c>
      <c r="AG106">
        <v>68</v>
      </c>
      <c r="AH106">
        <v>12.862254</v>
      </c>
      <c r="AI106">
        <v>18.3</v>
      </c>
      <c r="AJ106">
        <v>0</v>
      </c>
      <c r="AK106">
        <v>8</v>
      </c>
      <c r="AL106">
        <v>683</v>
      </c>
      <c r="AM106" t="s">
        <v>395</v>
      </c>
      <c r="AN106" t="s">
        <v>586</v>
      </c>
      <c r="AO106">
        <v>1509.9380000000001</v>
      </c>
      <c r="AR106" t="s">
        <v>117</v>
      </c>
      <c r="AS106" t="s">
        <v>119</v>
      </c>
      <c r="AT106" t="s">
        <v>218</v>
      </c>
      <c r="AU106" t="s">
        <v>394</v>
      </c>
      <c r="AV106" t="s">
        <v>195</v>
      </c>
      <c r="AW106">
        <v>4</v>
      </c>
      <c r="BB106">
        <v>0.8834484655474325</v>
      </c>
      <c r="BC106" t="s">
        <v>69</v>
      </c>
      <c r="BF106" t="s">
        <v>117</v>
      </c>
      <c r="BG106" t="s">
        <v>119</v>
      </c>
      <c r="BH106" t="s">
        <v>394</v>
      </c>
      <c r="BI106">
        <v>6041</v>
      </c>
      <c r="BJ106">
        <v>4</v>
      </c>
      <c r="BK106" t="s">
        <v>218</v>
      </c>
      <c r="BL106" t="s">
        <v>223</v>
      </c>
      <c r="BM106">
        <v>0.8834484655474325</v>
      </c>
      <c r="BN106" t="s">
        <v>69</v>
      </c>
      <c r="BO106" t="s">
        <v>178</v>
      </c>
      <c r="BP106">
        <v>1825.164</v>
      </c>
    </row>
    <row r="107" spans="1:68" ht="16.5">
      <c r="A107" s="126" t="str">
        <f t="shared" si="68"/>
        <v>성원운수</v>
      </c>
      <c r="B107" s="127" t="str">
        <f t="shared" si="34"/>
        <v>한용안</v>
      </c>
      <c r="C107" s="128" t="str">
        <f t="shared" si="69"/>
        <v>B</v>
      </c>
      <c r="D107" s="129">
        <f t="shared" si="70"/>
        <v>0.90980985779054924</v>
      </c>
      <c r="E107" s="130">
        <f t="shared" si="71"/>
        <v>3400</v>
      </c>
      <c r="F107" s="131" t="str">
        <f t="shared" si="72"/>
        <v>535</v>
      </c>
      <c r="G107" s="132" t="str">
        <f t="shared" si="73"/>
        <v>71바5564</v>
      </c>
      <c r="H107" s="133">
        <f t="shared" si="74"/>
        <v>9</v>
      </c>
      <c r="I107" s="134">
        <f t="shared" si="75"/>
        <v>1852.365</v>
      </c>
      <c r="J107" s="135">
        <f t="shared" si="76"/>
        <v>3.0200283933680433E-2</v>
      </c>
      <c r="K107" s="135">
        <f t="shared" si="77"/>
        <v>0.36421418211400314</v>
      </c>
      <c r="L107" s="135">
        <f t="shared" si="78"/>
        <v>0.24023343131618227</v>
      </c>
      <c r="M107" s="136">
        <f t="shared" si="79"/>
        <v>8.2089999999999996</v>
      </c>
      <c r="N107" s="137">
        <f t="shared" si="80"/>
        <v>0</v>
      </c>
      <c r="O107" s="137">
        <f t="shared" si="81"/>
        <v>0.91774569266856154</v>
      </c>
      <c r="P107" s="219">
        <f t="shared" si="82"/>
        <v>37</v>
      </c>
      <c r="Q107" s="220">
        <f t="shared" si="83"/>
        <v>0</v>
      </c>
      <c r="R107" s="220">
        <f t="shared" si="84"/>
        <v>17</v>
      </c>
      <c r="T107">
        <v>519</v>
      </c>
      <c r="U107">
        <v>3400</v>
      </c>
      <c r="V107" t="s">
        <v>396</v>
      </c>
      <c r="W107">
        <v>1852.365</v>
      </c>
      <c r="X107">
        <v>683.00699999999995</v>
      </c>
      <c r="Y107">
        <v>2.7120000000000002</v>
      </c>
      <c r="Z107">
        <v>8.2089999999999996</v>
      </c>
      <c r="AA107">
        <v>146.410246</v>
      </c>
      <c r="AB107">
        <v>4.4216309999999996</v>
      </c>
      <c r="AC107">
        <v>53.324688000000002</v>
      </c>
      <c r="AD107" s="1">
        <v>445</v>
      </c>
      <c r="AE107">
        <v>0</v>
      </c>
      <c r="AF107">
        <v>17</v>
      </c>
      <c r="AG107">
        <v>76</v>
      </c>
      <c r="AH107">
        <v>12.65188</v>
      </c>
      <c r="AI107">
        <v>18.399999999999999</v>
      </c>
      <c r="AJ107">
        <v>0</v>
      </c>
      <c r="AK107">
        <v>37</v>
      </c>
      <c r="AL107">
        <v>3129</v>
      </c>
      <c r="AM107" t="s">
        <v>397</v>
      </c>
      <c r="AN107" t="s">
        <v>587</v>
      </c>
      <c r="AO107">
        <v>458.541</v>
      </c>
      <c r="AR107" t="s">
        <v>117</v>
      </c>
      <c r="AS107" t="s">
        <v>118</v>
      </c>
      <c r="AT107" t="s">
        <v>197</v>
      </c>
      <c r="AU107" t="s">
        <v>396</v>
      </c>
      <c r="AV107" t="s">
        <v>48</v>
      </c>
      <c r="AW107">
        <v>9</v>
      </c>
      <c r="BB107">
        <v>0.90980985779054924</v>
      </c>
      <c r="BC107" t="s">
        <v>68</v>
      </c>
      <c r="BF107" t="s">
        <v>117</v>
      </c>
      <c r="BG107" t="s">
        <v>118</v>
      </c>
      <c r="BH107" t="s">
        <v>396</v>
      </c>
      <c r="BI107">
        <v>3400</v>
      </c>
      <c r="BJ107">
        <v>9</v>
      </c>
      <c r="BK107" t="s">
        <v>197</v>
      </c>
      <c r="BL107" t="s">
        <v>203</v>
      </c>
      <c r="BM107">
        <v>0.90980985779054924</v>
      </c>
      <c r="BN107" t="s">
        <v>68</v>
      </c>
      <c r="BO107" t="s">
        <v>176</v>
      </c>
      <c r="BP107">
        <v>1852.3649999999998</v>
      </c>
    </row>
    <row r="108" spans="1:68" ht="16.5">
      <c r="A108" s="109" t="str">
        <f t="shared" si="68"/>
        <v>성원운수</v>
      </c>
      <c r="B108" s="110" t="str">
        <f t="shared" si="34"/>
        <v>함상수</v>
      </c>
      <c r="C108" s="111" t="str">
        <f t="shared" si="69"/>
        <v>C</v>
      </c>
      <c r="D108" s="112">
        <f t="shared" si="70"/>
        <v>0.87295491184281393</v>
      </c>
      <c r="E108" s="113">
        <f t="shared" si="71"/>
        <v>1241</v>
      </c>
      <c r="F108" s="114" t="str">
        <f t="shared" si="72"/>
        <v>535</v>
      </c>
      <c r="G108" s="115" t="str">
        <f t="shared" si="73"/>
        <v>71바6955</v>
      </c>
      <c r="H108" s="116">
        <f t="shared" si="74"/>
        <v>3</v>
      </c>
      <c r="I108" s="117">
        <f t="shared" si="75"/>
        <v>1952.87</v>
      </c>
      <c r="J108" s="118">
        <f t="shared" si="76"/>
        <v>1.6561455511512762E-2</v>
      </c>
      <c r="K108" s="118">
        <f t="shared" si="77"/>
        <v>0.3486247455103435</v>
      </c>
      <c r="L108" s="118">
        <f t="shared" si="78"/>
        <v>0.17051826286439958</v>
      </c>
      <c r="M108" s="119">
        <f t="shared" si="79"/>
        <v>8.4109999999999996</v>
      </c>
      <c r="N108" s="120">
        <f t="shared" si="80"/>
        <v>0</v>
      </c>
      <c r="O108" s="120">
        <f t="shared" si="81"/>
        <v>1.3825805097113479</v>
      </c>
      <c r="P108" s="221">
        <f t="shared" si="82"/>
        <v>9</v>
      </c>
      <c r="Q108" s="222">
        <f t="shared" si="83"/>
        <v>0</v>
      </c>
      <c r="R108" s="222">
        <f t="shared" si="84"/>
        <v>27</v>
      </c>
      <c r="T108">
        <v>519</v>
      </c>
      <c r="U108">
        <v>1241</v>
      </c>
      <c r="V108" t="s">
        <v>398</v>
      </c>
      <c r="W108">
        <v>1952.87</v>
      </c>
      <c r="X108">
        <v>785.24400000000003</v>
      </c>
      <c r="Y108">
        <v>2.4870000000000001</v>
      </c>
      <c r="Z108">
        <v>8.4109999999999996</v>
      </c>
      <c r="AA108">
        <v>150.24579199999999</v>
      </c>
      <c r="AB108">
        <v>2.488289</v>
      </c>
      <c r="AC108">
        <v>52.379401000000001</v>
      </c>
      <c r="AD108" s="1">
        <v>333</v>
      </c>
      <c r="AE108">
        <v>0</v>
      </c>
      <c r="AF108">
        <v>27</v>
      </c>
      <c r="AG108">
        <v>89</v>
      </c>
      <c r="AH108">
        <v>12.997833999999999</v>
      </c>
      <c r="AI108">
        <v>88.5</v>
      </c>
      <c r="AJ108">
        <v>16.5</v>
      </c>
      <c r="AK108">
        <v>9</v>
      </c>
      <c r="AL108">
        <v>809</v>
      </c>
      <c r="AM108" t="s">
        <v>399</v>
      </c>
      <c r="AN108" t="s">
        <v>588</v>
      </c>
      <c r="AO108">
        <v>1636.135</v>
      </c>
      <c r="AR108" t="s">
        <v>117</v>
      </c>
      <c r="AS108" t="s">
        <v>118</v>
      </c>
      <c r="AT108" t="s">
        <v>199</v>
      </c>
      <c r="AU108" t="s">
        <v>398</v>
      </c>
      <c r="AV108" t="s">
        <v>48</v>
      </c>
      <c r="AW108">
        <v>3</v>
      </c>
      <c r="BB108">
        <v>0.87295491184281393</v>
      </c>
      <c r="BC108" t="s">
        <v>69</v>
      </c>
      <c r="BF108" t="s">
        <v>117</v>
      </c>
      <c r="BG108" t="s">
        <v>118</v>
      </c>
      <c r="BH108" t="s">
        <v>398</v>
      </c>
      <c r="BI108">
        <v>1241</v>
      </c>
      <c r="BJ108">
        <v>3</v>
      </c>
      <c r="BK108" t="s">
        <v>199</v>
      </c>
      <c r="BL108" t="s">
        <v>202</v>
      </c>
      <c r="BM108">
        <v>0.87295491184281393</v>
      </c>
      <c r="BN108" t="s">
        <v>69</v>
      </c>
      <c r="BO108" t="s">
        <v>178</v>
      </c>
      <c r="BP108">
        <v>1952.8700000000001</v>
      </c>
    </row>
    <row r="109" spans="1:68" ht="16.5">
      <c r="A109" s="126" t="str">
        <f t="shared" ref="A109" si="85">BF109</f>
        <v>성원운수</v>
      </c>
      <c r="B109" s="127" t="str">
        <f t="shared" si="34"/>
        <v>홍성진</v>
      </c>
      <c r="C109" s="128" t="str">
        <f t="shared" ref="C109" si="86">BN109</f>
        <v>B</v>
      </c>
      <c r="D109" s="129">
        <f t="shared" ref="D109" si="87">BM109</f>
        <v>0.94195121951219518</v>
      </c>
      <c r="E109" s="130">
        <f t="shared" ref="E109" si="88">U109</f>
        <v>509</v>
      </c>
      <c r="F109" s="131" t="str">
        <f t="shared" ref="F109" si="89">BG109</f>
        <v>539</v>
      </c>
      <c r="G109" s="132" t="str">
        <f t="shared" ref="G109" si="90">BK109</f>
        <v>71바6601</v>
      </c>
      <c r="H109" s="133">
        <f t="shared" ref="H109" si="91">BJ109</f>
        <v>1</v>
      </c>
      <c r="I109" s="134">
        <f t="shared" ref="I109" si="92">W109</f>
        <v>1065.634</v>
      </c>
      <c r="J109" s="135">
        <f t="shared" ref="J109" si="93">AB109/AA109</f>
        <v>3.7723719289919667E-2</v>
      </c>
      <c r="K109" s="135">
        <f t="shared" ref="K109" si="94">AC109/AA109</f>
        <v>0.35423649158489129</v>
      </c>
      <c r="L109" s="135">
        <f t="shared" ref="L109" si="95">AD109/I109</f>
        <v>0.42979109150045886</v>
      </c>
      <c r="M109" s="136">
        <f t="shared" ref="M109" si="96">Z109</f>
        <v>7.44</v>
      </c>
      <c r="N109" s="137">
        <f t="shared" ref="N109" si="97">AE109*100/W109</f>
        <v>0.18768169934517856</v>
      </c>
      <c r="O109" s="137">
        <f t="shared" ref="O109" si="98">AF109*100/W109</f>
        <v>0.46920424836294639</v>
      </c>
      <c r="P109" s="219">
        <f t="shared" ref="P109" si="99">AK109</f>
        <v>10</v>
      </c>
      <c r="Q109" s="220">
        <f t="shared" ref="Q109" si="100">AE109</f>
        <v>2</v>
      </c>
      <c r="R109" s="220">
        <f t="shared" ref="R109" si="101">AF109</f>
        <v>5</v>
      </c>
      <c r="T109">
        <v>519</v>
      </c>
      <c r="U109">
        <v>509</v>
      </c>
      <c r="V109" t="s">
        <v>400</v>
      </c>
      <c r="W109">
        <v>1065.634</v>
      </c>
      <c r="X109">
        <v>275.93599999999998</v>
      </c>
      <c r="Y109">
        <v>3.8620000000000001</v>
      </c>
      <c r="Z109">
        <v>7.44</v>
      </c>
      <c r="AA109">
        <v>94.272994999999995</v>
      </c>
      <c r="AB109">
        <v>3.5563280000000002</v>
      </c>
      <c r="AC109">
        <v>33.394934999999997</v>
      </c>
      <c r="AD109" s="1">
        <v>458</v>
      </c>
      <c r="AE109">
        <v>2</v>
      </c>
      <c r="AF109">
        <v>5</v>
      </c>
      <c r="AG109">
        <v>55</v>
      </c>
      <c r="AH109">
        <v>11.303703000000001</v>
      </c>
      <c r="AI109">
        <v>0</v>
      </c>
      <c r="AJ109">
        <v>0</v>
      </c>
      <c r="AK109">
        <v>10</v>
      </c>
      <c r="AL109">
        <v>7074</v>
      </c>
      <c r="AM109" t="s">
        <v>401</v>
      </c>
      <c r="AN109" t="s">
        <v>589</v>
      </c>
      <c r="AO109">
        <v>1065.634</v>
      </c>
      <c r="AR109" t="s">
        <v>117</v>
      </c>
      <c r="AS109" t="s">
        <v>122</v>
      </c>
      <c r="AT109" t="s">
        <v>244</v>
      </c>
      <c r="AU109" t="s">
        <v>400</v>
      </c>
      <c r="AV109" t="s">
        <v>194</v>
      </c>
      <c r="AW109">
        <v>1</v>
      </c>
      <c r="BB109">
        <v>0.94195121951219518</v>
      </c>
      <c r="BC109" t="s">
        <v>68</v>
      </c>
      <c r="BF109" t="s">
        <v>117</v>
      </c>
      <c r="BG109" t="s">
        <v>122</v>
      </c>
      <c r="BH109" t="s">
        <v>400</v>
      </c>
      <c r="BI109">
        <v>509</v>
      </c>
      <c r="BJ109">
        <v>1</v>
      </c>
      <c r="BK109" t="s">
        <v>244</v>
      </c>
      <c r="BL109" t="s">
        <v>175</v>
      </c>
      <c r="BM109">
        <v>0.94195121951219518</v>
      </c>
      <c r="BN109" t="s">
        <v>68</v>
      </c>
      <c r="BO109" t="s">
        <v>176</v>
      </c>
      <c r="BP109">
        <v>1065.634</v>
      </c>
    </row>
  </sheetData>
  <sortState xmlns:xlrd2="http://schemas.microsoft.com/office/spreadsheetml/2017/richdata2" ref="T4:AN87">
    <sortCondition ref="AB4:AB87"/>
    <sortCondition descending="1" ref="AD4:AD87"/>
  </sortState>
  <phoneticPr fontId="2" type="noConversion"/>
  <conditionalFormatting sqref="C5:D109">
    <cfRule type="containsText" dxfId="32" priority="1" operator="containsText" text="F">
      <formula>NOT(ISERROR(SEARCH("F",C5)))</formula>
    </cfRule>
    <cfRule type="containsText" dxfId="31" priority="2" operator="containsText" text="D">
      <formula>NOT(ISERROR(SEARCH("D",C5)))</formula>
    </cfRule>
    <cfRule type="containsText" dxfId="30" priority="3" operator="containsText" text="C">
      <formula>NOT(ISERROR(SEARCH("C",C5)))</formula>
    </cfRule>
    <cfRule type="containsText" dxfId="29" priority="4" operator="containsText" text="B">
      <formula>NOT(ISERROR(SEARCH("B",C5)))</formula>
    </cfRule>
    <cfRule type="containsText" dxfId="28" priority="5" operator="containsText" text="A">
      <formula>NOT(ISERROR(SEARCH("A",C5)))</formula>
    </cfRule>
    <cfRule type="containsText" dxfId="27" priority="6" operator="containsText" text="S">
      <formula>NOT(ISERROR(SEARCH("S",C5)))</formula>
    </cfRule>
  </conditionalFormatting>
  <pageMargins left="0.70866141732283472" right="0.70866141732283472" top="0.74803149606299213" bottom="0.74803149606299213" header="0.31496062992125984" footer="0.31496062992125984"/>
  <pageSetup paperSize="9" scale="72" fitToHeight="0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99D126-C4F3-46A0-B2EC-0DFB7F87902A}">
  <sheetPr>
    <tabColor theme="1"/>
  </sheetPr>
  <dimension ref="A1"/>
  <sheetViews>
    <sheetView view="pageBreakPreview" zoomScale="60" zoomScaleNormal="100" workbookViewId="0"/>
  </sheetViews>
  <sheetFormatPr defaultRowHeight="13.5"/>
  <sheetData/>
  <phoneticPr fontId="2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4B155-3669-4AC9-8F0D-6A4CA1B564F2}">
  <sheetPr>
    <tabColor rgb="FFFF0000"/>
  </sheetPr>
  <dimension ref="A1:R31"/>
  <sheetViews>
    <sheetView showGridLines="0" workbookViewId="0"/>
  </sheetViews>
  <sheetFormatPr defaultRowHeight="13.5" outlineLevelCol="1"/>
  <cols>
    <col min="1" max="12" width="10.5703125" customWidth="1"/>
    <col min="13" max="13" width="9.140625" customWidth="1" outlineLevel="1"/>
  </cols>
  <sheetData>
    <row r="1" spans="1:18" ht="6" customHeight="1">
      <c r="A1" s="22"/>
      <c r="B1" s="33"/>
      <c r="C1" s="101"/>
      <c r="D1" s="23"/>
      <c r="E1" s="23"/>
      <c r="F1" s="21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</row>
    <row r="2" spans="1:18" ht="41.25">
      <c r="A2" s="247" t="s">
        <v>469</v>
      </c>
      <c r="B2" s="248"/>
      <c r="C2" s="249"/>
      <c r="D2" s="250"/>
      <c r="E2" s="247"/>
      <c r="F2" s="251"/>
      <c r="G2" s="247"/>
      <c r="H2" s="247"/>
      <c r="I2" s="247"/>
      <c r="J2" s="247"/>
      <c r="K2" s="252"/>
      <c r="L2" s="252"/>
      <c r="M2" s="252"/>
      <c r="N2" s="252"/>
      <c r="O2" s="252"/>
      <c r="P2" s="252"/>
      <c r="Q2" s="252"/>
      <c r="R2" s="252"/>
    </row>
    <row r="3" spans="1:18">
      <c r="A3" s="252"/>
      <c r="B3" s="252"/>
      <c r="C3" s="252"/>
      <c r="D3" s="252"/>
      <c r="E3" s="252"/>
      <c r="F3" s="252"/>
      <c r="G3" s="252"/>
      <c r="H3" s="252"/>
      <c r="I3" s="252"/>
      <c r="J3" s="252"/>
      <c r="K3" s="252"/>
      <c r="L3" s="252"/>
      <c r="M3" s="252"/>
      <c r="N3" s="252"/>
      <c r="O3" s="252"/>
      <c r="P3" s="252"/>
      <c r="Q3" s="252"/>
      <c r="R3" s="252"/>
    </row>
    <row r="4" spans="1:18" ht="26.25">
      <c r="A4" s="253" t="s">
        <v>470</v>
      </c>
      <c r="B4" s="254"/>
      <c r="C4" s="255"/>
      <c r="D4" s="256"/>
      <c r="E4" s="257"/>
      <c r="F4" s="258"/>
      <c r="G4" s="252"/>
      <c r="H4" s="257"/>
      <c r="I4" s="252"/>
      <c r="J4" s="252"/>
      <c r="K4" s="252"/>
      <c r="L4" s="252"/>
      <c r="M4" s="252"/>
      <c r="N4" s="252"/>
      <c r="O4" s="252"/>
      <c r="P4" s="252"/>
      <c r="Q4" s="252"/>
      <c r="R4" s="252"/>
    </row>
    <row r="5" spans="1:18" ht="26.25">
      <c r="A5" s="259" t="s">
        <v>471</v>
      </c>
      <c r="B5" s="252"/>
      <c r="C5" s="252"/>
      <c r="D5" s="252"/>
      <c r="E5" s="252"/>
      <c r="F5" s="252"/>
      <c r="G5" s="252"/>
      <c r="H5" s="252"/>
      <c r="I5" s="252"/>
      <c r="J5" s="252"/>
      <c r="K5" s="252"/>
      <c r="L5" s="252"/>
      <c r="M5" s="252"/>
      <c r="N5" s="252"/>
      <c r="O5" s="252"/>
      <c r="P5" s="252"/>
      <c r="Q5" s="252"/>
      <c r="R5" s="252"/>
    </row>
    <row r="6" spans="1:18" ht="17.25">
      <c r="A6" s="260" t="s">
        <v>472</v>
      </c>
      <c r="B6" s="252"/>
      <c r="C6" s="252"/>
      <c r="D6" s="252"/>
      <c r="E6" s="252"/>
      <c r="F6" s="252"/>
      <c r="G6" s="252"/>
      <c r="H6" s="252"/>
      <c r="I6" s="252"/>
      <c r="J6" s="252"/>
      <c r="K6" s="252"/>
      <c r="L6" s="252"/>
      <c r="M6" s="252"/>
      <c r="N6" s="252"/>
      <c r="O6" s="252"/>
      <c r="P6" s="252"/>
      <c r="Q6" s="252"/>
      <c r="R6" s="252"/>
    </row>
    <row r="7" spans="1:18" ht="17.25">
      <c r="A7" s="260"/>
      <c r="B7" s="252"/>
      <c r="C7" s="252"/>
      <c r="D7" s="252"/>
      <c r="E7" s="252"/>
      <c r="F7" s="252"/>
      <c r="G7" s="252"/>
      <c r="H7" s="252"/>
      <c r="I7" s="252"/>
      <c r="J7" s="252"/>
      <c r="K7" s="252"/>
      <c r="L7" s="252"/>
      <c r="M7" s="252"/>
      <c r="N7" s="252"/>
      <c r="O7" s="252"/>
      <c r="P7" s="252"/>
      <c r="Q7" s="252"/>
      <c r="R7" s="252"/>
    </row>
    <row r="8" spans="1:18" ht="17.25">
      <c r="A8" s="261" t="s">
        <v>192</v>
      </c>
      <c r="B8" s="262"/>
      <c r="C8" s="262"/>
      <c r="D8" s="262"/>
      <c r="E8" s="262"/>
      <c r="F8" s="262"/>
      <c r="G8" s="262"/>
      <c r="H8" s="262"/>
      <c r="I8" s="262"/>
      <c r="J8" s="262"/>
      <c r="K8" s="262"/>
      <c r="L8" s="262"/>
      <c r="M8" s="262"/>
      <c r="N8" s="262"/>
      <c r="O8" s="262"/>
      <c r="P8" s="262"/>
      <c r="Q8" s="262"/>
      <c r="R8" s="262"/>
    </row>
    <row r="9" spans="1:18">
      <c r="A9" s="262"/>
      <c r="B9" s="262"/>
      <c r="C9" s="262"/>
      <c r="D9" s="262"/>
      <c r="E9" s="262"/>
      <c r="F9" s="262"/>
      <c r="G9" s="262"/>
      <c r="H9" s="262"/>
      <c r="I9" s="262"/>
      <c r="J9" s="262"/>
      <c r="K9" s="262"/>
      <c r="L9" s="262"/>
      <c r="M9" s="262"/>
      <c r="N9" s="262"/>
      <c r="O9" s="262"/>
      <c r="P9" s="262"/>
      <c r="Q9" s="262"/>
      <c r="R9" s="262"/>
    </row>
    <row r="10" spans="1:18">
      <c r="A10" s="262" t="s">
        <v>473</v>
      </c>
      <c r="B10" s="262"/>
      <c r="C10" s="262"/>
      <c r="D10" s="262"/>
      <c r="E10" s="262"/>
      <c r="F10" s="262"/>
      <c r="G10" s="262"/>
      <c r="H10" s="262"/>
      <c r="I10" s="262"/>
      <c r="J10" s="262"/>
      <c r="K10" s="262"/>
      <c r="L10" s="262"/>
      <c r="M10" s="262"/>
      <c r="N10" s="262"/>
      <c r="O10" s="262"/>
      <c r="P10" s="262"/>
      <c r="Q10" s="262"/>
      <c r="R10" s="262"/>
    </row>
    <row r="11" spans="1:18">
      <c r="A11" s="262"/>
      <c r="B11" s="262"/>
      <c r="C11" s="262"/>
      <c r="D11" s="262"/>
      <c r="E11" s="262"/>
      <c r="F11" s="262"/>
      <c r="G11" s="262"/>
      <c r="H11" s="262"/>
      <c r="I11" s="262"/>
      <c r="J11" s="262"/>
      <c r="K11" s="262"/>
      <c r="L11" s="262"/>
      <c r="M11" s="262"/>
      <c r="N11" s="262"/>
      <c r="O11" s="262"/>
      <c r="P11" s="262"/>
      <c r="Q11" s="262"/>
      <c r="R11" s="262"/>
    </row>
    <row r="12" spans="1:18">
      <c r="A12" s="252"/>
      <c r="B12" s="252"/>
      <c r="C12" s="252"/>
      <c r="D12" s="252"/>
      <c r="E12" s="252"/>
      <c r="F12" s="252"/>
      <c r="G12" s="252"/>
      <c r="H12" s="252"/>
      <c r="I12" s="252"/>
      <c r="J12" s="252"/>
      <c r="K12" s="252"/>
      <c r="L12" s="252"/>
      <c r="M12" s="252"/>
      <c r="N12" s="252"/>
      <c r="O12" s="252"/>
      <c r="P12" s="252"/>
      <c r="Q12" s="252"/>
      <c r="R12" s="252"/>
    </row>
    <row r="13" spans="1:18" ht="37.5" customHeight="1">
      <c r="A13" s="263" t="s">
        <v>0</v>
      </c>
      <c r="B13" s="264" t="s">
        <v>74</v>
      </c>
      <c r="C13" s="265" t="s">
        <v>65</v>
      </c>
      <c r="D13" s="265" t="s">
        <v>159</v>
      </c>
      <c r="E13" s="266" t="s">
        <v>145</v>
      </c>
      <c r="F13" s="264" t="s">
        <v>150</v>
      </c>
      <c r="G13" s="266" t="s">
        <v>148</v>
      </c>
      <c r="H13" s="266" t="s">
        <v>152</v>
      </c>
      <c r="I13" s="228" t="s">
        <v>154</v>
      </c>
      <c r="J13" s="266" t="s">
        <v>11</v>
      </c>
      <c r="K13" s="266" t="s">
        <v>12</v>
      </c>
      <c r="L13" s="266" t="s">
        <v>13</v>
      </c>
      <c r="M13" s="266" t="s">
        <v>105</v>
      </c>
      <c r="N13" s="266" t="s">
        <v>6</v>
      </c>
      <c r="O13" s="266" t="s">
        <v>7</v>
      </c>
      <c r="P13" s="266" t="s">
        <v>180</v>
      </c>
      <c r="Q13" s="267" t="s">
        <v>182</v>
      </c>
      <c r="R13" s="267" t="s">
        <v>183</v>
      </c>
    </row>
    <row r="14" spans="1:18" ht="16.5">
      <c r="A14" s="268" t="s">
        <v>117</v>
      </c>
      <c r="B14" s="269" t="s">
        <v>409</v>
      </c>
      <c r="C14" s="270" t="s">
        <v>67</v>
      </c>
      <c r="D14" s="271">
        <v>0.84517241379310348</v>
      </c>
      <c r="E14" s="272">
        <v>4191</v>
      </c>
      <c r="F14" s="229" t="s">
        <v>119</v>
      </c>
      <c r="G14" s="273" t="s">
        <v>404</v>
      </c>
      <c r="H14" s="274">
        <v>1</v>
      </c>
      <c r="I14" s="230">
        <v>1141.4829999999999</v>
      </c>
      <c r="J14" s="275">
        <v>8.6686047553040015E-3</v>
      </c>
      <c r="K14" s="275">
        <v>0.40215317191027683</v>
      </c>
      <c r="L14" s="275">
        <v>0.19185568247621734</v>
      </c>
      <c r="M14" s="276">
        <v>9.7050000000000001</v>
      </c>
      <c r="N14" s="277">
        <v>0</v>
      </c>
      <c r="O14" s="277">
        <v>4.0298453853452045</v>
      </c>
      <c r="P14" s="278">
        <v>12</v>
      </c>
      <c r="Q14" s="279">
        <v>0</v>
      </c>
      <c r="R14" s="279">
        <v>46</v>
      </c>
    </row>
    <row r="15" spans="1:18" ht="16.5">
      <c r="A15" s="268" t="s">
        <v>117</v>
      </c>
      <c r="B15" s="269" t="s">
        <v>251</v>
      </c>
      <c r="C15" s="270" t="s">
        <v>67</v>
      </c>
      <c r="D15" s="271">
        <v>0.84738909068598378</v>
      </c>
      <c r="E15" s="272">
        <v>9814</v>
      </c>
      <c r="F15" s="229" t="s">
        <v>119</v>
      </c>
      <c r="G15" s="273" t="s">
        <v>226</v>
      </c>
      <c r="H15" s="274">
        <v>2</v>
      </c>
      <c r="I15" s="230">
        <v>1751.1100000000001</v>
      </c>
      <c r="J15" s="275">
        <v>7.8499226163953606E-3</v>
      </c>
      <c r="K15" s="275">
        <v>0.41237267848296039</v>
      </c>
      <c r="L15" s="275">
        <v>0.18730976352142356</v>
      </c>
      <c r="M15" s="276">
        <v>12.137</v>
      </c>
      <c r="N15" s="277">
        <v>0.11421327043989241</v>
      </c>
      <c r="O15" s="277">
        <v>11.821073490528864</v>
      </c>
      <c r="P15" s="278">
        <v>16</v>
      </c>
      <c r="Q15" s="279">
        <v>2</v>
      </c>
      <c r="R15" s="279">
        <v>207</v>
      </c>
    </row>
    <row r="16" spans="1:18" ht="16.5">
      <c r="A16" s="268" t="s">
        <v>117</v>
      </c>
      <c r="B16" s="269" t="s">
        <v>257</v>
      </c>
      <c r="C16" s="270" t="s">
        <v>70</v>
      </c>
      <c r="D16" s="271">
        <v>0.79083066434909766</v>
      </c>
      <c r="E16" s="272">
        <v>2474</v>
      </c>
      <c r="F16" s="229" t="s">
        <v>120</v>
      </c>
      <c r="G16" s="273" t="s">
        <v>237</v>
      </c>
      <c r="H16" s="274">
        <v>3</v>
      </c>
      <c r="I16" s="230">
        <v>452.41300000000001</v>
      </c>
      <c r="J16" s="275">
        <v>1.8306289171422054E-2</v>
      </c>
      <c r="K16" s="275">
        <v>0.34518937318366433</v>
      </c>
      <c r="L16" s="275">
        <v>0.2055643847546379</v>
      </c>
      <c r="M16" s="276">
        <v>12.58</v>
      </c>
      <c r="N16" s="277">
        <v>0</v>
      </c>
      <c r="O16" s="277">
        <v>14.14636626268476</v>
      </c>
      <c r="P16" s="278">
        <v>5</v>
      </c>
      <c r="Q16" s="279">
        <v>0</v>
      </c>
      <c r="R16" s="279">
        <v>64</v>
      </c>
    </row>
    <row r="17" spans="1:18" ht="16.5">
      <c r="A17" s="268" t="s">
        <v>117</v>
      </c>
      <c r="B17" s="269" t="s">
        <v>267</v>
      </c>
      <c r="C17" s="270" t="s">
        <v>70</v>
      </c>
      <c r="D17" s="271">
        <v>0.75474208885051663</v>
      </c>
      <c r="E17" s="272">
        <v>9344</v>
      </c>
      <c r="F17" s="229" t="s">
        <v>121</v>
      </c>
      <c r="G17" s="273" t="s">
        <v>242</v>
      </c>
      <c r="H17" s="274">
        <v>2</v>
      </c>
      <c r="I17" s="230">
        <v>1939.529</v>
      </c>
      <c r="J17" s="275">
        <v>2.1983552556585011E-2</v>
      </c>
      <c r="K17" s="275">
        <v>0.49086749528706519</v>
      </c>
      <c r="L17" s="275">
        <v>0.21706300859641697</v>
      </c>
      <c r="M17" s="276">
        <v>17.061</v>
      </c>
      <c r="N17" s="277">
        <v>5.1558909405324697E-2</v>
      </c>
      <c r="O17" s="277">
        <v>16.653527737919877</v>
      </c>
      <c r="P17" s="278">
        <v>165</v>
      </c>
      <c r="Q17" s="279">
        <v>1</v>
      </c>
      <c r="R17" s="279">
        <v>323</v>
      </c>
    </row>
    <row r="18" spans="1:18" ht="16.5">
      <c r="A18" s="268" t="s">
        <v>117</v>
      </c>
      <c r="B18" s="269" t="s">
        <v>273</v>
      </c>
      <c r="C18" s="270" t="s">
        <v>67</v>
      </c>
      <c r="D18" s="271">
        <v>0.814325706147489</v>
      </c>
      <c r="E18" s="272">
        <v>9091</v>
      </c>
      <c r="F18" s="229" t="s">
        <v>121</v>
      </c>
      <c r="G18" s="273" t="s">
        <v>241</v>
      </c>
      <c r="H18" s="274">
        <v>2</v>
      </c>
      <c r="I18" s="230">
        <v>1616.1420000000001</v>
      </c>
      <c r="J18" s="275">
        <v>4.6722674599253659E-2</v>
      </c>
      <c r="K18" s="275">
        <v>0.43820377294750174</v>
      </c>
      <c r="L18" s="275">
        <v>0.31123502761514765</v>
      </c>
      <c r="M18" s="276">
        <v>13.329000000000001</v>
      </c>
      <c r="N18" s="277">
        <v>6.1875751016927966E-2</v>
      </c>
      <c r="O18" s="277">
        <v>10.271374668810042</v>
      </c>
      <c r="P18" s="278">
        <v>110</v>
      </c>
      <c r="Q18" s="279">
        <v>1</v>
      </c>
      <c r="R18" s="279">
        <v>166</v>
      </c>
    </row>
    <row r="19" spans="1:18" ht="16.5">
      <c r="A19" s="268" t="s">
        <v>117</v>
      </c>
      <c r="B19" s="269" t="s">
        <v>275</v>
      </c>
      <c r="C19" s="270" t="s">
        <v>70</v>
      </c>
      <c r="D19" s="271">
        <v>0.76579814054626127</v>
      </c>
      <c r="E19" s="272">
        <v>4555</v>
      </c>
      <c r="F19" s="229" t="s">
        <v>121</v>
      </c>
      <c r="G19" s="273" t="s">
        <v>239</v>
      </c>
      <c r="H19" s="274">
        <v>2</v>
      </c>
      <c r="I19" s="230">
        <v>1235.0360000000001</v>
      </c>
      <c r="J19" s="275">
        <v>2.6715180976817101E-2</v>
      </c>
      <c r="K19" s="275">
        <v>0.45524423590535018</v>
      </c>
      <c r="L19" s="275">
        <v>0.32711597070854614</v>
      </c>
      <c r="M19" s="276">
        <v>12.694000000000001</v>
      </c>
      <c r="N19" s="277">
        <v>8.0969299680333201E-2</v>
      </c>
      <c r="O19" s="277">
        <v>3.4816798862543274</v>
      </c>
      <c r="P19" s="278">
        <v>92</v>
      </c>
      <c r="Q19" s="279">
        <v>1</v>
      </c>
      <c r="R19" s="279">
        <v>43</v>
      </c>
    </row>
    <row r="20" spans="1:18" ht="16.5">
      <c r="A20" s="268" t="s">
        <v>117</v>
      </c>
      <c r="B20" s="269" t="s">
        <v>285</v>
      </c>
      <c r="C20" s="270" t="s">
        <v>67</v>
      </c>
      <c r="D20" s="271">
        <v>0.84950195872007672</v>
      </c>
      <c r="E20" s="272">
        <v>9350</v>
      </c>
      <c r="F20" s="229" t="s">
        <v>119</v>
      </c>
      <c r="G20" s="273" t="s">
        <v>220</v>
      </c>
      <c r="H20" s="274">
        <v>2</v>
      </c>
      <c r="I20" s="230">
        <v>1011.0830000000001</v>
      </c>
      <c r="J20" s="275">
        <v>1.00011885520414E-2</v>
      </c>
      <c r="K20" s="275">
        <v>0.4092671386069881</v>
      </c>
      <c r="L20" s="275">
        <v>8.6046348321552238E-2</v>
      </c>
      <c r="M20" s="276">
        <v>6.0910000000000002</v>
      </c>
      <c r="N20" s="277">
        <v>0.19780769729092468</v>
      </c>
      <c r="O20" s="277">
        <v>5.3408078268549657</v>
      </c>
      <c r="P20" s="278">
        <v>15</v>
      </c>
      <c r="Q20" s="279">
        <v>2</v>
      </c>
      <c r="R20" s="279">
        <v>54</v>
      </c>
    </row>
    <row r="21" spans="1:18" ht="16.5">
      <c r="A21" s="268" t="s">
        <v>117</v>
      </c>
      <c r="B21" s="269" t="s">
        <v>300</v>
      </c>
      <c r="C21" s="270" t="s">
        <v>67</v>
      </c>
      <c r="D21" s="271">
        <v>0.83133333333333337</v>
      </c>
      <c r="E21" s="272">
        <v>175</v>
      </c>
      <c r="F21" s="229" t="s">
        <v>118</v>
      </c>
      <c r="G21" s="273" t="s">
        <v>211</v>
      </c>
      <c r="H21" s="274">
        <v>1</v>
      </c>
      <c r="I21" s="230">
        <v>1538.979</v>
      </c>
      <c r="J21" s="275">
        <v>5.7906298265694902E-3</v>
      </c>
      <c r="K21" s="275">
        <v>0.36092497243678962</v>
      </c>
      <c r="L21" s="275">
        <v>0.22677372465771137</v>
      </c>
      <c r="M21" s="276">
        <v>10.712</v>
      </c>
      <c r="N21" s="277">
        <v>6.4978144601063437E-2</v>
      </c>
      <c r="O21" s="277">
        <v>5.0682952788829478</v>
      </c>
      <c r="P21" s="278">
        <v>3</v>
      </c>
      <c r="Q21" s="279">
        <v>1</v>
      </c>
      <c r="R21" s="279">
        <v>78</v>
      </c>
    </row>
    <row r="22" spans="1:18" ht="16.5">
      <c r="A22" s="268" t="s">
        <v>117</v>
      </c>
      <c r="B22" s="269" t="s">
        <v>310</v>
      </c>
      <c r="C22" s="270" t="s">
        <v>70</v>
      </c>
      <c r="D22" s="271">
        <v>0.7984125882679578</v>
      </c>
      <c r="E22" s="272">
        <v>7838</v>
      </c>
      <c r="F22" s="229" t="s">
        <v>118</v>
      </c>
      <c r="G22" s="273" t="s">
        <v>202</v>
      </c>
      <c r="H22" s="274">
        <v>4</v>
      </c>
      <c r="I22" s="230">
        <v>1631.596</v>
      </c>
      <c r="J22" s="275">
        <v>8.3058090275143284E-3</v>
      </c>
      <c r="K22" s="275">
        <v>0.38819046731710899</v>
      </c>
      <c r="L22" s="275">
        <v>0.16915952233273432</v>
      </c>
      <c r="M22" s="276">
        <v>9.5549999999999997</v>
      </c>
      <c r="N22" s="277">
        <v>0.12257936400922777</v>
      </c>
      <c r="O22" s="277">
        <v>1.9612698241476443</v>
      </c>
      <c r="P22" s="278">
        <v>17</v>
      </c>
      <c r="Q22" s="279">
        <v>2</v>
      </c>
      <c r="R22" s="279">
        <v>32</v>
      </c>
    </row>
    <row r="23" spans="1:18" ht="16.5">
      <c r="A23" s="268" t="s">
        <v>117</v>
      </c>
      <c r="B23" s="269" t="s">
        <v>318</v>
      </c>
      <c r="C23" s="270" t="s">
        <v>67</v>
      </c>
      <c r="D23" s="271">
        <v>0.83461538461538454</v>
      </c>
      <c r="E23" s="272">
        <v>5540</v>
      </c>
      <c r="F23" s="229" t="s">
        <v>120</v>
      </c>
      <c r="G23" s="273" t="s">
        <v>237</v>
      </c>
      <c r="H23" s="274">
        <v>1</v>
      </c>
      <c r="I23" s="230">
        <v>1878.2360000000001</v>
      </c>
      <c r="J23" s="275">
        <v>3.3316459020001687E-2</v>
      </c>
      <c r="K23" s="275">
        <v>0.2379825281804428</v>
      </c>
      <c r="L23" s="275">
        <v>0.13789534435502246</v>
      </c>
      <c r="M23" s="276">
        <v>13.237</v>
      </c>
      <c r="N23" s="277">
        <v>0.2129657827876795</v>
      </c>
      <c r="O23" s="277">
        <v>4.6320057756320292</v>
      </c>
      <c r="P23" s="278">
        <v>7</v>
      </c>
      <c r="Q23" s="279">
        <v>4</v>
      </c>
      <c r="R23" s="279">
        <v>87</v>
      </c>
    </row>
    <row r="24" spans="1:18" ht="16.5">
      <c r="A24" s="268" t="s">
        <v>117</v>
      </c>
      <c r="B24" s="269" t="s">
        <v>474</v>
      </c>
      <c r="C24" s="270" t="s">
        <v>67</v>
      </c>
      <c r="D24" s="271">
        <v>0.82891445243586548</v>
      </c>
      <c r="E24" s="272">
        <v>8885</v>
      </c>
      <c r="F24" s="229" t="s">
        <v>119</v>
      </c>
      <c r="G24" s="273" t="s">
        <v>406</v>
      </c>
      <c r="H24" s="274">
        <v>2</v>
      </c>
      <c r="I24" s="230">
        <v>1592.5609999999999</v>
      </c>
      <c r="J24" s="275">
        <v>1.0448421401994808E-2</v>
      </c>
      <c r="K24" s="275">
        <v>0.39554410790670119</v>
      </c>
      <c r="L24" s="275">
        <v>0.18774791044110714</v>
      </c>
      <c r="M24" s="276">
        <v>5.5869999999999997</v>
      </c>
      <c r="N24" s="277">
        <v>0</v>
      </c>
      <c r="O24" s="277">
        <v>3.6419327108977302</v>
      </c>
      <c r="P24" s="278">
        <v>13</v>
      </c>
      <c r="Q24" s="279">
        <v>0</v>
      </c>
      <c r="R24" s="279">
        <v>58</v>
      </c>
    </row>
    <row r="25" spans="1:18" ht="16.5">
      <c r="A25" s="268" t="s">
        <v>117</v>
      </c>
      <c r="B25" s="269" t="s">
        <v>326</v>
      </c>
      <c r="C25" s="270" t="s">
        <v>70</v>
      </c>
      <c r="D25" s="271">
        <v>0.76886056269319925</v>
      </c>
      <c r="E25" s="272">
        <v>2121</v>
      </c>
      <c r="F25" s="229" t="s">
        <v>118</v>
      </c>
      <c r="G25" s="273" t="s">
        <v>203</v>
      </c>
      <c r="H25" s="274">
        <v>8</v>
      </c>
      <c r="I25" s="230">
        <v>1711.0239999999999</v>
      </c>
      <c r="J25" s="275">
        <v>1.9851026398725959E-2</v>
      </c>
      <c r="K25" s="275">
        <v>0.36736420019275406</v>
      </c>
      <c r="L25" s="275">
        <v>0.22760962190938033</v>
      </c>
      <c r="M25" s="276">
        <v>10.813000000000001</v>
      </c>
      <c r="N25" s="277">
        <v>0</v>
      </c>
      <c r="O25" s="277">
        <v>0.87666800699464187</v>
      </c>
      <c r="P25" s="278">
        <v>15</v>
      </c>
      <c r="Q25" s="279">
        <v>0</v>
      </c>
      <c r="R25" s="279">
        <v>15</v>
      </c>
    </row>
    <row r="26" spans="1:18" ht="16.5">
      <c r="A26" s="268" t="s">
        <v>117</v>
      </c>
      <c r="B26" s="269" t="s">
        <v>336</v>
      </c>
      <c r="C26" s="270" t="s">
        <v>67</v>
      </c>
      <c r="D26" s="271">
        <v>0.83896377845722703</v>
      </c>
      <c r="E26" s="272">
        <v>8686</v>
      </c>
      <c r="F26" s="229" t="s">
        <v>121</v>
      </c>
      <c r="G26" s="273" t="s">
        <v>238</v>
      </c>
      <c r="H26" s="274">
        <v>3</v>
      </c>
      <c r="I26" s="230">
        <v>1303.7530000000002</v>
      </c>
      <c r="J26" s="275">
        <v>2.1246552081306436E-2</v>
      </c>
      <c r="K26" s="275">
        <v>0.47066240674474003</v>
      </c>
      <c r="L26" s="275">
        <v>0.21399759003430865</v>
      </c>
      <c r="M26" s="276">
        <v>16.709</v>
      </c>
      <c r="N26" s="277">
        <v>0.15340329034717465</v>
      </c>
      <c r="O26" s="277">
        <v>7.2099546463172084</v>
      </c>
      <c r="P26" s="278">
        <v>113</v>
      </c>
      <c r="Q26" s="279">
        <v>2</v>
      </c>
      <c r="R26" s="279">
        <v>94</v>
      </c>
    </row>
    <row r="27" spans="1:18" ht="16.5">
      <c r="A27" s="268" t="s">
        <v>117</v>
      </c>
      <c r="B27" s="269" t="s">
        <v>338</v>
      </c>
      <c r="C27" s="270" t="s">
        <v>70</v>
      </c>
      <c r="D27" s="271">
        <v>0.76208670494894759</v>
      </c>
      <c r="E27" s="272">
        <v>9939</v>
      </c>
      <c r="F27" s="229" t="s">
        <v>118</v>
      </c>
      <c r="G27" s="273" t="s">
        <v>205</v>
      </c>
      <c r="H27" s="274">
        <v>2</v>
      </c>
      <c r="I27" s="230">
        <v>1798.979</v>
      </c>
      <c r="J27" s="275">
        <v>1.9005399616320577E-2</v>
      </c>
      <c r="K27" s="275">
        <v>0.39192941909096718</v>
      </c>
      <c r="L27" s="275">
        <v>7.3374953237364079E-2</v>
      </c>
      <c r="M27" s="276">
        <v>10.433999999999999</v>
      </c>
      <c r="N27" s="277">
        <v>0</v>
      </c>
      <c r="O27" s="277">
        <v>1.6120254877905744</v>
      </c>
      <c r="P27" s="278">
        <v>25</v>
      </c>
      <c r="Q27" s="279">
        <v>0</v>
      </c>
      <c r="R27" s="279">
        <v>29</v>
      </c>
    </row>
    <row r="28" spans="1:18" ht="16.5">
      <c r="A28" s="268" t="s">
        <v>117</v>
      </c>
      <c r="B28" s="269" t="s">
        <v>475</v>
      </c>
      <c r="C28" s="270" t="s">
        <v>67</v>
      </c>
      <c r="D28" s="271">
        <v>0.8050064099960581</v>
      </c>
      <c r="E28" s="272">
        <v>9969</v>
      </c>
      <c r="F28" s="229" t="s">
        <v>119</v>
      </c>
      <c r="G28" s="273" t="s">
        <v>221</v>
      </c>
      <c r="H28" s="274">
        <v>2</v>
      </c>
      <c r="I28" s="230">
        <v>1494.875</v>
      </c>
      <c r="J28" s="275">
        <v>9.6036430288557392E-3</v>
      </c>
      <c r="K28" s="275">
        <v>0.41654433807923297</v>
      </c>
      <c r="L28" s="275">
        <v>0.16656911112969311</v>
      </c>
      <c r="M28" s="276">
        <v>5.86</v>
      </c>
      <c r="N28" s="277">
        <v>0</v>
      </c>
      <c r="O28" s="277">
        <v>18.463082197508154</v>
      </c>
      <c r="P28" s="278">
        <v>47</v>
      </c>
      <c r="Q28" s="279">
        <v>0</v>
      </c>
      <c r="R28" s="279">
        <v>276</v>
      </c>
    </row>
    <row r="29" spans="1:18" ht="16.5">
      <c r="A29" s="268" t="s">
        <v>117</v>
      </c>
      <c r="B29" s="269" t="s">
        <v>358</v>
      </c>
      <c r="C29" s="270" t="s">
        <v>70</v>
      </c>
      <c r="D29" s="271">
        <v>0.71651598864592514</v>
      </c>
      <c r="E29" s="272">
        <v>1131</v>
      </c>
      <c r="F29" s="229" t="s">
        <v>119</v>
      </c>
      <c r="G29" s="273" t="s">
        <v>218</v>
      </c>
      <c r="H29" s="274">
        <v>11</v>
      </c>
      <c r="I29" s="230">
        <v>1459.2170000000001</v>
      </c>
      <c r="J29" s="275">
        <v>1.2546776025073999E-2</v>
      </c>
      <c r="K29" s="275">
        <v>0.41391687941708327</v>
      </c>
      <c r="L29" s="275">
        <v>0.2103868033335686</v>
      </c>
      <c r="M29" s="276">
        <v>11.401999999999999</v>
      </c>
      <c r="N29" s="277">
        <v>6.8529903365983261E-2</v>
      </c>
      <c r="O29" s="277">
        <v>4.2488540086909623</v>
      </c>
      <c r="P29" s="278">
        <v>23</v>
      </c>
      <c r="Q29" s="279">
        <v>1</v>
      </c>
      <c r="R29" s="279">
        <v>62</v>
      </c>
    </row>
    <row r="30" spans="1:18" ht="16.5">
      <c r="A30" s="268" t="s">
        <v>117</v>
      </c>
      <c r="B30" s="269" t="s">
        <v>364</v>
      </c>
      <c r="C30" s="270" t="s">
        <v>70</v>
      </c>
      <c r="D30" s="271">
        <v>0.75915118371025736</v>
      </c>
      <c r="E30" s="272">
        <v>7086</v>
      </c>
      <c r="F30" s="229" t="s">
        <v>118</v>
      </c>
      <c r="G30" s="273" t="s">
        <v>199</v>
      </c>
      <c r="H30" s="274">
        <v>4</v>
      </c>
      <c r="I30" s="230">
        <v>1987.7760000000001</v>
      </c>
      <c r="J30" s="275">
        <v>9.8780412816199641E-3</v>
      </c>
      <c r="K30" s="275">
        <v>0.38034925509711043</v>
      </c>
      <c r="L30" s="275">
        <v>0.1116826040761132</v>
      </c>
      <c r="M30" s="276">
        <v>11.961</v>
      </c>
      <c r="N30" s="277">
        <v>0.25153739656782254</v>
      </c>
      <c r="O30" s="277">
        <v>4.3264432209665475</v>
      </c>
      <c r="P30" s="278">
        <v>80</v>
      </c>
      <c r="Q30" s="279">
        <v>5</v>
      </c>
      <c r="R30" s="279">
        <v>86</v>
      </c>
    </row>
    <row r="31" spans="1:18" ht="16.5">
      <c r="A31" s="268" t="s">
        <v>117</v>
      </c>
      <c r="B31" s="269" t="s">
        <v>476</v>
      </c>
      <c r="C31" s="270" t="s">
        <v>67</v>
      </c>
      <c r="D31" s="271">
        <v>0.80339024395578129</v>
      </c>
      <c r="E31" s="272">
        <v>3585</v>
      </c>
      <c r="F31" s="229" t="s">
        <v>119</v>
      </c>
      <c r="G31" s="273" t="s">
        <v>221</v>
      </c>
      <c r="H31" s="274">
        <v>5</v>
      </c>
      <c r="I31" s="230">
        <v>2249.0419999999999</v>
      </c>
      <c r="J31" s="275">
        <v>1.1617428453842163E-2</v>
      </c>
      <c r="K31" s="275">
        <v>0.38927693672897123</v>
      </c>
      <c r="L31" s="275">
        <v>0.13917036676060296</v>
      </c>
      <c r="M31" s="276">
        <v>5.7050000000000001</v>
      </c>
      <c r="N31" s="277">
        <v>0</v>
      </c>
      <c r="O31" s="277">
        <v>5.646848747155456</v>
      </c>
      <c r="P31" s="278">
        <v>29</v>
      </c>
      <c r="Q31" s="279">
        <v>0</v>
      </c>
      <c r="R31" s="279">
        <v>127</v>
      </c>
    </row>
  </sheetData>
  <phoneticPr fontId="2" type="noConversion"/>
  <conditionalFormatting sqref="C14:D31">
    <cfRule type="containsText" dxfId="26" priority="1" operator="containsText" text="F">
      <formula>NOT(ISERROR(SEARCH("F",C14)))</formula>
    </cfRule>
    <cfRule type="containsText" dxfId="25" priority="2" operator="containsText" text="D">
      <formula>NOT(ISERROR(SEARCH("D",C14)))</formula>
    </cfRule>
    <cfRule type="containsText" dxfId="24" priority="3" operator="containsText" text="C">
      <formula>NOT(ISERROR(SEARCH("C",C14)))</formula>
    </cfRule>
    <cfRule type="containsText" dxfId="23" priority="4" operator="containsText" text="B">
      <formula>NOT(ISERROR(SEARCH("B",C14)))</formula>
    </cfRule>
    <cfRule type="containsText" dxfId="22" priority="5" operator="containsText" text="A">
      <formula>NOT(ISERROR(SEARCH("A",C14)))</formula>
    </cfRule>
    <cfRule type="containsText" dxfId="21" priority="6" operator="containsText" text="S">
      <formula>NOT(ISERROR(SEARCH("S",C14)))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7</vt:i4>
      </vt:variant>
      <vt:variant>
        <vt:lpstr>이름 지정된 범위</vt:lpstr>
      </vt:variant>
      <vt:variant>
        <vt:i4>5</vt:i4>
      </vt:variant>
    </vt:vector>
  </HeadingPairs>
  <TitlesOfParts>
    <vt:vector size="12" baseType="lpstr">
      <vt:lpstr>운전성향분석&gt;</vt:lpstr>
      <vt:lpstr>종합</vt:lpstr>
      <vt:lpstr>세부분석&gt;</vt:lpstr>
      <vt:lpstr>차량별</vt:lpstr>
      <vt:lpstr>운전자별</vt:lpstr>
      <vt:lpstr>★특별관리대상&gt;</vt:lpstr>
      <vt:lpstr>D,F등급 명단</vt:lpstr>
      <vt:lpstr>운전자별!Print_Area</vt:lpstr>
      <vt:lpstr>종합!Print_Area</vt:lpstr>
      <vt:lpstr>차량별!Print_Area</vt:lpstr>
      <vt:lpstr>운전자별!Print_Titles</vt:lpstr>
      <vt:lpstr>차량별!Print_Titles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SHLEE</dc:creator>
  <cp:lastModifiedBy>유카시스템</cp:lastModifiedBy>
  <cp:lastPrinted>2024-03-04T06:51:32Z</cp:lastPrinted>
  <dcterms:created xsi:type="dcterms:W3CDTF">2019-04-08T07:12:46Z</dcterms:created>
  <dcterms:modified xsi:type="dcterms:W3CDTF">2024-11-04T05:45:52Z</dcterms:modified>
</cp:coreProperties>
</file>