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564799C2-D337-4174-9A95-F3BDDCFB2F8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운전자별!$A$1:$R$69</definedName>
    <definedName name="_xlnm.Print_Area" localSheetId="1">종합!$A$1:$L$140</definedName>
    <definedName name="_xlnm.Print_Area" localSheetId="3">차량별!$A$1:$T$31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2" l="1" a="1"/>
  <c r="D53" i="12" l="1"/>
  <c r="E53" i="12" a="1"/>
  <c r="E53" i="12" l="1"/>
  <c r="F53" i="12" a="1"/>
  <c r="F53" i="12"/>
  <c r="G53" i="12" a="1"/>
  <c r="G53" i="12"/>
  <c r="H53" i="12" a="1"/>
  <c r="H53" i="12"/>
  <c r="I53" i="12" a="1"/>
  <c r="I53" i="12"/>
  <c r="J53" i="12" a="1"/>
  <c r="J53" i="12"/>
  <c r="B131" i="12"/>
  <c r="B130" i="12"/>
  <c r="G130" i="12" s="1"/>
  <c r="B128" i="12"/>
  <c r="B129" i="12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B6" i="60"/>
  <c r="B5" i="60"/>
  <c r="C5" i="60"/>
  <c r="F10" i="60" l="1"/>
  <c r="F28" i="60"/>
  <c r="F12" i="60"/>
  <c r="F26" i="60"/>
  <c r="F20" i="60"/>
  <c r="F15" i="60"/>
  <c r="F7" i="60"/>
  <c r="F30" i="60"/>
  <c r="F27" i="60"/>
  <c r="F24" i="60"/>
  <c r="F8" i="60"/>
  <c r="F29" i="60"/>
  <c r="F21" i="60"/>
  <c r="F13" i="60"/>
  <c r="F25" i="60"/>
  <c r="F9" i="60"/>
  <c r="F18" i="60"/>
  <c r="F17" i="60"/>
  <c r="F22" i="60"/>
  <c r="F14" i="60"/>
  <c r="F19" i="60"/>
  <c r="F11" i="60"/>
  <c r="F16" i="60"/>
  <c r="F31" i="60"/>
  <c r="F23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32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2" i="12" s="1"/>
  <c r="N26" i="12"/>
  <c r="K28" i="12"/>
  <c r="D28" i="12" l="1"/>
  <c r="N53" i="12" a="1"/>
  <c r="N53" i="12" l="1"/>
  <c r="K53" i="12" s="1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  <c r="E132" i="12" l="1"/>
  <c r="I132" i="12"/>
  <c r="F132" i="12"/>
  <c r="D132" i="12"/>
  <c r="H132" i="12"/>
  <c r="G132" i="12"/>
  <c r="J132" i="12"/>
  <c r="E131" i="12"/>
  <c r="G131" i="12"/>
  <c r="J130" i="12"/>
  <c r="F129" i="12"/>
  <c r="I128" i="12"/>
  <c r="I130" i="12"/>
  <c r="G129" i="12"/>
  <c r="J131" i="12"/>
  <c r="F131" i="12"/>
  <c r="H128" i="12"/>
  <c r="I131" i="12"/>
  <c r="J128" i="12"/>
  <c r="E128" i="12"/>
  <c r="E129" i="12"/>
  <c r="I129" i="12"/>
  <c r="H129" i="12"/>
  <c r="J129" i="12"/>
  <c r="F128" i="12"/>
  <c r="F130" i="12"/>
  <c r="E130" i="12"/>
  <c r="G128" i="12"/>
  <c r="H130" i="12"/>
  <c r="D128" i="12"/>
  <c r="H131" i="12"/>
  <c r="D129" i="12"/>
  <c r="D131" i="12"/>
  <c r="D13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<sst xmlns="http://schemas.openxmlformats.org/spreadsheetml/2006/main" count="1981" uniqueCount="493">
  <si>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</si>
  <si>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</si>
  <si>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</si>
  <si>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</si>
  <si>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</si>
  <si>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</si>
  <si>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</si>
  <si>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</si>
  <si>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</si>
  <si>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</si>
  <si>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</si>
  <si>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</si>
  <si>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</si>
  <si>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</si>
  <si>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</si>
  <si>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</si>
  <si>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</si>
  <si>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</si>
  <si>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</si>
  <si>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</si>
  <si>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</si>
  <si>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</si>
  <si>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</si>
  <si>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</si>
  <si>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</si>
  <si>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</si>
  <si>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</si>
  <si>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</si>
  <si>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</si>
  <si>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</si>
  <si>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</si>
  <si>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</si>
  <si>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</si>
  <si>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</si>
  <si>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</si>
  <si>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</si>
  <si>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</si>
  <si>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</si>
  <si>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</si>
  <si>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</si>
  <si>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</si>
  <si>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</si>
  <si>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</si>
  <si>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</si>
  <si>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</si>
  <si>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</si>
  <si>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</si>
  <si>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</si>
  <si>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</si>
  <si>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</si>
  <si>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</si>
  <si>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</si>
  <si>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</si>
  <si>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</si>
  <si>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</si>
  <si>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</si>
  <si>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</si>
  <si>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</si>
  <si>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</si>
  <si>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</si>
  <si>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</si>
  <si>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</si>
  <si>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</si>
  <si>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</si>
  <si>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</si>
  <si>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</si>
  <si>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</si>
  <si>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</si>
  <si>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</si>
  <si>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</si>
  <si>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</si>
  <si>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</si>
  <si>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</si>
  <si>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</si>
  <si>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</si>
  <si>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</si>
  <si>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</si>
  <si>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</si>
  <si>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</si>
  <si>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</si>
  <si>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</si>
  <si>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</si>
  <si>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</si>
  <si>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</si>
  <si>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</si>
  <si>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</si>
  <si>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</si>
  <si>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</si>
  <si>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</si>
  <si>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</si>
  <si>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</si>
  <si>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</si>
  <si>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</si>
  <si>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</si>
  <si>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</si>
  <si>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</si>
  <si>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</si>
  <si>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</si>
  <si>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</si>
  <si>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</si>
  <si>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</si>
  <si>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</si>
  <si>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</si>
  <si>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</si>
  <si>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</si>
  <si>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</si>
  <si>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</si>
  <si>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</si>
  <si>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</si>
  <si>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</si>
  <si>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</si>
  <si>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</si>
  <si>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</si>
  <si>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</si>
  <si>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</si>
  <si>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</si>
  <si>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</si>
  <si>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</si>
  <si>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</si>
  <si>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</si>
  <si>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</si>
  <si>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</si>
  <si>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</si>
  <si>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</si>
  <si>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</si>
  <si>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</si>
  <si>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</si>
  <si>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</si>
  <si>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</si>
  <si>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</si>
  <si>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</si>
  <si>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</si>
  <si>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</si>
  <si>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</si>
  <si>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</si>
  <si>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</si>
  <si>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</si>
  <si>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</si>
  <si>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</si>
  <si>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</si>
  <si>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</si>
  <si>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</si>
  <si>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</si>
  <si>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</si>
  <si>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</si>
  <si>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</si>
  <si>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</si>
  <si>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</si>
  <si>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</si>
  <si>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</si>
  <si>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</si>
  <si>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</si>
  <si>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</si>
  <si>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</si>
  <si>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</si>
  <si>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</si>
  <si>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</si>
  <si>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</si>
  <si>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</si>
  <si>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</si>
  <si>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</si>
  <si>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</si>
  <si>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</si>
  <si>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</si>
  <si>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</si>
  <si>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</si>
  <si>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</si>
  <si>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</si>
  <si>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</si>
  <si>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</si>
  <si>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</si>
  <si>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</si>
  <si>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</si>
  <si>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</si>
  <si>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</si>
  <si>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</si>
  <si>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</si>
  <si>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</si>
  <si>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</si>
  <si>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</si>
  <si>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</si>
  <si>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</si>
  <si>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</si>
  <si>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</si>
  <si>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</si>
  <si>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</si>
  <si>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</si>
  <si>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</si>
  <si>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</si>
  <si>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</si>
  <si>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</si>
  <si>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</si>
  <si>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</si>
  <si>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</si>
  <si>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</si>
  <si>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</si>
  <si>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</si>
  <si>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세운교통</t>
    <phoneticPr fontId="2" type="noConversion"/>
  </si>
  <si>
    <t>EC</t>
  </si>
  <si>
    <t>1111</t>
  </si>
  <si>
    <t>70바3820</t>
  </si>
  <si>
    <t>70바3828</t>
  </si>
  <si>
    <t>70바3840</t>
  </si>
  <si>
    <t>70바3841</t>
  </si>
  <si>
    <t>세운교통11S1</t>
  </si>
  <si>
    <t>70바3810</t>
  </si>
  <si>
    <t>WC</t>
  </si>
  <si>
    <t>70바3811</t>
  </si>
  <si>
    <t>70바3813</t>
  </si>
  <si>
    <t>70바3833</t>
  </si>
  <si>
    <t>70바3834</t>
  </si>
  <si>
    <t>73아1446</t>
  </si>
  <si>
    <t>70바1511</t>
  </si>
  <si>
    <t>2626</t>
  </si>
  <si>
    <t>70바1578</t>
  </si>
  <si>
    <t>73아1010</t>
  </si>
  <si>
    <t>73아1018</t>
  </si>
  <si>
    <t>73아1026</t>
  </si>
  <si>
    <t>73아1027</t>
  </si>
  <si>
    <t>70바3835</t>
  </si>
  <si>
    <t>70바3836</t>
  </si>
  <si>
    <t>70바3817</t>
  </si>
  <si>
    <t>강희섭</t>
  </si>
  <si>
    <t>5208363</t>
  </si>
  <si>
    <t>김수연</t>
  </si>
  <si>
    <t>5201310</t>
  </si>
  <si>
    <t>김은수</t>
  </si>
  <si>
    <t>5203420</t>
  </si>
  <si>
    <t>김재균B</t>
  </si>
  <si>
    <t>5207177</t>
  </si>
  <si>
    <t>김현남</t>
  </si>
  <si>
    <t>5209380</t>
  </si>
  <si>
    <t>김현채</t>
  </si>
  <si>
    <t>5203706</t>
  </si>
  <si>
    <t>김형복</t>
  </si>
  <si>
    <t>5207866</t>
  </si>
  <si>
    <t>민찬기</t>
  </si>
  <si>
    <t>5206764</t>
  </si>
  <si>
    <t>박경술</t>
  </si>
  <si>
    <t>5207938</t>
  </si>
  <si>
    <t>박명철</t>
  </si>
  <si>
    <t>5209696</t>
  </si>
  <si>
    <t>박상모</t>
  </si>
  <si>
    <t>5201270</t>
  </si>
  <si>
    <t>박종철</t>
  </si>
  <si>
    <t>5205096</t>
  </si>
  <si>
    <t>송우성</t>
  </si>
  <si>
    <t>5203903</t>
  </si>
  <si>
    <t>양홍규</t>
  </si>
  <si>
    <t>5206863</t>
  </si>
  <si>
    <t>윤경일</t>
  </si>
  <si>
    <t>5206288</t>
  </si>
  <si>
    <t>이무원</t>
  </si>
  <si>
    <t>5204919</t>
  </si>
  <si>
    <t>이병주</t>
  </si>
  <si>
    <t>5202058</t>
  </si>
  <si>
    <t>이석준</t>
  </si>
  <si>
    <t>5208177</t>
  </si>
  <si>
    <t>이성호A</t>
  </si>
  <si>
    <t>5202796</t>
  </si>
  <si>
    <t>이성호B</t>
  </si>
  <si>
    <t>5202107</t>
  </si>
  <si>
    <t>이창재</t>
  </si>
  <si>
    <t>5207377</t>
  </si>
  <si>
    <t>임강준</t>
  </si>
  <si>
    <t>5206465</t>
  </si>
  <si>
    <t>임진웅</t>
  </si>
  <si>
    <t>5206608</t>
  </si>
  <si>
    <t>장종복</t>
  </si>
  <si>
    <t>520467</t>
  </si>
  <si>
    <t>전경덕</t>
  </si>
  <si>
    <t>5206712</t>
  </si>
  <si>
    <t>전목용</t>
  </si>
  <si>
    <t>520511</t>
  </si>
  <si>
    <t>정구연</t>
  </si>
  <si>
    <t>5201590</t>
  </si>
  <si>
    <t>정재영B</t>
  </si>
  <si>
    <t>5202536</t>
  </si>
  <si>
    <t>최현준</t>
  </si>
  <si>
    <t>5205528</t>
  </si>
  <si>
    <t>최희철</t>
  </si>
  <si>
    <t>5209248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</si>
  <si>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</si>
  <si>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</si>
  <si>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</si>
  <si>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</si>
  <si>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</si>
  <si>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</si>
  <si>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70바1513</t>
  </si>
  <si>
    <t>73아1008</t>
  </si>
  <si>
    <t>70바3852</t>
  </si>
  <si>
    <t>박순형</t>
  </si>
  <si>
    <t>5209974</t>
  </si>
  <si>
    <t>이용섭</t>
  </si>
  <si>
    <t>5202455</t>
  </si>
  <si>
    <t>백상기</t>
  </si>
  <si>
    <t>520894</t>
  </si>
  <si>
    <t>안진욱</t>
  </si>
  <si>
    <t>5201319</t>
  </si>
  <si>
    <t>임태형</t>
  </si>
  <si>
    <t>5206868</t>
  </si>
  <si>
    <t>NEW</t>
  </si>
  <si>
    <t>new</t>
  </si>
  <si>
    <t>권혁래</t>
  </si>
  <si>
    <t>김효중</t>
  </si>
  <si>
    <t>5204298</t>
  </si>
  <si>
    <t>▽</t>
  </si>
  <si>
    <t>=</t>
  </si>
  <si>
    <t>▲</t>
  </si>
  <si>
    <t>73아1019</t>
  </si>
  <si>
    <t>개선율(유카전)</t>
  </si>
  <si>
    <t>인천전체</t>
  </si>
  <si>
    <t>0%(0명)</t>
  </si>
  <si>
    <t>순위</t>
  </si>
  <si>
    <t>강희수</t>
  </si>
  <si>
    <t>73아1009</t>
  </si>
  <si>
    <t>24-124-1</t>
  </si>
  <si>
    <t>세운교통24-1C1</t>
  </si>
  <si>
    <t>세운교통24-1B1</t>
  </si>
  <si>
    <t>세운교통24-1C2</t>
  </si>
  <si>
    <t>세운교통24-1D1</t>
  </si>
  <si>
    <t>세운교통26D1</t>
  </si>
  <si>
    <t>2828</t>
  </si>
  <si>
    <t>세운교통28C2</t>
  </si>
  <si>
    <t>세운교통28C1</t>
  </si>
  <si>
    <t>세운교통28S1</t>
  </si>
  <si>
    <t>67-167-1</t>
  </si>
  <si>
    <t>세운교통67-1D1</t>
  </si>
  <si>
    <t>세운교통67-1F1</t>
  </si>
  <si>
    <t>예비예비</t>
  </si>
  <si>
    <t>5208480</t>
  </si>
  <si>
    <t>5205662</t>
  </si>
  <si>
    <t>신학균</t>
  </si>
  <si>
    <t>5208288</t>
  </si>
  <si>
    <t>1위/(32개사)</t>
  </si>
  <si>
    <t>세운교통11S2</t>
  </si>
  <si>
    <t>세운교통24-1B2</t>
  </si>
  <si>
    <t>세운교통24-1A1</t>
  </si>
  <si>
    <t>세운교통26B1</t>
  </si>
  <si>
    <t>세운교통28이상1</t>
  </si>
  <si>
    <t>세운교통67-1C1</t>
  </si>
  <si>
    <t>세운교통67-1D2</t>
  </si>
  <si>
    <t>70바3838</t>
  </si>
  <si>
    <t>강승우</t>
  </si>
  <si>
    <t>520968</t>
  </si>
  <si>
    <t>계성민</t>
  </si>
  <si>
    <t>5207573</t>
  </si>
  <si>
    <t>73아1039</t>
  </si>
  <si>
    <t>김재신</t>
  </si>
  <si>
    <t>5207787</t>
  </si>
  <si>
    <t>김종엽</t>
  </si>
  <si>
    <t>5209898</t>
  </si>
  <si>
    <t>김주영</t>
  </si>
  <si>
    <t>5205618</t>
  </si>
  <si>
    <t>김형균</t>
  </si>
  <si>
    <t>5204391</t>
  </si>
  <si>
    <t>소종원</t>
  </si>
  <si>
    <t>5205465</t>
  </si>
  <si>
    <t>신용진</t>
  </si>
  <si>
    <t>520418</t>
  </si>
  <si>
    <t>임병석</t>
  </si>
  <si>
    <t>5201183</t>
  </si>
  <si>
    <t>정성하</t>
  </si>
  <si>
    <t>5206926</t>
  </si>
  <si>
    <t>조규대</t>
  </si>
  <si>
    <t>5207671</t>
  </si>
  <si>
    <t>조태봉</t>
  </si>
  <si>
    <t>5209652</t>
  </si>
  <si>
    <t>24'10</t>
    <phoneticPr fontId="2" type="noConversion"/>
  </si>
  <si>
    <t>분석기간: 24.10.01-24.10.31</t>
  </si>
  <si>
    <t>19%(12명)</t>
  </si>
  <si>
    <t>13%(7명)</t>
  </si>
  <si>
    <t>16%(10명)</t>
  </si>
  <si>
    <t>22%(16명)</t>
  </si>
  <si>
    <t>22%(14명)</t>
  </si>
  <si>
    <t>9%(6명)</t>
  </si>
  <si>
    <t>20%(2명)</t>
  </si>
  <si>
    <t>38%(6명)</t>
  </si>
  <si>
    <t>13%(2명)</t>
  </si>
  <si>
    <t>6%(1명)</t>
  </si>
  <si>
    <t>7%(1명)</t>
  </si>
  <si>
    <t>10%(1명)</t>
  </si>
  <si>
    <t>19%(3명)</t>
  </si>
  <si>
    <t>27%(4명)</t>
  </si>
  <si>
    <t>20%(3명)</t>
  </si>
  <si>
    <t>53%(8명)</t>
  </si>
  <si>
    <t>30%(3명)</t>
  </si>
  <si>
    <t>세운교통11C1</t>
  </si>
  <si>
    <t>세운교통11이상1</t>
  </si>
  <si>
    <t>세운교통26A1</t>
  </si>
  <si>
    <t>73아1007</t>
  </si>
  <si>
    <t>세운교통26D3</t>
  </si>
  <si>
    <t>세운교통26D2</t>
  </si>
  <si>
    <t>세운교통28S3</t>
  </si>
  <si>
    <t>세운교통28S2</t>
  </si>
  <si>
    <t>세운교통예비D4</t>
  </si>
  <si>
    <t>세운교통예비F10</t>
  </si>
  <si>
    <t>NULL</t>
  </si>
  <si>
    <t>5204928</t>
  </si>
  <si>
    <t>5204928436.774</t>
  </si>
  <si>
    <t>5207557</t>
  </si>
  <si>
    <t>5207557608.255</t>
  </si>
  <si>
    <t>520968364.105</t>
  </si>
  <si>
    <t>52083636296.959</t>
  </si>
  <si>
    <t>52084805240.465</t>
  </si>
  <si>
    <t>52075731247.415</t>
  </si>
  <si>
    <t>5205662891.565</t>
  </si>
  <si>
    <t>52013101693.57</t>
  </si>
  <si>
    <t>김순일</t>
  </si>
  <si>
    <t>5201178</t>
  </si>
  <si>
    <t>5201178233.128</t>
  </si>
  <si>
    <t>52034202308.7</t>
  </si>
  <si>
    <t>5207177809.807</t>
  </si>
  <si>
    <t>5207787326.88</t>
  </si>
  <si>
    <t>김정현</t>
  </si>
  <si>
    <t>5207788</t>
  </si>
  <si>
    <t>5207788520.987</t>
  </si>
  <si>
    <t>5209898203.298</t>
  </si>
  <si>
    <t>5205618289.93</t>
  </si>
  <si>
    <t>52093802549.114</t>
  </si>
  <si>
    <t>5203706604.898</t>
  </si>
  <si>
    <t>52043911260.514</t>
  </si>
  <si>
    <t>5207866407.319</t>
  </si>
  <si>
    <t>52042981918.766</t>
  </si>
  <si>
    <t>52067641892.341</t>
  </si>
  <si>
    <t>5207938432.564</t>
  </si>
  <si>
    <t>52096962720.731</t>
  </si>
  <si>
    <t>52012702085.488</t>
  </si>
  <si>
    <t>52099743893.076</t>
  </si>
  <si>
    <t>52050961869.623</t>
  </si>
  <si>
    <t>5208941094.439</t>
  </si>
  <si>
    <t>52054652242.432</t>
  </si>
  <si>
    <t>5203903194.748</t>
  </si>
  <si>
    <t>520418198.175</t>
  </si>
  <si>
    <t>52082881649.804</t>
  </si>
  <si>
    <t>52013191225.135</t>
  </si>
  <si>
    <t>52068631700.959</t>
  </si>
  <si>
    <t>52062882145.979</t>
  </si>
  <si>
    <t>이강춘</t>
  </si>
  <si>
    <t>5208672</t>
  </si>
  <si>
    <t>5208672362.134</t>
  </si>
  <si>
    <t>이기석</t>
  </si>
  <si>
    <t>5203853</t>
  </si>
  <si>
    <t>5203853186.037</t>
  </si>
  <si>
    <t>52049192065.439</t>
  </si>
  <si>
    <t>52020581773.708</t>
  </si>
  <si>
    <t>52081772031.667</t>
  </si>
  <si>
    <t>52027962365.739</t>
  </si>
  <si>
    <t>52021072006.22</t>
  </si>
  <si>
    <t>5202455885.153</t>
  </si>
  <si>
    <t>이인석</t>
  </si>
  <si>
    <t>5201625</t>
  </si>
  <si>
    <t>5201625221.346</t>
  </si>
  <si>
    <t>5207377785.592</t>
  </si>
  <si>
    <t>이형준</t>
  </si>
  <si>
    <t>5207230</t>
  </si>
  <si>
    <t>5207230262.45</t>
  </si>
  <si>
    <t>52064652404.2</t>
  </si>
  <si>
    <t>52011832082.269</t>
  </si>
  <si>
    <t>52066082656.843</t>
  </si>
  <si>
    <t>52068683218.638</t>
  </si>
  <si>
    <t>5204672286.245</t>
  </si>
  <si>
    <t>52067121865.027</t>
  </si>
  <si>
    <t>5205111598.398</t>
  </si>
  <si>
    <t>52015902042.283</t>
  </si>
  <si>
    <t>52069261757.781</t>
  </si>
  <si>
    <t>5202536415.185</t>
  </si>
  <si>
    <t>52076712879.232</t>
  </si>
  <si>
    <t>5209652363.602</t>
  </si>
  <si>
    <t>지정선</t>
  </si>
  <si>
    <t>520915</t>
  </si>
  <si>
    <t>520915366.139</t>
  </si>
  <si>
    <t>5205528222.725</t>
  </si>
  <si>
    <t>최회수</t>
  </si>
  <si>
    <t>5205647</t>
  </si>
  <si>
    <t>5205647350.249</t>
  </si>
  <si>
    <t>52092482103.408</t>
  </si>
  <si>
    <t>한의섭</t>
  </si>
  <si>
    <t>5206225</t>
  </si>
  <si>
    <t>5206225665.236</t>
  </si>
  <si>
    <t>허정훈</t>
  </si>
  <si>
    <t>5209092</t>
  </si>
  <si>
    <t>5209092346.405</t>
  </si>
  <si>
    <t>황대연</t>
  </si>
  <si>
    <t>5205549</t>
  </si>
  <si>
    <t>5205549203.62</t>
  </si>
  <si>
    <t>52079682130.042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</si>
  <si>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</si>
  <si>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</si>
  <si>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</si>
  <si>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</si>
  <si>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</si>
  <si>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공회전과다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</si>
</sst>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80" fontId="65" fillId="6" borderId="0" xfId="0" applyNumberFormat="1" applyFont="1" applyFill="1" applyAlignment="1">
      <alignment horizontal="center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85" fontId="36" fillId="0" borderId="0" xfId="0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3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84" fillId="0" borderId="0" xfId="4" applyFont="1" applyFill="1" applyBorder="1" applyAlignment="1">
      <alignment horizontal="center" vertical="center" wrapText="1"/>
    </xf>
    <xf numFmtId="41" fontId="84" fillId="0" borderId="0" xfId="4" applyFont="1" applyFill="1" applyBorder="1" applyAlignment="1">
      <alignment horizontal="center" vertical="center"/>
    </xf>
    <xf numFmtId="41" fontId="29" fillId="0" borderId="0" xfId="1" applyFont="1" applyAlignment="1">
      <alignment horizontal="center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>
      <alignment vertical="center"/>
    </xf>
    <xf numFmtId="41" fontId="84" fillId="0" borderId="0" xfId="4" applyFont="1" applyFill="1" applyBorder="1" applyAlignment="1">
      <alignment vertical="center" wrapText="1"/>
    </xf>
    <xf numFmtId="9" fontId="84" fillId="0" borderId="0" xfId="562" applyNumberFormat="1" applyFont="1" applyAlignment="1">
      <alignment horizontal="left" vertical="center"/>
    </xf>
    <xf numFmtId="0" fontId="84" fillId="0" borderId="0" xfId="562" applyNumberFormat="1" applyFont="1">
      <alignment vertical="center"/>
    </xf>
    <xf numFmtId="0" fontId="84" fillId="0" borderId="0" xfId="562" quotePrefix="1" applyNumberFormat="1" applyFont="1">
      <alignment vertical="center"/>
    </xf>
    <xf numFmtId="9" fontId="84" fillId="0" borderId="0" xfId="563" applyFont="1" applyFill="1" applyBorder="1" applyAlignment="1">
      <alignment vertical="center" wrapText="1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9AE-40AB-86A7-C52CA6794030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9AE-40AB-86A7-C52CA67940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1.9972000795682712</c:v>
                </c:pt>
                <c:pt idx="5">
                  <c:v>1.919332354306817</c:v>
                </c:pt>
                <c:pt idx="6">
                  <c:v>1.8464404701857364</c:v>
                </c:pt>
                <c:pt idx="7">
                  <c:v>1.8233372448214373</c:v>
                </c:pt>
                <c:pt idx="8">
                  <c:v>1.8869996754914948</c:v>
                </c:pt>
                <c:pt idx="9">
                  <c:v>1.9933766245785693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0.1875</c:v>
                </c:pt>
                <c:pt idx="1">
                  <c:v>0.125</c:v>
                </c:pt>
                <c:pt idx="2">
                  <c:v>0.15625</c:v>
                </c:pt>
                <c:pt idx="3">
                  <c:v>0.21875</c:v>
                </c:pt>
                <c:pt idx="4">
                  <c:v>0.21875</c:v>
                </c:pt>
                <c:pt idx="5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0.2</c:v>
                </c:pt>
                <c:pt idx="3">
                  <c:v>0.53333333333333333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0.2</c:v>
                </c:pt>
                <c:pt idx="1">
                  <c:v>0.375</c:v>
                </c:pt>
                <c:pt idx="2">
                  <c:v>0.26666666666666666</c:v>
                </c:pt>
                <c:pt idx="3">
                  <c:v>0.13333333333333333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0.1</c:v>
                </c:pt>
                <c:pt idx="1">
                  <c:v>0.1875</c:v>
                </c:pt>
                <c:pt idx="2">
                  <c:v>0.26666666666666666</c:v>
                </c:pt>
                <c:pt idx="3">
                  <c:v>6.6666666666666666E-2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0.2</c:v>
                </c:pt>
                <c:pt idx="1">
                  <c:v>6.25E-2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0.2</c:v>
                </c:pt>
                <c:pt idx="1">
                  <c:v>0.375</c:v>
                </c:pt>
                <c:pt idx="2">
                  <c:v>0.13333333333333333</c:v>
                </c:pt>
                <c:pt idx="3">
                  <c:v>0.13333333333333333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849405</xdr:colOff>
      <xdr:row>9</xdr:row>
      <xdr:rowOff>244287</xdr:rowOff>
    </xdr:from>
    <xdr:to>
      <xdr:col>6</xdr:col>
      <xdr:colOff>132233</xdr:colOff>
      <xdr:row>11</xdr:row>
      <xdr:rowOff>143435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AB07CDD8-6202-480D-8F59-20DF1D095189}"/>
            </a:ext>
          </a:extLst>
        </xdr:cNvPr>
        <xdr:cNvSpPr txBox="1"/>
      </xdr:nvSpPr>
      <xdr:spPr>
        <a:xfrm>
          <a:off x="3628464" y="33034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CF95A66-0FB1-4422-825C-EB7805D00CC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549087</xdr:colOff>
      <xdr:row>9</xdr:row>
      <xdr:rowOff>280147</xdr:rowOff>
    </xdr:from>
    <xdr:to>
      <xdr:col>5</xdr:col>
      <xdr:colOff>795617</xdr:colOff>
      <xdr:row>11</xdr:row>
      <xdr:rowOff>179293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D314CE7-0492-40BE-B758-9FF453441587}"/>
            </a:ext>
          </a:extLst>
        </xdr:cNvPr>
        <xdr:cNvCxnSpPr/>
      </xdr:nvCxnSpPr>
      <xdr:spPr>
        <a:xfrm flipV="1">
          <a:off x="4202205" y="3339353"/>
          <a:ext cx="246530" cy="4818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385480</xdr:colOff>
      <xdr:row>8</xdr:row>
      <xdr:rowOff>351864</xdr:rowOff>
    </xdr:from>
    <xdr:to>
      <xdr:col>6</xdr:col>
      <xdr:colOff>542367</xdr:colOff>
      <xdr:row>8</xdr:row>
      <xdr:rowOff>833718</xdr:rowOff>
    </xdr:to>
    <xdr:sp macro="" textlink="$K$20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038598" y="25370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118781</xdr:colOff>
      <xdr:row>8</xdr:row>
      <xdr:rowOff>212912</xdr:rowOff>
    </xdr:from>
    <xdr:to>
      <xdr:col>6</xdr:col>
      <xdr:colOff>414618</xdr:colOff>
      <xdr:row>9</xdr:row>
      <xdr:rowOff>174811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 flipV="1">
          <a:off x="4645957" y="2398059"/>
          <a:ext cx="295837" cy="8359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4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369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4" t="s">
        <v>38</v>
      </c>
      <c r="D4" s="304"/>
      <c r="E4" s="62" t="s">
        <v>112</v>
      </c>
      <c r="F4" s="62" t="s">
        <v>64</v>
      </c>
      <c r="G4" s="301" t="s">
        <v>115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368</v>
      </c>
      <c r="C5" s="305" t="s">
        <v>197</v>
      </c>
      <c r="D5" s="305"/>
      <c r="E5" s="63">
        <v>5</v>
      </c>
      <c r="F5" s="64">
        <v>41</v>
      </c>
      <c r="G5" s="256" t="s">
        <v>117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2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190" t="s">
        <v>92</v>
      </c>
      <c r="I10" s="191" t="s">
        <v>93</v>
      </c>
      <c r="J10" s="192" t="str">
        <f>C5</f>
        <v>세운교통</v>
      </c>
      <c r="K10" s="193" t="s">
        <v>94</v>
      </c>
      <c r="X10" s="302"/>
      <c r="Z10" s="39"/>
      <c r="AA10" s="39"/>
      <c r="AB10" s="39"/>
    </row>
    <row r="11" spans="1:28" ht="23.25" customHeight="1" thickTop="1">
      <c r="G11" s="6"/>
      <c r="H11" s="257">
        <v>1</v>
      </c>
      <c r="I11" s="258">
        <v>2.0099999999999998</v>
      </c>
      <c r="J11" s="259">
        <v>1.6200035645275037</v>
      </c>
      <c r="K11" s="260"/>
      <c r="M11" s="2"/>
      <c r="Y11" s="255"/>
      <c r="Z11" s="228"/>
      <c r="AA11" s="226"/>
      <c r="AB11" s="39"/>
    </row>
    <row r="12" spans="1:28" ht="23.25" customHeight="1">
      <c r="G12" s="6"/>
      <c r="H12" s="261">
        <v>2</v>
      </c>
      <c r="I12" s="258">
        <v>2.3662575846193561</v>
      </c>
      <c r="J12" s="259">
        <v>1.9457716284651119</v>
      </c>
      <c r="K12" s="262">
        <v>0.20109095502677055</v>
      </c>
      <c r="M12" s="226"/>
      <c r="Y12" s="255"/>
      <c r="Z12" s="228"/>
      <c r="AA12" s="226"/>
      <c r="AB12" s="39"/>
    </row>
    <row r="13" spans="1:28" ht="23.25" customHeight="1">
      <c r="G13" s="6"/>
      <c r="H13" s="261">
        <v>3</v>
      </c>
      <c r="I13" s="258">
        <v>2.37</v>
      </c>
      <c r="J13" s="259">
        <v>1.9827780472333607</v>
      </c>
      <c r="K13" s="263">
        <v>1.901889113135069E-2</v>
      </c>
      <c r="M13" s="226"/>
      <c r="Y13" s="255"/>
      <c r="Z13" s="228"/>
      <c r="AA13" s="226"/>
      <c r="AB13" s="39"/>
    </row>
    <row r="14" spans="1:28" ht="23.25" customHeight="1">
      <c r="G14" s="6"/>
      <c r="H14" s="261">
        <v>4</v>
      </c>
      <c r="I14" s="258">
        <v>2.33</v>
      </c>
      <c r="J14" s="259">
        <v>1.9933606422329238</v>
      </c>
      <c r="K14" s="263">
        <v>5.3372564893632291E-3</v>
      </c>
      <c r="M14" s="226"/>
      <c r="Y14" s="255"/>
      <c r="Z14" s="228"/>
      <c r="AA14" s="226"/>
      <c r="AB14" s="39"/>
    </row>
    <row r="15" spans="1:28" ht="23.25" customHeight="1">
      <c r="G15" s="6"/>
      <c r="H15" s="261">
        <v>5</v>
      </c>
      <c r="I15" s="258">
        <v>2.2850259626150282</v>
      </c>
      <c r="J15" s="259">
        <v>1.9972000795682712</v>
      </c>
      <c r="K15" s="263">
        <v>1.9261127434755387E-3</v>
      </c>
      <c r="M15" s="226"/>
      <c r="Y15" s="255"/>
      <c r="Z15" s="228"/>
      <c r="AA15" s="226"/>
      <c r="AB15" s="39"/>
    </row>
    <row r="16" spans="1:28" ht="23.25" customHeight="1">
      <c r="G16" s="6"/>
      <c r="H16" s="261">
        <v>6</v>
      </c>
      <c r="I16" s="258">
        <v>2.0664933427553414</v>
      </c>
      <c r="J16" s="259">
        <v>1.919332354306817</v>
      </c>
      <c r="K16" s="263">
        <v>-3.8988444902468999E-2</v>
      </c>
      <c r="M16" s="226"/>
      <c r="Y16" s="255"/>
      <c r="Z16" s="228"/>
      <c r="AA16" s="226"/>
      <c r="AB16" s="39"/>
    </row>
    <row r="17" spans="2:28" ht="23.25" customHeight="1">
      <c r="G17" s="6"/>
      <c r="H17" s="261">
        <v>7</v>
      </c>
      <c r="I17" s="258">
        <v>2.13</v>
      </c>
      <c r="J17" s="259">
        <v>1.8464404701857364</v>
      </c>
      <c r="K17" s="263">
        <v>-3.7977729056417719E-2</v>
      </c>
      <c r="M17" s="226"/>
      <c r="Y17" s="255"/>
      <c r="Z17" s="228"/>
      <c r="AA17" s="226"/>
      <c r="AB17" s="39"/>
    </row>
    <row r="18" spans="2:28" ht="23.25" customHeight="1">
      <c r="G18" s="6"/>
      <c r="H18" s="261">
        <v>8</v>
      </c>
      <c r="I18" s="258">
        <v>2.08</v>
      </c>
      <c r="J18" s="259">
        <v>1.8233372448214373</v>
      </c>
      <c r="K18" s="263">
        <v>-1.251230447845153E-2</v>
      </c>
      <c r="M18" s="226"/>
      <c r="Y18" s="255"/>
      <c r="Z18" s="228"/>
      <c r="AA18" s="226"/>
      <c r="AB18" s="39"/>
    </row>
    <row r="19" spans="2:28" ht="23.25" customHeight="1">
      <c r="G19" s="6"/>
      <c r="H19" s="261">
        <v>9</v>
      </c>
      <c r="I19" s="258">
        <v>2.13</v>
      </c>
      <c r="J19" s="259">
        <v>1.8869996754914948</v>
      </c>
      <c r="K19" s="263">
        <v>3.4915334972106082E-2</v>
      </c>
      <c r="M19" s="226"/>
      <c r="Y19" s="255"/>
      <c r="Z19" s="228"/>
      <c r="AA19" s="226"/>
      <c r="AB19" s="39"/>
    </row>
    <row r="20" spans="2:28" ht="23.25" customHeight="1">
      <c r="G20" s="6"/>
      <c r="H20" s="261">
        <v>10</v>
      </c>
      <c r="I20" s="258">
        <v>2.25</v>
      </c>
      <c r="J20" s="259">
        <v>1.9933766245785693</v>
      </c>
      <c r="K20" s="263">
        <v>5.6373591616737828E-2</v>
      </c>
      <c r="M20" s="226"/>
      <c r="Y20" s="255"/>
      <c r="Z20" s="228"/>
      <c r="AA20" s="226"/>
      <c r="AB20" s="39"/>
    </row>
    <row r="21" spans="2:28" ht="23.25" customHeight="1">
      <c r="G21" s="6"/>
      <c r="H21" s="264" t="s">
        <v>310</v>
      </c>
      <c r="I21" s="265">
        <v>0.11940298507462699</v>
      </c>
      <c r="J21" s="266">
        <v>0.23047669043861951</v>
      </c>
      <c r="K21" s="267">
        <v>0.11107370536399253</v>
      </c>
      <c r="M21" s="226"/>
      <c r="Y21" s="255"/>
      <c r="Z21" s="228"/>
      <c r="AA21" s="226"/>
      <c r="AB21" s="39"/>
    </row>
    <row r="22" spans="2:28" ht="23.25" customHeight="1">
      <c r="H22" s="268" t="s">
        <v>313</v>
      </c>
      <c r="I22" s="269"/>
      <c r="J22" s="270" t="s">
        <v>334</v>
      </c>
      <c r="K22" s="271"/>
      <c r="M22" s="226"/>
      <c r="X22" s="2"/>
      <c r="Y22" s="2"/>
      <c r="AB22" s="39"/>
    </row>
    <row r="23" spans="2:28" ht="9" customHeight="1">
      <c r="M23" s="226"/>
      <c r="X23" s="2"/>
      <c r="Y23" s="2"/>
      <c r="AB23" s="226"/>
    </row>
    <row r="24" spans="2:28" ht="16.5" customHeight="1">
      <c r="B24" s="52" t="s">
        <v>130</v>
      </c>
      <c r="C24" s="52"/>
      <c r="D24" s="51"/>
      <c r="E24" s="51"/>
      <c r="F24" s="51"/>
      <c r="G24" s="51"/>
      <c r="H24" s="51"/>
      <c r="I24" s="51"/>
      <c r="J24" s="51"/>
      <c r="K24" s="51"/>
      <c r="M24" s="226"/>
      <c r="X24" s="2"/>
      <c r="Y24" s="2"/>
      <c r="AB24" s="226"/>
    </row>
    <row r="25" spans="2:28" ht="27.75" customHeight="1">
      <c r="B25" s="56" t="s">
        <v>62</v>
      </c>
      <c r="C25" s="56" t="s">
        <v>101</v>
      </c>
      <c r="D25" s="56" t="s">
        <v>103</v>
      </c>
      <c r="E25" s="56" t="s">
        <v>104</v>
      </c>
      <c r="F25" s="56" t="s">
        <v>105</v>
      </c>
      <c r="G25" s="56" t="s">
        <v>106</v>
      </c>
      <c r="H25" s="56" t="s">
        <v>6</v>
      </c>
      <c r="I25" s="56" t="s">
        <v>7</v>
      </c>
      <c r="J25" s="56" t="s">
        <v>107</v>
      </c>
      <c r="K25" s="56" t="s">
        <v>72</v>
      </c>
      <c r="M25" s="226"/>
      <c r="X25" s="2"/>
      <c r="Y25" s="2"/>
      <c r="AB25" s="226"/>
    </row>
    <row r="26" spans="2:28" ht="23.25" customHeight="1">
      <c r="B26" s="76" t="s">
        <v>311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26"/>
      <c r="N26" s="308" t="str">
        <f>C5</f>
        <v>세운교통</v>
      </c>
      <c r="Y26" s="2"/>
    </row>
    <row r="27" spans="2:28" ht="22.5" customHeight="1">
      <c r="B27" s="222" t="s">
        <v>118</v>
      </c>
      <c r="C27" s="69">
        <v>10</v>
      </c>
      <c r="D27" s="70">
        <v>3.3542238257162738E-2</v>
      </c>
      <c r="E27" s="70">
        <v>0.37176578053252235</v>
      </c>
      <c r="F27" s="70">
        <v>0.16505303875299235</v>
      </c>
      <c r="G27" s="71">
        <v>13.826680000000003</v>
      </c>
      <c r="H27" s="72">
        <v>0.29076985387763321</v>
      </c>
      <c r="I27" s="72">
        <v>15.409887884904881</v>
      </c>
      <c r="J27" s="73">
        <v>1.9933766245785693</v>
      </c>
      <c r="K27" s="74" t="s">
        <v>68</v>
      </c>
      <c r="M27" s="226"/>
      <c r="N27" s="39" t="s">
        <v>68</v>
      </c>
      <c r="O27" s="39">
        <v>65</v>
      </c>
      <c r="Y27" s="2"/>
    </row>
    <row r="28" spans="2:28" ht="22.5" customHeight="1">
      <c r="B28" s="53" t="s">
        <v>108</v>
      </c>
      <c r="C28" s="53"/>
      <c r="D28" s="67">
        <f>D27/D26-1</f>
        <v>0.64954265962825009</v>
      </c>
      <c r="E28" s="67">
        <f t="shared" ref="E28:J28" si="0">E27/E26-1</f>
        <v>4.4200293172015348E-2</v>
      </c>
      <c r="F28" s="67">
        <f t="shared" si="0"/>
        <v>-0.16301312665368328</v>
      </c>
      <c r="G28" s="67">
        <f t="shared" si="0"/>
        <v>8.2807463267674297E-2</v>
      </c>
      <c r="H28" s="67">
        <f t="shared" si="0"/>
        <v>-0.2200531506101473</v>
      </c>
      <c r="I28" s="67">
        <f t="shared" si="0"/>
        <v>-0.14402476407681652</v>
      </c>
      <c r="J28" s="67">
        <f t="shared" si="0"/>
        <v>-0.1123577294950916</v>
      </c>
      <c r="K28" s="68" t="str">
        <f>J22</f>
        <v>1위/(32개사)</v>
      </c>
      <c r="M28" s="2" t="s">
        <v>187</v>
      </c>
      <c r="N28" s="309">
        <v>0.1875</v>
      </c>
      <c r="O28" s="39">
        <v>12</v>
      </c>
      <c r="X28" s="2"/>
      <c r="Y28" s="2"/>
    </row>
    <row r="29" spans="2:28" ht="22.5" customHeight="1">
      <c r="M29" s="2" t="s">
        <v>188</v>
      </c>
      <c r="N29" s="309">
        <v>0.125</v>
      </c>
      <c r="O29" s="39">
        <v>7</v>
      </c>
      <c r="X29" s="2"/>
      <c r="Y29" s="2"/>
    </row>
    <row r="30" spans="2:28" ht="17.25" customHeight="1">
      <c r="B30" s="52" t="s">
        <v>131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117</v>
      </c>
      <c r="N30" s="309">
        <v>0.15625</v>
      </c>
      <c r="O30" s="39">
        <v>10</v>
      </c>
      <c r="X30" s="2"/>
      <c r="Y30" s="2"/>
    </row>
    <row r="31" spans="2:28" ht="22.5" customHeight="1">
      <c r="B31" s="60"/>
      <c r="C31" s="60"/>
      <c r="M31" s="2" t="s">
        <v>189</v>
      </c>
      <c r="N31" s="309">
        <v>0.21875</v>
      </c>
      <c r="O31" s="39">
        <v>16</v>
      </c>
      <c r="X31" s="2"/>
      <c r="Y31" s="2"/>
    </row>
    <row r="32" spans="2:28" ht="22.5" customHeight="1" thickBot="1">
      <c r="H32" s="194" t="s">
        <v>92</v>
      </c>
      <c r="I32" s="195" t="s">
        <v>93</v>
      </c>
      <c r="J32" s="196" t="str">
        <f>J10</f>
        <v>세운교통</v>
      </c>
      <c r="K32" s="197" t="s">
        <v>116</v>
      </c>
      <c r="M32" s="2" t="s">
        <v>190</v>
      </c>
      <c r="N32" s="309">
        <v>0.21875</v>
      </c>
      <c r="O32" s="39">
        <v>14</v>
      </c>
      <c r="X32" s="2"/>
      <c r="Y32" s="2"/>
    </row>
    <row r="33" spans="2:28" ht="22.5" customHeight="1" thickTop="1">
      <c r="H33" s="202" t="s">
        <v>110</v>
      </c>
      <c r="I33" s="203" t="s">
        <v>69</v>
      </c>
      <c r="J33" s="204" t="s">
        <v>68</v>
      </c>
      <c r="K33" s="205"/>
      <c r="M33" s="2" t="s">
        <v>76</v>
      </c>
      <c r="N33" s="309">
        <v>9.375E-2</v>
      </c>
      <c r="O33" s="39">
        <v>6</v>
      </c>
      <c r="X33" s="2"/>
      <c r="Z33" s="39"/>
      <c r="AA33" s="39"/>
      <c r="AB33" s="39"/>
    </row>
    <row r="34" spans="2:28" ht="21" customHeight="1">
      <c r="H34" s="198" t="s">
        <v>95</v>
      </c>
      <c r="I34" s="199">
        <v>7.2690414132638284E-2</v>
      </c>
      <c r="J34" s="200" t="s">
        <v>370</v>
      </c>
      <c r="K34" s="201">
        <v>0.11480958586736172</v>
      </c>
      <c r="M34" s="2"/>
      <c r="X34" s="2"/>
      <c r="Z34" s="39"/>
      <c r="AA34" s="39"/>
      <c r="AB34" s="39"/>
    </row>
    <row r="35" spans="2:28" ht="21" customHeight="1">
      <c r="H35" s="182" t="s">
        <v>96</v>
      </c>
      <c r="I35" s="174">
        <v>9.556907037358818E-2</v>
      </c>
      <c r="J35" s="183" t="s">
        <v>371</v>
      </c>
      <c r="K35" s="184">
        <v>2.943092962641182E-2</v>
      </c>
      <c r="L35" s="4"/>
      <c r="M35" s="2"/>
      <c r="X35" s="2"/>
      <c r="Z35" s="39"/>
      <c r="AA35" s="39"/>
      <c r="AB35" s="39"/>
    </row>
    <row r="36" spans="2:28" ht="21" customHeight="1">
      <c r="H36" s="181" t="s">
        <v>97</v>
      </c>
      <c r="I36" s="174">
        <v>0.16188821314798726</v>
      </c>
      <c r="J36" s="183" t="s">
        <v>372</v>
      </c>
      <c r="K36" s="184">
        <v>-5.6382131479872644E-3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100</v>
      </c>
      <c r="I37" s="174">
        <v>0.22473211699971041</v>
      </c>
      <c r="J37" s="183" t="s">
        <v>373</v>
      </c>
      <c r="K37" s="184">
        <v>-5.9821169997104073E-3</v>
      </c>
      <c r="L37" s="4"/>
      <c r="M37" s="2"/>
      <c r="X37" s="2"/>
      <c r="Z37" s="39"/>
      <c r="AA37" s="39"/>
      <c r="AB37" s="39"/>
    </row>
    <row r="38" spans="2:28" ht="21" customHeight="1">
      <c r="H38" s="185" t="s">
        <v>98</v>
      </c>
      <c r="I38" s="174">
        <v>0.23284100781928757</v>
      </c>
      <c r="J38" s="183" t="s">
        <v>374</v>
      </c>
      <c r="K38" s="184">
        <v>-1.4091007819287571E-2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99</v>
      </c>
      <c r="I39" s="187">
        <v>0.21227917752678829</v>
      </c>
      <c r="J39" s="188" t="s">
        <v>375</v>
      </c>
      <c r="K39" s="189">
        <v>-0.11852917752678829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132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102</v>
      </c>
      <c r="D42" s="56" t="s">
        <v>103</v>
      </c>
      <c r="E42" s="56" t="s">
        <v>104</v>
      </c>
      <c r="F42" s="56" t="s">
        <v>105</v>
      </c>
      <c r="G42" s="56" t="s">
        <v>106</v>
      </c>
      <c r="H42" s="56" t="s">
        <v>6</v>
      </c>
      <c r="I42" s="56" t="s">
        <v>7</v>
      </c>
      <c r="J42" s="56" t="s">
        <v>107</v>
      </c>
      <c r="K42" s="56" t="s">
        <v>72</v>
      </c>
      <c r="L42" s="4"/>
      <c r="M42" s="2"/>
      <c r="N42" s="39" t="s">
        <v>125</v>
      </c>
      <c r="X42" s="2"/>
      <c r="Z42" s="39"/>
      <c r="AA42" s="39"/>
      <c r="AB42" s="39"/>
    </row>
    <row r="43" spans="2:28" ht="22.5" customHeight="1">
      <c r="B43" s="224" t="s">
        <v>118</v>
      </c>
      <c r="C43" s="77">
        <v>1</v>
      </c>
      <c r="D43" s="78">
        <v>5.2281653476100018E-2</v>
      </c>
      <c r="E43" s="78">
        <v>0.50188845848997832</v>
      </c>
      <c r="F43" s="78">
        <v>0.16446806024258009</v>
      </c>
      <c r="G43" s="79">
        <v>19.411125000000002</v>
      </c>
      <c r="H43" s="80">
        <v>1.9697088686123025</v>
      </c>
      <c r="I43" s="80">
        <v>34.964023316362983</v>
      </c>
      <c r="J43" s="81">
        <v>1.6585219222705234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2" t="s">
        <v>118</v>
      </c>
      <c r="C44" s="69">
        <v>2</v>
      </c>
      <c r="D44" s="70">
        <v>8.8177119912237104E-2</v>
      </c>
      <c r="E44" s="70">
        <v>0.3746958729470557</v>
      </c>
      <c r="F44" s="70">
        <v>0.15217853747647869</v>
      </c>
      <c r="G44" s="71">
        <v>16.275661016949151</v>
      </c>
      <c r="H44" s="72">
        <v>0.63459200428779305</v>
      </c>
      <c r="I44" s="72">
        <v>10.517473560142985</v>
      </c>
      <c r="J44" s="73">
        <v>1.8849896784067954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2" t="s">
        <v>118</v>
      </c>
      <c r="C45" s="69">
        <v>3</v>
      </c>
      <c r="D45" s="70">
        <v>2.8451837859002217E-2</v>
      </c>
      <c r="E45" s="70">
        <v>0.3599501103353171</v>
      </c>
      <c r="F45" s="70">
        <v>0.15610498912018692</v>
      </c>
      <c r="G45" s="71">
        <v>14.130687499999997</v>
      </c>
      <c r="H45" s="72">
        <v>1.3300765833897565</v>
      </c>
      <c r="I45" s="72">
        <v>13.218932952476091</v>
      </c>
      <c r="J45" s="73">
        <v>1.972074657478857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2" t="s">
        <v>118</v>
      </c>
      <c r="C46" s="69">
        <v>4</v>
      </c>
      <c r="D46" s="70">
        <v>2.5228876281622448E-2</v>
      </c>
      <c r="E46" s="70">
        <v>0.35860212284610615</v>
      </c>
      <c r="F46" s="70">
        <v>0.16030397174152802</v>
      </c>
      <c r="G46" s="71">
        <v>13.978793103448275</v>
      </c>
      <c r="H46" s="72">
        <v>0.20505398943611561</v>
      </c>
      <c r="I46" s="72">
        <v>13.014897329504043</v>
      </c>
      <c r="J46" s="73">
        <v>1.9718011869561092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2" t="s">
        <v>118</v>
      </c>
      <c r="C47" s="69">
        <v>5</v>
      </c>
      <c r="D47" s="70">
        <v>2.7414650630482061E-2</v>
      </c>
      <c r="E47" s="70">
        <v>0.35403004594150678</v>
      </c>
      <c r="F47" s="70">
        <v>0.15466186002718635</v>
      </c>
      <c r="G47" s="71">
        <v>13.903359999999997</v>
      </c>
      <c r="H47" s="72">
        <v>0.17023670775826133</v>
      </c>
      <c r="I47" s="72">
        <v>12.925765345187774</v>
      </c>
      <c r="J47" s="73">
        <v>1.9764221019446793</v>
      </c>
      <c r="K47" s="74" t="s">
        <v>66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22" t="s">
        <v>118</v>
      </c>
      <c r="C48" s="69">
        <v>6</v>
      </c>
      <c r="D48" s="70">
        <v>2.8583132391298963E-2</v>
      </c>
      <c r="E48" s="70">
        <v>0.34759212413675317</v>
      </c>
      <c r="F48" s="70">
        <v>0.14689963724970828</v>
      </c>
      <c r="G48" s="71">
        <v>14.36916279069767</v>
      </c>
      <c r="H48" s="72">
        <v>0.21291435153523669</v>
      </c>
      <c r="I48" s="72">
        <v>14.456771816146521</v>
      </c>
      <c r="J48" s="73">
        <v>1.9090022350667413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2" t="s">
        <v>118</v>
      </c>
      <c r="C49" s="69">
        <v>7</v>
      </c>
      <c r="D49" s="70">
        <v>3.0360453497172084E-2</v>
      </c>
      <c r="E49" s="70">
        <v>0.35357328267680993</v>
      </c>
      <c r="F49" s="70">
        <v>0.14471871975467002</v>
      </c>
      <c r="G49" s="71">
        <v>15.290605263157895</v>
      </c>
      <c r="H49" s="72">
        <v>0.14661934083962816</v>
      </c>
      <c r="I49" s="72">
        <v>14.313788570940323</v>
      </c>
      <c r="J49" s="73">
        <v>1.8379871896620164</v>
      </c>
      <c r="K49" s="74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2" t="s">
        <v>118</v>
      </c>
      <c r="C50" s="69">
        <v>8</v>
      </c>
      <c r="D50" s="70">
        <v>3.3839452801373071E-2</v>
      </c>
      <c r="E50" s="70">
        <v>0.37437450320531512</v>
      </c>
      <c r="F50" s="70">
        <v>0.13791151625410705</v>
      </c>
      <c r="G50" s="71">
        <v>16.583030303030302</v>
      </c>
      <c r="H50" s="72">
        <v>0.2446215098110319</v>
      </c>
      <c r="I50" s="72">
        <v>16.055619818641343</v>
      </c>
      <c r="J50" s="73">
        <v>1.8233372448214373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2" t="s">
        <v>118</v>
      </c>
      <c r="C51" s="69">
        <v>9</v>
      </c>
      <c r="D51" s="70">
        <v>2.8992596295372125E-2</v>
      </c>
      <c r="E51" s="70">
        <v>0.37338534687369751</v>
      </c>
      <c r="F51" s="70">
        <v>0.14704253599781139</v>
      </c>
      <c r="G51" s="71">
        <v>15.199370370370367</v>
      </c>
      <c r="H51" s="72">
        <v>0.15980671571131377</v>
      </c>
      <c r="I51" s="72">
        <v>13.815646830252623</v>
      </c>
      <c r="J51" s="73">
        <v>1.8869996754914948</v>
      </c>
      <c r="K51" s="74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22" t="s">
        <v>118</v>
      </c>
      <c r="C52" s="69">
        <v>10</v>
      </c>
      <c r="D52" s="70">
        <v>3.3542238257162738E-2</v>
      </c>
      <c r="E52" s="70">
        <v>0.37176578053252235</v>
      </c>
      <c r="F52" s="70">
        <v>0.16505303875299235</v>
      </c>
      <c r="G52" s="71">
        <v>13.826680000000003</v>
      </c>
      <c r="H52" s="72">
        <v>0.29076985387763321</v>
      </c>
      <c r="I52" s="72">
        <v>15.409887884904881</v>
      </c>
      <c r="J52" s="73">
        <v>1.9933766245785693</v>
      </c>
      <c r="K52" s="74" t="s">
        <v>68</v>
      </c>
      <c r="M52" s="2"/>
      <c r="N52" s="39">
        <v>4</v>
      </c>
      <c r="X52" s="2"/>
      <c r="Z52" s="39"/>
      <c r="AA52" s="39"/>
      <c r="AB52" s="39"/>
    </row>
    <row r="53" spans="2:28" ht="25.5" customHeight="1">
      <c r="B53" s="53" t="s">
        <v>108</v>
      </c>
      <c r="C53" s="53"/>
      <c r="D53" s="67" cm="1">
        <f t="array" aca="1" ref="D53" ca="1">(INDIRECT(ADDRESS(ROW()-1,COLUMN()))/INDIRECT(ADDRESS(ROW()-2,COLUMN())))-1</f>
        <v>0.1569242683697436</v>
      </c>
      <c r="E53" s="67" cm="1">
        <f t="array" aca="1" ref="E53" ca="1">(INDIRECT(ADDRESS(ROW()-1,COLUMN()))/INDIRECT(ADDRESS(ROW()-2,COLUMN())))-1</f>
        <v>-4.3375198162851625E-3</v>
      </c>
      <c r="F53" s="67" cm="1">
        <f t="array" aca="1" ref="F53" ca="1">(INDIRECT(ADDRESS(ROW()-1,COLUMN()))/INDIRECT(ADDRESS(ROW()-2,COLUMN())))-1</f>
        <v>0.12248498458601831</v>
      </c>
      <c r="G53" s="67" cm="1">
        <f t="array" aca="1" ref="G53" ca="1">(INDIRECT(ADDRESS(ROW()-1,COLUMN()))/INDIRECT(ADDRESS(ROW()-2,COLUMN())))-1</f>
        <v>-9.0312318005375092E-2</v>
      </c>
      <c r="H53" s="67" cm="1">
        <f t="array" aca="1" ref="H53" ca="1">(INDIRECT(ADDRESS(ROW()-1,COLUMN()))/INDIRECT(ADDRESS(ROW()-2,COLUMN())))-1</f>
        <v>0.81950960310642129</v>
      </c>
      <c r="I53" s="67" cm="1">
        <f t="array" aca="1" ref="I53" ca="1">(INDIRECT(ADDRESS(ROW()-1,COLUMN()))/INDIRECT(ADDRESS(ROW()-2,COLUMN())))-1</f>
        <v>0.11539387726395045</v>
      </c>
      <c r="J53" s="67" cm="1">
        <f t="array" aca="1" ref="J53" ca="1">(INDIRECT(ADDRESS(ROW()-1,COLUMN()))/INDIRECT(ADDRESS(ROW()-2,COLUMN())))-1</f>
        <v>5.6373591616737828E-2</v>
      </c>
      <c r="K53" s="75" t="str" cm="1">
        <f t="array" aca="1" ref="K53" ca="1">_xlfn.IFS(N53=0,"등급유지",N53&gt;0,N53&amp;"등급 상승",N53&lt;0,N53&amp;"등급 하락")</f>
        <v>등급유지</v>
      </c>
      <c r="M53" s="310"/>
      <c r="N53" s="39" cm="1">
        <f t="array" aca="1" ref="N53" ca="1">(INDIRECT(ADDRESS(ROW()-1,COLUMN()))-INDIRECT(ADDRESS(ROW()-2,COLUMN())))</f>
        <v>0</v>
      </c>
      <c r="O53" s="39" t="s">
        <v>126</v>
      </c>
      <c r="X53" s="303"/>
      <c r="Z53" s="227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0"/>
      <c r="N54" s="2"/>
      <c r="O54" s="2"/>
      <c r="X54" s="303"/>
      <c r="Z54" s="227"/>
      <c r="AA54" s="39"/>
      <c r="AB54" s="39"/>
    </row>
    <row r="55" spans="2:28" ht="18" customHeight="1">
      <c r="B55" s="52" t="s">
        <v>133</v>
      </c>
      <c r="C55" s="52"/>
      <c r="D55" s="51"/>
      <c r="E55" s="51"/>
      <c r="F55" s="51"/>
      <c r="G55" s="51"/>
      <c r="H55" s="51"/>
      <c r="I55" s="51"/>
      <c r="J55" s="51"/>
      <c r="K55" s="51"/>
      <c r="M55" s="310"/>
      <c r="X55" s="303"/>
      <c r="Z55" s="227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0"/>
      <c r="X56" s="303"/>
      <c r="Z56" s="227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10"/>
      <c r="N57" s="303"/>
      <c r="P57" s="227"/>
      <c r="AA57" s="40"/>
    </row>
    <row r="58" spans="2:28" ht="25.5" customHeight="1">
      <c r="B58" s="48"/>
      <c r="C58" s="48"/>
      <c r="D58" s="49"/>
      <c r="M58" s="310"/>
      <c r="N58" s="303"/>
      <c r="P58" s="227"/>
      <c r="AA58" s="40"/>
    </row>
    <row r="59" spans="2:28" ht="25.5" customHeight="1">
      <c r="B59" s="48"/>
      <c r="C59" s="48"/>
      <c r="D59" s="49"/>
      <c r="M59" s="310"/>
      <c r="N59" s="303"/>
      <c r="P59" s="227"/>
      <c r="AA59" s="40"/>
    </row>
    <row r="60" spans="2:28" ht="25.5" customHeight="1">
      <c r="B60" s="48"/>
      <c r="C60" s="48"/>
      <c r="D60" s="49"/>
      <c r="M60" s="310"/>
      <c r="N60" s="303"/>
      <c r="P60" s="227"/>
      <c r="AA60" s="40"/>
    </row>
    <row r="61" spans="2:28" ht="25.5" customHeight="1">
      <c r="B61" s="48"/>
      <c r="C61" s="48"/>
      <c r="D61" s="49"/>
      <c r="M61" s="310"/>
      <c r="N61" s="303"/>
      <c r="P61" s="227"/>
      <c r="AA61" s="40"/>
    </row>
    <row r="62" spans="2:28" ht="25.5" customHeight="1">
      <c r="B62" s="48"/>
      <c r="C62" s="48"/>
      <c r="D62" s="49"/>
      <c r="M62" s="310"/>
      <c r="N62" s="303"/>
      <c r="P62" s="227"/>
      <c r="AA62" s="40"/>
    </row>
    <row r="63" spans="2:28" ht="25.5" customHeight="1">
      <c r="B63" s="48"/>
      <c r="C63" s="48"/>
      <c r="D63" s="49"/>
      <c r="M63" s="310"/>
      <c r="N63" s="303"/>
      <c r="P63" s="227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10"/>
      <c r="N64" s="303"/>
      <c r="P64" s="227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10"/>
      <c r="N65" s="303"/>
      <c r="P65" s="227"/>
      <c r="AA65" s="40"/>
    </row>
    <row r="66" spans="2:27" ht="25.5" customHeight="1" thickBot="1">
      <c r="B66" s="206" t="s">
        <v>92</v>
      </c>
      <c r="C66" s="207" t="s">
        <v>119</v>
      </c>
      <c r="D66" s="207" t="s">
        <v>122</v>
      </c>
      <c r="E66" s="207" t="s">
        <v>120</v>
      </c>
      <c r="F66" s="207" t="s">
        <v>121</v>
      </c>
      <c r="G66" s="207" t="s">
        <v>123</v>
      </c>
      <c r="H66" s="207" t="s">
        <v>177</v>
      </c>
      <c r="I66" s="207" t="s">
        <v>177</v>
      </c>
      <c r="J66" s="207" t="s">
        <v>177</v>
      </c>
      <c r="K66" s="208" t="s">
        <v>177</v>
      </c>
      <c r="M66" s="311">
        <v>1</v>
      </c>
      <c r="N66" s="312">
        <v>2</v>
      </c>
      <c r="O66" s="312">
        <v>3</v>
      </c>
      <c r="P66" s="311">
        <v>4</v>
      </c>
      <c r="Q66" s="312">
        <v>5</v>
      </c>
      <c r="R66" s="313"/>
      <c r="S66" s="314"/>
      <c r="T66" s="313"/>
      <c r="U66" s="315"/>
      <c r="AA66" s="40"/>
    </row>
    <row r="67" spans="2:27" ht="25.5" customHeight="1" thickTop="1">
      <c r="B67" s="211" t="s">
        <v>110</v>
      </c>
      <c r="C67" s="212" t="s">
        <v>71</v>
      </c>
      <c r="D67" s="213" t="s">
        <v>66</v>
      </c>
      <c r="E67" s="213" t="s">
        <v>68</v>
      </c>
      <c r="F67" s="213" t="s">
        <v>69</v>
      </c>
      <c r="G67" s="213" t="s">
        <v>67</v>
      </c>
      <c r="H67" s="213" t="s">
        <v>177</v>
      </c>
      <c r="I67" s="213" t="s">
        <v>177</v>
      </c>
      <c r="J67" s="213" t="s">
        <v>177</v>
      </c>
      <c r="K67" s="213" t="s">
        <v>177</v>
      </c>
      <c r="M67" s="311" t="s">
        <v>119</v>
      </c>
      <c r="N67" s="311" t="s">
        <v>122</v>
      </c>
      <c r="O67" s="311" t="s">
        <v>120</v>
      </c>
      <c r="P67" s="311" t="s">
        <v>121</v>
      </c>
      <c r="Q67" s="311" t="s">
        <v>123</v>
      </c>
      <c r="R67" s="314"/>
      <c r="S67" s="314"/>
      <c r="T67" s="314"/>
      <c r="U67" s="310"/>
      <c r="AA67" s="40"/>
    </row>
    <row r="68" spans="2:27" ht="25.5" customHeight="1">
      <c r="B68" s="209" t="s">
        <v>95</v>
      </c>
      <c r="C68" s="199" t="s">
        <v>376</v>
      </c>
      <c r="D68" s="199" t="s">
        <v>377</v>
      </c>
      <c r="E68" s="199" t="s">
        <v>378</v>
      </c>
      <c r="F68" s="199" t="s">
        <v>378</v>
      </c>
      <c r="G68" s="199" t="s">
        <v>312</v>
      </c>
      <c r="H68" s="199" t="s">
        <v>177</v>
      </c>
      <c r="I68" s="199" t="s">
        <v>177</v>
      </c>
      <c r="J68" s="199" t="s">
        <v>177</v>
      </c>
      <c r="K68" s="210" t="s">
        <v>177</v>
      </c>
      <c r="M68" s="316"/>
      <c r="N68" s="317"/>
      <c r="O68" s="318"/>
      <c r="P68" s="319"/>
      <c r="Q68" s="318"/>
      <c r="AA68" s="40"/>
    </row>
    <row r="69" spans="2:27" ht="25.5" customHeight="1">
      <c r="B69" s="173" t="s">
        <v>96</v>
      </c>
      <c r="C69" s="175" t="s">
        <v>376</v>
      </c>
      <c r="D69" s="175" t="s">
        <v>379</v>
      </c>
      <c r="E69" s="175" t="s">
        <v>380</v>
      </c>
      <c r="F69" s="175" t="s">
        <v>380</v>
      </c>
      <c r="G69" s="175" t="s">
        <v>381</v>
      </c>
      <c r="H69" s="175" t="s">
        <v>177</v>
      </c>
      <c r="I69" s="175" t="s">
        <v>177</v>
      </c>
      <c r="J69" s="175" t="s">
        <v>177</v>
      </c>
      <c r="K69" s="176" t="s">
        <v>177</v>
      </c>
      <c r="M69" s="320">
        <v>0.2</v>
      </c>
      <c r="N69" s="320">
        <v>0.375</v>
      </c>
      <c r="O69" s="320">
        <v>0.13333333333333333</v>
      </c>
      <c r="P69" s="320">
        <v>0.13333333333333333</v>
      </c>
      <c r="Q69" s="320">
        <v>0</v>
      </c>
      <c r="R69" s="321"/>
      <c r="S69" s="321"/>
      <c r="T69" s="321"/>
      <c r="AA69" s="40"/>
    </row>
    <row r="70" spans="2:27" ht="25.5" customHeight="1">
      <c r="B70" s="172" t="s">
        <v>97</v>
      </c>
      <c r="C70" s="175" t="s">
        <v>381</v>
      </c>
      <c r="D70" s="175" t="s">
        <v>382</v>
      </c>
      <c r="E70" s="175" t="s">
        <v>383</v>
      </c>
      <c r="F70" s="175" t="s">
        <v>380</v>
      </c>
      <c r="G70" s="175" t="s">
        <v>381</v>
      </c>
      <c r="H70" s="175" t="s">
        <v>177</v>
      </c>
      <c r="I70" s="175" t="s">
        <v>177</v>
      </c>
      <c r="J70" s="175" t="s">
        <v>177</v>
      </c>
      <c r="K70" s="176" t="s">
        <v>177</v>
      </c>
      <c r="M70" s="320">
        <v>0.2</v>
      </c>
      <c r="N70" s="320">
        <v>6.25E-2</v>
      </c>
      <c r="O70" s="320">
        <v>6.6666666666666666E-2</v>
      </c>
      <c r="P70" s="320">
        <v>6.6666666666666666E-2</v>
      </c>
      <c r="Q70" s="320">
        <v>0.1</v>
      </c>
      <c r="R70" s="321"/>
      <c r="S70" s="321"/>
      <c r="T70" s="321"/>
      <c r="AA70" s="40"/>
    </row>
    <row r="71" spans="2:27" ht="25.5" customHeight="1">
      <c r="B71" s="172" t="s">
        <v>100</v>
      </c>
      <c r="C71" s="175" t="s">
        <v>376</v>
      </c>
      <c r="D71" s="175" t="s">
        <v>377</v>
      </c>
      <c r="E71" s="175" t="s">
        <v>383</v>
      </c>
      <c r="F71" s="175" t="s">
        <v>378</v>
      </c>
      <c r="G71" s="175" t="s">
        <v>376</v>
      </c>
      <c r="H71" s="175" t="s">
        <v>177</v>
      </c>
      <c r="I71" s="175" t="s">
        <v>177</v>
      </c>
      <c r="J71" s="175" t="s">
        <v>177</v>
      </c>
      <c r="K71" s="176" t="s">
        <v>177</v>
      </c>
      <c r="M71" s="320">
        <v>0.1</v>
      </c>
      <c r="N71" s="320">
        <v>0.1875</v>
      </c>
      <c r="O71" s="320">
        <v>0.26666666666666666</v>
      </c>
      <c r="P71" s="320">
        <v>6.6666666666666666E-2</v>
      </c>
      <c r="Q71" s="320">
        <v>0.1</v>
      </c>
      <c r="R71" s="321"/>
      <c r="S71" s="321"/>
      <c r="T71" s="321"/>
      <c r="AA71" s="40"/>
    </row>
    <row r="72" spans="2:27" ht="25.5" customHeight="1">
      <c r="B72" s="177" t="s">
        <v>98</v>
      </c>
      <c r="C72" s="175" t="s">
        <v>381</v>
      </c>
      <c r="D72" s="175" t="s">
        <v>312</v>
      </c>
      <c r="E72" s="175" t="s">
        <v>384</v>
      </c>
      <c r="F72" s="175" t="s">
        <v>385</v>
      </c>
      <c r="G72" s="175" t="s">
        <v>386</v>
      </c>
      <c r="H72" s="175" t="s">
        <v>177</v>
      </c>
      <c r="I72" s="175" t="s">
        <v>177</v>
      </c>
      <c r="J72" s="175" t="s">
        <v>177</v>
      </c>
      <c r="K72" s="176" t="s">
        <v>177</v>
      </c>
      <c r="M72" s="320">
        <v>0.2</v>
      </c>
      <c r="N72" s="320">
        <v>0.375</v>
      </c>
      <c r="O72" s="320">
        <v>0.26666666666666666</v>
      </c>
      <c r="P72" s="320">
        <v>0.13333333333333333</v>
      </c>
      <c r="Q72" s="320">
        <v>0.2</v>
      </c>
      <c r="R72" s="321"/>
      <c r="S72" s="321"/>
      <c r="T72" s="321"/>
      <c r="AA72" s="40"/>
    </row>
    <row r="73" spans="2:27" ht="25.5" customHeight="1">
      <c r="B73" s="178" t="s">
        <v>99</v>
      </c>
      <c r="C73" s="179" t="s">
        <v>312</v>
      </c>
      <c r="D73" s="179" t="s">
        <v>312</v>
      </c>
      <c r="E73" s="179" t="s">
        <v>380</v>
      </c>
      <c r="F73" s="179" t="s">
        <v>380</v>
      </c>
      <c r="G73" s="179" t="s">
        <v>386</v>
      </c>
      <c r="H73" s="179" t="s">
        <v>177</v>
      </c>
      <c r="I73" s="179" t="s">
        <v>177</v>
      </c>
      <c r="J73" s="179" t="s">
        <v>177</v>
      </c>
      <c r="K73" s="180" t="s">
        <v>177</v>
      </c>
      <c r="M73" s="320">
        <v>0.1</v>
      </c>
      <c r="N73" s="320">
        <v>0</v>
      </c>
      <c r="O73" s="320">
        <v>0.2</v>
      </c>
      <c r="P73" s="320">
        <v>0.53333333333333333</v>
      </c>
      <c r="Q73" s="320">
        <v>0.3</v>
      </c>
      <c r="R73" s="321"/>
      <c r="S73" s="321"/>
      <c r="T73" s="321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320">
        <v>0</v>
      </c>
      <c r="N74" s="320">
        <v>0</v>
      </c>
      <c r="O74" s="320">
        <v>6.6666666666666666E-2</v>
      </c>
      <c r="P74" s="320">
        <v>6.6666666666666666E-2</v>
      </c>
      <c r="Q74" s="320">
        <v>0.3</v>
      </c>
      <c r="R74" s="321"/>
      <c r="S74" s="321"/>
      <c r="T74" s="321"/>
      <c r="AA74" s="40"/>
    </row>
    <row r="75" spans="2:27" ht="17.25" customHeight="1">
      <c r="B75" s="52" t="s">
        <v>134</v>
      </c>
      <c r="C75" s="52"/>
      <c r="D75" s="51"/>
      <c r="E75" s="51"/>
      <c r="F75" s="51"/>
      <c r="G75" s="51"/>
      <c r="H75" s="51"/>
      <c r="I75" s="51"/>
      <c r="J75" s="51"/>
      <c r="K75" s="51"/>
      <c r="M75" s="310"/>
      <c r="N75" s="303"/>
      <c r="P75" s="227"/>
      <c r="AA75" s="40"/>
    </row>
    <row r="76" spans="2:27" ht="30.75" customHeight="1">
      <c r="B76" s="56" t="s">
        <v>75</v>
      </c>
      <c r="C76" s="56" t="s">
        <v>102</v>
      </c>
      <c r="D76" s="56" t="s">
        <v>103</v>
      </c>
      <c r="E76" s="56" t="s">
        <v>104</v>
      </c>
      <c r="F76" s="56" t="s">
        <v>105</v>
      </c>
      <c r="G76" s="56" t="s">
        <v>106</v>
      </c>
      <c r="H76" s="56" t="s">
        <v>6</v>
      </c>
      <c r="I76" s="56" t="s">
        <v>7</v>
      </c>
      <c r="J76" s="56" t="s">
        <v>107</v>
      </c>
      <c r="K76" s="56" t="s">
        <v>109</v>
      </c>
      <c r="M76" s="310"/>
      <c r="N76" s="303"/>
      <c r="P76" s="227"/>
      <c r="AA76" s="40"/>
    </row>
    <row r="77" spans="2:27" ht="19.5" customHeight="1">
      <c r="B77" s="87" t="s">
        <v>119</v>
      </c>
      <c r="C77" s="66">
        <v>1</v>
      </c>
      <c r="D77" s="88">
        <v>4.5501938391325526E-2</v>
      </c>
      <c r="E77" s="88">
        <v>0.50425017710522779</v>
      </c>
      <c r="F77" s="88">
        <v>0.17491083653356107</v>
      </c>
      <c r="G77" s="89">
        <v>21.505705882352938</v>
      </c>
      <c r="H77" s="90">
        <v>2.4561630297856603</v>
      </c>
      <c r="I77" s="90">
        <v>35.345284661381058</v>
      </c>
      <c r="J77" s="91">
        <v>1.6041574363231759</v>
      </c>
      <c r="K77" s="74"/>
      <c r="M77" s="310"/>
      <c r="N77" s="303"/>
      <c r="P77" s="227"/>
      <c r="AA77" s="40"/>
    </row>
    <row r="78" spans="2:27" ht="19.5" customHeight="1">
      <c r="B78" s="87" t="s">
        <v>119</v>
      </c>
      <c r="C78" s="66">
        <v>2</v>
      </c>
      <c r="D78" s="88">
        <v>6.2588254151810283E-2</v>
      </c>
      <c r="E78" s="88">
        <v>0.38615245395135056</v>
      </c>
      <c r="F78" s="88">
        <v>0.16550048854719934</v>
      </c>
      <c r="G78" s="89">
        <v>15.555789473684211</v>
      </c>
      <c r="H78" s="90">
        <v>0.6156414744599038</v>
      </c>
      <c r="I78" s="90">
        <v>11.398289617717783</v>
      </c>
      <c r="J78" s="91">
        <v>1.8115611115720365</v>
      </c>
      <c r="K78" s="74"/>
      <c r="M78" s="310"/>
      <c r="N78" s="303"/>
      <c r="P78" s="227"/>
      <c r="AA78" s="40"/>
    </row>
    <row r="79" spans="2:27" ht="19.5" customHeight="1">
      <c r="B79" s="87" t="s">
        <v>119</v>
      </c>
      <c r="C79" s="66">
        <v>3</v>
      </c>
      <c r="D79" s="88">
        <v>2.5360587203914424E-2</v>
      </c>
      <c r="E79" s="88">
        <v>0.36016221100089862</v>
      </c>
      <c r="F79" s="88">
        <v>0.16358947216643444</v>
      </c>
      <c r="G79" s="89">
        <v>15.702476190476188</v>
      </c>
      <c r="H79" s="90">
        <v>0.4465769301678576</v>
      </c>
      <c r="I79" s="90">
        <v>14.918613930882275</v>
      </c>
      <c r="J79" s="91">
        <v>1.8969835518866793</v>
      </c>
      <c r="K79" s="74"/>
      <c r="M79" s="310"/>
      <c r="N79" s="303"/>
      <c r="P79" s="227"/>
      <c r="AA79" s="40"/>
    </row>
    <row r="80" spans="2:27" ht="19.5" customHeight="1">
      <c r="B80" s="87" t="s">
        <v>119</v>
      </c>
      <c r="C80" s="66">
        <v>4</v>
      </c>
      <c r="D80" s="88">
        <v>2.4496932181282006E-2</v>
      </c>
      <c r="E80" s="88">
        <v>0.37527389937836558</v>
      </c>
      <c r="F80" s="88">
        <v>0.18167749080153825</v>
      </c>
      <c r="G80" s="89">
        <v>16.247500000000002</v>
      </c>
      <c r="H80" s="90">
        <v>0.26469242069750443</v>
      </c>
      <c r="I80" s="90">
        <v>18.64665769248559</v>
      </c>
      <c r="J80" s="91">
        <v>1.8787414000006615</v>
      </c>
      <c r="K80" s="74"/>
      <c r="M80" s="310"/>
      <c r="N80" s="303"/>
      <c r="P80" s="227"/>
      <c r="AA80" s="40"/>
    </row>
    <row r="81" spans="2:27" ht="19.5" customHeight="1">
      <c r="B81" s="87" t="s">
        <v>119</v>
      </c>
      <c r="C81" s="66">
        <v>5</v>
      </c>
      <c r="D81" s="88">
        <v>2.6135894160840802E-2</v>
      </c>
      <c r="E81" s="88">
        <v>0.37357657297393426</v>
      </c>
      <c r="F81" s="88">
        <v>0.18757570234591658</v>
      </c>
      <c r="G81" s="89">
        <v>16.261538461538461</v>
      </c>
      <c r="H81" s="90">
        <v>0.17596578582465919</v>
      </c>
      <c r="I81" s="90">
        <v>18.704015430210241</v>
      </c>
      <c r="J81" s="91">
        <v>1.8862968293385052</v>
      </c>
      <c r="K81" s="74"/>
      <c r="M81" s="310"/>
      <c r="N81" s="303"/>
      <c r="P81" s="227"/>
      <c r="AA81" s="40"/>
    </row>
    <row r="82" spans="2:27" ht="19.5" customHeight="1">
      <c r="B82" s="87" t="s">
        <v>119</v>
      </c>
      <c r="C82" s="66">
        <v>6</v>
      </c>
      <c r="D82" s="88">
        <v>2.6285240403054941E-2</v>
      </c>
      <c r="E82" s="88">
        <v>0.36312959024786806</v>
      </c>
      <c r="F82" s="88">
        <v>0.17703266388713509</v>
      </c>
      <c r="G82" s="89">
        <v>16.138111111111112</v>
      </c>
      <c r="H82" s="90">
        <v>0.49972887234769825</v>
      </c>
      <c r="I82" s="90">
        <v>19.922359450574326</v>
      </c>
      <c r="J82" s="91">
        <v>1.8490302772338774</v>
      </c>
      <c r="K82" s="74"/>
      <c r="M82" s="310"/>
      <c r="N82" s="303"/>
      <c r="P82" s="227"/>
      <c r="AA82" s="40"/>
    </row>
    <row r="83" spans="2:27" ht="19.5" customHeight="1">
      <c r="B83" s="87" t="s">
        <v>119</v>
      </c>
      <c r="C83" s="66">
        <v>7</v>
      </c>
      <c r="D83" s="88">
        <v>2.7830853158634126E-2</v>
      </c>
      <c r="E83" s="88">
        <v>0.36426788114177516</v>
      </c>
      <c r="F83" s="88">
        <v>0.17030610405284866</v>
      </c>
      <c r="G83" s="89">
        <v>16.571777777777779</v>
      </c>
      <c r="H83" s="90">
        <v>0.24873793941839301</v>
      </c>
      <c r="I83" s="90">
        <v>17.620701474330627</v>
      </c>
      <c r="J83" s="91">
        <v>1.811791958206237</v>
      </c>
      <c r="K83" s="74"/>
      <c r="M83" s="310"/>
      <c r="N83" s="303"/>
      <c r="P83" s="227"/>
      <c r="AA83" s="40"/>
    </row>
    <row r="84" spans="2:27" ht="19.5" customHeight="1">
      <c r="B84" s="87" t="s">
        <v>119</v>
      </c>
      <c r="C84" s="66">
        <v>8</v>
      </c>
      <c r="D84" s="88">
        <v>3.5731272866741819E-2</v>
      </c>
      <c r="E84" s="88">
        <v>0.38357684403227321</v>
      </c>
      <c r="F84" s="88">
        <v>0.15288019897377683</v>
      </c>
      <c r="G84" s="89">
        <v>18.133571428571429</v>
      </c>
      <c r="H84" s="90">
        <v>0.81122797557267257</v>
      </c>
      <c r="I84" s="90">
        <v>28.716151265393627</v>
      </c>
      <c r="J84" s="91">
        <v>1.8314353870659263</v>
      </c>
      <c r="K84" s="74"/>
      <c r="M84" s="310"/>
      <c r="N84" s="303"/>
      <c r="P84" s="227"/>
      <c r="AA84" s="40"/>
    </row>
    <row r="85" spans="2:27" ht="19.5" customHeight="1">
      <c r="B85" s="87" t="s">
        <v>119</v>
      </c>
      <c r="C85" s="66">
        <v>9</v>
      </c>
      <c r="D85" s="88">
        <v>2.4898731825334235E-2</v>
      </c>
      <c r="E85" s="88">
        <v>0.38071970254012982</v>
      </c>
      <c r="F85" s="88">
        <v>0.16169675359058661</v>
      </c>
      <c r="G85" s="89">
        <v>16.276249999999997</v>
      </c>
      <c r="H85" s="90">
        <v>8.9793156628689696E-2</v>
      </c>
      <c r="I85" s="90">
        <v>17.585644367434149</v>
      </c>
      <c r="J85" s="91">
        <v>1.9243443338200334</v>
      </c>
      <c r="K85" s="74"/>
      <c r="M85" s="310"/>
      <c r="N85" s="303"/>
      <c r="P85" s="227"/>
      <c r="AA85" s="40"/>
    </row>
    <row r="86" spans="2:27" ht="19.5" customHeight="1">
      <c r="B86" s="87" t="s">
        <v>119</v>
      </c>
      <c r="C86" s="66">
        <v>10</v>
      </c>
      <c r="D86" s="88">
        <v>3.1829658842888242E-2</v>
      </c>
      <c r="E86" s="88">
        <v>0.38525821952389105</v>
      </c>
      <c r="F86" s="88">
        <v>0.16941784923165545</v>
      </c>
      <c r="G86" s="89">
        <v>15.698333333333332</v>
      </c>
      <c r="H86" s="90">
        <v>0.14454149687478463</v>
      </c>
      <c r="I86" s="90">
        <v>20.783545761153242</v>
      </c>
      <c r="J86" s="91">
        <v>1.9826516281934119</v>
      </c>
      <c r="K86" s="74" t="s">
        <v>71</v>
      </c>
      <c r="M86" s="310"/>
      <c r="N86" s="303"/>
      <c r="P86" s="227"/>
      <c r="AA86" s="40"/>
    </row>
    <row r="87" spans="2:27" ht="19.5" customHeight="1">
      <c r="B87" s="87" t="s">
        <v>122</v>
      </c>
      <c r="C87" s="66">
        <v>1</v>
      </c>
      <c r="D87" s="88">
        <v>5.6594597719307013E-2</v>
      </c>
      <c r="E87" s="88">
        <v>0.53010672196370123</v>
      </c>
      <c r="F87" s="88">
        <v>0.14718619403685831</v>
      </c>
      <c r="G87" s="89">
        <v>20.586000000000002</v>
      </c>
      <c r="H87" s="90">
        <v>0.6366184863185913</v>
      </c>
      <c r="I87" s="90">
        <v>13.725494565028828</v>
      </c>
      <c r="J87" s="91">
        <v>1.6087355762440845</v>
      </c>
      <c r="K87" s="74"/>
      <c r="M87" s="310"/>
      <c r="N87" s="303"/>
      <c r="P87" s="227"/>
      <c r="AA87" s="40"/>
    </row>
    <row r="88" spans="2:27" ht="19.5" customHeight="1">
      <c r="B88" s="87" t="s">
        <v>122</v>
      </c>
      <c r="C88" s="66">
        <v>2</v>
      </c>
      <c r="D88" s="88">
        <v>8.1044946591328132E-2</v>
      </c>
      <c r="E88" s="88">
        <v>0.40318456633547611</v>
      </c>
      <c r="F88" s="88">
        <v>0.13505527497952771</v>
      </c>
      <c r="G88" s="89">
        <v>15.235333333333335</v>
      </c>
      <c r="H88" s="90">
        <v>0.39146456515805128</v>
      </c>
      <c r="I88" s="90">
        <v>4.7945262863516467</v>
      </c>
      <c r="J88" s="91">
        <v>1.9137090643738028</v>
      </c>
      <c r="K88" s="74"/>
      <c r="M88" s="310"/>
      <c r="N88" s="303"/>
      <c r="P88" s="227"/>
      <c r="AA88" s="40"/>
    </row>
    <row r="89" spans="2:27" ht="19.5" customHeight="1">
      <c r="B89" s="87" t="s">
        <v>122</v>
      </c>
      <c r="C89" s="66">
        <v>3</v>
      </c>
      <c r="D89" s="88">
        <v>3.1445610768589739E-2</v>
      </c>
      <c r="E89" s="88">
        <v>0.38042467423832782</v>
      </c>
      <c r="F89" s="88">
        <v>0.14082308818394446</v>
      </c>
      <c r="G89" s="89">
        <v>13.955750000000002</v>
      </c>
      <c r="H89" s="90">
        <v>0.24320829409770953</v>
      </c>
      <c r="I89" s="90">
        <v>5.7492246364150281</v>
      </c>
      <c r="J89" s="91">
        <v>2.0582236229012274</v>
      </c>
      <c r="K89" s="74"/>
      <c r="M89" s="310"/>
      <c r="N89" s="303"/>
      <c r="P89" s="227"/>
      <c r="AA89" s="40"/>
    </row>
    <row r="90" spans="2:27" ht="19.5" customHeight="1">
      <c r="B90" s="87" t="s">
        <v>122</v>
      </c>
      <c r="C90" s="66">
        <v>4</v>
      </c>
      <c r="D90" s="88">
        <v>2.5511627731221603E-2</v>
      </c>
      <c r="E90" s="88">
        <v>0.36891537071249098</v>
      </c>
      <c r="F90" s="88">
        <v>0.14388615924269457</v>
      </c>
      <c r="G90" s="89">
        <v>14.413999999999998</v>
      </c>
      <c r="H90" s="90">
        <v>3.3378302465293178E-2</v>
      </c>
      <c r="I90" s="90">
        <v>5.0555290426278665</v>
      </c>
      <c r="J90" s="91">
        <v>2.0540022698338865</v>
      </c>
      <c r="K90" s="74"/>
      <c r="M90" s="310"/>
      <c r="N90" s="303"/>
      <c r="P90" s="227"/>
      <c r="AA90" s="40"/>
    </row>
    <row r="91" spans="2:27" ht="19.5" customHeight="1">
      <c r="B91" s="87" t="s">
        <v>122</v>
      </c>
      <c r="C91" s="66">
        <v>5</v>
      </c>
      <c r="D91" s="88">
        <v>2.9102796392331622E-2</v>
      </c>
      <c r="E91" s="88">
        <v>0.36927313806261891</v>
      </c>
      <c r="F91" s="88">
        <v>0.14466610804096458</v>
      </c>
      <c r="G91" s="89">
        <v>13.774499999999998</v>
      </c>
      <c r="H91" s="90">
        <v>2.458739885973479E-2</v>
      </c>
      <c r="I91" s="90">
        <v>5.8763883274766151</v>
      </c>
      <c r="J91" s="91">
        <v>2.0764819739404863</v>
      </c>
      <c r="K91" s="74"/>
      <c r="M91" s="310"/>
      <c r="N91" s="303"/>
      <c r="P91" s="227"/>
      <c r="AA91" s="40"/>
    </row>
    <row r="92" spans="2:27" ht="19.5" customHeight="1">
      <c r="B92" s="87" t="s">
        <v>122</v>
      </c>
      <c r="C92" s="66">
        <v>6</v>
      </c>
      <c r="D92" s="88">
        <v>3.126349037044078E-2</v>
      </c>
      <c r="E92" s="88">
        <v>0.36435903695326211</v>
      </c>
      <c r="F92" s="88">
        <v>0.15958678873026672</v>
      </c>
      <c r="G92" s="89">
        <v>14.536428571428571</v>
      </c>
      <c r="H92" s="90">
        <v>3.652800352422178E-2</v>
      </c>
      <c r="I92" s="90">
        <v>8.3365021376390587</v>
      </c>
      <c r="J92" s="91">
        <v>2.0217050796931662</v>
      </c>
      <c r="K92" s="74"/>
      <c r="M92" s="310"/>
      <c r="N92" s="303"/>
      <c r="P92" s="227"/>
      <c r="AA92" s="40"/>
    </row>
    <row r="93" spans="2:27" ht="19.5" customHeight="1">
      <c r="B93" s="87" t="s">
        <v>122</v>
      </c>
      <c r="C93" s="66">
        <v>7</v>
      </c>
      <c r="D93" s="88">
        <v>3.285929845587033E-2</v>
      </c>
      <c r="E93" s="88">
        <v>0.36924950171011034</v>
      </c>
      <c r="F93" s="88">
        <v>0.15029795548573094</v>
      </c>
      <c r="G93" s="89">
        <v>15.314400000000001</v>
      </c>
      <c r="H93" s="90">
        <v>2.0628322191288902E-2</v>
      </c>
      <c r="I93" s="90">
        <v>6.955870242902618</v>
      </c>
      <c r="J93" s="91">
        <v>1.9467960519071295</v>
      </c>
      <c r="K93" s="74"/>
      <c r="M93" s="310"/>
      <c r="N93" s="303"/>
      <c r="P93" s="227"/>
      <c r="AA93" s="40"/>
    </row>
    <row r="94" spans="2:27" ht="20.25" customHeight="1">
      <c r="B94" s="87" t="s">
        <v>122</v>
      </c>
      <c r="C94" s="66">
        <v>8</v>
      </c>
      <c r="D94" s="88">
        <v>3.335093810264407E-2</v>
      </c>
      <c r="E94" s="88">
        <v>0.40093090809333315</v>
      </c>
      <c r="F94" s="88">
        <v>0.14585393230403956</v>
      </c>
      <c r="G94" s="89">
        <v>17.325833333333332</v>
      </c>
      <c r="H94" s="90">
        <v>6.6618981354970963E-2</v>
      </c>
      <c r="I94" s="90">
        <v>8.9977261692557668</v>
      </c>
      <c r="J94" s="91">
        <v>1.8362987460016433</v>
      </c>
      <c r="K94" s="74"/>
      <c r="M94" s="310"/>
      <c r="N94" s="303"/>
      <c r="P94" s="227"/>
      <c r="AA94" s="40"/>
    </row>
    <row r="95" spans="2:27" ht="20.25" customHeight="1">
      <c r="B95" s="87" t="s">
        <v>122</v>
      </c>
      <c r="C95" s="66">
        <v>9</v>
      </c>
      <c r="D95" s="88">
        <v>2.8149498060411181E-2</v>
      </c>
      <c r="E95" s="88">
        <v>0.4012822637067372</v>
      </c>
      <c r="F95" s="88">
        <v>0.14327256071292352</v>
      </c>
      <c r="G95" s="89">
        <v>16.193499999999997</v>
      </c>
      <c r="H95" s="90">
        <v>7.0554445525077239E-2</v>
      </c>
      <c r="I95" s="90">
        <v>7.238886110872925</v>
      </c>
      <c r="J95" s="91">
        <v>1.874719764355155</v>
      </c>
      <c r="K95" s="74"/>
      <c r="M95" s="310"/>
      <c r="N95" s="303"/>
      <c r="P95" s="227"/>
      <c r="AA95" s="40"/>
    </row>
    <row r="96" spans="2:27" ht="20.25" customHeight="1">
      <c r="B96" s="87" t="s">
        <v>122</v>
      </c>
      <c r="C96" s="66">
        <v>10</v>
      </c>
      <c r="D96" s="88">
        <v>3.1615414220476451E-2</v>
      </c>
      <c r="E96" s="88">
        <v>0.38806664560142856</v>
      </c>
      <c r="F96" s="88">
        <v>0.16326081777979032</v>
      </c>
      <c r="G96" s="89">
        <v>14.119</v>
      </c>
      <c r="H96" s="90">
        <v>5.1869997706049345E-2</v>
      </c>
      <c r="I96" s="90">
        <v>8.3553921304827821</v>
      </c>
      <c r="J96" s="91">
        <v>2.0417759530408746</v>
      </c>
      <c r="K96" s="74" t="s">
        <v>66</v>
      </c>
      <c r="M96" s="310"/>
      <c r="N96" s="303"/>
      <c r="P96" s="227"/>
      <c r="AA96" s="40"/>
    </row>
    <row r="97" spans="2:27" ht="20.25" customHeight="1">
      <c r="B97" s="87" t="s">
        <v>120</v>
      </c>
      <c r="C97" s="66">
        <v>1</v>
      </c>
      <c r="D97" s="88">
        <v>5.4515235835271826E-2</v>
      </c>
      <c r="E97" s="88">
        <v>0.48920723466938004</v>
      </c>
      <c r="F97" s="88">
        <v>0.15797927453864521</v>
      </c>
      <c r="G97" s="89">
        <v>16.988636363636367</v>
      </c>
      <c r="H97" s="90">
        <v>2.3487545665086231</v>
      </c>
      <c r="I97" s="90">
        <v>49.433624642724425</v>
      </c>
      <c r="J97" s="91">
        <v>1.782655306917881</v>
      </c>
      <c r="K97" s="74"/>
      <c r="M97" s="310"/>
      <c r="N97" s="303"/>
      <c r="P97" s="227"/>
      <c r="AA97" s="40"/>
    </row>
    <row r="98" spans="2:27" ht="20.25" customHeight="1">
      <c r="B98" s="87" t="s">
        <v>120</v>
      </c>
      <c r="C98" s="66">
        <v>2</v>
      </c>
      <c r="D98" s="88">
        <v>7.4390527973370299E-2</v>
      </c>
      <c r="E98" s="88">
        <v>0.36092417963206003</v>
      </c>
      <c r="F98" s="88">
        <v>0.13851015094682928</v>
      </c>
      <c r="G98" s="89">
        <v>12.706785714285713</v>
      </c>
      <c r="H98" s="90">
        <v>0.19598450063614836</v>
      </c>
      <c r="I98" s="90">
        <v>14.555909624595262</v>
      </c>
      <c r="J98" s="91">
        <v>2.060232589240949</v>
      </c>
      <c r="K98" s="74"/>
    </row>
    <row r="99" spans="2:27" ht="20.25" customHeight="1">
      <c r="B99" s="87" t="s">
        <v>120</v>
      </c>
      <c r="C99" s="66">
        <v>3</v>
      </c>
      <c r="D99" s="88">
        <v>2.7551761650032834E-2</v>
      </c>
      <c r="E99" s="88">
        <v>0.34231034407935163</v>
      </c>
      <c r="F99" s="88">
        <v>0.1504230652901811</v>
      </c>
      <c r="G99" s="89">
        <v>12.101857142857142</v>
      </c>
      <c r="H99" s="90">
        <v>0.21008495858074472</v>
      </c>
      <c r="I99" s="90">
        <v>16.745335661342871</v>
      </c>
      <c r="J99" s="91">
        <v>2.1552256782031685</v>
      </c>
      <c r="K99" s="74"/>
    </row>
    <row r="100" spans="2:27" ht="20.25" customHeight="1">
      <c r="B100" s="87" t="s">
        <v>120</v>
      </c>
      <c r="C100" s="66">
        <v>4</v>
      </c>
      <c r="D100" s="88">
        <v>2.2651287326264938E-2</v>
      </c>
      <c r="E100" s="88">
        <v>0.33164119419187332</v>
      </c>
      <c r="F100" s="88">
        <v>0.15229046778901748</v>
      </c>
      <c r="G100" s="89">
        <v>11.82676923076923</v>
      </c>
      <c r="H100" s="90">
        <v>5.1619282632973551E-2</v>
      </c>
      <c r="I100" s="90">
        <v>14.746814006935812</v>
      </c>
      <c r="J100" s="91">
        <v>2.1708052661560755</v>
      </c>
      <c r="K100" s="74"/>
    </row>
    <row r="101" spans="2:27" ht="20.25" customHeight="1">
      <c r="B101" s="87" t="s">
        <v>120</v>
      </c>
      <c r="C101" s="66">
        <v>5</v>
      </c>
      <c r="D101" s="88">
        <v>2.5458772991765525E-2</v>
      </c>
      <c r="E101" s="88">
        <v>0.3335413646128389</v>
      </c>
      <c r="F101" s="88">
        <v>0.14104042881204878</v>
      </c>
      <c r="G101" s="89">
        <v>12.889333333333335</v>
      </c>
      <c r="H101" s="90">
        <v>5.513083547489063E-2</v>
      </c>
      <c r="I101" s="90">
        <v>15.811523614198633</v>
      </c>
      <c r="J101" s="91">
        <v>2.1177614090214316</v>
      </c>
      <c r="K101" s="74"/>
    </row>
    <row r="102" spans="2:27" ht="20.25" customHeight="1">
      <c r="B102" s="87" t="s">
        <v>120</v>
      </c>
      <c r="C102" s="66">
        <v>6</v>
      </c>
      <c r="D102" s="88">
        <v>2.6874808473867248E-2</v>
      </c>
      <c r="E102" s="88">
        <v>0.33413662192499993</v>
      </c>
      <c r="F102" s="88">
        <v>0.12870946063788422</v>
      </c>
      <c r="G102" s="89">
        <v>14.100363636363637</v>
      </c>
      <c r="H102" s="90">
        <v>2.7725048540851897E-2</v>
      </c>
      <c r="I102" s="90">
        <v>16.365933065144045</v>
      </c>
      <c r="J102" s="91">
        <v>1.9648613297356181</v>
      </c>
      <c r="K102" s="74"/>
    </row>
    <row r="103" spans="2:27" ht="20.25" customHeight="1">
      <c r="B103" s="87" t="s">
        <v>120</v>
      </c>
      <c r="C103" s="66">
        <v>7</v>
      </c>
      <c r="D103" s="88">
        <v>3.1092094031484153E-2</v>
      </c>
      <c r="E103" s="88">
        <v>0.34137858284115707</v>
      </c>
      <c r="F103" s="88">
        <v>0.13213633843776787</v>
      </c>
      <c r="G103" s="89">
        <v>15.206909090909091</v>
      </c>
      <c r="H103" s="90">
        <v>5.0040155708587788E-2</v>
      </c>
      <c r="I103" s="90">
        <v>17.457948868877917</v>
      </c>
      <c r="J103" s="91">
        <v>1.8570136870169873</v>
      </c>
      <c r="K103" s="74"/>
    </row>
    <row r="104" spans="2:27" ht="20.25" customHeight="1">
      <c r="B104" s="87" t="s">
        <v>120</v>
      </c>
      <c r="C104" s="66">
        <v>8</v>
      </c>
      <c r="D104" s="88">
        <v>3.451594699251264E-2</v>
      </c>
      <c r="E104" s="88">
        <v>0.3499628699511339</v>
      </c>
      <c r="F104" s="88">
        <v>0.12814229684230716</v>
      </c>
      <c r="G104" s="89">
        <v>16.242700000000003</v>
      </c>
      <c r="H104" s="90">
        <v>3.6900258257527498E-2</v>
      </c>
      <c r="I104" s="90">
        <v>17.564522930583088</v>
      </c>
      <c r="J104" s="91">
        <v>1.8366955303369001</v>
      </c>
      <c r="K104" s="74"/>
    </row>
    <row r="105" spans="2:27" ht="20.25" customHeight="1">
      <c r="B105" s="87" t="s">
        <v>120</v>
      </c>
      <c r="C105" s="66">
        <v>9</v>
      </c>
      <c r="D105" s="88">
        <v>2.9533607283307253E-2</v>
      </c>
      <c r="E105" s="88">
        <v>0.35223630569295467</v>
      </c>
      <c r="F105" s="88">
        <v>0.13629026994185223</v>
      </c>
      <c r="G105" s="89">
        <v>14.351285714285712</v>
      </c>
      <c r="H105" s="90">
        <v>4.236728811093133E-2</v>
      </c>
      <c r="I105" s="90">
        <v>18.482729438393793</v>
      </c>
      <c r="J105" s="91">
        <v>1.9194515667513752</v>
      </c>
      <c r="K105" s="74"/>
    </row>
    <row r="106" spans="2:27" ht="20.25" customHeight="1">
      <c r="B106" s="87" t="s">
        <v>120</v>
      </c>
      <c r="C106" s="66">
        <v>10</v>
      </c>
      <c r="D106" s="88">
        <v>3.6448804880356032E-2</v>
      </c>
      <c r="E106" s="88">
        <v>0.34499095820510645</v>
      </c>
      <c r="F106" s="88">
        <v>0.15461608147754441</v>
      </c>
      <c r="G106" s="89">
        <v>13.609833333333334</v>
      </c>
      <c r="H106" s="90">
        <v>0.1632447315750846</v>
      </c>
      <c r="I106" s="90">
        <v>21.07023071115556</v>
      </c>
      <c r="J106" s="91">
        <v>2.0395804130777346</v>
      </c>
      <c r="K106" s="74" t="s">
        <v>68</v>
      </c>
    </row>
    <row r="107" spans="2:27" ht="20.25" customHeight="1">
      <c r="B107" s="87" t="s">
        <v>121</v>
      </c>
      <c r="C107" s="66">
        <v>1</v>
      </c>
      <c r="D107" s="88">
        <v>5.9190545812375296E-2</v>
      </c>
      <c r="E107" s="88">
        <v>0.49703017894328061</v>
      </c>
      <c r="F107" s="88">
        <v>0.1696457256783577</v>
      </c>
      <c r="G107" s="89">
        <v>18.993857142857141</v>
      </c>
      <c r="H107" s="90">
        <v>0.49328087112543961</v>
      </c>
      <c r="I107" s="90">
        <v>21.575676363138793</v>
      </c>
      <c r="J107" s="91">
        <v>1.616469016329164</v>
      </c>
      <c r="K107" s="74"/>
    </row>
    <row r="108" spans="2:27" ht="20.25" customHeight="1">
      <c r="B108" s="87" t="s">
        <v>121</v>
      </c>
      <c r="C108" s="66">
        <v>2</v>
      </c>
      <c r="D108" s="88">
        <v>8.7260657183781315E-2</v>
      </c>
      <c r="E108" s="88">
        <v>0.36546680163686768</v>
      </c>
      <c r="F108" s="88">
        <v>0.16472588140846636</v>
      </c>
      <c r="G108" s="89">
        <v>15.599750000000002</v>
      </c>
      <c r="H108" s="90">
        <v>0.30046074163894587</v>
      </c>
      <c r="I108" s="90">
        <v>8.6743704189197963</v>
      </c>
      <c r="J108" s="91">
        <v>1.788926723302992</v>
      </c>
      <c r="K108" s="74"/>
    </row>
    <row r="109" spans="2:27" ht="20.25" customHeight="1">
      <c r="B109" s="87" t="s">
        <v>121</v>
      </c>
      <c r="C109" s="66">
        <v>3</v>
      </c>
      <c r="D109" s="88">
        <v>2.944990631187101E-2</v>
      </c>
      <c r="E109" s="88">
        <v>0.34730042755885332</v>
      </c>
      <c r="F109" s="88">
        <v>0.15848737981882502</v>
      </c>
      <c r="G109" s="89">
        <v>14.582111111111111</v>
      </c>
      <c r="H109" s="90">
        <v>9.1792772606542421</v>
      </c>
      <c r="I109" s="90">
        <v>15.578529990060243</v>
      </c>
      <c r="J109" s="91">
        <v>1.8802002694397855</v>
      </c>
      <c r="K109" s="74"/>
    </row>
    <row r="110" spans="2:27" ht="20.25" customHeight="1">
      <c r="B110" s="87" t="s">
        <v>121</v>
      </c>
      <c r="C110" s="66">
        <v>4</v>
      </c>
      <c r="D110" s="88">
        <v>2.6568686644526246E-2</v>
      </c>
      <c r="E110" s="88">
        <v>0.34398359547073143</v>
      </c>
      <c r="F110" s="88">
        <v>0.14879323227535646</v>
      </c>
      <c r="G110" s="89">
        <v>13.363</v>
      </c>
      <c r="H110" s="90">
        <v>0.29735772783699216</v>
      </c>
      <c r="I110" s="90">
        <v>9.3610500090222324</v>
      </c>
      <c r="J110" s="91">
        <v>1.9001910312301644</v>
      </c>
      <c r="K110" s="74"/>
    </row>
    <row r="111" spans="2:27" ht="20.25" customHeight="1">
      <c r="B111" s="87" t="s">
        <v>121</v>
      </c>
      <c r="C111" s="66">
        <v>5</v>
      </c>
      <c r="D111" s="88">
        <v>2.8401452930471586E-2</v>
      </c>
      <c r="E111" s="88">
        <v>0.33386872781924992</v>
      </c>
      <c r="F111" s="88">
        <v>0.14201147787262833</v>
      </c>
      <c r="G111" s="89">
        <v>12.796285714285716</v>
      </c>
      <c r="H111" s="90">
        <v>0.33644416012242717</v>
      </c>
      <c r="I111" s="90">
        <v>8.2092375069872237</v>
      </c>
      <c r="J111" s="91">
        <v>1.9503016777455879</v>
      </c>
      <c r="K111" s="74"/>
    </row>
    <row r="112" spans="2:27" ht="20.25" customHeight="1">
      <c r="B112" s="87" t="s">
        <v>121</v>
      </c>
      <c r="C112" s="66">
        <v>6</v>
      </c>
      <c r="D112" s="88">
        <v>3.5482609834157908E-2</v>
      </c>
      <c r="E112" s="88">
        <v>0.32785322282895701</v>
      </c>
      <c r="F112" s="88">
        <v>0.14454411938954653</v>
      </c>
      <c r="G112" s="89">
        <v>13.095428571428572</v>
      </c>
      <c r="H112" s="90">
        <v>0.30194526287573736</v>
      </c>
      <c r="I112" s="90">
        <v>10.918730312377471</v>
      </c>
      <c r="J112" s="91">
        <v>1.8564348697088593</v>
      </c>
      <c r="K112" s="74"/>
    </row>
    <row r="113" spans="2:11" ht="20.25" customHeight="1">
      <c r="B113" s="87" t="s">
        <v>121</v>
      </c>
      <c r="C113" s="66">
        <v>7</v>
      </c>
      <c r="D113" s="88">
        <v>3.5685240271026673E-2</v>
      </c>
      <c r="E113" s="88">
        <v>0.33143335470767493</v>
      </c>
      <c r="F113" s="88">
        <v>0.15018522242395338</v>
      </c>
      <c r="G113" s="89">
        <v>14.011999999999999</v>
      </c>
      <c r="H113" s="90">
        <v>0.25993596188761164</v>
      </c>
      <c r="I113" s="90">
        <v>12.195328878560446</v>
      </c>
      <c r="J113" s="91">
        <v>1.7880925049974563</v>
      </c>
      <c r="K113" s="74"/>
    </row>
    <row r="114" spans="2:11" ht="20.25" customHeight="1">
      <c r="B114" s="87" t="s">
        <v>121</v>
      </c>
      <c r="C114" s="66">
        <v>8</v>
      </c>
      <c r="D114" s="88">
        <v>3.4510973323886113E-2</v>
      </c>
      <c r="E114" s="88">
        <v>0.34004790558654713</v>
      </c>
      <c r="F114" s="88">
        <v>0.13979419030956608</v>
      </c>
      <c r="G114" s="89">
        <v>14.609</v>
      </c>
      <c r="H114" s="90">
        <v>0.31932683065636919</v>
      </c>
      <c r="I114" s="90">
        <v>13.068746217603257</v>
      </c>
      <c r="J114" s="91">
        <v>1.7735256325010456</v>
      </c>
      <c r="K114" s="74"/>
    </row>
    <row r="115" spans="2:11" ht="20.25" customHeight="1">
      <c r="B115" s="87" t="s">
        <v>121</v>
      </c>
      <c r="C115" s="66">
        <v>9</v>
      </c>
      <c r="D115" s="88">
        <v>4.1964559304791899E-2</v>
      </c>
      <c r="E115" s="88">
        <v>0.34853630286694515</v>
      </c>
      <c r="F115" s="88">
        <v>0.14846972195801295</v>
      </c>
      <c r="G115" s="89">
        <v>14.500249999999999</v>
      </c>
      <c r="H115" s="90">
        <v>0.24710633335591611</v>
      </c>
      <c r="I115" s="90">
        <v>12.36561276501897</v>
      </c>
      <c r="J115" s="91">
        <v>1.7894181988084819</v>
      </c>
      <c r="K115" s="74"/>
    </row>
    <row r="116" spans="2:11" ht="20.25" customHeight="1">
      <c r="B116" s="87" t="s">
        <v>121</v>
      </c>
      <c r="C116" s="66">
        <v>10</v>
      </c>
      <c r="D116" s="88">
        <v>3.9468882281009074E-2</v>
      </c>
      <c r="E116" s="88">
        <v>0.35917894352272139</v>
      </c>
      <c r="F116" s="88">
        <v>0.1614051843114622</v>
      </c>
      <c r="G116" s="89">
        <v>12.6784</v>
      </c>
      <c r="H116" s="90">
        <v>0.32281036862292439</v>
      </c>
      <c r="I116" s="90">
        <v>14.693636243211326</v>
      </c>
      <c r="J116" s="91">
        <v>1.8525582174668795</v>
      </c>
      <c r="K116" s="74" t="s">
        <v>69</v>
      </c>
    </row>
    <row r="117" spans="2:11" ht="20.25" customHeight="1">
      <c r="B117" s="87" t="s">
        <v>123</v>
      </c>
      <c r="C117" s="66">
        <v>1</v>
      </c>
      <c r="D117" s="88">
        <v>3.8589477769231023E-2</v>
      </c>
      <c r="E117" s="88">
        <v>0.47656771807005538</v>
      </c>
      <c r="F117" s="88">
        <v>0.15761297730673685</v>
      </c>
      <c r="G117" s="89">
        <v>17.43075</v>
      </c>
      <c r="H117" s="90">
        <v>1.7793074478563731</v>
      </c>
      <c r="I117" s="90">
        <v>27.495109008429225</v>
      </c>
      <c r="J117" s="91">
        <v>1.6352766781906241</v>
      </c>
      <c r="K117" s="74"/>
    </row>
    <row r="118" spans="2:11" ht="20.25" customHeight="1">
      <c r="B118" s="87" t="s">
        <v>123</v>
      </c>
      <c r="C118" s="66">
        <v>2</v>
      </c>
      <c r="D118" s="88">
        <v>0.22359367564757957</v>
      </c>
      <c r="E118" s="88">
        <v>0.32097761884038362</v>
      </c>
      <c r="F118" s="88">
        <v>0.16080393439717217</v>
      </c>
      <c r="G118" s="89">
        <v>33.243000000000002</v>
      </c>
      <c r="H118" s="90">
        <v>0.37307730991768162</v>
      </c>
      <c r="I118" s="90">
        <v>7.5985950060784955</v>
      </c>
      <c r="J118" s="91">
        <v>1.7862886439078871</v>
      </c>
      <c r="K118" s="74"/>
    </row>
    <row r="119" spans="2:11" ht="20.25" customHeight="1">
      <c r="B119" s="87" t="s">
        <v>123</v>
      </c>
      <c r="C119" s="66">
        <v>3</v>
      </c>
      <c r="D119" s="88">
        <v>3.4082064676305181E-2</v>
      </c>
      <c r="E119" s="88">
        <v>0.37036583810917778</v>
      </c>
      <c r="F119" s="88">
        <v>0.17105645733469438</v>
      </c>
      <c r="G119" s="89">
        <v>13.775333333333334</v>
      </c>
      <c r="H119" s="90">
        <v>0.20555038057492375</v>
      </c>
      <c r="I119" s="90">
        <v>7.8269730853295192</v>
      </c>
      <c r="J119" s="91">
        <v>1.8280965359136245</v>
      </c>
      <c r="K119" s="74"/>
    </row>
    <row r="120" spans="2:11" ht="20.25" customHeight="1">
      <c r="B120" s="87" t="s">
        <v>123</v>
      </c>
      <c r="C120" s="66">
        <v>4</v>
      </c>
      <c r="D120" s="88">
        <v>2.8345159816224694E-2</v>
      </c>
      <c r="E120" s="88">
        <v>0.36652827500609214</v>
      </c>
      <c r="F120" s="88">
        <v>0.172931774480895</v>
      </c>
      <c r="G120" s="89">
        <v>14.212571428571428</v>
      </c>
      <c r="H120" s="90">
        <v>0.23437026551137752</v>
      </c>
      <c r="I120" s="90">
        <v>8.665003530620643</v>
      </c>
      <c r="J120" s="91">
        <v>1.8273234978817137</v>
      </c>
      <c r="K120" s="74"/>
    </row>
    <row r="121" spans="2:11" ht="20.25" customHeight="1">
      <c r="B121" s="87" t="s">
        <v>123</v>
      </c>
      <c r="C121" s="66">
        <v>5</v>
      </c>
      <c r="D121" s="88">
        <v>2.7731749189131301E-2</v>
      </c>
      <c r="E121" s="88">
        <v>0.35222584878102153</v>
      </c>
      <c r="F121" s="88">
        <v>0.16059582699892361</v>
      </c>
      <c r="G121" s="89">
        <v>13.314500000000001</v>
      </c>
      <c r="H121" s="90">
        <v>0.24538016896072706</v>
      </c>
      <c r="I121" s="90">
        <v>7.3430931159142947</v>
      </c>
      <c r="J121" s="91">
        <v>1.8305584789679905</v>
      </c>
      <c r="K121" s="74"/>
    </row>
    <row r="122" spans="2:11" ht="20.25" customHeight="1">
      <c r="B122" s="87" t="s">
        <v>123</v>
      </c>
      <c r="C122" s="66">
        <v>6</v>
      </c>
      <c r="D122" s="88">
        <v>2.5489062096624625E-2</v>
      </c>
      <c r="E122" s="88">
        <v>0.34131648493155498</v>
      </c>
      <c r="F122" s="88">
        <v>0.14897935942357063</v>
      </c>
      <c r="G122" s="89">
        <v>14.1922</v>
      </c>
      <c r="H122" s="90">
        <v>0.26954426130159781</v>
      </c>
      <c r="I122" s="90">
        <v>7.3450811204685404</v>
      </c>
      <c r="J122" s="91">
        <v>1.801306060073018</v>
      </c>
      <c r="K122" s="74"/>
    </row>
    <row r="123" spans="2:11" ht="20.25" customHeight="1">
      <c r="B123" s="87" t="s">
        <v>123</v>
      </c>
      <c r="C123" s="66">
        <v>7</v>
      </c>
      <c r="D123" s="88">
        <v>2.3693366706341167E-2</v>
      </c>
      <c r="E123" s="88">
        <v>0.34951172343626491</v>
      </c>
      <c r="F123" s="88">
        <v>0.14935302133725786</v>
      </c>
      <c r="G123" s="89">
        <v>15.2216</v>
      </c>
      <c r="H123" s="90">
        <v>0.30579492502742422</v>
      </c>
      <c r="I123" s="90">
        <v>6.088098961909628</v>
      </c>
      <c r="J123" s="91">
        <v>1.7386077293805735</v>
      </c>
      <c r="K123" s="74"/>
    </row>
    <row r="124" spans="2:11" ht="20.25" customHeight="1">
      <c r="B124" s="87" t="s">
        <v>123</v>
      </c>
      <c r="C124" s="66">
        <v>8</v>
      </c>
      <c r="D124" s="88">
        <v>2.8956711954216108E-2</v>
      </c>
      <c r="E124" s="88">
        <v>0.37266594505336836</v>
      </c>
      <c r="F124" s="88">
        <v>0.15444048022099602</v>
      </c>
      <c r="G124" s="89">
        <v>16.944000000000003</v>
      </c>
      <c r="H124" s="90">
        <v>0.61776192088398407</v>
      </c>
      <c r="I124" s="90">
        <v>5.800935110739851</v>
      </c>
      <c r="J124" s="91">
        <v>1.6865731531167063</v>
      </c>
      <c r="K124" s="74"/>
    </row>
    <row r="125" spans="2:11" ht="20.25" customHeight="1">
      <c r="B125" s="87" t="s">
        <v>123</v>
      </c>
      <c r="C125" s="66">
        <v>9</v>
      </c>
      <c r="D125" s="88">
        <v>2.7150529958903748E-2</v>
      </c>
      <c r="E125" s="88">
        <v>0.36598104530859737</v>
      </c>
      <c r="F125" s="88">
        <v>0.17234122236326216</v>
      </c>
      <c r="G125" s="89">
        <v>15.3546</v>
      </c>
      <c r="H125" s="90">
        <v>0.40599614883653101</v>
      </c>
      <c r="I125" s="90">
        <v>7.5896422925359683</v>
      </c>
      <c r="J125" s="91">
        <v>1.7704882152338435</v>
      </c>
      <c r="K125" s="74"/>
    </row>
    <row r="126" spans="2:11" ht="20.25" customHeight="1">
      <c r="B126" s="87" t="s">
        <v>123</v>
      </c>
      <c r="C126" s="66">
        <v>10</v>
      </c>
      <c r="D126" s="88">
        <v>2.7852977812780913E-2</v>
      </c>
      <c r="E126" s="88">
        <v>0.38602011120635921</v>
      </c>
      <c r="F126" s="88">
        <v>0.19370063887406178</v>
      </c>
      <c r="G126" s="89">
        <v>14.513</v>
      </c>
      <c r="H126" s="90">
        <v>0.37185113919976959</v>
      </c>
      <c r="I126" s="90">
        <v>11.273850447556651</v>
      </c>
      <c r="J126" s="91">
        <v>1.8287873740682854</v>
      </c>
      <c r="K126" s="74" t="s">
        <v>67</v>
      </c>
    </row>
    <row r="127" spans="2:11" ht="20.25" customHeight="1">
      <c r="B127" s="85" t="s">
        <v>128</v>
      </c>
      <c r="C127" s="84"/>
      <c r="D127" s="85"/>
      <c r="E127" s="85"/>
      <c r="F127" s="85"/>
      <c r="G127" s="85"/>
      <c r="H127" s="85"/>
      <c r="I127" s="85"/>
      <c r="J127" s="85"/>
      <c r="K127" s="84"/>
    </row>
    <row r="128" spans="2:11" ht="20.25" customHeight="1">
      <c r="B128" s="223" t="str">
        <f>C66</f>
        <v>11</v>
      </c>
      <c r="C128" s="54"/>
      <c r="D128" s="67">
        <f t="shared" ref="D128:J132" si="1">(SUMIFS(D$77:D$126,$B$77:$B$126,$B128,$C$77:$C$126,MAX($C$77:$C$126))/SUMIFS(D$77:D$126,$B$77:$B$126,$B128,$C$77:$C$126,MAX($C$77:$C$126)-1))-1</f>
        <v>0.27836465994231285</v>
      </c>
      <c r="E128" s="67">
        <f t="shared" si="1"/>
        <v>1.1920888132346708E-2</v>
      </c>
      <c r="F128" s="67">
        <f t="shared" si="1"/>
        <v>4.7750467895097737E-2</v>
      </c>
      <c r="G128" s="67">
        <f t="shared" si="1"/>
        <v>-3.550674551365729E-2</v>
      </c>
      <c r="H128" s="67">
        <f t="shared" si="1"/>
        <v>0.60971617773154829</v>
      </c>
      <c r="I128" s="67">
        <f t="shared" si="1"/>
        <v>0.18184726853916722</v>
      </c>
      <c r="J128" s="86">
        <f t="shared" si="1"/>
        <v>3.0299823866569708E-2</v>
      </c>
      <c r="K128" s="55"/>
    </row>
    <row r="129" spans="2:11" ht="20.25" customHeight="1">
      <c r="B129" s="42" t="str">
        <f>D66</f>
        <v>28</v>
      </c>
      <c r="C129" s="54"/>
      <c r="D129" s="67">
        <f t="shared" si="1"/>
        <v>0.1231253272306001</v>
      </c>
      <c r="E129" s="67">
        <f t="shared" si="1"/>
        <v>-3.2933471774289069E-2</v>
      </c>
      <c r="F129" s="67">
        <f t="shared" si="1"/>
        <v>0.13951210872064634</v>
      </c>
      <c r="G129" s="67">
        <f t="shared" si="1"/>
        <v>-0.12810695649488979</v>
      </c>
      <c r="H129" s="67">
        <f t="shared" si="1"/>
        <v>-0.26482311185319796</v>
      </c>
      <c r="I129" s="67">
        <f t="shared" si="1"/>
        <v>0.1542372683461406</v>
      </c>
      <c r="J129" s="86">
        <f t="shared" si="1"/>
        <v>8.9109952251013702E-2</v>
      </c>
      <c r="K129" s="55"/>
    </row>
    <row r="130" spans="2:11" ht="20.25" customHeight="1">
      <c r="B130" s="42" t="str">
        <f>E66</f>
        <v>24-1</v>
      </c>
      <c r="C130" s="54"/>
      <c r="D130" s="67">
        <f t="shared" si="1"/>
        <v>0.23414673089925353</v>
      </c>
      <c r="E130" s="67">
        <f t="shared" si="1"/>
        <v>-2.0569564723302514E-2</v>
      </c>
      <c r="F130" s="67">
        <f t="shared" si="1"/>
        <v>0.13446162769734649</v>
      </c>
      <c r="G130" s="67">
        <f t="shared" si="1"/>
        <v>-5.1664526490077023E-2</v>
      </c>
      <c r="H130" s="67">
        <f t="shared" si="1"/>
        <v>2.8530842745388099</v>
      </c>
      <c r="I130" s="67">
        <f t="shared" si="1"/>
        <v>0.13999562572110169</v>
      </c>
      <c r="J130" s="86">
        <f t="shared" si="1"/>
        <v>6.2584984381593323E-2</v>
      </c>
      <c r="K130" s="55"/>
    </row>
    <row r="131" spans="2:11" ht="20.25" customHeight="1">
      <c r="B131" s="42" t="str">
        <f>F66</f>
        <v>26</v>
      </c>
      <c r="C131" s="54"/>
      <c r="D131" s="67">
        <f t="shared" si="1"/>
        <v>-5.9471064753868319E-2</v>
      </c>
      <c r="E131" s="67">
        <f t="shared" si="1"/>
        <v>3.0535242866333911E-2</v>
      </c>
      <c r="F131" s="67">
        <f t="shared" si="1"/>
        <v>8.7125254784994999E-2</v>
      </c>
      <c r="G131" s="67">
        <f t="shared" si="1"/>
        <v>-0.12564266133342528</v>
      </c>
      <c r="H131" s="67">
        <f t="shared" si="1"/>
        <v>0.30636218116663594</v>
      </c>
      <c r="I131" s="67">
        <f t="shared" si="1"/>
        <v>0.18826592118249841</v>
      </c>
      <c r="J131" s="86">
        <f t="shared" si="1"/>
        <v>3.5285222146751671E-2</v>
      </c>
      <c r="K131" s="55"/>
    </row>
    <row r="132" spans="2:11" ht="20.25" customHeight="1">
      <c r="B132" s="42" t="str">
        <f>G66</f>
        <v>67-1</v>
      </c>
      <c r="C132" s="54"/>
      <c r="D132" s="67">
        <f t="shared" si="1"/>
        <v>2.5872344110425161E-2</v>
      </c>
      <c r="E132" s="67">
        <f t="shared" si="1"/>
        <v>5.4754381831072063E-2</v>
      </c>
      <c r="F132" s="67">
        <f t="shared" si="1"/>
        <v>0.12393678202988534</v>
      </c>
      <c r="G132" s="67">
        <f t="shared" si="1"/>
        <v>-5.4810936136402089E-2</v>
      </c>
      <c r="H132" s="67">
        <f t="shared" si="1"/>
        <v>-8.410180671568257E-2</v>
      </c>
      <c r="I132" s="67">
        <f t="shared" si="1"/>
        <v>0.4854257965021509</v>
      </c>
      <c r="J132" s="86">
        <f t="shared" si="1"/>
        <v>3.2928295332788737E-2</v>
      </c>
      <c r="K132" s="55"/>
    </row>
    <row r="133" spans="2:11" ht="20.25" customHeight="1" thickBot="1"/>
    <row r="134" spans="2:11" ht="17.25" thickTop="1">
      <c r="B134" s="25" t="s">
        <v>51</v>
      </c>
      <c r="C134" s="25"/>
      <c r="D134" s="25"/>
      <c r="E134" s="25"/>
      <c r="F134" s="171" t="s">
        <v>77</v>
      </c>
      <c r="G134" s="43"/>
      <c r="H134" s="25"/>
      <c r="I134" s="25"/>
    </row>
    <row r="135" spans="2:11">
      <c r="B135" s="26" t="s">
        <v>33</v>
      </c>
      <c r="C135" s="26" t="s">
        <v>52</v>
      </c>
      <c r="D135" s="26"/>
      <c r="E135" s="26"/>
      <c r="F135" s="92" t="s">
        <v>78</v>
      </c>
      <c r="G135" s="44"/>
      <c r="H135" s="46" t="s">
        <v>81</v>
      </c>
      <c r="I135" s="46"/>
    </row>
    <row r="136" spans="2:11">
      <c r="B136" s="26" t="s">
        <v>34</v>
      </c>
      <c r="C136" s="26" t="s">
        <v>53</v>
      </c>
      <c r="D136" s="26"/>
      <c r="E136" s="26"/>
      <c r="F136" s="92" t="s">
        <v>79</v>
      </c>
      <c r="G136" s="44"/>
      <c r="H136" s="46" t="s">
        <v>82</v>
      </c>
      <c r="I136" s="46"/>
    </row>
    <row r="137" spans="2:11">
      <c r="B137" s="26" t="s">
        <v>4</v>
      </c>
      <c r="C137" s="26" t="s">
        <v>54</v>
      </c>
      <c r="D137" s="26"/>
      <c r="E137" s="26"/>
      <c r="F137" s="92" t="s">
        <v>80</v>
      </c>
      <c r="G137" s="44"/>
      <c r="H137" s="46" t="s">
        <v>83</v>
      </c>
      <c r="I137" s="46"/>
    </row>
    <row r="138" spans="2:11">
      <c r="B138" s="26" t="s">
        <v>5</v>
      </c>
      <c r="C138" s="26" t="s">
        <v>55</v>
      </c>
      <c r="D138" s="26"/>
      <c r="E138" s="26"/>
      <c r="F138" s="92" t="s">
        <v>87</v>
      </c>
      <c r="G138" s="44"/>
      <c r="H138" s="46" t="s">
        <v>84</v>
      </c>
      <c r="I138" s="46"/>
    </row>
    <row r="139" spans="2:11">
      <c r="B139" s="26" t="s">
        <v>56</v>
      </c>
      <c r="C139" s="26" t="s">
        <v>57</v>
      </c>
      <c r="D139" s="26"/>
      <c r="E139" s="26"/>
      <c r="F139" s="92" t="s">
        <v>88</v>
      </c>
      <c r="G139" s="44"/>
      <c r="H139" s="46" t="s">
        <v>85</v>
      </c>
      <c r="I139" s="46"/>
    </row>
    <row r="140" spans="2:11" ht="17.25" thickBot="1">
      <c r="B140" s="27" t="s">
        <v>58</v>
      </c>
      <c r="C140" s="27" t="s">
        <v>59</v>
      </c>
      <c r="D140" s="27"/>
      <c r="E140" s="27"/>
      <c r="F140" s="93" t="s">
        <v>89</v>
      </c>
      <c r="G140" s="45"/>
      <c r="H140" s="47" t="s">
        <v>86</v>
      </c>
      <c r="I140" s="47"/>
    </row>
    <row r="141" spans="2:11" ht="17.25" thickTop="1"/>
    <row r="142" spans="2:11" ht="6.75" customHeight="1"/>
  </sheetData>
  <mergeCells count="3">
    <mergeCell ref="O9:P9"/>
    <mergeCell ref="C4:D4"/>
    <mergeCell ref="C5:D5"/>
  </mergeCells>
  <phoneticPr fontId="2" type="noConversion"/>
  <conditionalFormatting sqref="B77:K126">
    <cfRule type="expression" dxfId="55" priority="10">
      <formula>$B77&lt;&gt;$B78</formula>
    </cfRule>
  </conditionalFormatting>
  <conditionalFormatting sqref="C67:K67">
    <cfRule type="containsText" dxfId="54" priority="11" operator="containsText" text="F">
      <formula>NOT(ISERROR(SEARCH("F",C67)))</formula>
    </cfRule>
    <cfRule type="containsText" dxfId="53" priority="12" operator="containsText" text="D">
      <formula>NOT(ISERROR(SEARCH("D",C67)))</formula>
    </cfRule>
    <cfRule type="containsText" dxfId="52" priority="13" operator="containsText" text="S">
      <formula>NOT(ISERROR(SEARCH("S",C67)))</formula>
    </cfRule>
    <cfRule type="containsText" dxfId="51" priority="14" operator="containsText" text="A">
      <formula>NOT(ISERROR(SEARCH("A",C67)))</formula>
    </cfRule>
  </conditionalFormatting>
  <conditionalFormatting sqref="D54:K54 D56:K57 D58:D63 D64:K65 D74:K74 D127:K127 K128:K132">
    <cfRule type="containsText" dxfId="50" priority="69" operator="containsText" text="악화">
      <formula>NOT(ISERROR(SEARCH("악화",D54)))</formula>
    </cfRule>
  </conditionalFormatting>
  <conditionalFormatting sqref="D54:K54 D56:K57 D64:K65 D74:K74 D127:K127 K128:K132 D58:D63">
    <cfRule type="containsText" dxfId="49" priority="68" operator="containsText" text="개선">
      <formula>NOT(ISERROR(SEARCH("개선",D54)))</formula>
    </cfRule>
  </conditionalFormatting>
  <conditionalFormatting sqref="G4:G5">
    <cfRule type="containsText" dxfId="48" priority="19" operator="containsText" text="S">
      <formula>NOT(ISERROR(SEARCH("S",G4)))</formula>
    </cfRule>
    <cfRule type="containsText" dxfId="47" priority="20" operator="containsText" text="A">
      <formula>NOT(ISERROR(SEARCH("A",G4)))</formula>
    </cfRule>
  </conditionalFormatting>
  <conditionalFormatting sqref="G5">
    <cfRule type="containsText" dxfId="46" priority="15" operator="containsText" text="F">
      <formula>NOT(ISERROR(SEARCH("F",G5)))</formula>
    </cfRule>
    <cfRule type="containsText" dxfId="45" priority="16" operator="containsText" text="D">
      <formula>NOT(ISERROR(SEARCH("D",G5)))</formula>
    </cfRule>
  </conditionalFormatting>
  <conditionalFormatting sqref="K1:K21 J22">
    <cfRule type="containsText" dxfId="44" priority="1" operator="containsText" text="D">
      <formula>NOT(ISERROR(SEARCH("D",J1)))</formula>
    </cfRule>
    <cfRule type="containsText" dxfId="43" priority="2" operator="containsText" text="F">
      <formula>NOT(ISERROR(SEARCH("F",J1)))</formula>
    </cfRule>
    <cfRule type="containsText" dxfId="42" priority="3" operator="containsText" text="S">
      <formula>NOT(ISERROR(SEARCH("S",J1)))</formula>
    </cfRule>
    <cfRule type="containsText" dxfId="41" priority="4" operator="containsText" text="A">
      <formula>NOT(ISERROR(SEARCH("A",J1)))</formula>
    </cfRule>
  </conditionalFormatting>
  <conditionalFormatting sqref="K24:K28 K30:K66 K68:K1048576">
    <cfRule type="containsText" dxfId="40" priority="21" operator="containsText" text="D">
      <formula>NOT(ISERROR(SEARCH("D",K24)))</formula>
    </cfRule>
    <cfRule type="containsText" dxfId="39" priority="22" operator="containsText" text="F">
      <formula>NOT(ISERROR(SEARCH("F",K24)))</formula>
    </cfRule>
    <cfRule type="containsText" dxfId="38" priority="23" operator="containsText" text="S">
      <formula>NOT(ISERROR(SEARCH("S",K24)))</formula>
    </cfRule>
    <cfRule type="containsText" dxfId="37" priority="24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D128:J132</xm:sqref>
        </x14:conditionalFormatting>
        <x14:conditionalFormatting xmlns:xm="http://schemas.microsoft.com/office/excel/2006/main">
          <x14:cfRule type="iconSet" priority="5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3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158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144</v>
      </c>
      <c r="C4" s="137" t="s">
        <v>1</v>
      </c>
      <c r="D4" s="137" t="s">
        <v>10</v>
      </c>
      <c r="E4" s="138" t="s">
        <v>143</v>
      </c>
      <c r="F4" s="124" t="s">
        <v>45</v>
      </c>
      <c r="G4" s="148" t="s">
        <v>148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2" t="str">
        <f>W5</f>
        <v>세운교통</v>
      </c>
      <c r="B5" s="142" t="str">
        <f>X5</f>
        <v>11</v>
      </c>
      <c r="C5" s="143" t="str">
        <f>Y5</f>
        <v>70바3820</v>
      </c>
      <c r="D5" s="131" t="str">
        <f>Z5</f>
        <v>저상</v>
      </c>
      <c r="E5" s="127" t="str">
        <f>AZ5</f>
        <v>C</v>
      </c>
      <c r="F5" s="150">
        <f>G5/H5</f>
        <v>0.88789473684210529</v>
      </c>
      <c r="G5" s="151">
        <f>AE5</f>
        <v>1.6870000000000001</v>
      </c>
      <c r="H5" s="152">
        <f>AF5</f>
        <v>1.9</v>
      </c>
      <c r="I5" s="153">
        <f>AC5</f>
        <v>2879.232</v>
      </c>
      <c r="J5" s="154">
        <f>AI5/AH5</f>
        <v>5.3697950419489056E-2</v>
      </c>
      <c r="K5" s="154">
        <f>AJ5/AH5</f>
        <v>0.41958902680811389</v>
      </c>
      <c r="L5" s="154">
        <f>AK5/AC5</f>
        <v>0.20040066239886192</v>
      </c>
      <c r="M5" s="155">
        <f>AG5</f>
        <v>18.545000000000002</v>
      </c>
      <c r="N5" s="156">
        <f>IF(AW5=0,AT5,"속도계이상")</f>
        <v>0.17399999999999999</v>
      </c>
      <c r="O5" s="156">
        <f>IF(AW5=0,AU5,"속도계이상")</f>
        <v>37.267000000000003</v>
      </c>
      <c r="P5" s="157">
        <f>AQ5/60</f>
        <v>0</v>
      </c>
      <c r="Q5" s="158">
        <f>AN5</f>
        <v>75</v>
      </c>
      <c r="R5" s="159">
        <f>AC5/(AH5-AI5-AJ5)</f>
        <v>25.659374062247281</v>
      </c>
      <c r="S5" s="144">
        <f>IF(AW5=0,AL5,"속도계이상")</f>
        <v>5</v>
      </c>
      <c r="T5" s="144">
        <f>IF(AW5=0,AM5,"속도계이상")</f>
        <v>1073</v>
      </c>
      <c r="U5" t="s">
        <v>118</v>
      </c>
      <c r="V5" s="5" t="s">
        <v>119</v>
      </c>
      <c r="W5" t="s">
        <v>118</v>
      </c>
      <c r="X5" s="5" t="s">
        <v>119</v>
      </c>
      <c r="Y5" t="s">
        <v>200</v>
      </c>
      <c r="Z5" t="s">
        <v>196</v>
      </c>
      <c r="AA5" t="s">
        <v>198</v>
      </c>
      <c r="AB5">
        <v>520</v>
      </c>
      <c r="AC5" s="1">
        <v>2879.232</v>
      </c>
      <c r="AD5" s="1">
        <v>1706.366</v>
      </c>
      <c r="AE5" s="28">
        <v>1.6870000000000001</v>
      </c>
      <c r="AF5">
        <v>1.9</v>
      </c>
      <c r="AG5">
        <v>18.545000000000002</v>
      </c>
      <c r="AH5">
        <v>213.03774000000001</v>
      </c>
      <c r="AI5">
        <v>11.439690000000001</v>
      </c>
      <c r="AJ5">
        <v>89.388298000000006</v>
      </c>
      <c r="AK5">
        <v>577</v>
      </c>
      <c r="AL5">
        <v>5</v>
      </c>
      <c r="AM5">
        <v>1073</v>
      </c>
      <c r="AN5">
        <v>75</v>
      </c>
      <c r="AO5">
        <v>13.515126</v>
      </c>
      <c r="AP5">
        <v>2129</v>
      </c>
      <c r="AQ5">
        <v>0</v>
      </c>
      <c r="AR5">
        <v>69</v>
      </c>
      <c r="AS5">
        <v>63582</v>
      </c>
      <c r="AT5">
        <v>0.17399999999999999</v>
      </c>
      <c r="AU5">
        <v>37.267000000000003</v>
      </c>
      <c r="AV5">
        <v>0</v>
      </c>
      <c r="AW5">
        <v>0</v>
      </c>
      <c r="AX5" s="29">
        <v>0.56000000000000005</v>
      </c>
      <c r="AY5">
        <v>0.88789473684210529</v>
      </c>
      <c r="AZ5" t="s">
        <v>69</v>
      </c>
      <c r="BA5" t="s">
        <v>199</v>
      </c>
      <c r="BB5">
        <v>1</v>
      </c>
      <c r="BC5" t="s">
        <v>387</v>
      </c>
      <c r="BD5">
        <v>1</v>
      </c>
      <c r="BE5">
        <v>13145.013999999999</v>
      </c>
      <c r="BF5">
        <v>0.21903605427883152</v>
      </c>
      <c r="BG5">
        <v>0.19448095977283619</v>
      </c>
      <c r="BH5">
        <v>109364.84499999999</v>
      </c>
      <c r="BI5">
        <v>2.6326851192446717E-2</v>
      </c>
      <c r="BJ5">
        <v>2.3375472611398742E-2</v>
      </c>
      <c r="BK5">
        <v>1</v>
      </c>
      <c r="BL5" t="s">
        <v>69</v>
      </c>
      <c r="BM5">
        <v>0</v>
      </c>
      <c r="BN5" t="s">
        <v>307</v>
      </c>
    </row>
    <row r="6" spans="1:66">
      <c r="A6" s="139" t="str">
        <f t="shared" ref="A6:A7" si="0">W6</f>
        <v>세운교통</v>
      </c>
      <c r="B6" s="239" t="str">
        <f t="shared" ref="B6:B31" si="1">X6</f>
        <v>11</v>
      </c>
      <c r="C6" s="140" t="str">
        <f t="shared" ref="C6:C7" si="2">Y6</f>
        <v>70바3828</v>
      </c>
      <c r="D6" s="114" t="str">
        <f t="shared" ref="D6:D7" si="3">Z6</f>
        <v>대형</v>
      </c>
      <c r="E6" s="110" t="str">
        <f>AZ6</f>
        <v>S</v>
      </c>
      <c r="F6" s="160">
        <f>G6/H6</f>
        <v>1.0299999999999998</v>
      </c>
      <c r="G6" s="161">
        <f>AE6</f>
        <v>2.1629999999999998</v>
      </c>
      <c r="H6" s="162">
        <f>AF6</f>
        <v>2.1</v>
      </c>
      <c r="I6" s="163">
        <f t="shared" ref="I6:I7" si="4">AC6</f>
        <v>5304.2070000000003</v>
      </c>
      <c r="J6" s="164">
        <f t="shared" ref="J6:J7" si="5">AI6/AH6</f>
        <v>2.1296703439530724E-2</v>
      </c>
      <c r="K6" s="164">
        <f t="shared" ref="K6:K7" si="6">AJ6/AH6</f>
        <v>0.37340051155006088</v>
      </c>
      <c r="L6" s="164">
        <f t="shared" ref="L6:L7" si="7">AK6/AC6</f>
        <v>0.11349481647303734</v>
      </c>
      <c r="M6" s="165">
        <f t="shared" ref="M6:M7" si="8">AG6</f>
        <v>14.914</v>
      </c>
      <c r="N6" s="166">
        <f t="shared" ref="N6:N7" si="9">IF(AW6=0,AT6,"속도계이상")</f>
        <v>0.20699999999999999</v>
      </c>
      <c r="O6" s="166">
        <f t="shared" ref="O6:O7" si="10">IF(AW6=0,AU6,"속도계이상")</f>
        <v>14.592000000000001</v>
      </c>
      <c r="P6" s="167">
        <f t="shared" ref="P6:P7" si="11">AQ6/60</f>
        <v>0</v>
      </c>
      <c r="Q6" s="168">
        <f t="shared" ref="Q6:Q7" si="12">AN6</f>
        <v>76</v>
      </c>
      <c r="R6" s="169">
        <f t="shared" ref="R6:R7" si="13">AC6/(AH6-AI6-AJ6)</f>
        <v>25.491044615978122</v>
      </c>
      <c r="S6" s="141">
        <f t="shared" ref="S6:S7" si="14">IF(AW6=0,AL6,"속도계이상")</f>
        <v>11</v>
      </c>
      <c r="T6" s="141">
        <f t="shared" ref="T6:T7" si="15">IF(AW6=0,AM6,"속도계이상")</f>
        <v>774</v>
      </c>
      <c r="U6" t="s">
        <v>118</v>
      </c>
      <c r="V6" s="5" t="s">
        <v>119</v>
      </c>
      <c r="W6" t="s">
        <v>118</v>
      </c>
      <c r="X6" s="5" t="s">
        <v>119</v>
      </c>
      <c r="Y6" t="s">
        <v>201</v>
      </c>
      <c r="Z6" t="s">
        <v>142</v>
      </c>
      <c r="AA6" t="s">
        <v>48</v>
      </c>
      <c r="AB6">
        <v>520</v>
      </c>
      <c r="AC6" s="1">
        <v>5304.2070000000003</v>
      </c>
      <c r="AD6" s="1">
        <v>2451.683</v>
      </c>
      <c r="AE6" s="28">
        <v>2.1629999999999998</v>
      </c>
      <c r="AF6">
        <v>2.1</v>
      </c>
      <c r="AG6">
        <v>14.914</v>
      </c>
      <c r="AH6">
        <v>343.76381400000002</v>
      </c>
      <c r="AI6">
        <v>7.3210360000000003</v>
      </c>
      <c r="AJ6">
        <v>128.36158399999999</v>
      </c>
      <c r="AK6">
        <v>602</v>
      </c>
      <c r="AL6">
        <v>11</v>
      </c>
      <c r="AM6">
        <v>774</v>
      </c>
      <c r="AN6">
        <v>76</v>
      </c>
      <c r="AO6">
        <v>15.4298</v>
      </c>
      <c r="AP6">
        <v>1149.2</v>
      </c>
      <c r="AQ6">
        <v>0</v>
      </c>
      <c r="AR6">
        <v>23</v>
      </c>
      <c r="AS6">
        <v>6649</v>
      </c>
      <c r="AT6">
        <v>0.20699999999999999</v>
      </c>
      <c r="AU6">
        <v>14.592000000000001</v>
      </c>
      <c r="AV6">
        <v>44308</v>
      </c>
      <c r="AW6">
        <v>0</v>
      </c>
      <c r="AX6" s="29">
        <v>0.62</v>
      </c>
      <c r="AY6">
        <v>1.0299999999999998</v>
      </c>
      <c r="AZ6" t="s">
        <v>71</v>
      </c>
      <c r="BA6" t="s">
        <v>199</v>
      </c>
      <c r="BB6">
        <v>2</v>
      </c>
      <c r="BC6" t="s">
        <v>335</v>
      </c>
      <c r="BD6">
        <v>10</v>
      </c>
      <c r="BE6">
        <v>13145.013999999999</v>
      </c>
      <c r="BF6">
        <v>0.40351474711247937</v>
      </c>
      <c r="BG6">
        <v>0.41562018952585367</v>
      </c>
      <c r="BH6">
        <v>109364.84499999999</v>
      </c>
      <c r="BI6">
        <v>4.8500109884488024E-2</v>
      </c>
      <c r="BJ6">
        <v>4.9955113181022658E-2</v>
      </c>
      <c r="BK6">
        <v>1</v>
      </c>
      <c r="BL6" t="s">
        <v>66</v>
      </c>
      <c r="BM6">
        <v>1</v>
      </c>
      <c r="BN6" t="s">
        <v>308</v>
      </c>
    </row>
    <row r="7" spans="1:66">
      <c r="A7" s="142" t="str">
        <f t="shared" si="0"/>
        <v>세운교통</v>
      </c>
      <c r="B7" s="142" t="str">
        <f t="shared" si="1"/>
        <v>11</v>
      </c>
      <c r="C7" s="143" t="str">
        <f t="shared" si="2"/>
        <v>70바3840</v>
      </c>
      <c r="D7" s="131" t="str">
        <f t="shared" si="3"/>
        <v>저상</v>
      </c>
      <c r="E7" s="127" t="str">
        <f t="shared" ref="E7:E31" si="16">AZ7</f>
        <v>S</v>
      </c>
      <c r="F7" s="150">
        <f t="shared" ref="F7:F31" si="17">G7/H7</f>
        <v>1.0563157894736843</v>
      </c>
      <c r="G7" s="151">
        <f t="shared" ref="G7:G31" si="18">AE7</f>
        <v>2.0070000000000001</v>
      </c>
      <c r="H7" s="152">
        <f t="shared" ref="H7:H31" si="19">AF7</f>
        <v>1.9</v>
      </c>
      <c r="I7" s="153">
        <f t="shared" si="4"/>
        <v>4961.5749999999998</v>
      </c>
      <c r="J7" s="154">
        <f t="shared" si="5"/>
        <v>2.8758086481067459E-2</v>
      </c>
      <c r="K7" s="154">
        <f t="shared" si="6"/>
        <v>0.37567731526564663</v>
      </c>
      <c r="L7" s="154">
        <f t="shared" si="7"/>
        <v>0.21122325068148723</v>
      </c>
      <c r="M7" s="155">
        <f t="shared" si="8"/>
        <v>13.635999999999999</v>
      </c>
      <c r="N7" s="156">
        <f t="shared" si="9"/>
        <v>0.06</v>
      </c>
      <c r="O7" s="156">
        <f t="shared" si="10"/>
        <v>17.837</v>
      </c>
      <c r="P7" s="157">
        <f t="shared" si="11"/>
        <v>0</v>
      </c>
      <c r="Q7" s="158">
        <f t="shared" si="12"/>
        <v>79</v>
      </c>
      <c r="R7" s="159">
        <f t="shared" si="13"/>
        <v>24.653950157775686</v>
      </c>
      <c r="S7" s="144">
        <f t="shared" si="14"/>
        <v>3</v>
      </c>
      <c r="T7" s="144">
        <f t="shared" si="15"/>
        <v>885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202</v>
      </c>
      <c r="Z7" s="4" t="s">
        <v>196</v>
      </c>
      <c r="AA7" s="4" t="s">
        <v>198</v>
      </c>
      <c r="AB7" s="4">
        <v>520</v>
      </c>
      <c r="AC7" s="4">
        <v>4961.5749999999998</v>
      </c>
      <c r="AD7" s="4">
        <v>2471.9679999999998</v>
      </c>
      <c r="AE7" s="4">
        <v>2.0070000000000001</v>
      </c>
      <c r="AF7" s="4">
        <v>1.9</v>
      </c>
      <c r="AG7" s="4">
        <v>13.635999999999999</v>
      </c>
      <c r="AH7" s="4">
        <v>337.91243400000002</v>
      </c>
      <c r="AI7" s="4">
        <v>9.7177150000000001</v>
      </c>
      <c r="AJ7" s="4">
        <v>126.94603600000001</v>
      </c>
      <c r="AK7" s="4">
        <v>1048</v>
      </c>
      <c r="AL7" s="4">
        <v>3</v>
      </c>
      <c r="AM7" s="4">
        <v>885</v>
      </c>
      <c r="AN7" s="4">
        <v>79</v>
      </c>
      <c r="AO7" s="4">
        <v>14.683019</v>
      </c>
      <c r="AP7" s="4">
        <v>1490.5</v>
      </c>
      <c r="AQ7" s="4">
        <v>0</v>
      </c>
      <c r="AR7" s="4">
        <v>70</v>
      </c>
      <c r="AS7" s="4">
        <v>44350</v>
      </c>
      <c r="AT7" s="4">
        <v>0.06</v>
      </c>
      <c r="AU7" s="4">
        <v>17.837</v>
      </c>
      <c r="AV7" s="4">
        <v>36355</v>
      </c>
      <c r="AW7" s="4">
        <v>0</v>
      </c>
      <c r="AX7" s="30">
        <v>0.56000000000000005</v>
      </c>
      <c r="AY7">
        <v>1.0563157894736843</v>
      </c>
      <c r="AZ7" t="s">
        <v>71</v>
      </c>
      <c r="BA7" t="s">
        <v>199</v>
      </c>
      <c r="BB7">
        <v>1</v>
      </c>
      <c r="BC7" t="s">
        <v>204</v>
      </c>
      <c r="BD7">
        <v>7</v>
      </c>
      <c r="BE7">
        <v>13145.013999999999</v>
      </c>
      <c r="BF7">
        <v>0.3774491986086892</v>
      </c>
      <c r="BG7">
        <v>0.39870554821454701</v>
      </c>
      <c r="BH7">
        <v>109364.84499999999</v>
      </c>
      <c r="BI7">
        <v>4.5367183577135782E-2</v>
      </c>
      <c r="BJ7">
        <v>4.792207233647975E-2</v>
      </c>
      <c r="BK7">
        <v>1</v>
      </c>
      <c r="BL7" t="s">
        <v>68</v>
      </c>
      <c r="BM7">
        <v>2</v>
      </c>
      <c r="BN7" t="s">
        <v>308</v>
      </c>
    </row>
    <row r="8" spans="1:66">
      <c r="A8" s="139" t="str">
        <f t="shared" ref="A8:A31" si="20">W8</f>
        <v>세운교통</v>
      </c>
      <c r="B8" s="239" t="str">
        <f t="shared" si="1"/>
        <v>11</v>
      </c>
      <c r="C8" s="140" t="str">
        <f t="shared" ref="C8:C31" si="21">Y8</f>
        <v>70바3841</v>
      </c>
      <c r="D8" s="114" t="str">
        <f t="shared" ref="D8:D31" si="22">Z8</f>
        <v>저상</v>
      </c>
      <c r="E8" s="110" t="str">
        <f t="shared" si="16"/>
        <v>이상</v>
      </c>
      <c r="F8" s="160">
        <f t="shared" si="17"/>
        <v>1.4657894736842108</v>
      </c>
      <c r="G8" s="161">
        <f t="shared" si="18"/>
        <v>2.7850000000000001</v>
      </c>
      <c r="H8" s="162">
        <f t="shared" si="19"/>
        <v>1.9</v>
      </c>
      <c r="I8" s="163">
        <f t="shared" ref="I8:I31" si="23">AC8</f>
        <v>6067.2160000000003</v>
      </c>
      <c r="J8" s="164">
        <f t="shared" ref="J8:J31" si="24">AI8/AH8</f>
        <v>2.51937818649394E-2</v>
      </c>
      <c r="K8" s="164">
        <f t="shared" ref="K8:K31" si="25">AJ8/AH8</f>
        <v>0.36823210858990141</v>
      </c>
      <c r="L8" s="164">
        <f t="shared" ref="L8:L31" si="26">AK8/AC8</f>
        <v>0.2360225843286278</v>
      </c>
      <c r="M8" s="165">
        <f t="shared" ref="M8:M31" si="27">AG8</f>
        <v>11.997</v>
      </c>
      <c r="N8" s="166">
        <f t="shared" ref="N8:N31" si="28">IF(AW8=0,AT8,"속도계이상")</f>
        <v>0.214</v>
      </c>
      <c r="O8" s="166">
        <f t="shared" ref="O8:O31" si="29">IF(AW8=0,AU8,"속도계이상")</f>
        <v>32.536000000000001</v>
      </c>
      <c r="P8" s="167">
        <f t="shared" ref="P8:P31" si="30">AQ8/60</f>
        <v>0</v>
      </c>
      <c r="Q8" s="168">
        <f t="shared" ref="Q8:Q31" si="31">AN8</f>
        <v>78</v>
      </c>
      <c r="R8" s="169">
        <f t="shared" ref="R8:R31" si="32">AC8/(AH8-AI8-AJ8)</f>
        <v>24.498489122496817</v>
      </c>
      <c r="S8" s="141">
        <f t="shared" ref="S8:S31" si="33">IF(AW8=0,AL8,"속도계이상")</f>
        <v>13</v>
      </c>
      <c r="T8" s="141">
        <f t="shared" ref="T8:T31" si="34">IF(AW8=0,AM8,"속도계이상")</f>
        <v>1974</v>
      </c>
      <c r="U8" t="s">
        <v>118</v>
      </c>
      <c r="V8" s="5" t="s">
        <v>119</v>
      </c>
      <c r="W8" t="s">
        <v>118</v>
      </c>
      <c r="X8" s="5" t="s">
        <v>119</v>
      </c>
      <c r="Y8" t="s">
        <v>203</v>
      </c>
      <c r="Z8" t="s">
        <v>196</v>
      </c>
      <c r="AA8" t="s">
        <v>198</v>
      </c>
      <c r="AB8">
        <v>520</v>
      </c>
      <c r="AC8" s="1">
        <v>6067.2160000000003</v>
      </c>
      <c r="AD8" s="1">
        <v>2178.33</v>
      </c>
      <c r="AE8" s="28">
        <v>2.7850000000000001</v>
      </c>
      <c r="AF8">
        <v>1.9</v>
      </c>
      <c r="AG8">
        <v>11.997</v>
      </c>
      <c r="AH8">
        <v>408.28769</v>
      </c>
      <c r="AI8">
        <v>10.286311</v>
      </c>
      <c r="AJ8">
        <v>150.34463700000001</v>
      </c>
      <c r="AK8">
        <v>1432</v>
      </c>
      <c r="AL8">
        <v>13</v>
      </c>
      <c r="AM8">
        <v>1974</v>
      </c>
      <c r="AN8">
        <v>78</v>
      </c>
      <c r="AO8">
        <v>14.860149</v>
      </c>
      <c r="AP8">
        <v>3936.2</v>
      </c>
      <c r="AQ8">
        <v>0</v>
      </c>
      <c r="AR8">
        <v>79</v>
      </c>
      <c r="AS8">
        <v>46481</v>
      </c>
      <c r="AT8">
        <v>0.214</v>
      </c>
      <c r="AU8">
        <v>32.536000000000001</v>
      </c>
      <c r="AV8">
        <v>49004</v>
      </c>
      <c r="AW8">
        <v>0</v>
      </c>
      <c r="AX8" s="29">
        <v>0.72</v>
      </c>
      <c r="AY8">
        <v>1.4657894736842108</v>
      </c>
      <c r="AZ8" t="s">
        <v>124</v>
      </c>
      <c r="BA8" t="s">
        <v>199</v>
      </c>
      <c r="BB8">
        <v>1</v>
      </c>
      <c r="BC8" t="s">
        <v>388</v>
      </c>
      <c r="BD8">
        <v>11</v>
      </c>
      <c r="BE8">
        <v>13145.013999999999</v>
      </c>
      <c r="BF8">
        <v>0.46156025394875966</v>
      </c>
      <c r="BG8">
        <v>0.67655016170910309</v>
      </c>
      <c r="BH8">
        <v>109364.84499999999</v>
      </c>
      <c r="BI8">
        <v>5.5476839929686737E-2</v>
      </c>
      <c r="BJ8">
        <v>8.1317368002198728E-2</v>
      </c>
      <c r="BK8">
        <v>1</v>
      </c>
      <c r="BL8" t="s">
        <v>71</v>
      </c>
      <c r="BM8">
        <v>-6</v>
      </c>
      <c r="BN8" t="s">
        <v>306</v>
      </c>
    </row>
    <row r="9" spans="1:66">
      <c r="A9" s="142" t="str">
        <f t="shared" si="20"/>
        <v>세운교통</v>
      </c>
      <c r="B9" s="142" t="str">
        <f t="shared" si="1"/>
        <v>24-1</v>
      </c>
      <c r="C9" s="143" t="str">
        <f t="shared" si="21"/>
        <v>70바3810</v>
      </c>
      <c r="D9" s="131" t="str">
        <f t="shared" si="22"/>
        <v>대형</v>
      </c>
      <c r="E9" s="127" t="str">
        <f t="shared" si="16"/>
        <v>B</v>
      </c>
      <c r="F9" s="150">
        <f t="shared" si="17"/>
        <v>0.91681818181818175</v>
      </c>
      <c r="G9" s="151">
        <f t="shared" si="18"/>
        <v>2.0169999999999999</v>
      </c>
      <c r="H9" s="152">
        <f t="shared" si="19"/>
        <v>2.2000000000000002</v>
      </c>
      <c r="I9" s="153">
        <f t="shared" si="23"/>
        <v>6296.9589999999998</v>
      </c>
      <c r="J9" s="154">
        <f t="shared" si="24"/>
        <v>5.7100056332580022E-2</v>
      </c>
      <c r="K9" s="154">
        <f t="shared" si="25"/>
        <v>0.34867217523928373</v>
      </c>
      <c r="L9" s="154">
        <f t="shared" si="26"/>
        <v>0.15356618964805074</v>
      </c>
      <c r="M9" s="155">
        <f t="shared" si="27"/>
        <v>13.244999999999999</v>
      </c>
      <c r="N9" s="156">
        <f t="shared" si="28"/>
        <v>0.61899999999999999</v>
      </c>
      <c r="O9" s="156">
        <f t="shared" si="29"/>
        <v>21.01</v>
      </c>
      <c r="P9" s="157">
        <f t="shared" si="30"/>
        <v>0.10666666666666667</v>
      </c>
      <c r="Q9" s="158">
        <f t="shared" si="31"/>
        <v>86</v>
      </c>
      <c r="R9" s="159">
        <f t="shared" si="32"/>
        <v>27.782018910267325</v>
      </c>
      <c r="S9" s="144">
        <f t="shared" si="33"/>
        <v>39</v>
      </c>
      <c r="T9" s="144">
        <f t="shared" si="34"/>
        <v>1323</v>
      </c>
      <c r="U9" t="s">
        <v>118</v>
      </c>
      <c r="V9" s="5" t="s">
        <v>120</v>
      </c>
      <c r="W9" t="s">
        <v>118</v>
      </c>
      <c r="X9" s="5" t="s">
        <v>120</v>
      </c>
      <c r="Y9" t="s">
        <v>205</v>
      </c>
      <c r="Z9" t="s">
        <v>142</v>
      </c>
      <c r="AA9" t="s">
        <v>206</v>
      </c>
      <c r="AB9">
        <v>520</v>
      </c>
      <c r="AC9" s="1">
        <v>6296.9589999999998</v>
      </c>
      <c r="AD9" s="1">
        <v>3121.2930000000001</v>
      </c>
      <c r="AE9" s="28">
        <v>2.0169999999999999</v>
      </c>
      <c r="AF9">
        <v>2.2000000000000002</v>
      </c>
      <c r="AG9">
        <v>13.244999999999999</v>
      </c>
      <c r="AH9">
        <v>381.42936099999997</v>
      </c>
      <c r="AI9">
        <v>21.779637999999998</v>
      </c>
      <c r="AJ9">
        <v>132.99380500000001</v>
      </c>
      <c r="AK9">
        <v>967</v>
      </c>
      <c r="AL9">
        <v>39</v>
      </c>
      <c r="AM9">
        <v>1323</v>
      </c>
      <c r="AN9">
        <v>86</v>
      </c>
      <c r="AO9">
        <v>16.508846999999999</v>
      </c>
      <c r="AP9">
        <v>6245.4</v>
      </c>
      <c r="AQ9">
        <v>6.4</v>
      </c>
      <c r="AR9">
        <v>52</v>
      </c>
      <c r="AS9">
        <v>37327</v>
      </c>
      <c r="AT9">
        <v>0.61899999999999999</v>
      </c>
      <c r="AU9">
        <v>21.01</v>
      </c>
      <c r="AV9">
        <v>0</v>
      </c>
      <c r="AW9">
        <v>0</v>
      </c>
      <c r="AX9" s="29">
        <v>0.49</v>
      </c>
      <c r="AY9">
        <v>0.91681818181818175</v>
      </c>
      <c r="AZ9" t="s">
        <v>68</v>
      </c>
      <c r="BA9" t="s">
        <v>316</v>
      </c>
      <c r="BB9">
        <v>2</v>
      </c>
      <c r="BC9" t="s">
        <v>336</v>
      </c>
      <c r="BD9">
        <v>1</v>
      </c>
      <c r="BE9">
        <v>34304.322999999997</v>
      </c>
      <c r="BF9">
        <v>0.1835616753025559</v>
      </c>
      <c r="BG9">
        <v>0.16829268140238873</v>
      </c>
      <c r="BH9">
        <v>109364.84499999999</v>
      </c>
      <c r="BI9">
        <v>5.7577542399479473E-2</v>
      </c>
      <c r="BJ9">
        <v>5.2788137736250039E-2</v>
      </c>
      <c r="BK9">
        <v>1</v>
      </c>
      <c r="BL9" t="s">
        <v>69</v>
      </c>
      <c r="BM9">
        <v>1</v>
      </c>
      <c r="BN9" t="s">
        <v>308</v>
      </c>
    </row>
    <row r="10" spans="1:66">
      <c r="A10" s="139" t="str">
        <f t="shared" si="20"/>
        <v>세운교통</v>
      </c>
      <c r="B10" s="239" t="str">
        <f t="shared" si="1"/>
        <v>24-1</v>
      </c>
      <c r="C10" s="140" t="str">
        <f t="shared" si="21"/>
        <v>70바3811</v>
      </c>
      <c r="D10" s="114" t="str">
        <f t="shared" si="22"/>
        <v>대형</v>
      </c>
      <c r="E10" s="110" t="str">
        <f t="shared" si="16"/>
        <v>B</v>
      </c>
      <c r="F10" s="160">
        <f t="shared" si="17"/>
        <v>0.93863636363636349</v>
      </c>
      <c r="G10" s="161">
        <f t="shared" si="18"/>
        <v>2.0649999999999999</v>
      </c>
      <c r="H10" s="162">
        <f t="shared" si="19"/>
        <v>2.2000000000000002</v>
      </c>
      <c r="I10" s="163">
        <f t="shared" si="23"/>
        <v>6229.4949999999999</v>
      </c>
      <c r="J10" s="164">
        <f t="shared" si="24"/>
        <v>1.4106367558694521E-2</v>
      </c>
      <c r="K10" s="164">
        <f t="shared" si="25"/>
        <v>0.32868476309723366</v>
      </c>
      <c r="L10" s="164">
        <f t="shared" si="26"/>
        <v>0.15217926974818988</v>
      </c>
      <c r="M10" s="165">
        <f t="shared" si="27"/>
        <v>11.912000000000001</v>
      </c>
      <c r="N10" s="166">
        <f t="shared" si="28"/>
        <v>1.6E-2</v>
      </c>
      <c r="O10" s="166">
        <f t="shared" si="29"/>
        <v>7.9139999999999997</v>
      </c>
      <c r="P10" s="167">
        <f t="shared" si="30"/>
        <v>0</v>
      </c>
      <c r="Q10" s="168">
        <f t="shared" si="31"/>
        <v>80</v>
      </c>
      <c r="R10" s="169">
        <f t="shared" si="32"/>
        <v>27.699730043136643</v>
      </c>
      <c r="S10" s="141">
        <f t="shared" si="33"/>
        <v>1</v>
      </c>
      <c r="T10" s="141">
        <f t="shared" si="34"/>
        <v>493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207</v>
      </c>
      <c r="Z10" s="4" t="s">
        <v>142</v>
      </c>
      <c r="AA10" s="4" t="s">
        <v>206</v>
      </c>
      <c r="AB10" s="4">
        <v>520</v>
      </c>
      <c r="AC10" s="4">
        <v>6229.4949999999999</v>
      </c>
      <c r="AD10" s="4">
        <v>3016.337</v>
      </c>
      <c r="AE10" s="4">
        <v>2.0649999999999999</v>
      </c>
      <c r="AF10" s="4">
        <v>2.2000000000000002</v>
      </c>
      <c r="AG10" s="4">
        <v>11.912000000000001</v>
      </c>
      <c r="AH10" s="4">
        <v>342.19518099999999</v>
      </c>
      <c r="AI10" s="4">
        <v>4.8271309999999996</v>
      </c>
      <c r="AJ10" s="4">
        <v>112.47434199999999</v>
      </c>
      <c r="AK10" s="4">
        <v>948</v>
      </c>
      <c r="AL10" s="4">
        <v>1</v>
      </c>
      <c r="AM10" s="4">
        <v>493</v>
      </c>
      <c r="AN10" s="4">
        <v>80</v>
      </c>
      <c r="AO10" s="4">
        <v>18.204508000000001</v>
      </c>
      <c r="AP10" s="4">
        <v>3230.6</v>
      </c>
      <c r="AQ10" s="4">
        <v>0</v>
      </c>
      <c r="AR10" s="4">
        <v>13</v>
      </c>
      <c r="AS10" s="4">
        <v>5664</v>
      </c>
      <c r="AT10" s="4">
        <v>1.6E-2</v>
      </c>
      <c r="AU10" s="4">
        <v>7.9139999999999997</v>
      </c>
      <c r="AV10" s="4">
        <v>52013</v>
      </c>
      <c r="AW10" s="4">
        <v>0</v>
      </c>
      <c r="AX10" s="30">
        <v>0.47</v>
      </c>
      <c r="AY10">
        <v>0.93863636363636349</v>
      </c>
      <c r="AZ10" t="s">
        <v>68</v>
      </c>
      <c r="BA10" t="s">
        <v>316</v>
      </c>
      <c r="BB10">
        <v>1</v>
      </c>
      <c r="BC10" t="s">
        <v>318</v>
      </c>
      <c r="BD10">
        <v>9</v>
      </c>
      <c r="BE10">
        <v>34304.322999999997</v>
      </c>
      <c r="BF10">
        <v>0.18159504270059493</v>
      </c>
      <c r="BG10">
        <v>0.17045171053487657</v>
      </c>
      <c r="BH10">
        <v>109364.84499999999</v>
      </c>
      <c r="BI10">
        <v>5.6960671411366244E-2</v>
      </c>
      <c r="BJ10">
        <v>5.3465357483850583E-2</v>
      </c>
      <c r="BK10">
        <v>1</v>
      </c>
      <c r="BL10" t="s">
        <v>69</v>
      </c>
      <c r="BM10">
        <v>1</v>
      </c>
      <c r="BN10" t="s">
        <v>308</v>
      </c>
    </row>
    <row r="11" spans="1:66">
      <c r="A11" s="142" t="str">
        <f t="shared" si="20"/>
        <v>세운교통</v>
      </c>
      <c r="B11" s="142" t="str">
        <f t="shared" si="1"/>
        <v>24-1</v>
      </c>
      <c r="C11" s="143" t="str">
        <f t="shared" si="21"/>
        <v>70바3813</v>
      </c>
      <c r="D11" s="131" t="str">
        <f t="shared" si="22"/>
        <v>대형</v>
      </c>
      <c r="E11" s="127" t="str">
        <f t="shared" si="16"/>
        <v>D</v>
      </c>
      <c r="F11" s="150">
        <f t="shared" si="17"/>
        <v>0.83695652173913049</v>
      </c>
      <c r="G11" s="151">
        <f t="shared" si="18"/>
        <v>1.925</v>
      </c>
      <c r="H11" s="152">
        <f t="shared" si="19"/>
        <v>2.2999999999999998</v>
      </c>
      <c r="I11" s="153">
        <f t="shared" si="23"/>
        <v>5975.13</v>
      </c>
      <c r="J11" s="154">
        <f t="shared" si="24"/>
        <v>4.1096941304979415E-2</v>
      </c>
      <c r="K11" s="154">
        <f t="shared" si="25"/>
        <v>0.34894172344206736</v>
      </c>
      <c r="L11" s="154">
        <f t="shared" si="26"/>
        <v>0.14242367948479781</v>
      </c>
      <c r="M11" s="155">
        <f t="shared" si="27"/>
        <v>12.855</v>
      </c>
      <c r="N11" s="156">
        <f t="shared" si="28"/>
        <v>3.3000000000000002E-2</v>
      </c>
      <c r="O11" s="156">
        <f t="shared" si="29"/>
        <v>13.071</v>
      </c>
      <c r="P11" s="157">
        <f t="shared" si="30"/>
        <v>0</v>
      </c>
      <c r="Q11" s="158">
        <f t="shared" si="31"/>
        <v>78</v>
      </c>
      <c r="R11" s="159">
        <f t="shared" si="32"/>
        <v>28.301746571487339</v>
      </c>
      <c r="S11" s="144">
        <f t="shared" si="33"/>
        <v>2</v>
      </c>
      <c r="T11" s="144">
        <f t="shared" si="34"/>
        <v>781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208</v>
      </c>
      <c r="Z11" t="s">
        <v>142</v>
      </c>
      <c r="AA11" t="s">
        <v>206</v>
      </c>
      <c r="AB11">
        <v>520</v>
      </c>
      <c r="AC11" s="1">
        <v>5975.13</v>
      </c>
      <c r="AD11" s="1">
        <v>3104.605</v>
      </c>
      <c r="AE11" s="28">
        <v>1.925</v>
      </c>
      <c r="AF11">
        <v>2.2999999999999998</v>
      </c>
      <c r="AG11">
        <v>12.855</v>
      </c>
      <c r="AH11">
        <v>346.12407999999999</v>
      </c>
      <c r="AI11">
        <v>14.224641</v>
      </c>
      <c r="AJ11">
        <v>120.77713300000001</v>
      </c>
      <c r="AK11">
        <v>851</v>
      </c>
      <c r="AL11">
        <v>2</v>
      </c>
      <c r="AM11">
        <v>781</v>
      </c>
      <c r="AN11">
        <v>78</v>
      </c>
      <c r="AO11">
        <v>17.262971</v>
      </c>
      <c r="AP11">
        <v>3496</v>
      </c>
      <c r="AQ11">
        <v>0</v>
      </c>
      <c r="AR11">
        <v>46</v>
      </c>
      <c r="AS11">
        <v>27492</v>
      </c>
      <c r="AT11">
        <v>3.3000000000000002E-2</v>
      </c>
      <c r="AU11">
        <v>13.071</v>
      </c>
      <c r="AV11">
        <v>47625</v>
      </c>
      <c r="AW11">
        <v>0</v>
      </c>
      <c r="AX11" s="29">
        <v>0.45</v>
      </c>
      <c r="AY11">
        <v>0.83695652173913049</v>
      </c>
      <c r="AZ11" t="s">
        <v>67</v>
      </c>
      <c r="BA11" t="s">
        <v>316</v>
      </c>
      <c r="BB11">
        <v>1</v>
      </c>
      <c r="BC11" t="s">
        <v>320</v>
      </c>
      <c r="BD11">
        <v>7</v>
      </c>
      <c r="BE11">
        <v>34304.322999999997</v>
      </c>
      <c r="BF11">
        <v>0.17418008803147056</v>
      </c>
      <c r="BG11">
        <v>0.14578116063503516</v>
      </c>
      <c r="BH11">
        <v>109364.84499999999</v>
      </c>
      <c r="BI11">
        <v>5.4634832610058567E-2</v>
      </c>
      <c r="BJ11">
        <v>4.5726979467114237E-2</v>
      </c>
      <c r="BK11">
        <v>1</v>
      </c>
      <c r="BL11" t="s">
        <v>67</v>
      </c>
      <c r="BM11">
        <v>0</v>
      </c>
      <c r="BN11" t="s">
        <v>307</v>
      </c>
    </row>
    <row r="12" spans="1:66" s="2" customFormat="1">
      <c r="A12" s="139" t="str">
        <f t="shared" si="20"/>
        <v>세운교통</v>
      </c>
      <c r="B12" s="239" t="str">
        <f t="shared" si="1"/>
        <v>24-1</v>
      </c>
      <c r="C12" s="140" t="str">
        <f t="shared" si="21"/>
        <v>70바3833</v>
      </c>
      <c r="D12" s="114" t="str">
        <f t="shared" si="22"/>
        <v>대형</v>
      </c>
      <c r="E12" s="110" t="str">
        <f t="shared" si="16"/>
        <v>A</v>
      </c>
      <c r="F12" s="160">
        <f t="shared" si="17"/>
        <v>0.99652173913043474</v>
      </c>
      <c r="G12" s="161">
        <f t="shared" si="18"/>
        <v>2.2919999999999998</v>
      </c>
      <c r="H12" s="162">
        <f t="shared" si="19"/>
        <v>2.2999999999999998</v>
      </c>
      <c r="I12" s="163">
        <f t="shared" si="23"/>
        <v>5232.3419999999996</v>
      </c>
      <c r="J12" s="164">
        <f t="shared" si="24"/>
        <v>1.8643292601416919E-2</v>
      </c>
      <c r="K12" s="164">
        <f t="shared" si="25"/>
        <v>0.3472944543886749</v>
      </c>
      <c r="L12" s="164">
        <f t="shared" si="26"/>
        <v>9.7852930867286581E-2</v>
      </c>
      <c r="M12" s="165">
        <f t="shared" si="27"/>
        <v>10.555</v>
      </c>
      <c r="N12" s="166">
        <f t="shared" si="28"/>
        <v>5.7000000000000002E-2</v>
      </c>
      <c r="O12" s="166">
        <f t="shared" si="29"/>
        <v>19.991</v>
      </c>
      <c r="P12" s="167">
        <f t="shared" si="30"/>
        <v>0</v>
      </c>
      <c r="Q12" s="168">
        <f t="shared" si="31"/>
        <v>82</v>
      </c>
      <c r="R12" s="169">
        <f t="shared" si="32"/>
        <v>27.372434951452565</v>
      </c>
      <c r="S12" s="141">
        <f t="shared" si="33"/>
        <v>3</v>
      </c>
      <c r="T12" s="141">
        <f t="shared" si="34"/>
        <v>1046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209</v>
      </c>
      <c r="Z12" t="s">
        <v>142</v>
      </c>
      <c r="AA12" t="s">
        <v>206</v>
      </c>
      <c r="AB12">
        <v>520</v>
      </c>
      <c r="AC12" s="1">
        <v>5232.3419999999996</v>
      </c>
      <c r="AD12" s="1">
        <v>2282.453</v>
      </c>
      <c r="AE12" s="28">
        <v>2.2919999999999998</v>
      </c>
      <c r="AF12">
        <v>2.2999999999999998</v>
      </c>
      <c r="AG12">
        <v>10.555</v>
      </c>
      <c r="AH12">
        <v>301.47464400000001</v>
      </c>
      <c r="AI12">
        <v>5.6204799999999997</v>
      </c>
      <c r="AJ12">
        <v>104.700472</v>
      </c>
      <c r="AK12">
        <v>512</v>
      </c>
      <c r="AL12">
        <v>3</v>
      </c>
      <c r="AM12">
        <v>1046</v>
      </c>
      <c r="AN12">
        <v>82</v>
      </c>
      <c r="AO12">
        <v>17.355827000000001</v>
      </c>
      <c r="AP12">
        <v>3218</v>
      </c>
      <c r="AQ12">
        <v>0</v>
      </c>
      <c r="AR12">
        <v>25</v>
      </c>
      <c r="AS12">
        <v>19359</v>
      </c>
      <c r="AT12">
        <v>5.7000000000000002E-2</v>
      </c>
      <c r="AU12">
        <v>19.991</v>
      </c>
      <c r="AV12">
        <v>43267</v>
      </c>
      <c r="AW12">
        <v>0</v>
      </c>
      <c r="AX12" s="29">
        <v>0.49</v>
      </c>
      <c r="AY12" s="2">
        <v>0.99652173913043474</v>
      </c>
      <c r="AZ12" s="2" t="s">
        <v>66</v>
      </c>
      <c r="BA12" s="2" t="s">
        <v>316</v>
      </c>
      <c r="BB12" s="2">
        <v>1</v>
      </c>
      <c r="BC12" s="2" t="s">
        <v>337</v>
      </c>
      <c r="BD12" s="2">
        <v>8</v>
      </c>
      <c r="BE12" s="2">
        <v>34304.322999999997</v>
      </c>
      <c r="BF12" s="2">
        <v>0.15252719023197164</v>
      </c>
      <c r="BG12" s="2">
        <v>0.15199666087464303</v>
      </c>
      <c r="BH12" s="2">
        <v>109364.84499999999</v>
      </c>
      <c r="BI12" s="2">
        <v>4.7842997445842861E-2</v>
      </c>
      <c r="BJ12" s="2">
        <v>4.7676587019944275E-2</v>
      </c>
      <c r="BK12" s="2">
        <v>1</v>
      </c>
      <c r="BL12" s="2" t="s">
        <v>68</v>
      </c>
      <c r="BM12" s="2">
        <v>1</v>
      </c>
      <c r="BN12" s="2" t="s">
        <v>308</v>
      </c>
    </row>
    <row r="13" spans="1:66">
      <c r="A13" s="142" t="str">
        <f t="shared" si="20"/>
        <v>세운교통</v>
      </c>
      <c r="B13" s="142" t="str">
        <f t="shared" si="1"/>
        <v>24-1</v>
      </c>
      <c r="C13" s="143" t="str">
        <f t="shared" si="21"/>
        <v>70바3834</v>
      </c>
      <c r="D13" s="131" t="str">
        <f t="shared" si="22"/>
        <v>저상</v>
      </c>
      <c r="E13" s="127" t="str">
        <f t="shared" si="16"/>
        <v>C</v>
      </c>
      <c r="F13" s="150">
        <f t="shared" si="17"/>
        <v>0.86521739130434794</v>
      </c>
      <c r="G13" s="151">
        <f t="shared" si="18"/>
        <v>1.99</v>
      </c>
      <c r="H13" s="152">
        <f t="shared" si="19"/>
        <v>2.2999999999999998</v>
      </c>
      <c r="I13" s="153">
        <f t="shared" si="23"/>
        <v>4600.1009999999997</v>
      </c>
      <c r="J13" s="154">
        <f t="shared" si="24"/>
        <v>6.3748423832911488E-2</v>
      </c>
      <c r="K13" s="154">
        <f t="shared" si="25"/>
        <v>0.34004523575529794</v>
      </c>
      <c r="L13" s="154">
        <f t="shared" si="26"/>
        <v>0.19151753407153452</v>
      </c>
      <c r="M13" s="155">
        <f t="shared" si="27"/>
        <v>15.936999999999999</v>
      </c>
      <c r="N13" s="156">
        <f t="shared" si="28"/>
        <v>0.23899999999999999</v>
      </c>
      <c r="O13" s="156">
        <f t="shared" si="29"/>
        <v>53.325000000000003</v>
      </c>
      <c r="P13" s="157">
        <f t="shared" si="30"/>
        <v>0.70333333333333337</v>
      </c>
      <c r="Q13" s="158">
        <f t="shared" si="31"/>
        <v>85</v>
      </c>
      <c r="R13" s="159">
        <f t="shared" si="32"/>
        <v>30.436908456371231</v>
      </c>
      <c r="S13" s="144">
        <f t="shared" si="33"/>
        <v>11</v>
      </c>
      <c r="T13" s="144">
        <f t="shared" si="34"/>
        <v>2453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210</v>
      </c>
      <c r="Z13" s="4" t="s">
        <v>196</v>
      </c>
      <c r="AA13" s="4" t="s">
        <v>198</v>
      </c>
      <c r="AB13" s="4">
        <v>520</v>
      </c>
      <c r="AC13" s="4">
        <v>4600.1009999999997</v>
      </c>
      <c r="AD13" s="4">
        <v>2311.6370000000002</v>
      </c>
      <c r="AE13" s="4">
        <v>1.99</v>
      </c>
      <c r="AF13" s="4">
        <v>2.2999999999999998</v>
      </c>
      <c r="AG13" s="4">
        <v>15.936999999999999</v>
      </c>
      <c r="AH13" s="4">
        <v>253.49549099999999</v>
      </c>
      <c r="AI13" s="4">
        <v>16.159938</v>
      </c>
      <c r="AJ13" s="4">
        <v>86.199933999999999</v>
      </c>
      <c r="AK13" s="4">
        <v>881</v>
      </c>
      <c r="AL13" s="4">
        <v>11</v>
      </c>
      <c r="AM13" s="4">
        <v>2453</v>
      </c>
      <c r="AN13" s="4">
        <v>85</v>
      </c>
      <c r="AO13" s="4">
        <v>18.146677</v>
      </c>
      <c r="AP13" s="4">
        <v>5794.9</v>
      </c>
      <c r="AQ13" s="4">
        <v>42.2</v>
      </c>
      <c r="AR13" s="4">
        <v>26</v>
      </c>
      <c r="AS13" s="4">
        <v>13262</v>
      </c>
      <c r="AT13" s="4">
        <v>0.23899999999999999</v>
      </c>
      <c r="AU13" s="4">
        <v>53.325000000000003</v>
      </c>
      <c r="AV13" s="4">
        <v>36372</v>
      </c>
      <c r="AW13" s="4">
        <v>0</v>
      </c>
      <c r="AX13" s="30">
        <v>0.5</v>
      </c>
      <c r="AY13">
        <v>0.86521739130434794</v>
      </c>
      <c r="AZ13" t="s">
        <v>69</v>
      </c>
      <c r="BA13" t="s">
        <v>316</v>
      </c>
      <c r="BB13">
        <v>2</v>
      </c>
      <c r="BC13" t="s">
        <v>319</v>
      </c>
      <c r="BD13">
        <v>6</v>
      </c>
      <c r="BE13">
        <v>34304.322999999997</v>
      </c>
      <c r="BF13">
        <v>0.13409683088629967</v>
      </c>
      <c r="BG13">
        <v>0.11602291020162452</v>
      </c>
      <c r="BH13">
        <v>109364.84499999999</v>
      </c>
      <c r="BI13">
        <v>4.2061971559507999E-2</v>
      </c>
      <c r="BJ13">
        <v>3.6392749305835186E-2</v>
      </c>
      <c r="BK13">
        <v>1</v>
      </c>
      <c r="BL13" t="s">
        <v>70</v>
      </c>
      <c r="BM13">
        <v>2</v>
      </c>
      <c r="BN13" t="s">
        <v>308</v>
      </c>
    </row>
    <row r="14" spans="1:66">
      <c r="A14" s="139" t="str">
        <f t="shared" si="20"/>
        <v>세운교통</v>
      </c>
      <c r="B14" s="239" t="str">
        <f t="shared" si="1"/>
        <v>24-1</v>
      </c>
      <c r="C14" s="140" t="str">
        <f t="shared" si="21"/>
        <v>73아1446</v>
      </c>
      <c r="D14" s="114" t="str">
        <f t="shared" si="22"/>
        <v>저상</v>
      </c>
      <c r="E14" s="110" t="str">
        <f t="shared" si="16"/>
        <v>C</v>
      </c>
      <c r="F14" s="160">
        <f t="shared" si="17"/>
        <v>0.87</v>
      </c>
      <c r="G14" s="161">
        <f t="shared" si="18"/>
        <v>2.0009999999999999</v>
      </c>
      <c r="H14" s="162">
        <f t="shared" si="19"/>
        <v>2.2999999999999998</v>
      </c>
      <c r="I14" s="163">
        <f t="shared" si="23"/>
        <v>5970.2960000000003</v>
      </c>
      <c r="J14" s="164">
        <f t="shared" si="24"/>
        <v>2.7007676450368098E-2</v>
      </c>
      <c r="K14" s="164">
        <f t="shared" si="25"/>
        <v>0.35436202820755985</v>
      </c>
      <c r="L14" s="164">
        <f t="shared" si="26"/>
        <v>0.19178278597912063</v>
      </c>
      <c r="M14" s="165">
        <f t="shared" si="27"/>
        <v>17.155000000000001</v>
      </c>
      <c r="N14" s="166">
        <f t="shared" si="28"/>
        <v>0</v>
      </c>
      <c r="O14" s="166">
        <f t="shared" si="29"/>
        <v>18.960999999999999</v>
      </c>
      <c r="P14" s="167">
        <f t="shared" si="30"/>
        <v>0</v>
      </c>
      <c r="Q14" s="168">
        <f t="shared" si="31"/>
        <v>80</v>
      </c>
      <c r="R14" s="169">
        <f t="shared" si="32"/>
        <v>26.855548825757737</v>
      </c>
      <c r="S14" s="141">
        <f t="shared" si="33"/>
        <v>0</v>
      </c>
      <c r="T14" s="141">
        <f t="shared" si="34"/>
        <v>1132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211</v>
      </c>
      <c r="Z14" t="s">
        <v>196</v>
      </c>
      <c r="AA14" t="s">
        <v>198</v>
      </c>
      <c r="AB14">
        <v>520</v>
      </c>
      <c r="AC14" s="1">
        <v>5970.2960000000003</v>
      </c>
      <c r="AD14" s="1">
        <v>2982.9789999999998</v>
      </c>
      <c r="AE14" s="28">
        <v>2.0009999999999999</v>
      </c>
      <c r="AF14">
        <v>2.2999999999999998</v>
      </c>
      <c r="AG14">
        <v>17.155000000000001</v>
      </c>
      <c r="AH14">
        <v>359.36075499999998</v>
      </c>
      <c r="AI14">
        <v>9.7054989999999997</v>
      </c>
      <c r="AJ14">
        <v>127.343806</v>
      </c>
      <c r="AK14">
        <v>1145</v>
      </c>
      <c r="AL14">
        <v>0</v>
      </c>
      <c r="AM14">
        <v>1132</v>
      </c>
      <c r="AN14">
        <v>80</v>
      </c>
      <c r="AO14">
        <v>16.613655999999999</v>
      </c>
      <c r="AP14">
        <v>3117</v>
      </c>
      <c r="AQ14">
        <v>0</v>
      </c>
      <c r="AR14">
        <v>54</v>
      </c>
      <c r="AS14">
        <v>42451</v>
      </c>
      <c r="AT14">
        <v>0</v>
      </c>
      <c r="AU14">
        <v>18.960999999999999</v>
      </c>
      <c r="AV14">
        <v>49714</v>
      </c>
      <c r="AW14">
        <v>0</v>
      </c>
      <c r="AX14" s="29">
        <v>0.6</v>
      </c>
      <c r="AY14">
        <v>0.87</v>
      </c>
      <c r="AZ14" t="s">
        <v>69</v>
      </c>
      <c r="BA14" t="s">
        <v>316</v>
      </c>
      <c r="BB14">
        <v>1</v>
      </c>
      <c r="BC14" t="s">
        <v>317</v>
      </c>
      <c r="BD14">
        <v>11</v>
      </c>
      <c r="BE14">
        <v>34304.322999999997</v>
      </c>
      <c r="BF14">
        <v>0.17403917284710738</v>
      </c>
      <c r="BG14">
        <v>0.15141408037698342</v>
      </c>
      <c r="BH14">
        <v>109364.84499999999</v>
      </c>
      <c r="BI14">
        <v>5.4590631934786735E-2</v>
      </c>
      <c r="BJ14">
        <v>4.7493849783264458E-2</v>
      </c>
      <c r="BK14">
        <v>1</v>
      </c>
      <c r="BL14" t="s">
        <v>67</v>
      </c>
      <c r="BM14">
        <v>1</v>
      </c>
      <c r="BN14" t="s">
        <v>308</v>
      </c>
    </row>
    <row r="15" spans="1:66">
      <c r="A15" s="142" t="str">
        <f t="shared" si="20"/>
        <v>세운교통</v>
      </c>
      <c r="B15" s="142" t="str">
        <f t="shared" si="1"/>
        <v>26</v>
      </c>
      <c r="C15" s="143" t="str">
        <f t="shared" si="21"/>
        <v>70바1511</v>
      </c>
      <c r="D15" s="131" t="str">
        <f t="shared" si="22"/>
        <v>저상</v>
      </c>
      <c r="E15" s="127" t="str">
        <f t="shared" si="16"/>
        <v>D</v>
      </c>
      <c r="F15" s="150">
        <f t="shared" si="17"/>
        <v>0.82714285714285718</v>
      </c>
      <c r="G15" s="151">
        <f t="shared" si="18"/>
        <v>1.7370000000000001</v>
      </c>
      <c r="H15" s="152">
        <f t="shared" si="19"/>
        <v>2.1</v>
      </c>
      <c r="I15" s="153">
        <f t="shared" si="23"/>
        <v>3461.0320000000002</v>
      </c>
      <c r="J15" s="154">
        <f t="shared" si="24"/>
        <v>3.9234995079906652E-2</v>
      </c>
      <c r="K15" s="154">
        <f t="shared" si="25"/>
        <v>0.36682605774486832</v>
      </c>
      <c r="L15" s="154">
        <f t="shared" si="26"/>
        <v>0.21120867995441822</v>
      </c>
      <c r="M15" s="155">
        <f t="shared" si="27"/>
        <v>13.553000000000001</v>
      </c>
      <c r="N15" s="156">
        <f t="shared" si="28"/>
        <v>5.8000000000000003E-2</v>
      </c>
      <c r="O15" s="156">
        <f t="shared" si="29"/>
        <v>6.4139999999999997</v>
      </c>
      <c r="P15" s="157">
        <f t="shared" si="30"/>
        <v>0</v>
      </c>
      <c r="Q15" s="158">
        <f t="shared" si="31"/>
        <v>130</v>
      </c>
      <c r="R15" s="159">
        <f t="shared" si="32"/>
        <v>22.883136091251362</v>
      </c>
      <c r="S15" s="144">
        <f t="shared" si="33"/>
        <v>2</v>
      </c>
      <c r="T15" s="144">
        <f t="shared" si="34"/>
        <v>222</v>
      </c>
      <c r="U15" t="s">
        <v>118</v>
      </c>
      <c r="V15" s="5" t="s">
        <v>121</v>
      </c>
      <c r="W15" t="s">
        <v>118</v>
      </c>
      <c r="X15" s="5" t="s">
        <v>121</v>
      </c>
      <c r="Y15" t="s">
        <v>212</v>
      </c>
      <c r="Z15" t="s">
        <v>196</v>
      </c>
      <c r="AA15" t="s">
        <v>198</v>
      </c>
      <c r="AB15">
        <v>520</v>
      </c>
      <c r="AC15" s="1">
        <v>3461.0320000000002</v>
      </c>
      <c r="AD15" s="1">
        <v>1992.7470000000001</v>
      </c>
      <c r="AE15" s="28">
        <v>1.7370000000000001</v>
      </c>
      <c r="AF15">
        <v>2.1</v>
      </c>
      <c r="AG15">
        <v>13.553000000000001</v>
      </c>
      <c r="AH15">
        <v>254.65268900000001</v>
      </c>
      <c r="AI15">
        <v>9.9912969999999994</v>
      </c>
      <c r="AJ15">
        <v>93.413241999999997</v>
      </c>
      <c r="AK15">
        <v>731</v>
      </c>
      <c r="AL15">
        <v>2</v>
      </c>
      <c r="AM15">
        <v>222</v>
      </c>
      <c r="AN15">
        <v>130</v>
      </c>
      <c r="AO15">
        <v>13.591184999999999</v>
      </c>
      <c r="AP15">
        <v>77.2</v>
      </c>
      <c r="AQ15">
        <v>0</v>
      </c>
      <c r="AR15">
        <v>60</v>
      </c>
      <c r="AS15">
        <v>38152</v>
      </c>
      <c r="AT15">
        <v>5.8000000000000003E-2</v>
      </c>
      <c r="AU15">
        <v>6.4139999999999997</v>
      </c>
      <c r="AV15">
        <v>31194</v>
      </c>
      <c r="AW15">
        <v>0</v>
      </c>
      <c r="AX15" s="29">
        <v>0.52</v>
      </c>
      <c r="AY15">
        <v>0.82714285714285718</v>
      </c>
      <c r="AZ15" t="s">
        <v>67</v>
      </c>
      <c r="BA15" t="s">
        <v>213</v>
      </c>
      <c r="BB15">
        <v>1</v>
      </c>
      <c r="BC15" t="s">
        <v>321</v>
      </c>
      <c r="BD15">
        <v>13</v>
      </c>
      <c r="BE15">
        <v>17347.646000000001</v>
      </c>
      <c r="BF15">
        <v>0.19951018138138166</v>
      </c>
      <c r="BG15">
        <v>0.1650234214568857</v>
      </c>
      <c r="BH15">
        <v>109364.84499999999</v>
      </c>
      <c r="BI15">
        <v>3.1646659399553856E-2</v>
      </c>
      <c r="BJ15">
        <v>2.6176308274773834E-2</v>
      </c>
      <c r="BK15">
        <v>1</v>
      </c>
      <c r="BL15" t="s">
        <v>70</v>
      </c>
      <c r="BM15">
        <v>1</v>
      </c>
      <c r="BN15" t="s">
        <v>308</v>
      </c>
    </row>
    <row r="16" spans="1:66">
      <c r="A16" s="139" t="str">
        <f t="shared" si="20"/>
        <v>세운교통</v>
      </c>
      <c r="B16" s="239" t="str">
        <f t="shared" si="1"/>
        <v>26</v>
      </c>
      <c r="C16" s="140" t="str">
        <f t="shared" si="21"/>
        <v>70바1513</v>
      </c>
      <c r="D16" s="114" t="str">
        <f t="shared" si="22"/>
        <v>대형</v>
      </c>
      <c r="E16" s="110" t="str">
        <f t="shared" si="16"/>
        <v>B</v>
      </c>
      <c r="F16" s="160">
        <f t="shared" si="17"/>
        <v>0.93200000000000005</v>
      </c>
      <c r="G16" s="161">
        <f t="shared" si="18"/>
        <v>1.8640000000000001</v>
      </c>
      <c r="H16" s="162">
        <f t="shared" si="19"/>
        <v>2</v>
      </c>
      <c r="I16" s="163">
        <f t="shared" si="23"/>
        <v>4583.49</v>
      </c>
      <c r="J16" s="164">
        <f t="shared" si="24"/>
        <v>5.3645302020586545E-2</v>
      </c>
      <c r="K16" s="164">
        <f t="shared" si="25"/>
        <v>0.39354768544534285</v>
      </c>
      <c r="L16" s="164">
        <f t="shared" si="26"/>
        <v>0.15490379601569984</v>
      </c>
      <c r="M16" s="165">
        <f t="shared" si="27"/>
        <v>12.632</v>
      </c>
      <c r="N16" s="166">
        <f t="shared" si="28"/>
        <v>0.34899999999999998</v>
      </c>
      <c r="O16" s="166">
        <f t="shared" si="29"/>
        <v>23.780999999999999</v>
      </c>
      <c r="P16" s="167">
        <f t="shared" si="30"/>
        <v>0</v>
      </c>
      <c r="Q16" s="168">
        <f t="shared" si="31"/>
        <v>73</v>
      </c>
      <c r="R16" s="169">
        <f t="shared" si="32"/>
        <v>25.409395538515078</v>
      </c>
      <c r="S16" s="141">
        <f t="shared" si="33"/>
        <v>16</v>
      </c>
      <c r="T16" s="141">
        <f t="shared" si="34"/>
        <v>1090</v>
      </c>
      <c r="U16" t="s">
        <v>118</v>
      </c>
      <c r="V16" t="s">
        <v>121</v>
      </c>
      <c r="W16" s="4" t="s">
        <v>118</v>
      </c>
      <c r="X16" s="4" t="s">
        <v>121</v>
      </c>
      <c r="Y16" s="4" t="s">
        <v>288</v>
      </c>
      <c r="Z16" s="4" t="s">
        <v>142</v>
      </c>
      <c r="AA16" s="4" t="s">
        <v>198</v>
      </c>
      <c r="AB16" s="4">
        <v>520</v>
      </c>
      <c r="AC16" s="4">
        <v>4583.49</v>
      </c>
      <c r="AD16" s="4">
        <v>2459.1260000000002</v>
      </c>
      <c r="AE16" s="4">
        <v>1.8640000000000001</v>
      </c>
      <c r="AF16" s="4">
        <v>2</v>
      </c>
      <c r="AG16" s="4">
        <v>12.632</v>
      </c>
      <c r="AH16" s="4">
        <v>326.30851799999999</v>
      </c>
      <c r="AI16" s="4">
        <v>17.504919000000001</v>
      </c>
      <c r="AJ16" s="4">
        <v>128.41796199999999</v>
      </c>
      <c r="AK16" s="4">
        <v>710</v>
      </c>
      <c r="AL16" s="4">
        <v>16</v>
      </c>
      <c r="AM16" s="4">
        <v>1090</v>
      </c>
      <c r="AN16" s="4">
        <v>73</v>
      </c>
      <c r="AO16" s="4">
        <v>14.046492000000001</v>
      </c>
      <c r="AP16" s="4">
        <v>1047.8</v>
      </c>
      <c r="AQ16" s="4">
        <v>0</v>
      </c>
      <c r="AR16" s="4">
        <v>121</v>
      </c>
      <c r="AS16" s="4">
        <v>62527</v>
      </c>
      <c r="AT16" s="4">
        <v>0.34899999999999998</v>
      </c>
      <c r="AU16" s="4">
        <v>23.780999999999999</v>
      </c>
      <c r="AV16" s="4">
        <v>15193</v>
      </c>
      <c r="AW16" s="4">
        <v>0</v>
      </c>
      <c r="AX16" s="30">
        <v>0.48</v>
      </c>
      <c r="AY16">
        <v>0.93200000000000005</v>
      </c>
      <c r="AZ16" t="s">
        <v>68</v>
      </c>
      <c r="BA16" t="s">
        <v>213</v>
      </c>
      <c r="BB16">
        <v>1</v>
      </c>
      <c r="BC16" t="s">
        <v>338</v>
      </c>
      <c r="BD16">
        <v>4</v>
      </c>
      <c r="BE16">
        <v>17347.646000000001</v>
      </c>
      <c r="BF16">
        <v>0.26421394579990853</v>
      </c>
      <c r="BG16">
        <v>0.24624739748551477</v>
      </c>
      <c r="BH16">
        <v>109364.84499999999</v>
      </c>
      <c r="BI16">
        <v>4.1910085457534371E-2</v>
      </c>
      <c r="BJ16">
        <v>3.9060199646422038E-2</v>
      </c>
      <c r="BK16">
        <v>1</v>
      </c>
      <c r="BL16" t="s">
        <v>69</v>
      </c>
      <c r="BM16">
        <v>1</v>
      </c>
      <c r="BN16" t="s">
        <v>308</v>
      </c>
    </row>
    <row r="17" spans="1:66">
      <c r="A17" s="142" t="str">
        <f t="shared" si="20"/>
        <v>세운교통</v>
      </c>
      <c r="B17" s="142" t="str">
        <f t="shared" si="1"/>
        <v>26</v>
      </c>
      <c r="C17" s="143" t="str">
        <f t="shared" si="21"/>
        <v>70바1578</v>
      </c>
      <c r="D17" s="131" t="str">
        <f t="shared" si="22"/>
        <v>저상</v>
      </c>
      <c r="E17" s="127" t="str">
        <f t="shared" si="16"/>
        <v>A</v>
      </c>
      <c r="F17" s="150">
        <f t="shared" si="17"/>
        <v>0.9536363636363635</v>
      </c>
      <c r="G17" s="151">
        <f t="shared" si="18"/>
        <v>2.0979999999999999</v>
      </c>
      <c r="H17" s="152">
        <f t="shared" si="19"/>
        <v>2.2000000000000002</v>
      </c>
      <c r="I17" s="153">
        <f t="shared" si="23"/>
        <v>5711.1989999999996</v>
      </c>
      <c r="J17" s="154">
        <f t="shared" si="24"/>
        <v>2.8715662585074457E-2</v>
      </c>
      <c r="K17" s="154">
        <f t="shared" si="25"/>
        <v>0.33903943078651699</v>
      </c>
      <c r="L17" s="154">
        <f t="shared" si="26"/>
        <v>0.17456929797053125</v>
      </c>
      <c r="M17" s="155">
        <f t="shared" si="27"/>
        <v>12.944000000000001</v>
      </c>
      <c r="N17" s="156">
        <f t="shared" si="28"/>
        <v>0.105</v>
      </c>
      <c r="O17" s="156">
        <f t="shared" si="29"/>
        <v>9.5079999999999991</v>
      </c>
      <c r="P17" s="157">
        <f t="shared" si="30"/>
        <v>0</v>
      </c>
      <c r="Q17" s="158">
        <f t="shared" si="31"/>
        <v>72</v>
      </c>
      <c r="R17" s="159">
        <f t="shared" si="32"/>
        <v>23.244694469394229</v>
      </c>
      <c r="S17" s="144">
        <f t="shared" si="33"/>
        <v>6</v>
      </c>
      <c r="T17" s="144">
        <f t="shared" si="34"/>
        <v>543</v>
      </c>
      <c r="U17" t="s">
        <v>118</v>
      </c>
      <c r="V17" s="5" t="s">
        <v>121</v>
      </c>
      <c r="W17" t="s">
        <v>118</v>
      </c>
      <c r="X17" s="5" t="s">
        <v>121</v>
      </c>
      <c r="Y17" t="s">
        <v>214</v>
      </c>
      <c r="Z17" t="s">
        <v>196</v>
      </c>
      <c r="AA17" t="s">
        <v>198</v>
      </c>
      <c r="AB17">
        <v>520</v>
      </c>
      <c r="AC17" s="1">
        <v>5711.1989999999996</v>
      </c>
      <c r="AD17" s="1">
        <v>2722.4029999999998</v>
      </c>
      <c r="AE17" s="28">
        <v>2.0979999999999999</v>
      </c>
      <c r="AF17">
        <v>2.2000000000000002</v>
      </c>
      <c r="AG17">
        <v>12.944000000000001</v>
      </c>
      <c r="AH17">
        <v>388.61370399999998</v>
      </c>
      <c r="AI17">
        <v>11.1593</v>
      </c>
      <c r="AJ17">
        <v>131.755369</v>
      </c>
      <c r="AK17">
        <v>997</v>
      </c>
      <c r="AL17">
        <v>6</v>
      </c>
      <c r="AM17">
        <v>543</v>
      </c>
      <c r="AN17">
        <v>72</v>
      </c>
      <c r="AO17">
        <v>14.696339</v>
      </c>
      <c r="AP17">
        <v>119</v>
      </c>
      <c r="AQ17">
        <v>0</v>
      </c>
      <c r="AR17">
        <v>86</v>
      </c>
      <c r="AS17">
        <v>48352</v>
      </c>
      <c r="AT17">
        <v>0.105</v>
      </c>
      <c r="AU17">
        <v>9.5079999999999991</v>
      </c>
      <c r="AV17">
        <v>49967</v>
      </c>
      <c r="AW17">
        <v>0</v>
      </c>
      <c r="AX17" s="29">
        <v>0.6</v>
      </c>
      <c r="AY17">
        <v>0.9536363636363635</v>
      </c>
      <c r="AZ17" t="s">
        <v>66</v>
      </c>
      <c r="BA17" t="s">
        <v>213</v>
      </c>
      <c r="BB17">
        <v>1</v>
      </c>
      <c r="BC17" t="s">
        <v>389</v>
      </c>
      <c r="BD17">
        <v>11</v>
      </c>
      <c r="BE17">
        <v>17347.646000000001</v>
      </c>
      <c r="BF17">
        <v>0.32922040258372803</v>
      </c>
      <c r="BG17">
        <v>0.31395654755484603</v>
      </c>
      <c r="BH17">
        <v>109364.84499999999</v>
      </c>
      <c r="BI17">
        <v>5.222152511622908E-2</v>
      </c>
      <c r="BJ17">
        <v>4.9800345315385727E-2</v>
      </c>
      <c r="BK17">
        <v>1</v>
      </c>
      <c r="BL17" t="s">
        <v>69</v>
      </c>
      <c r="BM17">
        <v>2</v>
      </c>
      <c r="BN17" t="s">
        <v>308</v>
      </c>
    </row>
    <row r="18" spans="1:66">
      <c r="A18" s="139" t="str">
        <f t="shared" si="20"/>
        <v>세운교통</v>
      </c>
      <c r="B18" s="239" t="str">
        <f t="shared" si="1"/>
        <v>26</v>
      </c>
      <c r="C18" s="140" t="str">
        <f t="shared" si="21"/>
        <v>73아1007</v>
      </c>
      <c r="D18" s="114" t="str">
        <f t="shared" si="22"/>
        <v>대형</v>
      </c>
      <c r="E18" s="110" t="str">
        <f t="shared" si="16"/>
        <v>D</v>
      </c>
      <c r="F18" s="160">
        <f t="shared" si="17"/>
        <v>0.8105</v>
      </c>
      <c r="G18" s="161">
        <f t="shared" si="18"/>
        <v>1.621</v>
      </c>
      <c r="H18" s="162">
        <f t="shared" si="19"/>
        <v>2</v>
      </c>
      <c r="I18" s="163">
        <f t="shared" si="23"/>
        <v>1132.5830000000001</v>
      </c>
      <c r="J18" s="164">
        <f t="shared" si="24"/>
        <v>4.13326415889382E-2</v>
      </c>
      <c r="K18" s="164">
        <f t="shared" si="25"/>
        <v>0.33685284882864597</v>
      </c>
      <c r="L18" s="164">
        <f t="shared" si="26"/>
        <v>9.9771937244334405E-2</v>
      </c>
      <c r="M18" s="165">
        <f t="shared" si="27"/>
        <v>11.670999999999999</v>
      </c>
      <c r="N18" s="166">
        <f t="shared" si="28"/>
        <v>0.79500000000000004</v>
      </c>
      <c r="O18" s="166">
        <f t="shared" si="29"/>
        <v>19.335999999999999</v>
      </c>
      <c r="P18" s="167">
        <f t="shared" si="30"/>
        <v>0</v>
      </c>
      <c r="Q18" s="168">
        <f t="shared" si="31"/>
        <v>73</v>
      </c>
      <c r="R18" s="169">
        <f t="shared" si="32"/>
        <v>25.223302851117825</v>
      </c>
      <c r="S18" s="141">
        <f t="shared" si="33"/>
        <v>9</v>
      </c>
      <c r="T18" s="141">
        <f t="shared" si="34"/>
        <v>219</v>
      </c>
      <c r="U18" t="s">
        <v>118</v>
      </c>
      <c r="V18" s="5" t="s">
        <v>121</v>
      </c>
      <c r="W18" t="s">
        <v>118</v>
      </c>
      <c r="X18" s="5" t="s">
        <v>121</v>
      </c>
      <c r="Y18" t="s">
        <v>390</v>
      </c>
      <c r="Z18" t="s">
        <v>142</v>
      </c>
      <c r="AA18" t="s">
        <v>198</v>
      </c>
      <c r="AB18">
        <v>520</v>
      </c>
      <c r="AC18" s="1">
        <v>1132.5830000000001</v>
      </c>
      <c r="AD18" s="1">
        <v>698.7</v>
      </c>
      <c r="AE18" s="28">
        <v>1.621</v>
      </c>
      <c r="AF18">
        <v>2</v>
      </c>
      <c r="AG18">
        <v>11.670999999999999</v>
      </c>
      <c r="AH18">
        <v>72.211644000000007</v>
      </c>
      <c r="AI18">
        <v>2.9846979999999999</v>
      </c>
      <c r="AJ18">
        <v>24.324698000000001</v>
      </c>
      <c r="AK18">
        <v>113</v>
      </c>
      <c r="AL18">
        <v>9</v>
      </c>
      <c r="AM18">
        <v>219</v>
      </c>
      <c r="AN18">
        <v>73</v>
      </c>
      <c r="AO18">
        <v>15.684215</v>
      </c>
      <c r="AP18">
        <v>312.2</v>
      </c>
      <c r="AQ18">
        <v>0</v>
      </c>
      <c r="AR18">
        <v>16</v>
      </c>
      <c r="AS18">
        <v>7627</v>
      </c>
      <c r="AT18">
        <v>0.79500000000000004</v>
      </c>
      <c r="AU18">
        <v>19.335999999999999</v>
      </c>
      <c r="AV18">
        <v>10732</v>
      </c>
      <c r="AW18">
        <v>0</v>
      </c>
      <c r="AX18" s="29">
        <v>0.4</v>
      </c>
      <c r="AY18">
        <v>0.8105</v>
      </c>
      <c r="AZ18" t="s">
        <v>67</v>
      </c>
      <c r="BA18" t="s">
        <v>213</v>
      </c>
      <c r="BB18">
        <v>3</v>
      </c>
      <c r="BC18" t="s">
        <v>391</v>
      </c>
      <c r="BD18">
        <v>7</v>
      </c>
      <c r="BE18">
        <v>17347.646000000001</v>
      </c>
      <c r="BF18">
        <v>6.5287417093938857E-2</v>
      </c>
      <c r="BG18">
        <v>5.2915451554637442E-2</v>
      </c>
      <c r="BH18">
        <v>109364.84499999999</v>
      </c>
      <c r="BI18">
        <v>1.0356006082210423E-2</v>
      </c>
      <c r="BJ18">
        <v>8.3935429296315475E-3</v>
      </c>
      <c r="BK18">
        <v>1</v>
      </c>
      <c r="BL18" t="s">
        <v>301</v>
      </c>
      <c r="BM18" t="s">
        <v>302</v>
      </c>
      <c r="BN18" t="s">
        <v>301</v>
      </c>
    </row>
    <row r="19" spans="1:66">
      <c r="A19" s="142" t="str">
        <f t="shared" si="20"/>
        <v>세운교통</v>
      </c>
      <c r="B19" s="142" t="str">
        <f t="shared" si="1"/>
        <v>26</v>
      </c>
      <c r="C19" s="143" t="str">
        <f t="shared" si="21"/>
        <v>73아1008</v>
      </c>
      <c r="D19" s="131" t="str">
        <f t="shared" si="22"/>
        <v>대형</v>
      </c>
      <c r="E19" s="127" t="str">
        <f t="shared" si="16"/>
        <v>D</v>
      </c>
      <c r="F19" s="150">
        <f t="shared" si="17"/>
        <v>0.82450000000000001</v>
      </c>
      <c r="G19" s="151">
        <f t="shared" si="18"/>
        <v>1.649</v>
      </c>
      <c r="H19" s="152">
        <f t="shared" si="19"/>
        <v>2</v>
      </c>
      <c r="I19" s="153">
        <f t="shared" si="23"/>
        <v>2459.3420000000001</v>
      </c>
      <c r="J19" s="154">
        <f t="shared" si="24"/>
        <v>3.5956346720686434E-2</v>
      </c>
      <c r="K19" s="154">
        <f t="shared" si="25"/>
        <v>0.33412671383028075</v>
      </c>
      <c r="L19" s="154">
        <f t="shared" si="26"/>
        <v>0.10124659360105263</v>
      </c>
      <c r="M19" s="155">
        <f t="shared" si="27"/>
        <v>12.592000000000001</v>
      </c>
      <c r="N19" s="156">
        <f t="shared" si="28"/>
        <v>0.93500000000000005</v>
      </c>
      <c r="O19" s="156">
        <f t="shared" si="29"/>
        <v>19.314</v>
      </c>
      <c r="P19" s="157">
        <f t="shared" si="30"/>
        <v>0</v>
      </c>
      <c r="Q19" s="158">
        <f t="shared" si="31"/>
        <v>78</v>
      </c>
      <c r="R19" s="159">
        <f t="shared" si="32"/>
        <v>26.268384951934213</v>
      </c>
      <c r="S19" s="144">
        <f t="shared" si="33"/>
        <v>23</v>
      </c>
      <c r="T19" s="144">
        <f t="shared" si="34"/>
        <v>475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289</v>
      </c>
      <c r="Z19" s="4" t="s">
        <v>142</v>
      </c>
      <c r="AA19" s="4" t="s">
        <v>198</v>
      </c>
      <c r="AB19" s="4">
        <v>520</v>
      </c>
      <c r="AC19" s="4">
        <v>2459.3420000000001</v>
      </c>
      <c r="AD19" s="4">
        <v>1491.181</v>
      </c>
      <c r="AE19" s="4">
        <v>1.649</v>
      </c>
      <c r="AF19" s="4">
        <v>2</v>
      </c>
      <c r="AG19" s="4">
        <v>12.592000000000001</v>
      </c>
      <c r="AH19" s="4">
        <v>148.628559</v>
      </c>
      <c r="AI19" s="4">
        <v>5.3441400000000003</v>
      </c>
      <c r="AJ19" s="4">
        <v>49.660772000000001</v>
      </c>
      <c r="AK19" s="4">
        <v>249</v>
      </c>
      <c r="AL19" s="4">
        <v>23</v>
      </c>
      <c r="AM19" s="4">
        <v>475</v>
      </c>
      <c r="AN19" s="4">
        <v>78</v>
      </c>
      <c r="AO19" s="4">
        <v>16.546900000000001</v>
      </c>
      <c r="AP19" s="4">
        <v>402.7</v>
      </c>
      <c r="AQ19" s="4">
        <v>0</v>
      </c>
      <c r="AR19" s="4">
        <v>36</v>
      </c>
      <c r="AS19" s="4">
        <v>15942</v>
      </c>
      <c r="AT19" s="4">
        <v>0.93500000000000005</v>
      </c>
      <c r="AU19" s="4">
        <v>19.314</v>
      </c>
      <c r="AV19" s="4">
        <v>22565</v>
      </c>
      <c r="AW19" s="4">
        <v>0</v>
      </c>
      <c r="AX19" s="30">
        <v>0.41</v>
      </c>
      <c r="AY19">
        <v>0.82450000000000001</v>
      </c>
      <c r="AZ19" t="s">
        <v>67</v>
      </c>
      <c r="BA19" t="s">
        <v>213</v>
      </c>
      <c r="BB19">
        <v>2</v>
      </c>
      <c r="BC19" t="s">
        <v>392</v>
      </c>
      <c r="BD19">
        <v>8</v>
      </c>
      <c r="BE19">
        <v>17347.646000000001</v>
      </c>
      <c r="BF19">
        <v>0.14176805314104288</v>
      </c>
      <c r="BG19">
        <v>0.11688775981478985</v>
      </c>
      <c r="BH19">
        <v>109364.84499999999</v>
      </c>
      <c r="BI19">
        <v>2.2487500439469378E-2</v>
      </c>
      <c r="BJ19">
        <v>1.8540944112342504E-2</v>
      </c>
      <c r="BK19">
        <v>1</v>
      </c>
      <c r="BL19" t="s">
        <v>67</v>
      </c>
      <c r="BM19">
        <v>0</v>
      </c>
      <c r="BN19" t="s">
        <v>307</v>
      </c>
    </row>
    <row r="20" spans="1:66">
      <c r="A20" s="139" t="str">
        <f t="shared" si="20"/>
        <v>세운교통</v>
      </c>
      <c r="B20" s="239" t="str">
        <f t="shared" si="1"/>
        <v>28</v>
      </c>
      <c r="C20" s="140" t="str">
        <f t="shared" si="21"/>
        <v>73아1009</v>
      </c>
      <c r="D20" s="114" t="str">
        <f t="shared" si="22"/>
        <v>저상</v>
      </c>
      <c r="E20" s="110" t="str">
        <f t="shared" si="16"/>
        <v>C</v>
      </c>
      <c r="F20" s="160">
        <f t="shared" si="17"/>
        <v>0.86863636363636354</v>
      </c>
      <c r="G20" s="161">
        <f t="shared" si="18"/>
        <v>1.911</v>
      </c>
      <c r="H20" s="162">
        <f t="shared" si="19"/>
        <v>2.2000000000000002</v>
      </c>
      <c r="I20" s="163">
        <f t="shared" si="23"/>
        <v>5240.4650000000001</v>
      </c>
      <c r="J20" s="164">
        <f t="shared" si="24"/>
        <v>3.5857012381550327E-2</v>
      </c>
      <c r="K20" s="164">
        <f t="shared" si="25"/>
        <v>0.41385810627546649</v>
      </c>
      <c r="L20" s="164">
        <f t="shared" si="26"/>
        <v>0.12537055394893393</v>
      </c>
      <c r="M20" s="165">
        <f t="shared" si="27"/>
        <v>16.45</v>
      </c>
      <c r="N20" s="166">
        <f t="shared" si="28"/>
        <v>0</v>
      </c>
      <c r="O20" s="166">
        <f t="shared" si="29"/>
        <v>8.6630000000000003</v>
      </c>
      <c r="P20" s="167">
        <f t="shared" si="30"/>
        <v>0</v>
      </c>
      <c r="Q20" s="168">
        <f t="shared" si="31"/>
        <v>73</v>
      </c>
      <c r="R20" s="169">
        <f t="shared" si="32"/>
        <v>22.988045553052096</v>
      </c>
      <c r="S20" s="141">
        <f t="shared" si="33"/>
        <v>0</v>
      </c>
      <c r="T20" s="141">
        <f t="shared" si="34"/>
        <v>454</v>
      </c>
      <c r="U20" t="s">
        <v>118</v>
      </c>
      <c r="V20" s="5" t="s">
        <v>122</v>
      </c>
      <c r="W20" t="s">
        <v>118</v>
      </c>
      <c r="X20" s="5" t="s">
        <v>122</v>
      </c>
      <c r="Y20" t="s">
        <v>315</v>
      </c>
      <c r="Z20" t="s">
        <v>196</v>
      </c>
      <c r="AA20" t="s">
        <v>198</v>
      </c>
      <c r="AB20">
        <v>520</v>
      </c>
      <c r="AC20" s="1">
        <v>5240.4650000000001</v>
      </c>
      <c r="AD20" s="1">
        <v>2741.5990000000002</v>
      </c>
      <c r="AE20" s="28">
        <v>1.911</v>
      </c>
      <c r="AF20">
        <v>2.2000000000000002</v>
      </c>
      <c r="AG20">
        <v>16.45</v>
      </c>
      <c r="AH20">
        <v>414.266862</v>
      </c>
      <c r="AI20">
        <v>14.854372</v>
      </c>
      <c r="AJ20">
        <v>171.447699</v>
      </c>
      <c r="AK20">
        <v>657</v>
      </c>
      <c r="AL20">
        <v>0</v>
      </c>
      <c r="AM20">
        <v>454</v>
      </c>
      <c r="AN20">
        <v>73</v>
      </c>
      <c r="AO20">
        <v>12.649972999999999</v>
      </c>
      <c r="AP20">
        <v>685.1</v>
      </c>
      <c r="AQ20">
        <v>0</v>
      </c>
      <c r="AR20">
        <v>146</v>
      </c>
      <c r="AS20">
        <v>96128</v>
      </c>
      <c r="AT20">
        <v>0</v>
      </c>
      <c r="AU20">
        <v>8.6630000000000003</v>
      </c>
      <c r="AV20">
        <v>0</v>
      </c>
      <c r="AW20">
        <v>0</v>
      </c>
      <c r="AX20" s="29">
        <v>0.65</v>
      </c>
      <c r="AY20">
        <v>0.86863636363636354</v>
      </c>
      <c r="AZ20" t="s">
        <v>69</v>
      </c>
      <c r="BA20" t="s">
        <v>322</v>
      </c>
      <c r="BB20">
        <v>2</v>
      </c>
      <c r="BC20" t="s">
        <v>323</v>
      </c>
      <c r="BD20">
        <v>1</v>
      </c>
      <c r="BE20">
        <v>23134.761000000002</v>
      </c>
      <c r="BF20">
        <v>0.22651908960719325</v>
      </c>
      <c r="BG20">
        <v>0.19676271829061193</v>
      </c>
      <c r="BH20">
        <v>109364.84499999999</v>
      </c>
      <c r="BI20">
        <v>4.7917271770467014E-2</v>
      </c>
      <c r="BJ20">
        <v>4.1622684706073845E-2</v>
      </c>
      <c r="BK20">
        <v>1</v>
      </c>
      <c r="BL20" t="s">
        <v>70</v>
      </c>
      <c r="BM20">
        <v>2</v>
      </c>
      <c r="BN20" t="s">
        <v>308</v>
      </c>
    </row>
    <row r="21" spans="1:66">
      <c r="A21" s="142" t="str">
        <f t="shared" si="20"/>
        <v>세운교통</v>
      </c>
      <c r="B21" s="142" t="str">
        <f t="shared" si="1"/>
        <v>28</v>
      </c>
      <c r="C21" s="143" t="str">
        <f t="shared" si="21"/>
        <v>73아1010</v>
      </c>
      <c r="D21" s="131" t="str">
        <f t="shared" si="22"/>
        <v>저상</v>
      </c>
      <c r="E21" s="127" t="str">
        <f t="shared" si="16"/>
        <v>S</v>
      </c>
      <c r="F21" s="150">
        <f t="shared" si="17"/>
        <v>1.0013636363636362</v>
      </c>
      <c r="G21" s="151">
        <f t="shared" si="18"/>
        <v>2.2029999999999998</v>
      </c>
      <c r="H21" s="152">
        <f t="shared" si="19"/>
        <v>2.2000000000000002</v>
      </c>
      <c r="I21" s="153">
        <f t="shared" si="23"/>
        <v>2888.0459999999998</v>
      </c>
      <c r="J21" s="154">
        <f t="shared" si="24"/>
        <v>3.4649879781082429E-2</v>
      </c>
      <c r="K21" s="154">
        <f t="shared" si="25"/>
        <v>0.40814662039199806</v>
      </c>
      <c r="L21" s="154">
        <f t="shared" si="26"/>
        <v>0.12395924441646705</v>
      </c>
      <c r="M21" s="155">
        <f t="shared" si="27"/>
        <v>10.661</v>
      </c>
      <c r="N21" s="156">
        <f t="shared" si="28"/>
        <v>0</v>
      </c>
      <c r="O21" s="156">
        <f t="shared" si="29"/>
        <v>3.1160000000000001</v>
      </c>
      <c r="P21" s="157">
        <f t="shared" si="30"/>
        <v>0</v>
      </c>
      <c r="Q21" s="158">
        <f t="shared" si="31"/>
        <v>72</v>
      </c>
      <c r="R21" s="159">
        <f t="shared" si="32"/>
        <v>17.290894745486149</v>
      </c>
      <c r="S21" s="144">
        <f t="shared" si="33"/>
        <v>0</v>
      </c>
      <c r="T21" s="144">
        <f t="shared" si="34"/>
        <v>90</v>
      </c>
      <c r="U21" t="s">
        <v>118</v>
      </c>
      <c r="V21" s="5" t="s">
        <v>122</v>
      </c>
      <c r="W21" t="s">
        <v>118</v>
      </c>
      <c r="X21" s="5" t="s">
        <v>122</v>
      </c>
      <c r="Y21" t="s">
        <v>215</v>
      </c>
      <c r="Z21" t="s">
        <v>196</v>
      </c>
      <c r="AA21" t="s">
        <v>198</v>
      </c>
      <c r="AB21">
        <v>520</v>
      </c>
      <c r="AC21" s="1">
        <v>2888.0459999999998</v>
      </c>
      <c r="AD21" s="1">
        <v>1310.751</v>
      </c>
      <c r="AE21" s="28">
        <v>2.2029999999999998</v>
      </c>
      <c r="AF21">
        <v>2.2000000000000002</v>
      </c>
      <c r="AG21">
        <v>10.661</v>
      </c>
      <c r="AH21">
        <v>299.75939499999998</v>
      </c>
      <c r="AI21">
        <v>10.386627000000001</v>
      </c>
      <c r="AJ21">
        <v>122.34578399999999</v>
      </c>
      <c r="AK21">
        <v>358</v>
      </c>
      <c r="AL21">
        <v>0</v>
      </c>
      <c r="AM21">
        <v>90</v>
      </c>
      <c r="AN21">
        <v>72</v>
      </c>
      <c r="AO21">
        <v>9.6345469999999995</v>
      </c>
      <c r="AP21">
        <v>72.099999999999994</v>
      </c>
      <c r="AQ21">
        <v>0</v>
      </c>
      <c r="AR21">
        <v>129</v>
      </c>
      <c r="AS21">
        <v>62813</v>
      </c>
      <c r="AT21">
        <v>0</v>
      </c>
      <c r="AU21">
        <v>3.1160000000000001</v>
      </c>
      <c r="AV21">
        <v>33678</v>
      </c>
      <c r="AW21">
        <v>0</v>
      </c>
      <c r="AX21" s="29">
        <v>0.75</v>
      </c>
      <c r="AY21">
        <v>1.0013636363636362</v>
      </c>
      <c r="AZ21" t="s">
        <v>71</v>
      </c>
      <c r="BA21" t="s">
        <v>322</v>
      </c>
      <c r="BB21">
        <v>3</v>
      </c>
      <c r="BC21" t="s">
        <v>393</v>
      </c>
      <c r="BD21">
        <v>8</v>
      </c>
      <c r="BE21">
        <v>23134.761000000002</v>
      </c>
      <c r="BF21">
        <v>0.12483578282913749</v>
      </c>
      <c r="BG21">
        <v>0.12500601344208628</v>
      </c>
      <c r="BH21">
        <v>109364.84499999999</v>
      </c>
      <c r="BI21">
        <v>2.6407443817983742E-2</v>
      </c>
      <c r="BJ21">
        <v>2.6443453968644625E-2</v>
      </c>
      <c r="BK21">
        <v>1</v>
      </c>
      <c r="BL21" t="s">
        <v>69</v>
      </c>
      <c r="BM21">
        <v>3</v>
      </c>
      <c r="BN21" t="s">
        <v>308</v>
      </c>
    </row>
    <row r="22" spans="1:66">
      <c r="A22" s="139" t="str">
        <f t="shared" si="20"/>
        <v>세운교통</v>
      </c>
      <c r="B22" s="239" t="str">
        <f t="shared" si="1"/>
        <v>28</v>
      </c>
      <c r="C22" s="140" t="str">
        <f t="shared" si="21"/>
        <v>73아1018</v>
      </c>
      <c r="D22" s="114" t="str">
        <f t="shared" si="22"/>
        <v>저상</v>
      </c>
      <c r="E22" s="110" t="str">
        <f t="shared" si="16"/>
        <v>S</v>
      </c>
      <c r="F22" s="160">
        <f t="shared" si="17"/>
        <v>1.0314285714285714</v>
      </c>
      <c r="G22" s="161">
        <f t="shared" si="18"/>
        <v>2.1659999999999999</v>
      </c>
      <c r="H22" s="162">
        <f t="shared" si="19"/>
        <v>2.1</v>
      </c>
      <c r="I22" s="163">
        <f t="shared" si="23"/>
        <v>5062.6009999999997</v>
      </c>
      <c r="J22" s="164">
        <f t="shared" si="24"/>
        <v>2.2897365481167553E-2</v>
      </c>
      <c r="K22" s="164">
        <f t="shared" si="25"/>
        <v>0.39131378162956665</v>
      </c>
      <c r="L22" s="164">
        <f t="shared" si="26"/>
        <v>0.20127993495833468</v>
      </c>
      <c r="M22" s="165">
        <f t="shared" si="27"/>
        <v>14.3</v>
      </c>
      <c r="N22" s="166">
        <f t="shared" si="28"/>
        <v>7.9000000000000001E-2</v>
      </c>
      <c r="O22" s="166">
        <f t="shared" si="29"/>
        <v>6.1230000000000002</v>
      </c>
      <c r="P22" s="167">
        <f t="shared" si="30"/>
        <v>0</v>
      </c>
      <c r="Q22" s="168">
        <f t="shared" si="31"/>
        <v>72</v>
      </c>
      <c r="R22" s="169">
        <f t="shared" si="32"/>
        <v>23.300180786925825</v>
      </c>
      <c r="S22" s="141">
        <f t="shared" si="33"/>
        <v>4</v>
      </c>
      <c r="T22" s="141">
        <f t="shared" si="34"/>
        <v>310</v>
      </c>
      <c r="U22" t="s">
        <v>118</v>
      </c>
      <c r="V22" t="s">
        <v>122</v>
      </c>
      <c r="W22" s="4" t="s">
        <v>118</v>
      </c>
      <c r="X22" s="4" t="s">
        <v>122</v>
      </c>
      <c r="Y22" s="4" t="s">
        <v>216</v>
      </c>
      <c r="Z22" s="4" t="s">
        <v>196</v>
      </c>
      <c r="AA22" s="4" t="s">
        <v>198</v>
      </c>
      <c r="AB22" s="4">
        <v>520</v>
      </c>
      <c r="AC22" s="4">
        <v>5062.6009999999997</v>
      </c>
      <c r="AD22" s="4">
        <v>2337.4589999999998</v>
      </c>
      <c r="AE22" s="4">
        <v>2.1659999999999999</v>
      </c>
      <c r="AF22" s="4">
        <v>2.1</v>
      </c>
      <c r="AG22" s="4">
        <v>14.3</v>
      </c>
      <c r="AH22" s="4">
        <v>370.91406899999998</v>
      </c>
      <c r="AI22" s="4">
        <v>8.4929550000000003</v>
      </c>
      <c r="AJ22" s="4">
        <v>145.143787</v>
      </c>
      <c r="AK22" s="4">
        <v>1019</v>
      </c>
      <c r="AL22" s="4">
        <v>4</v>
      </c>
      <c r="AM22" s="4">
        <v>310</v>
      </c>
      <c r="AN22" s="4">
        <v>72</v>
      </c>
      <c r="AO22" s="4">
        <v>13.648986000000001</v>
      </c>
      <c r="AP22" s="4">
        <v>488.1</v>
      </c>
      <c r="AQ22" s="4">
        <v>0</v>
      </c>
      <c r="AR22" s="4">
        <v>95</v>
      </c>
      <c r="AS22" s="4">
        <v>49814</v>
      </c>
      <c r="AT22" s="4">
        <v>7.9000000000000001E-2</v>
      </c>
      <c r="AU22" s="4">
        <v>6.1230000000000002</v>
      </c>
      <c r="AV22" s="4">
        <v>43167</v>
      </c>
      <c r="AW22" s="4">
        <v>0</v>
      </c>
      <c r="AX22" s="30">
        <v>0.66</v>
      </c>
      <c r="AY22">
        <v>1.0314285714285714</v>
      </c>
      <c r="AZ22" t="s">
        <v>71</v>
      </c>
      <c r="BA22" t="s">
        <v>322</v>
      </c>
      <c r="BB22">
        <v>1</v>
      </c>
      <c r="BC22" t="s">
        <v>325</v>
      </c>
      <c r="BD22">
        <v>9</v>
      </c>
      <c r="BE22">
        <v>23134.761000000002</v>
      </c>
      <c r="BF22">
        <v>0.2188309185472026</v>
      </c>
      <c r="BG22">
        <v>0.22570846170154324</v>
      </c>
      <c r="BH22">
        <v>109364.84499999999</v>
      </c>
      <c r="BI22">
        <v>4.629093562926917E-2</v>
      </c>
      <c r="BJ22">
        <v>4.7745793606189052E-2</v>
      </c>
      <c r="BK22">
        <v>1</v>
      </c>
      <c r="BL22" t="s">
        <v>68</v>
      </c>
      <c r="BM22">
        <v>2</v>
      </c>
      <c r="BN22" t="s">
        <v>308</v>
      </c>
    </row>
    <row r="23" spans="1:66">
      <c r="A23" s="142" t="str">
        <f t="shared" si="20"/>
        <v>세운교통</v>
      </c>
      <c r="B23" s="142" t="str">
        <f t="shared" si="1"/>
        <v>28</v>
      </c>
      <c r="C23" s="143" t="str">
        <f t="shared" si="21"/>
        <v>73아1019</v>
      </c>
      <c r="D23" s="131" t="str">
        <f t="shared" si="22"/>
        <v>저상</v>
      </c>
      <c r="E23" s="127" t="str">
        <f t="shared" si="16"/>
        <v>C</v>
      </c>
      <c r="F23" s="150">
        <f t="shared" si="17"/>
        <v>0.87190476190476185</v>
      </c>
      <c r="G23" s="151">
        <f t="shared" si="18"/>
        <v>1.831</v>
      </c>
      <c r="H23" s="152">
        <f t="shared" si="19"/>
        <v>2.1</v>
      </c>
      <c r="I23" s="153">
        <f t="shared" si="23"/>
        <v>4671.1980000000003</v>
      </c>
      <c r="J23" s="154">
        <f t="shared" si="24"/>
        <v>4.2626115923871367E-2</v>
      </c>
      <c r="K23" s="154">
        <f t="shared" si="25"/>
        <v>0.35654899794445155</v>
      </c>
      <c r="L23" s="154">
        <f t="shared" si="26"/>
        <v>0.19545307220974148</v>
      </c>
      <c r="M23" s="155">
        <f t="shared" si="27"/>
        <v>14.663</v>
      </c>
      <c r="N23" s="156">
        <f t="shared" si="28"/>
        <v>2.1000000000000001E-2</v>
      </c>
      <c r="O23" s="156">
        <f t="shared" si="29"/>
        <v>8.6920000000000002</v>
      </c>
      <c r="P23" s="157">
        <f t="shared" si="30"/>
        <v>3.61</v>
      </c>
      <c r="Q23" s="158">
        <f t="shared" si="31"/>
        <v>92</v>
      </c>
      <c r="R23" s="159">
        <f t="shared" si="32"/>
        <v>22.793487305702666</v>
      </c>
      <c r="S23" s="144">
        <f t="shared" si="33"/>
        <v>1</v>
      </c>
      <c r="T23" s="144">
        <f t="shared" si="34"/>
        <v>406</v>
      </c>
      <c r="U23" t="s">
        <v>118</v>
      </c>
      <c r="V23" s="5" t="s">
        <v>122</v>
      </c>
      <c r="W23" t="s">
        <v>118</v>
      </c>
      <c r="X23" s="5" t="s">
        <v>122</v>
      </c>
      <c r="Y23" t="s">
        <v>309</v>
      </c>
      <c r="Z23" t="s">
        <v>196</v>
      </c>
      <c r="AA23" t="s">
        <v>198</v>
      </c>
      <c r="AB23">
        <v>520</v>
      </c>
      <c r="AC23" s="1">
        <v>4671.1980000000003</v>
      </c>
      <c r="AD23" s="1">
        <v>2551.2730000000001</v>
      </c>
      <c r="AE23" s="28">
        <v>1.831</v>
      </c>
      <c r="AF23">
        <v>2.1</v>
      </c>
      <c r="AG23">
        <v>14.663</v>
      </c>
      <c r="AH23">
        <v>341.09047199999998</v>
      </c>
      <c r="AI23">
        <v>14.539362000000001</v>
      </c>
      <c r="AJ23">
        <v>121.615466</v>
      </c>
      <c r="AK23">
        <v>913</v>
      </c>
      <c r="AL23">
        <v>1</v>
      </c>
      <c r="AM23">
        <v>406</v>
      </c>
      <c r="AN23">
        <v>92</v>
      </c>
      <c r="AO23">
        <v>13.694894</v>
      </c>
      <c r="AP23">
        <v>1680.8</v>
      </c>
      <c r="AQ23">
        <v>216.6</v>
      </c>
      <c r="AR23">
        <v>67</v>
      </c>
      <c r="AS23">
        <v>33832</v>
      </c>
      <c r="AT23">
        <v>2.1000000000000001E-2</v>
      </c>
      <c r="AU23">
        <v>8.6920000000000002</v>
      </c>
      <c r="AV23">
        <v>42494</v>
      </c>
      <c r="AW23">
        <v>0</v>
      </c>
      <c r="AX23" s="29">
        <v>0.57999999999999996</v>
      </c>
      <c r="AY23">
        <v>0.87190476190476185</v>
      </c>
      <c r="AZ23" t="s">
        <v>69</v>
      </c>
      <c r="BA23" t="s">
        <v>322</v>
      </c>
      <c r="BB23">
        <v>1</v>
      </c>
      <c r="BC23" t="s">
        <v>324</v>
      </c>
      <c r="BD23">
        <v>10</v>
      </c>
      <c r="BE23">
        <v>23134.761000000002</v>
      </c>
      <c r="BF23">
        <v>0.20191252462041859</v>
      </c>
      <c r="BG23">
        <v>0.17604849170475542</v>
      </c>
      <c r="BH23">
        <v>109364.84499999999</v>
      </c>
      <c r="BI23">
        <v>4.2712061631870836E-2</v>
      </c>
      <c r="BJ23">
        <v>3.7240849927597852E-2</v>
      </c>
      <c r="BK23">
        <v>1</v>
      </c>
      <c r="BL23" t="s">
        <v>67</v>
      </c>
      <c r="BM23">
        <v>1</v>
      </c>
      <c r="BN23" t="s">
        <v>308</v>
      </c>
    </row>
    <row r="24" spans="1:66">
      <c r="A24" s="139" t="str">
        <f t="shared" si="20"/>
        <v>세운교통</v>
      </c>
      <c r="B24" s="239" t="str">
        <f t="shared" si="1"/>
        <v>28</v>
      </c>
      <c r="C24" s="140" t="str">
        <f t="shared" si="21"/>
        <v>73아1026</v>
      </c>
      <c r="D24" s="114" t="str">
        <f t="shared" si="22"/>
        <v>저상</v>
      </c>
      <c r="E24" s="110" t="str">
        <f t="shared" si="16"/>
        <v>S</v>
      </c>
      <c r="F24" s="160">
        <f t="shared" si="17"/>
        <v>1.0027272727272727</v>
      </c>
      <c r="G24" s="161">
        <f t="shared" si="18"/>
        <v>2.206</v>
      </c>
      <c r="H24" s="162">
        <f t="shared" si="19"/>
        <v>2.2000000000000002</v>
      </c>
      <c r="I24" s="163">
        <f t="shared" si="23"/>
        <v>5272.451</v>
      </c>
      <c r="J24" s="164">
        <f t="shared" si="24"/>
        <v>2.2640702463599841E-2</v>
      </c>
      <c r="K24" s="164">
        <f t="shared" si="25"/>
        <v>0.36792129456843897</v>
      </c>
      <c r="L24" s="164">
        <f t="shared" si="26"/>
        <v>0.15742204147558697</v>
      </c>
      <c r="M24" s="165">
        <f t="shared" si="27"/>
        <v>14.521000000000001</v>
      </c>
      <c r="N24" s="166">
        <f t="shared" si="28"/>
        <v>0.13300000000000001</v>
      </c>
      <c r="O24" s="166">
        <f t="shared" si="29"/>
        <v>12.763999999999999</v>
      </c>
      <c r="P24" s="167">
        <f t="shared" si="30"/>
        <v>0</v>
      </c>
      <c r="Q24" s="168">
        <f t="shared" si="31"/>
        <v>76</v>
      </c>
      <c r="R24" s="169">
        <f t="shared" si="32"/>
        <v>24.349019282815267</v>
      </c>
      <c r="S24" s="141">
        <f t="shared" si="33"/>
        <v>7</v>
      </c>
      <c r="T24" s="141">
        <f t="shared" si="34"/>
        <v>673</v>
      </c>
      <c r="U24" t="s">
        <v>118</v>
      </c>
      <c r="V24" s="5" t="s">
        <v>122</v>
      </c>
      <c r="W24" t="s">
        <v>118</v>
      </c>
      <c r="X24" s="5" t="s">
        <v>122</v>
      </c>
      <c r="Y24" t="s">
        <v>217</v>
      </c>
      <c r="Z24" t="s">
        <v>196</v>
      </c>
      <c r="AA24" t="s">
        <v>198</v>
      </c>
      <c r="AB24">
        <v>520</v>
      </c>
      <c r="AC24" s="1">
        <v>5272.451</v>
      </c>
      <c r="AD24" s="1">
        <v>2389.623</v>
      </c>
      <c r="AE24" s="28">
        <v>2.206</v>
      </c>
      <c r="AF24">
        <v>2.2000000000000002</v>
      </c>
      <c r="AG24">
        <v>14.521000000000001</v>
      </c>
      <c r="AH24">
        <v>355.30518599999999</v>
      </c>
      <c r="AI24">
        <v>8.044359</v>
      </c>
      <c r="AJ24">
        <v>130.724344</v>
      </c>
      <c r="AK24">
        <v>830</v>
      </c>
      <c r="AL24">
        <v>7</v>
      </c>
      <c r="AM24">
        <v>673</v>
      </c>
      <c r="AN24">
        <v>76</v>
      </c>
      <c r="AO24">
        <v>14.839217</v>
      </c>
      <c r="AP24">
        <v>786.7</v>
      </c>
      <c r="AQ24">
        <v>0</v>
      </c>
      <c r="AR24">
        <v>45</v>
      </c>
      <c r="AS24">
        <v>24475</v>
      </c>
      <c r="AT24">
        <v>0.13300000000000001</v>
      </c>
      <c r="AU24">
        <v>12.763999999999999</v>
      </c>
      <c r="AV24">
        <v>48348</v>
      </c>
      <c r="AW24">
        <v>0</v>
      </c>
      <c r="AX24" s="29">
        <v>0.65</v>
      </c>
      <c r="AY24">
        <v>1.0027272727272727</v>
      </c>
      <c r="AZ24" t="s">
        <v>71</v>
      </c>
      <c r="BA24" t="s">
        <v>322</v>
      </c>
      <c r="BB24">
        <v>2</v>
      </c>
      <c r="BC24" t="s">
        <v>394</v>
      </c>
      <c r="BD24">
        <v>10</v>
      </c>
      <c r="BE24">
        <v>23134.761000000002</v>
      </c>
      <c r="BF24">
        <v>0.22790168439604799</v>
      </c>
      <c r="BG24">
        <v>0.22852323444440084</v>
      </c>
      <c r="BH24">
        <v>109364.84499999999</v>
      </c>
      <c r="BI24">
        <v>4.8209742353678649E-2</v>
      </c>
      <c r="BJ24">
        <v>4.8341223469188677E-2</v>
      </c>
      <c r="BK24">
        <v>1</v>
      </c>
      <c r="BL24" t="s">
        <v>69</v>
      </c>
      <c r="BM24">
        <v>3</v>
      </c>
      <c r="BN24" t="s">
        <v>308</v>
      </c>
    </row>
    <row r="25" spans="1:66">
      <c r="A25" s="142" t="str">
        <f t="shared" si="20"/>
        <v>세운교통</v>
      </c>
      <c r="B25" s="142" t="str">
        <f t="shared" si="1"/>
        <v>28</v>
      </c>
      <c r="C25" s="143" t="str">
        <f t="shared" si="21"/>
        <v>73아1027</v>
      </c>
      <c r="D25" s="131" t="str">
        <f t="shared" si="22"/>
        <v>대형</v>
      </c>
      <c r="E25" s="127" t="str">
        <f t="shared" si="16"/>
        <v>이상</v>
      </c>
      <c r="F25" s="150">
        <f t="shared" si="17"/>
        <v>1.3089999999999999</v>
      </c>
      <c r="G25" s="151">
        <f t="shared" si="18"/>
        <v>2.6179999999999999</v>
      </c>
      <c r="H25" s="152">
        <f t="shared" si="19"/>
        <v>2</v>
      </c>
      <c r="I25" s="153">
        <f t="shared" si="23"/>
        <v>2013.864</v>
      </c>
      <c r="J25" s="154">
        <f t="shared" si="24"/>
        <v>4.609714805020567E-2</v>
      </c>
      <c r="K25" s="154">
        <f t="shared" si="25"/>
        <v>0.40874202457595704</v>
      </c>
      <c r="L25" s="154">
        <f t="shared" si="26"/>
        <v>0.17180901987423183</v>
      </c>
      <c r="M25" s="155">
        <f t="shared" si="27"/>
        <v>15.144</v>
      </c>
      <c r="N25" s="156">
        <f t="shared" si="28"/>
        <v>0.29799999999999999</v>
      </c>
      <c r="O25" s="156">
        <f t="shared" si="29"/>
        <v>33.716000000000001</v>
      </c>
      <c r="P25" s="157">
        <f t="shared" si="30"/>
        <v>0.45833333333333331</v>
      </c>
      <c r="Q25" s="158">
        <f t="shared" si="31"/>
        <v>87</v>
      </c>
      <c r="R25" s="159">
        <f t="shared" si="32"/>
        <v>26.120990768381898</v>
      </c>
      <c r="S25" s="144">
        <f t="shared" si="33"/>
        <v>6</v>
      </c>
      <c r="T25" s="144">
        <f t="shared" si="34"/>
        <v>679</v>
      </c>
      <c r="U25" t="s">
        <v>118</v>
      </c>
      <c r="V25" t="s">
        <v>122</v>
      </c>
      <c r="W25" s="4" t="s">
        <v>118</v>
      </c>
      <c r="X25" s="4" t="s">
        <v>122</v>
      </c>
      <c r="Y25" s="4" t="s">
        <v>218</v>
      </c>
      <c r="Z25" s="4" t="s">
        <v>142</v>
      </c>
      <c r="AA25" s="4" t="s">
        <v>198</v>
      </c>
      <c r="AB25" s="4">
        <v>520</v>
      </c>
      <c r="AC25" s="4">
        <v>2013.864</v>
      </c>
      <c r="AD25" s="4">
        <v>769.20399999999995</v>
      </c>
      <c r="AE25" s="4">
        <v>2.6179999999999999</v>
      </c>
      <c r="AF25" s="4">
        <v>2</v>
      </c>
      <c r="AG25" s="4">
        <v>15.144</v>
      </c>
      <c r="AH25" s="4">
        <v>141.42163400000001</v>
      </c>
      <c r="AI25" s="4">
        <v>6.5191340000000002</v>
      </c>
      <c r="AJ25" s="4">
        <v>57.804965000000003</v>
      </c>
      <c r="AK25" s="4">
        <v>346</v>
      </c>
      <c r="AL25" s="4">
        <v>6</v>
      </c>
      <c r="AM25" s="4">
        <v>679</v>
      </c>
      <c r="AN25" s="4">
        <v>87</v>
      </c>
      <c r="AO25" s="4">
        <v>14.24014</v>
      </c>
      <c r="AP25" s="4">
        <v>2213</v>
      </c>
      <c r="AQ25" s="4">
        <v>27.5</v>
      </c>
      <c r="AR25" s="4">
        <v>52</v>
      </c>
      <c r="AS25" s="4">
        <v>27918</v>
      </c>
      <c r="AT25" s="4">
        <v>0.29799999999999999</v>
      </c>
      <c r="AU25" s="4">
        <v>33.716000000000001</v>
      </c>
      <c r="AV25" s="4">
        <v>18341</v>
      </c>
      <c r="AW25" s="4">
        <v>0</v>
      </c>
      <c r="AX25" s="30">
        <v>0.74</v>
      </c>
      <c r="AY25">
        <v>1.3089999999999999</v>
      </c>
      <c r="AZ25" t="s">
        <v>124</v>
      </c>
      <c r="BA25" t="s">
        <v>322</v>
      </c>
      <c r="BB25">
        <v>1</v>
      </c>
      <c r="BC25" t="s">
        <v>339</v>
      </c>
      <c r="BD25">
        <v>7</v>
      </c>
      <c r="BE25">
        <v>23134.761000000002</v>
      </c>
      <c r="BF25">
        <v>8.704926755024614E-2</v>
      </c>
      <c r="BG25">
        <v>0.11394749122327219</v>
      </c>
      <c r="BH25">
        <v>109364.84499999999</v>
      </c>
      <c r="BI25">
        <v>1.8414180534887609E-2</v>
      </c>
      <c r="BJ25">
        <v>2.410416232016788E-2</v>
      </c>
      <c r="BK25">
        <v>1</v>
      </c>
      <c r="BL25" t="s">
        <v>71</v>
      </c>
      <c r="BM25">
        <v>-6</v>
      </c>
      <c r="BN25" t="s">
        <v>306</v>
      </c>
    </row>
    <row r="26" spans="1:66">
      <c r="A26" s="139" t="str">
        <f t="shared" si="20"/>
        <v>세운교통</v>
      </c>
      <c r="B26" s="239" t="str">
        <f t="shared" si="1"/>
        <v>67-1</v>
      </c>
      <c r="C26" s="140" t="str">
        <f t="shared" si="21"/>
        <v>70바3835</v>
      </c>
      <c r="D26" s="114" t="str">
        <f t="shared" si="22"/>
        <v>저상</v>
      </c>
      <c r="E26" s="110" t="str">
        <f t="shared" si="16"/>
        <v>C</v>
      </c>
      <c r="F26" s="160">
        <f t="shared" si="17"/>
        <v>0.89318181818181819</v>
      </c>
      <c r="G26" s="161">
        <f t="shared" si="18"/>
        <v>1.9650000000000001</v>
      </c>
      <c r="H26" s="162">
        <f t="shared" si="19"/>
        <v>2.2000000000000002</v>
      </c>
      <c r="I26" s="163">
        <f t="shared" si="23"/>
        <v>5413.7870000000003</v>
      </c>
      <c r="J26" s="164">
        <f t="shared" si="24"/>
        <v>2.9924173363562848E-2</v>
      </c>
      <c r="K26" s="164">
        <f t="shared" si="25"/>
        <v>0.34254144753138882</v>
      </c>
      <c r="L26" s="164">
        <f t="shared" si="26"/>
        <v>0.20410851036437155</v>
      </c>
      <c r="M26" s="165">
        <f t="shared" si="27"/>
        <v>11.377000000000001</v>
      </c>
      <c r="N26" s="166">
        <f t="shared" si="28"/>
        <v>0.79400000000000004</v>
      </c>
      <c r="O26" s="166">
        <f t="shared" si="29"/>
        <v>7.1669999999999998</v>
      </c>
      <c r="P26" s="167">
        <f t="shared" si="30"/>
        <v>0</v>
      </c>
      <c r="Q26" s="168">
        <f t="shared" si="31"/>
        <v>74</v>
      </c>
      <c r="R26" s="169">
        <f t="shared" si="32"/>
        <v>24.069078857894969</v>
      </c>
      <c r="S26" s="141">
        <f t="shared" si="33"/>
        <v>43</v>
      </c>
      <c r="T26" s="141">
        <f t="shared" si="34"/>
        <v>388</v>
      </c>
      <c r="U26" t="s">
        <v>118</v>
      </c>
      <c r="V26" s="5" t="s">
        <v>123</v>
      </c>
      <c r="W26" t="s">
        <v>118</v>
      </c>
      <c r="X26" s="5" t="s">
        <v>123</v>
      </c>
      <c r="Y26" t="s">
        <v>219</v>
      </c>
      <c r="Z26" t="s">
        <v>196</v>
      </c>
      <c r="AA26" t="s">
        <v>198</v>
      </c>
      <c r="AB26">
        <v>520</v>
      </c>
      <c r="AC26" s="1">
        <v>5413.7870000000003</v>
      </c>
      <c r="AD26" s="1">
        <v>2755.5529999999999</v>
      </c>
      <c r="AE26" s="28">
        <v>1.9650000000000001</v>
      </c>
      <c r="AF26">
        <v>2.2000000000000002</v>
      </c>
      <c r="AG26">
        <v>11.377000000000001</v>
      </c>
      <c r="AH26">
        <v>358.42985099999999</v>
      </c>
      <c r="AI26">
        <v>10.725717</v>
      </c>
      <c r="AJ26">
        <v>122.77708</v>
      </c>
      <c r="AK26">
        <v>1105</v>
      </c>
      <c r="AL26">
        <v>43</v>
      </c>
      <c r="AM26">
        <v>388</v>
      </c>
      <c r="AN26">
        <v>74</v>
      </c>
      <c r="AO26">
        <v>15.104174</v>
      </c>
      <c r="AP26">
        <v>269.60000000000002</v>
      </c>
      <c r="AQ26">
        <v>0</v>
      </c>
      <c r="AR26">
        <v>39</v>
      </c>
      <c r="AS26">
        <v>22481</v>
      </c>
      <c r="AT26">
        <v>0.79400000000000004</v>
      </c>
      <c r="AU26">
        <v>7.1669999999999998</v>
      </c>
      <c r="AV26">
        <v>48708</v>
      </c>
      <c r="AW26">
        <v>0</v>
      </c>
      <c r="AX26" s="29">
        <v>0.5</v>
      </c>
      <c r="AY26">
        <v>0.89318181818181819</v>
      </c>
      <c r="AZ26" t="s">
        <v>69</v>
      </c>
      <c r="BA26" t="s">
        <v>326</v>
      </c>
      <c r="BB26">
        <v>1</v>
      </c>
      <c r="BC26" t="s">
        <v>340</v>
      </c>
      <c r="BD26">
        <v>7</v>
      </c>
      <c r="BE26">
        <v>17749.038</v>
      </c>
      <c r="BF26">
        <v>0.30501861565680349</v>
      </c>
      <c r="BG26">
        <v>0.27243708171164494</v>
      </c>
      <c r="BH26">
        <v>109364.84499999999</v>
      </c>
      <c r="BI26">
        <v>4.9502077198573281E-2</v>
      </c>
      <c r="BJ26">
        <v>4.4214355315998412E-2</v>
      </c>
      <c r="BK26">
        <v>1</v>
      </c>
      <c r="BL26" t="s">
        <v>67</v>
      </c>
      <c r="BM26">
        <v>1</v>
      </c>
      <c r="BN26" t="s">
        <v>308</v>
      </c>
    </row>
    <row r="27" spans="1:66">
      <c r="A27" s="142" t="str">
        <f t="shared" si="20"/>
        <v>세운교통</v>
      </c>
      <c r="B27" s="142" t="str">
        <f t="shared" si="1"/>
        <v>67-1</v>
      </c>
      <c r="C27" s="143" t="str">
        <f t="shared" si="21"/>
        <v>70바3836</v>
      </c>
      <c r="D27" s="131" t="str">
        <f t="shared" si="22"/>
        <v>저상</v>
      </c>
      <c r="E27" s="127" t="str">
        <f t="shared" si="16"/>
        <v>D</v>
      </c>
      <c r="F27" s="150">
        <f t="shared" si="17"/>
        <v>0.83181818181818179</v>
      </c>
      <c r="G27" s="151">
        <f t="shared" si="18"/>
        <v>1.83</v>
      </c>
      <c r="H27" s="152">
        <f t="shared" si="19"/>
        <v>2.2000000000000002</v>
      </c>
      <c r="I27" s="153">
        <f t="shared" si="23"/>
        <v>5748.0460000000003</v>
      </c>
      <c r="J27" s="154">
        <f t="shared" si="24"/>
        <v>2.8947993959655298E-2</v>
      </c>
      <c r="K27" s="154">
        <f t="shared" si="25"/>
        <v>0.43109916733881243</v>
      </c>
      <c r="L27" s="154">
        <f t="shared" si="26"/>
        <v>0.18093105030822648</v>
      </c>
      <c r="M27" s="155">
        <f t="shared" si="27"/>
        <v>17.045999999999999</v>
      </c>
      <c r="N27" s="156">
        <f t="shared" si="28"/>
        <v>0</v>
      </c>
      <c r="O27" s="156">
        <f t="shared" si="29"/>
        <v>14.718</v>
      </c>
      <c r="P27" s="157">
        <f t="shared" si="30"/>
        <v>0</v>
      </c>
      <c r="Q27" s="158">
        <f t="shared" si="31"/>
        <v>74</v>
      </c>
      <c r="R27" s="159">
        <f t="shared" si="32"/>
        <v>24.047319592076388</v>
      </c>
      <c r="S27" s="144">
        <f t="shared" si="33"/>
        <v>0</v>
      </c>
      <c r="T27" s="144">
        <f t="shared" si="34"/>
        <v>846</v>
      </c>
      <c r="U27" t="s">
        <v>118</v>
      </c>
      <c r="V27" t="s">
        <v>123</v>
      </c>
      <c r="W27" t="s">
        <v>118</v>
      </c>
      <c r="X27" s="4" t="s">
        <v>123</v>
      </c>
      <c r="Y27" s="4" t="s">
        <v>220</v>
      </c>
      <c r="Z27" s="4" t="s">
        <v>196</v>
      </c>
      <c r="AA27" s="4" t="s">
        <v>198</v>
      </c>
      <c r="AB27" s="4">
        <v>520</v>
      </c>
      <c r="AC27" s="4">
        <v>5748.0460000000003</v>
      </c>
      <c r="AD27" s="4">
        <v>3140.6039999999998</v>
      </c>
      <c r="AE27" s="4">
        <v>1.83</v>
      </c>
      <c r="AF27" s="4">
        <v>2.2000000000000002</v>
      </c>
      <c r="AG27" s="4">
        <v>17.045999999999999</v>
      </c>
      <c r="AH27" s="4">
        <v>442.68798099999998</v>
      </c>
      <c r="AI27" s="4">
        <v>12.814928999999999</v>
      </c>
      <c r="AJ27" s="4">
        <v>190.84242</v>
      </c>
      <c r="AK27" s="4">
        <v>1040</v>
      </c>
      <c r="AL27" s="4">
        <v>0</v>
      </c>
      <c r="AM27" s="4">
        <v>846</v>
      </c>
      <c r="AN27" s="4">
        <v>74</v>
      </c>
      <c r="AO27" s="4">
        <v>12.984418</v>
      </c>
      <c r="AP27" s="4">
        <v>1929</v>
      </c>
      <c r="AQ27" s="4">
        <v>0</v>
      </c>
      <c r="AR27" s="4">
        <v>210</v>
      </c>
      <c r="AS27" s="4">
        <v>158227</v>
      </c>
      <c r="AT27" s="4">
        <v>0</v>
      </c>
      <c r="AU27" s="4">
        <v>14.718</v>
      </c>
      <c r="AV27" s="4">
        <v>55579</v>
      </c>
      <c r="AW27" s="4">
        <v>0</v>
      </c>
      <c r="AX27" s="30">
        <v>0.61</v>
      </c>
      <c r="AY27">
        <v>0.83181818181818179</v>
      </c>
      <c r="AZ27" t="s">
        <v>67</v>
      </c>
      <c r="BA27" t="s">
        <v>326</v>
      </c>
      <c r="BB27">
        <v>1</v>
      </c>
      <c r="BC27" t="s">
        <v>327</v>
      </c>
      <c r="BD27">
        <v>8</v>
      </c>
      <c r="BE27">
        <v>17749.038</v>
      </c>
      <c r="BF27">
        <v>0.32385112928373921</v>
      </c>
      <c r="BG27">
        <v>0.26938525754056486</v>
      </c>
      <c r="BH27">
        <v>109364.84499999999</v>
      </c>
      <c r="BI27">
        <v>5.2558443254777175E-2</v>
      </c>
      <c r="BJ27">
        <v>4.3719068707382833E-2</v>
      </c>
      <c r="BK27">
        <v>1</v>
      </c>
      <c r="BL27" t="s">
        <v>70</v>
      </c>
      <c r="BM27">
        <v>1</v>
      </c>
      <c r="BN27" t="s">
        <v>308</v>
      </c>
    </row>
    <row r="28" spans="1:66">
      <c r="A28" s="139" t="str">
        <f t="shared" si="20"/>
        <v>세운교통</v>
      </c>
      <c r="B28" s="239" t="str">
        <f t="shared" si="1"/>
        <v>67-1</v>
      </c>
      <c r="C28" s="140" t="str">
        <f t="shared" si="21"/>
        <v>70바3838</v>
      </c>
      <c r="D28" s="114" t="str">
        <f t="shared" si="22"/>
        <v>저상</v>
      </c>
      <c r="E28" s="110" t="str">
        <f t="shared" si="16"/>
        <v>D</v>
      </c>
      <c r="F28" s="160">
        <f t="shared" si="17"/>
        <v>0.80499999999999994</v>
      </c>
      <c r="G28" s="161">
        <f t="shared" si="18"/>
        <v>1.7709999999999999</v>
      </c>
      <c r="H28" s="162">
        <f t="shared" si="19"/>
        <v>2.2000000000000002</v>
      </c>
      <c r="I28" s="163">
        <f t="shared" si="23"/>
        <v>4640.6670000000004</v>
      </c>
      <c r="J28" s="164">
        <f t="shared" si="24"/>
        <v>1.6424327968925945E-2</v>
      </c>
      <c r="K28" s="164">
        <f t="shared" si="25"/>
        <v>0.3778670980618265</v>
      </c>
      <c r="L28" s="164">
        <f t="shared" si="26"/>
        <v>0.20255708931496269</v>
      </c>
      <c r="M28" s="165">
        <f t="shared" si="27"/>
        <v>13.666</v>
      </c>
      <c r="N28" s="166">
        <f t="shared" si="28"/>
        <v>4.2999999999999997E-2</v>
      </c>
      <c r="O28" s="166">
        <f t="shared" si="29"/>
        <v>10.58</v>
      </c>
      <c r="P28" s="167">
        <f t="shared" si="30"/>
        <v>0</v>
      </c>
      <c r="Q28" s="168">
        <f t="shared" si="31"/>
        <v>75</v>
      </c>
      <c r="R28" s="169">
        <f t="shared" si="32"/>
        <v>24.396375713796996</v>
      </c>
      <c r="S28" s="141">
        <f t="shared" si="33"/>
        <v>2</v>
      </c>
      <c r="T28" s="141">
        <f t="shared" si="34"/>
        <v>491</v>
      </c>
      <c r="U28" t="s">
        <v>118</v>
      </c>
      <c r="V28" t="s">
        <v>123</v>
      </c>
      <c r="W28" s="4" t="s">
        <v>118</v>
      </c>
      <c r="X28" s="4" t="s">
        <v>123</v>
      </c>
      <c r="Y28" s="4" t="s">
        <v>342</v>
      </c>
      <c r="Z28" s="4" t="s">
        <v>196</v>
      </c>
      <c r="AA28" s="4" t="s">
        <v>198</v>
      </c>
      <c r="AB28" s="4">
        <v>520</v>
      </c>
      <c r="AC28" s="4">
        <v>4640.6670000000004</v>
      </c>
      <c r="AD28" s="4">
        <v>2620.6819999999998</v>
      </c>
      <c r="AE28" s="4">
        <v>1.7709999999999999</v>
      </c>
      <c r="AF28" s="4">
        <v>2.2000000000000002</v>
      </c>
      <c r="AG28" s="4">
        <v>13.666</v>
      </c>
      <c r="AH28" s="4">
        <v>314.04462999999998</v>
      </c>
      <c r="AI28" s="4">
        <v>5.157972</v>
      </c>
      <c r="AJ28" s="4">
        <v>118.66713300000001</v>
      </c>
      <c r="AK28" s="4">
        <v>940</v>
      </c>
      <c r="AL28" s="4">
        <v>2</v>
      </c>
      <c r="AM28" s="4">
        <v>491</v>
      </c>
      <c r="AN28" s="4">
        <v>75</v>
      </c>
      <c r="AO28" s="4">
        <v>14.777093000000001</v>
      </c>
      <c r="AP28" s="4">
        <v>947.8</v>
      </c>
      <c r="AQ28" s="4">
        <v>0</v>
      </c>
      <c r="AR28" s="4">
        <v>83</v>
      </c>
      <c r="AS28" s="4">
        <v>72424</v>
      </c>
      <c r="AT28" s="4">
        <v>4.2999999999999997E-2</v>
      </c>
      <c r="AU28" s="4">
        <v>10.58</v>
      </c>
      <c r="AV28" s="4">
        <v>39829</v>
      </c>
      <c r="AW28" s="4">
        <v>0</v>
      </c>
      <c r="AX28" s="30">
        <v>0.5</v>
      </c>
      <c r="AY28">
        <v>0.80499999999999994</v>
      </c>
      <c r="AZ28" t="s">
        <v>67</v>
      </c>
      <c r="BA28" t="s">
        <v>326</v>
      </c>
      <c r="BB28">
        <v>2</v>
      </c>
      <c r="BC28" t="s">
        <v>341</v>
      </c>
      <c r="BD28">
        <v>8</v>
      </c>
      <c r="BE28">
        <v>17749.038</v>
      </c>
      <c r="BF28">
        <v>0.26146019857526925</v>
      </c>
      <c r="BG28">
        <v>0.21047545985309174</v>
      </c>
      <c r="BH28">
        <v>109364.84499999999</v>
      </c>
      <c r="BI28">
        <v>4.2432895141030019E-2</v>
      </c>
      <c r="BJ28">
        <v>3.4158480588529161E-2</v>
      </c>
      <c r="BK28">
        <v>1</v>
      </c>
      <c r="BL28" t="s">
        <v>70</v>
      </c>
      <c r="BM28">
        <v>1</v>
      </c>
      <c r="BN28" t="s">
        <v>308</v>
      </c>
    </row>
    <row r="29" spans="1:66">
      <c r="A29" s="142" t="str">
        <f t="shared" si="20"/>
        <v>세운교통</v>
      </c>
      <c r="B29" s="142" t="str">
        <f t="shared" si="1"/>
        <v>67-1</v>
      </c>
      <c r="C29" s="143" t="str">
        <f t="shared" si="21"/>
        <v>70바3852</v>
      </c>
      <c r="D29" s="131" t="str">
        <f t="shared" si="22"/>
        <v>저상</v>
      </c>
      <c r="E29" s="127" t="str">
        <f t="shared" si="16"/>
        <v>F</v>
      </c>
      <c r="F29" s="150">
        <f t="shared" si="17"/>
        <v>0.7445454545454544</v>
      </c>
      <c r="G29" s="151">
        <f t="shared" si="18"/>
        <v>1.6379999999999999</v>
      </c>
      <c r="H29" s="152">
        <f t="shared" si="19"/>
        <v>2.2000000000000002</v>
      </c>
      <c r="I29" s="153">
        <f t="shared" si="23"/>
        <v>1946.538</v>
      </c>
      <c r="J29" s="154">
        <f t="shared" si="24"/>
        <v>4.5559438603546838E-2</v>
      </c>
      <c r="K29" s="154">
        <f t="shared" si="25"/>
        <v>0.37244031422328083</v>
      </c>
      <c r="L29" s="154">
        <f t="shared" si="26"/>
        <v>0.1813476027696351</v>
      </c>
      <c r="M29" s="155">
        <f t="shared" si="27"/>
        <v>15.962999999999999</v>
      </c>
      <c r="N29" s="156">
        <f t="shared" si="28"/>
        <v>1.079</v>
      </c>
      <c r="O29" s="156">
        <f t="shared" si="29"/>
        <v>14.179</v>
      </c>
      <c r="P29" s="157">
        <f t="shared" si="30"/>
        <v>0</v>
      </c>
      <c r="Q29" s="158">
        <f t="shared" si="31"/>
        <v>84</v>
      </c>
      <c r="R29" s="159">
        <f t="shared" si="32"/>
        <v>25.072391333012547</v>
      </c>
      <c r="S29" s="144">
        <f t="shared" si="33"/>
        <v>21</v>
      </c>
      <c r="T29" s="144">
        <f t="shared" si="34"/>
        <v>276</v>
      </c>
      <c r="U29" t="s">
        <v>118</v>
      </c>
      <c r="V29" s="5" t="s">
        <v>123</v>
      </c>
      <c r="W29" t="s">
        <v>118</v>
      </c>
      <c r="X29" s="5" t="s">
        <v>123</v>
      </c>
      <c r="Y29" t="s">
        <v>290</v>
      </c>
      <c r="Z29" t="s">
        <v>196</v>
      </c>
      <c r="AA29" t="s">
        <v>198</v>
      </c>
      <c r="AB29">
        <v>520</v>
      </c>
      <c r="AC29" s="1">
        <v>1946.538</v>
      </c>
      <c r="AD29" s="1">
        <v>1188.52</v>
      </c>
      <c r="AE29" s="28">
        <v>1.6379999999999999</v>
      </c>
      <c r="AF29">
        <v>2.2000000000000002</v>
      </c>
      <c r="AG29">
        <v>15.962999999999999</v>
      </c>
      <c r="AH29">
        <v>133.396354</v>
      </c>
      <c r="AI29">
        <v>6.0774629999999998</v>
      </c>
      <c r="AJ29">
        <v>49.682180000000002</v>
      </c>
      <c r="AK29">
        <v>353</v>
      </c>
      <c r="AL29">
        <v>21</v>
      </c>
      <c r="AM29">
        <v>276</v>
      </c>
      <c r="AN29">
        <v>84</v>
      </c>
      <c r="AO29">
        <v>14.592136999999999</v>
      </c>
      <c r="AP29">
        <v>605.70000000000005</v>
      </c>
      <c r="AQ29">
        <v>0</v>
      </c>
      <c r="AR29">
        <v>55</v>
      </c>
      <c r="AS29">
        <v>32808</v>
      </c>
      <c r="AT29">
        <v>1.079</v>
      </c>
      <c r="AU29">
        <v>14.179</v>
      </c>
      <c r="AV29">
        <v>0</v>
      </c>
      <c r="AW29">
        <v>0</v>
      </c>
      <c r="AX29" s="29">
        <v>0.5</v>
      </c>
      <c r="AY29">
        <v>0.7445454545454544</v>
      </c>
      <c r="AZ29" t="s">
        <v>70</v>
      </c>
      <c r="BA29" t="s">
        <v>326</v>
      </c>
      <c r="BB29">
        <v>1</v>
      </c>
      <c r="BC29" t="s">
        <v>328</v>
      </c>
      <c r="BD29">
        <v>1</v>
      </c>
      <c r="BE29">
        <v>17749.038</v>
      </c>
      <c r="BF29">
        <v>0.10967005648418804</v>
      </c>
      <c r="BG29">
        <v>8.1654342055045445E-2</v>
      </c>
      <c r="BH29">
        <v>109364.84499999999</v>
      </c>
      <c r="BI29">
        <v>1.7798571378215736E-2</v>
      </c>
      <c r="BJ29">
        <v>1.325184541705335E-2</v>
      </c>
      <c r="BK29">
        <v>1</v>
      </c>
      <c r="BL29" t="s">
        <v>70</v>
      </c>
      <c r="BM29">
        <v>0</v>
      </c>
      <c r="BN29" t="s">
        <v>307</v>
      </c>
    </row>
    <row r="30" spans="1:66">
      <c r="A30" s="139" t="str">
        <f t="shared" si="20"/>
        <v>세운교통</v>
      </c>
      <c r="B30" s="239" t="str">
        <f t="shared" si="1"/>
        <v>예비</v>
      </c>
      <c r="C30" s="140" t="str">
        <f t="shared" si="21"/>
        <v>70바3817</v>
      </c>
      <c r="D30" s="114" t="str">
        <f t="shared" si="22"/>
        <v>대형</v>
      </c>
      <c r="E30" s="110" t="str">
        <f t="shared" si="16"/>
        <v>D</v>
      </c>
      <c r="F30" s="160">
        <f t="shared" si="17"/>
        <v>0.83318181818181813</v>
      </c>
      <c r="G30" s="161">
        <f t="shared" si="18"/>
        <v>1.833</v>
      </c>
      <c r="H30" s="162">
        <f t="shared" si="19"/>
        <v>2.2000000000000002</v>
      </c>
      <c r="I30" s="163">
        <f t="shared" si="23"/>
        <v>2308.6999999999998</v>
      </c>
      <c r="J30" s="164">
        <f t="shared" si="24"/>
        <v>4.8383501863529958E-2</v>
      </c>
      <c r="K30" s="164">
        <f t="shared" si="25"/>
        <v>0.39226007464900375</v>
      </c>
      <c r="L30" s="164">
        <f t="shared" si="26"/>
        <v>0.15116732360202711</v>
      </c>
      <c r="M30" s="165">
        <f t="shared" si="27"/>
        <v>11.295</v>
      </c>
      <c r="N30" s="166">
        <f t="shared" si="28"/>
        <v>4.7210000000000001</v>
      </c>
      <c r="O30" s="166">
        <f t="shared" si="29"/>
        <v>15.853</v>
      </c>
      <c r="P30" s="167">
        <f t="shared" si="30"/>
        <v>0</v>
      </c>
      <c r="Q30" s="168">
        <f t="shared" si="31"/>
        <v>76</v>
      </c>
      <c r="R30" s="169">
        <f t="shared" si="32"/>
        <v>25.397223376252558</v>
      </c>
      <c r="S30" s="141">
        <f t="shared" si="33"/>
        <v>109</v>
      </c>
      <c r="T30" s="141">
        <f t="shared" si="34"/>
        <v>366</v>
      </c>
      <c r="U30" t="s">
        <v>118</v>
      </c>
      <c r="V30" t="s">
        <v>91</v>
      </c>
      <c r="W30" t="s">
        <v>118</v>
      </c>
      <c r="X30" s="4" t="s">
        <v>91</v>
      </c>
      <c r="Y30" s="4" t="s">
        <v>221</v>
      </c>
      <c r="Z30" s="4" t="s">
        <v>142</v>
      </c>
      <c r="AA30" s="4" t="s">
        <v>206</v>
      </c>
      <c r="AB30" s="4">
        <v>520</v>
      </c>
      <c r="AC30" s="4">
        <v>2308.6999999999998</v>
      </c>
      <c r="AD30" s="4">
        <v>1259.731</v>
      </c>
      <c r="AE30" s="4">
        <v>1.833</v>
      </c>
      <c r="AF30" s="4">
        <v>2.2000000000000002</v>
      </c>
      <c r="AG30" s="4">
        <v>11.295</v>
      </c>
      <c r="AH30" s="4">
        <v>162.51469399999999</v>
      </c>
      <c r="AI30" s="4">
        <v>7.8630300000000002</v>
      </c>
      <c r="AJ30" s="4">
        <v>63.748026000000003</v>
      </c>
      <c r="AK30" s="4">
        <v>349</v>
      </c>
      <c r="AL30" s="4">
        <v>109</v>
      </c>
      <c r="AM30" s="4">
        <v>366</v>
      </c>
      <c r="AN30" s="4">
        <v>76</v>
      </c>
      <c r="AO30" s="4">
        <v>14.206099999999999</v>
      </c>
      <c r="AP30" s="4">
        <v>1194</v>
      </c>
      <c r="AQ30" s="4">
        <v>0</v>
      </c>
      <c r="AR30" s="4">
        <v>63</v>
      </c>
      <c r="AS30" s="4">
        <v>39127</v>
      </c>
      <c r="AT30" s="4">
        <v>4.7210000000000001</v>
      </c>
      <c r="AU30" s="4">
        <v>15.853</v>
      </c>
      <c r="AV30" s="4">
        <v>0</v>
      </c>
      <c r="AW30" s="4">
        <v>0</v>
      </c>
      <c r="AX30" s="30">
        <v>0.44</v>
      </c>
      <c r="AY30">
        <v>0.83318181818181813</v>
      </c>
      <c r="AZ30" t="s">
        <v>67</v>
      </c>
      <c r="BA30" t="s">
        <v>329</v>
      </c>
      <c r="BB30">
        <v>4</v>
      </c>
      <c r="BC30" t="s">
        <v>395</v>
      </c>
      <c r="BD30">
        <v>1</v>
      </c>
      <c r="BE30">
        <v>3684.0630000000001</v>
      </c>
      <c r="BF30">
        <v>0.62667223660398852</v>
      </c>
      <c r="BG30">
        <v>0.52213191349777766</v>
      </c>
      <c r="BH30">
        <v>109364.84499999999</v>
      </c>
      <c r="BI30">
        <v>2.1110074265638105E-2</v>
      </c>
      <c r="BJ30">
        <v>1.7588530058597566E-2</v>
      </c>
      <c r="BK30">
        <v>1</v>
      </c>
      <c r="BL30" t="s">
        <v>70</v>
      </c>
      <c r="BM30">
        <v>1</v>
      </c>
      <c r="BN30" t="s">
        <v>308</v>
      </c>
    </row>
    <row r="31" spans="1:66">
      <c r="A31" s="142" t="str">
        <f t="shared" si="20"/>
        <v>세운교통</v>
      </c>
      <c r="B31" s="142" t="str">
        <f t="shared" si="1"/>
        <v>예비</v>
      </c>
      <c r="C31" s="143" t="str">
        <f t="shared" si="21"/>
        <v>73아1039</v>
      </c>
      <c r="D31" s="131" t="str">
        <f t="shared" si="22"/>
        <v>저상</v>
      </c>
      <c r="E31" s="127" t="str">
        <f t="shared" si="16"/>
        <v>F</v>
      </c>
      <c r="F31" s="150">
        <f t="shared" si="17"/>
        <v>0.72409090909090901</v>
      </c>
      <c r="G31" s="151">
        <f t="shared" si="18"/>
        <v>1.593</v>
      </c>
      <c r="H31" s="152">
        <f t="shared" si="19"/>
        <v>2.2000000000000002</v>
      </c>
      <c r="I31" s="153">
        <f t="shared" si="23"/>
        <v>1375.3630000000001</v>
      </c>
      <c r="J31" s="154">
        <f t="shared" si="24"/>
        <v>4.8616018823293408E-3</v>
      </c>
      <c r="K31" s="154">
        <f t="shared" si="25"/>
        <v>0.42493985097078574</v>
      </c>
      <c r="L31" s="154">
        <f t="shared" si="26"/>
        <v>0.11342460135978646</v>
      </c>
      <c r="M31" s="155">
        <f t="shared" si="27"/>
        <v>13.579000000000001</v>
      </c>
      <c r="N31" s="156">
        <f t="shared" si="28"/>
        <v>0</v>
      </c>
      <c r="O31" s="156">
        <f t="shared" si="29"/>
        <v>3.1989999999999998</v>
      </c>
      <c r="P31" s="157">
        <f t="shared" si="30"/>
        <v>0</v>
      </c>
      <c r="Q31" s="158">
        <f t="shared" si="31"/>
        <v>65</v>
      </c>
      <c r="R31" s="159">
        <f t="shared" si="32"/>
        <v>21.851003950683271</v>
      </c>
      <c r="S31" s="144">
        <f t="shared" si="33"/>
        <v>0</v>
      </c>
      <c r="T31" s="144">
        <f t="shared" si="34"/>
        <v>44</v>
      </c>
      <c r="U31" t="s">
        <v>118</v>
      </c>
      <c r="V31" t="s">
        <v>91</v>
      </c>
      <c r="W31" s="4" t="s">
        <v>118</v>
      </c>
      <c r="X31" s="4" t="s">
        <v>91</v>
      </c>
      <c r="Y31" s="4" t="s">
        <v>347</v>
      </c>
      <c r="Z31" s="4" t="s">
        <v>196</v>
      </c>
      <c r="AA31" s="4" t="s">
        <v>198</v>
      </c>
      <c r="AB31" s="4">
        <v>520</v>
      </c>
      <c r="AC31" s="4">
        <v>1375.3630000000001</v>
      </c>
      <c r="AD31" s="4">
        <v>863.21799999999996</v>
      </c>
      <c r="AE31" s="4">
        <v>1.593</v>
      </c>
      <c r="AF31" s="4">
        <v>2.2000000000000002</v>
      </c>
      <c r="AG31" s="4">
        <v>13.579000000000001</v>
      </c>
      <c r="AH31" s="4">
        <v>110.387484</v>
      </c>
      <c r="AI31" s="4">
        <v>0.53666000000000003</v>
      </c>
      <c r="AJ31" s="4">
        <v>46.908040999999997</v>
      </c>
      <c r="AK31" s="4">
        <v>156</v>
      </c>
      <c r="AL31" s="4">
        <v>0</v>
      </c>
      <c r="AM31" s="4">
        <v>44</v>
      </c>
      <c r="AN31" s="4">
        <v>65</v>
      </c>
      <c r="AO31" s="4">
        <v>12.45941</v>
      </c>
      <c r="AP31" s="4">
        <v>90.7</v>
      </c>
      <c r="AQ31" s="4">
        <v>0</v>
      </c>
      <c r="AR31" s="4">
        <v>70</v>
      </c>
      <c r="AS31" s="4">
        <v>61458</v>
      </c>
      <c r="AT31" s="4">
        <v>0</v>
      </c>
      <c r="AU31" s="4">
        <v>3.1989999999999998</v>
      </c>
      <c r="AV31" s="4">
        <v>2506</v>
      </c>
      <c r="AW31" s="4">
        <v>0</v>
      </c>
      <c r="AX31" s="4">
        <v>0.5</v>
      </c>
      <c r="AY31">
        <v>0.72409090909090901</v>
      </c>
      <c r="AZ31" t="s">
        <v>70</v>
      </c>
      <c r="BA31" t="s">
        <v>329</v>
      </c>
      <c r="BB31">
        <v>10</v>
      </c>
      <c r="BC31" t="s">
        <v>396</v>
      </c>
      <c r="BD31">
        <v>3</v>
      </c>
      <c r="BE31">
        <v>3684.0630000000001</v>
      </c>
      <c r="BF31">
        <v>0.37332776339601143</v>
      </c>
      <c r="BG31">
        <v>0.27032323958629367</v>
      </c>
      <c r="BH31">
        <v>109364.84499999999</v>
      </c>
      <c r="BI31">
        <v>1.2575915048386895E-2</v>
      </c>
      <c r="BJ31">
        <v>9.1061057600365092E-3</v>
      </c>
      <c r="BK31">
        <v>1</v>
      </c>
      <c r="BL31" t="s">
        <v>70</v>
      </c>
      <c r="BM31">
        <v>0</v>
      </c>
      <c r="BN31" t="s">
        <v>307</v>
      </c>
    </row>
  </sheetData>
  <sortState xmlns:xlrd2="http://schemas.microsoft.com/office/spreadsheetml/2017/richdata2" ref="U5:AX31">
    <sortCondition ref="Y5:Y31"/>
    <sortCondition ref="U5:U31"/>
  </sortState>
  <phoneticPr fontId="2" type="noConversion"/>
  <conditionalFormatting sqref="E1 E2:H3 E4 E5:H1048576">
    <cfRule type="containsText" dxfId="36" priority="1" operator="containsText" text="F">
      <formula>NOT(ISERROR(SEARCH("F",E1)))</formula>
    </cfRule>
    <cfRule type="containsText" dxfId="35" priority="2" operator="containsText" text="D">
      <formula>NOT(ISERROR(SEARCH("D",E1)))</formula>
    </cfRule>
    <cfRule type="containsText" dxfId="34" priority="3" operator="containsText" text="C">
      <formula>NOT(ISERROR(SEARCH("C",E1)))</formula>
    </cfRule>
    <cfRule type="containsText" dxfId="33" priority="4" operator="containsText" text="B">
      <formula>NOT(ISERROR(SEARCH("B",E1)))</formula>
    </cfRule>
    <cfRule type="containsText" dxfId="32" priority="5" operator="containsText" text="A">
      <formula>NOT(ISERROR(SEARCH("A",E1)))</formula>
    </cfRule>
    <cfRule type="containsText" dxfId="31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6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143</v>
      </c>
      <c r="D4" s="122" t="s">
        <v>160</v>
      </c>
      <c r="E4" s="123" t="s">
        <v>149</v>
      </c>
      <c r="F4" s="121" t="s">
        <v>153</v>
      </c>
      <c r="G4" s="123" t="s">
        <v>151</v>
      </c>
      <c r="H4" s="123" t="s">
        <v>155</v>
      </c>
      <c r="I4" s="124" t="s">
        <v>157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184</v>
      </c>
      <c r="Q4" s="217" t="s">
        <v>43</v>
      </c>
      <c r="R4" s="217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5" t="str">
        <f>BF5</f>
        <v>세운교통</v>
      </c>
      <c r="B5" s="126">
        <f>IF(BH5="NULL", E5, BH5)</f>
        <v>4928</v>
      </c>
      <c r="C5" s="127" t="str">
        <f>BN5</f>
        <v>C</v>
      </c>
      <c r="D5" s="128">
        <f>BM5</f>
        <v>0.87259232904659578</v>
      </c>
      <c r="E5" s="129">
        <f>U5</f>
        <v>4928</v>
      </c>
      <c r="F5" s="130" t="str">
        <f>BG5</f>
        <v>26</v>
      </c>
      <c r="G5" s="131" t="str">
        <f>BK5</f>
        <v>70바1578</v>
      </c>
      <c r="H5" s="132">
        <f>BJ5</f>
        <v>4</v>
      </c>
      <c r="I5" s="133">
        <f>BP5</f>
        <v>725.13999999999987</v>
      </c>
      <c r="J5" s="134">
        <f>AB5/AA5</f>
        <v>4.89405010596684E-2</v>
      </c>
      <c r="K5" s="134">
        <f>AC5/AA5</f>
        <v>0.40480426414631898</v>
      </c>
      <c r="L5" s="134">
        <f>AD5/I5</f>
        <v>0.17238050583335635</v>
      </c>
      <c r="M5" s="135">
        <f>Z5</f>
        <v>14.436</v>
      </c>
      <c r="N5" s="136">
        <f>AE5*100/W5</f>
        <v>0</v>
      </c>
      <c r="O5" s="136">
        <f>AF5*100/W5</f>
        <v>16.272719750668838</v>
      </c>
      <c r="P5" s="218">
        <f>AK5</f>
        <v>31</v>
      </c>
      <c r="Q5" s="219">
        <f>AE5</f>
        <v>0</v>
      </c>
      <c r="R5" s="219">
        <f>AF5</f>
        <v>118</v>
      </c>
      <c r="T5">
        <v>520</v>
      </c>
      <c r="U5">
        <v>4928</v>
      </c>
      <c r="V5" t="s">
        <v>397</v>
      </c>
      <c r="W5">
        <v>725.14</v>
      </c>
      <c r="X5">
        <v>387.52300000000002</v>
      </c>
      <c r="Y5">
        <v>1.871</v>
      </c>
      <c r="Z5">
        <v>14.436</v>
      </c>
      <c r="AA5">
        <v>56.059989999999999</v>
      </c>
      <c r="AB5">
        <v>2.7436039999999999</v>
      </c>
      <c r="AC5">
        <v>22.693322999999999</v>
      </c>
      <c r="AD5" s="1">
        <v>125</v>
      </c>
      <c r="AE5">
        <v>0</v>
      </c>
      <c r="AF5">
        <v>118</v>
      </c>
      <c r="AG5">
        <v>83</v>
      </c>
      <c r="AH5">
        <v>12.935071000000001</v>
      </c>
      <c r="AI5">
        <v>18.399999999999999</v>
      </c>
      <c r="AJ5">
        <v>0</v>
      </c>
      <c r="AK5">
        <v>31</v>
      </c>
      <c r="AL5">
        <v>22149</v>
      </c>
      <c r="AM5" t="s">
        <v>398</v>
      </c>
      <c r="AN5" t="s">
        <v>399</v>
      </c>
      <c r="AO5">
        <v>436.774</v>
      </c>
      <c r="AR5" t="s">
        <v>118</v>
      </c>
      <c r="AS5" t="s">
        <v>121</v>
      </c>
      <c r="AT5" t="s">
        <v>214</v>
      </c>
      <c r="AU5" t="s">
        <v>397</v>
      </c>
      <c r="AV5" t="s">
        <v>198</v>
      </c>
      <c r="AW5">
        <v>4</v>
      </c>
      <c r="BB5">
        <v>0.87259232904659578</v>
      </c>
      <c r="BC5" t="s">
        <v>69</v>
      </c>
      <c r="BF5" t="s">
        <v>118</v>
      </c>
      <c r="BG5" t="s">
        <v>121</v>
      </c>
      <c r="BH5" t="s">
        <v>397</v>
      </c>
      <c r="BI5">
        <v>4928</v>
      </c>
      <c r="BJ5">
        <v>4</v>
      </c>
      <c r="BK5" t="s">
        <v>214</v>
      </c>
      <c r="BL5" t="s">
        <v>309</v>
      </c>
      <c r="BM5">
        <v>0.87259232904659578</v>
      </c>
      <c r="BN5" t="s">
        <v>69</v>
      </c>
      <c r="BO5" t="s">
        <v>180</v>
      </c>
      <c r="BP5">
        <v>725.13999999999987</v>
      </c>
    </row>
    <row r="6" spans="1:68" ht="16.5">
      <c r="A6" s="108" t="str">
        <f t="shared" ref="A6:A7" si="0">BF6</f>
        <v>세운교통</v>
      </c>
      <c r="B6" s="109">
        <f t="shared" ref="B6:B69" si="1">IF(BH6="NULL", E6, BH6)</f>
        <v>7557</v>
      </c>
      <c r="C6" s="110" t="str">
        <f t="shared" ref="C6:C7" si="2">BN6</f>
        <v>B</v>
      </c>
      <c r="D6" s="111">
        <f t="shared" ref="D6:D7" si="3">BM6</f>
        <v>0.90238095238095239</v>
      </c>
      <c r="E6" s="112">
        <f t="shared" ref="E6:E7" si="4">U6</f>
        <v>7557</v>
      </c>
      <c r="F6" s="113" t="str">
        <f t="shared" ref="F6:F7" si="5">BG6</f>
        <v>11</v>
      </c>
      <c r="G6" s="114" t="str">
        <f t="shared" ref="G6:G7" si="6">BK6</f>
        <v>70바3828</v>
      </c>
      <c r="H6" s="115">
        <f t="shared" ref="H6:H7" si="7">BJ6</f>
        <v>1</v>
      </c>
      <c r="I6" s="116">
        <f t="shared" ref="I6:I7" si="8">BP6</f>
        <v>608.255</v>
      </c>
      <c r="J6" s="117">
        <f t="shared" ref="J6:J7" si="9">AB6/AA6</f>
        <v>3.739887512818698E-2</v>
      </c>
      <c r="K6" s="117">
        <f t="shared" ref="K6:K7" si="10">AC6/AA6</f>
        <v>0.37241482583409247</v>
      </c>
      <c r="L6" s="117">
        <f t="shared" ref="L6:L7" si="11">AD6/I6</f>
        <v>0.23509876614248959</v>
      </c>
      <c r="M6" s="118">
        <f t="shared" ref="M6:M7" si="12">Z6</f>
        <v>18.178999999999998</v>
      </c>
      <c r="N6" s="119">
        <f t="shared" ref="N6:N7" si="13">AE6*100/W6</f>
        <v>0.9864283894090472</v>
      </c>
      <c r="O6" s="119">
        <f t="shared" ref="O6:O7" si="14">AF6*100/W6</f>
        <v>36.662255139702921</v>
      </c>
      <c r="P6" s="220">
        <f t="shared" ref="P6:P7" si="15">AK6</f>
        <v>5</v>
      </c>
      <c r="Q6" s="221">
        <f t="shared" ref="Q6:Q7" si="16">AE6</f>
        <v>6</v>
      </c>
      <c r="R6" s="221">
        <f t="shared" ref="R6:R7" si="17">AF6</f>
        <v>223</v>
      </c>
      <c r="T6">
        <v>520</v>
      </c>
      <c r="U6">
        <v>7557</v>
      </c>
      <c r="V6" t="s">
        <v>397</v>
      </c>
      <c r="W6">
        <v>608.255</v>
      </c>
      <c r="X6">
        <v>320.97199999999998</v>
      </c>
      <c r="Y6">
        <v>1.895</v>
      </c>
      <c r="Z6">
        <v>18.178999999999998</v>
      </c>
      <c r="AA6">
        <v>40.174711000000002</v>
      </c>
      <c r="AB6">
        <v>1.502489</v>
      </c>
      <c r="AC6">
        <v>14.961658</v>
      </c>
      <c r="AD6" s="1">
        <v>143</v>
      </c>
      <c r="AE6">
        <v>6</v>
      </c>
      <c r="AF6">
        <v>223</v>
      </c>
      <c r="AG6">
        <v>69</v>
      </c>
      <c r="AH6">
        <v>15.140245</v>
      </c>
      <c r="AI6">
        <v>50.4</v>
      </c>
      <c r="AJ6">
        <v>0</v>
      </c>
      <c r="AK6">
        <v>5</v>
      </c>
      <c r="AL6">
        <v>1217</v>
      </c>
      <c r="AM6" t="s">
        <v>400</v>
      </c>
      <c r="AN6" t="s">
        <v>401</v>
      </c>
      <c r="AO6">
        <v>608.255</v>
      </c>
      <c r="AR6" t="s">
        <v>118</v>
      </c>
      <c r="AS6" t="s">
        <v>119</v>
      </c>
      <c r="AT6" t="s">
        <v>201</v>
      </c>
      <c r="AU6" t="s">
        <v>397</v>
      </c>
      <c r="AV6" t="s">
        <v>48</v>
      </c>
      <c r="AW6">
        <v>1</v>
      </c>
      <c r="BB6">
        <v>0.90238095238095239</v>
      </c>
      <c r="BC6" t="s">
        <v>68</v>
      </c>
      <c r="BF6" t="s">
        <v>118</v>
      </c>
      <c r="BG6" t="s">
        <v>119</v>
      </c>
      <c r="BH6" t="s">
        <v>397</v>
      </c>
      <c r="BI6">
        <v>7557</v>
      </c>
      <c r="BJ6">
        <v>1</v>
      </c>
      <c r="BK6" t="s">
        <v>201</v>
      </c>
      <c r="BL6" t="s">
        <v>177</v>
      </c>
      <c r="BM6">
        <v>0.90238095238095239</v>
      </c>
      <c r="BN6" t="s">
        <v>68</v>
      </c>
      <c r="BO6" t="s">
        <v>178</v>
      </c>
      <c r="BP6">
        <v>608.255</v>
      </c>
    </row>
    <row r="7" spans="1:68" ht="16.5">
      <c r="A7" s="125" t="str">
        <f t="shared" si="0"/>
        <v>세운교통</v>
      </c>
      <c r="B7" s="126" t="str">
        <f t="shared" si="1"/>
        <v>강승우</v>
      </c>
      <c r="C7" s="127" t="str">
        <f t="shared" si="2"/>
        <v>D</v>
      </c>
      <c r="D7" s="128">
        <f t="shared" si="3"/>
        <v>0.8011240340089183</v>
      </c>
      <c r="E7" s="129">
        <f t="shared" si="4"/>
        <v>968</v>
      </c>
      <c r="F7" s="130" t="str">
        <f t="shared" si="5"/>
        <v>67-1</v>
      </c>
      <c r="G7" s="131" t="str">
        <f t="shared" si="6"/>
        <v>70바3838</v>
      </c>
      <c r="H7" s="132">
        <f t="shared" si="7"/>
        <v>5</v>
      </c>
      <c r="I7" s="133">
        <f t="shared" si="8"/>
        <v>1130.8209999999999</v>
      </c>
      <c r="J7" s="134">
        <f t="shared" si="9"/>
        <v>2.4233683253127081E-2</v>
      </c>
      <c r="K7" s="134">
        <f t="shared" si="10"/>
        <v>0.43606000368123554</v>
      </c>
      <c r="L7" s="134">
        <f t="shared" si="11"/>
        <v>0.17067245832894862</v>
      </c>
      <c r="M7" s="135">
        <f t="shared" si="12"/>
        <v>14.028</v>
      </c>
      <c r="N7" s="136">
        <f t="shared" si="13"/>
        <v>0.17140604377710358</v>
      </c>
      <c r="O7" s="136">
        <f t="shared" si="14"/>
        <v>18.511852727927188</v>
      </c>
      <c r="P7" s="218">
        <f t="shared" si="15"/>
        <v>47</v>
      </c>
      <c r="Q7" s="219">
        <f t="shared" si="16"/>
        <v>2</v>
      </c>
      <c r="R7" s="219">
        <f t="shared" si="17"/>
        <v>216</v>
      </c>
      <c r="T7">
        <v>520</v>
      </c>
      <c r="U7">
        <v>968</v>
      </c>
      <c r="V7" t="s">
        <v>343</v>
      </c>
      <c r="W7">
        <v>1166.82</v>
      </c>
      <c r="X7">
        <v>659.82399999999996</v>
      </c>
      <c r="Y7">
        <v>1.768</v>
      </c>
      <c r="Z7">
        <v>14.028</v>
      </c>
      <c r="AA7">
        <v>91.561649000000003</v>
      </c>
      <c r="AB7">
        <v>2.2188759999999998</v>
      </c>
      <c r="AC7">
        <v>39.926372999999998</v>
      </c>
      <c r="AD7" s="1">
        <v>193</v>
      </c>
      <c r="AE7">
        <v>2</v>
      </c>
      <c r="AF7">
        <v>216</v>
      </c>
      <c r="AG7">
        <v>74</v>
      </c>
      <c r="AH7">
        <v>12.743544999999999</v>
      </c>
      <c r="AI7">
        <v>752.1</v>
      </c>
      <c r="AJ7">
        <v>0</v>
      </c>
      <c r="AK7">
        <v>47</v>
      </c>
      <c r="AL7">
        <v>36420</v>
      </c>
      <c r="AM7" t="s">
        <v>344</v>
      </c>
      <c r="AN7" t="s">
        <v>402</v>
      </c>
      <c r="AO7">
        <v>364.10500000000002</v>
      </c>
      <c r="AR7" t="s">
        <v>118</v>
      </c>
      <c r="AS7" t="s">
        <v>123</v>
      </c>
      <c r="AT7" t="s">
        <v>342</v>
      </c>
      <c r="AU7" t="s">
        <v>343</v>
      </c>
      <c r="AV7" t="s">
        <v>198</v>
      </c>
      <c r="AW7">
        <v>5</v>
      </c>
      <c r="BB7">
        <v>0.8011240340089183</v>
      </c>
      <c r="BC7" t="s">
        <v>67</v>
      </c>
      <c r="BF7" t="s">
        <v>118</v>
      </c>
      <c r="BG7" t="s">
        <v>123</v>
      </c>
      <c r="BH7" t="s">
        <v>343</v>
      </c>
      <c r="BI7">
        <v>968</v>
      </c>
      <c r="BJ7">
        <v>5</v>
      </c>
      <c r="BK7" t="s">
        <v>342</v>
      </c>
      <c r="BL7" t="s">
        <v>212</v>
      </c>
      <c r="BM7">
        <v>0.8011240340089183</v>
      </c>
      <c r="BN7" t="s">
        <v>67</v>
      </c>
      <c r="BO7" t="s">
        <v>182</v>
      </c>
      <c r="BP7">
        <v>1130.8209999999999</v>
      </c>
    </row>
    <row r="8" spans="1:68" ht="16.5">
      <c r="A8" s="108" t="str">
        <f t="shared" ref="A8:A69" si="18">BF8</f>
        <v>세운교통</v>
      </c>
      <c r="B8" s="109" t="str">
        <f t="shared" si="1"/>
        <v>강희섭</v>
      </c>
      <c r="C8" s="110" t="str">
        <f t="shared" ref="C8:C69" si="19">BN8</f>
        <v>B</v>
      </c>
      <c r="D8" s="111">
        <f t="shared" ref="D8:D69" si="20">BM8</f>
        <v>0.91681818181818175</v>
      </c>
      <c r="E8" s="112">
        <f t="shared" ref="E8:E69" si="21">U8</f>
        <v>8363</v>
      </c>
      <c r="F8" s="113" t="str">
        <f t="shared" ref="F8:F69" si="22">BG8</f>
        <v>24-1</v>
      </c>
      <c r="G8" s="114" t="str">
        <f t="shared" ref="G8:G69" si="23">BK8</f>
        <v>70바3810</v>
      </c>
      <c r="H8" s="115">
        <f t="shared" ref="H8:H69" si="24">BJ8</f>
        <v>1</v>
      </c>
      <c r="I8" s="116">
        <f t="shared" ref="I8:I69" si="25">BP8</f>
        <v>6296.9589999999998</v>
      </c>
      <c r="J8" s="117">
        <f t="shared" ref="J8:J69" si="26">AB8/AA8</f>
        <v>5.7100056332580022E-2</v>
      </c>
      <c r="K8" s="117">
        <f t="shared" ref="K8:K69" si="27">AC8/AA8</f>
        <v>0.34867217523928373</v>
      </c>
      <c r="L8" s="117">
        <f t="shared" ref="L8:L69" si="28">AD8/I8</f>
        <v>0.15356618964805074</v>
      </c>
      <c r="M8" s="118">
        <f t="shared" ref="M8:M69" si="29">Z8</f>
        <v>13.244999999999999</v>
      </c>
      <c r="N8" s="119">
        <f t="shared" ref="N8:N69" si="30">AE8*100/W8</f>
        <v>0.61934657665708159</v>
      </c>
      <c r="O8" s="119">
        <f t="shared" ref="O8:O69" si="31">AF8*100/W8</f>
        <v>21.01014156198254</v>
      </c>
      <c r="P8" s="220">
        <f t="shared" ref="P8:P69" si="32">AK8</f>
        <v>52</v>
      </c>
      <c r="Q8" s="221">
        <f t="shared" ref="Q8:Q69" si="33">AE8</f>
        <v>39</v>
      </c>
      <c r="R8" s="221">
        <f t="shared" ref="R8:R69" si="34">AF8</f>
        <v>1323</v>
      </c>
      <c r="T8">
        <v>520</v>
      </c>
      <c r="U8">
        <v>8363</v>
      </c>
      <c r="V8" t="s">
        <v>222</v>
      </c>
      <c r="W8">
        <v>6296.9589999999998</v>
      </c>
      <c r="X8">
        <v>3121.2930000000001</v>
      </c>
      <c r="Y8">
        <v>2.0169999999999999</v>
      </c>
      <c r="Z8">
        <v>13.244999999999999</v>
      </c>
      <c r="AA8">
        <v>381.42936099999997</v>
      </c>
      <c r="AB8">
        <v>21.779637999999998</v>
      </c>
      <c r="AC8">
        <v>132.99380500000001</v>
      </c>
      <c r="AD8" s="1">
        <v>967</v>
      </c>
      <c r="AE8">
        <v>39</v>
      </c>
      <c r="AF8">
        <v>1323</v>
      </c>
      <c r="AG8">
        <v>86</v>
      </c>
      <c r="AH8">
        <v>16.508846999999999</v>
      </c>
      <c r="AI8">
        <v>6245.4</v>
      </c>
      <c r="AJ8">
        <v>6.4</v>
      </c>
      <c r="AK8">
        <v>52</v>
      </c>
      <c r="AL8">
        <v>37327</v>
      </c>
      <c r="AM8" t="s">
        <v>223</v>
      </c>
      <c r="AN8" t="s">
        <v>403</v>
      </c>
      <c r="AO8">
        <v>6296.9589999999998</v>
      </c>
      <c r="AR8" t="s">
        <v>118</v>
      </c>
      <c r="AS8" t="s">
        <v>120</v>
      </c>
      <c r="AT8" t="s">
        <v>205</v>
      </c>
      <c r="AU8" t="s">
        <v>222</v>
      </c>
      <c r="AV8" t="s">
        <v>206</v>
      </c>
      <c r="AW8">
        <v>1</v>
      </c>
      <c r="BB8">
        <v>0.91681818181818175</v>
      </c>
      <c r="BC8" t="s">
        <v>68</v>
      </c>
      <c r="BF8" t="s">
        <v>118</v>
      </c>
      <c r="BG8" t="s">
        <v>120</v>
      </c>
      <c r="BH8" t="s">
        <v>222</v>
      </c>
      <c r="BI8">
        <v>8363</v>
      </c>
      <c r="BJ8">
        <v>1</v>
      </c>
      <c r="BK8" t="s">
        <v>205</v>
      </c>
      <c r="BL8" t="s">
        <v>177</v>
      </c>
      <c r="BM8">
        <v>0.91681818181818175</v>
      </c>
      <c r="BN8" t="s">
        <v>68</v>
      </c>
      <c r="BO8" t="s">
        <v>178</v>
      </c>
      <c r="BP8">
        <v>6296.9589999999998</v>
      </c>
    </row>
    <row r="9" spans="1:68" ht="16.5">
      <c r="A9" s="125" t="str">
        <f t="shared" si="18"/>
        <v>세운교통</v>
      </c>
      <c r="B9" s="126" t="str">
        <f t="shared" si="1"/>
        <v>강희수</v>
      </c>
      <c r="C9" s="127" t="str">
        <f t="shared" si="19"/>
        <v>C</v>
      </c>
      <c r="D9" s="128">
        <f t="shared" si="20"/>
        <v>0.86863636363636354</v>
      </c>
      <c r="E9" s="129">
        <f t="shared" si="21"/>
        <v>8480</v>
      </c>
      <c r="F9" s="130" t="str">
        <f t="shared" si="22"/>
        <v>28</v>
      </c>
      <c r="G9" s="131" t="str">
        <f t="shared" si="23"/>
        <v>73아1009</v>
      </c>
      <c r="H9" s="132">
        <f t="shared" si="24"/>
        <v>1</v>
      </c>
      <c r="I9" s="133">
        <f t="shared" si="25"/>
        <v>5240.4650000000001</v>
      </c>
      <c r="J9" s="134">
        <f t="shared" si="26"/>
        <v>3.5857012381550327E-2</v>
      </c>
      <c r="K9" s="134">
        <f t="shared" si="27"/>
        <v>0.41385810627546649</v>
      </c>
      <c r="L9" s="134">
        <f t="shared" si="28"/>
        <v>0.12537055394893393</v>
      </c>
      <c r="M9" s="135">
        <f t="shared" si="29"/>
        <v>16.45</v>
      </c>
      <c r="N9" s="136">
        <f t="shared" si="30"/>
        <v>0</v>
      </c>
      <c r="O9" s="136">
        <f t="shared" si="31"/>
        <v>8.6633533474605784</v>
      </c>
      <c r="P9" s="218">
        <f t="shared" si="32"/>
        <v>146</v>
      </c>
      <c r="Q9" s="219">
        <f t="shared" si="33"/>
        <v>0</v>
      </c>
      <c r="R9" s="219">
        <f t="shared" si="34"/>
        <v>454</v>
      </c>
      <c r="T9">
        <v>520</v>
      </c>
      <c r="U9">
        <v>8480</v>
      </c>
      <c r="V9" t="s">
        <v>314</v>
      </c>
      <c r="W9">
        <v>5240.4650000000001</v>
      </c>
      <c r="X9">
        <v>2741.5990000000002</v>
      </c>
      <c r="Y9">
        <v>1.911</v>
      </c>
      <c r="Z9">
        <v>16.45</v>
      </c>
      <c r="AA9">
        <v>414.266862</v>
      </c>
      <c r="AB9">
        <v>14.854372</v>
      </c>
      <c r="AC9">
        <v>171.447699</v>
      </c>
      <c r="AD9" s="1">
        <v>657</v>
      </c>
      <c r="AE9">
        <v>0</v>
      </c>
      <c r="AF9">
        <v>454</v>
      </c>
      <c r="AG9">
        <v>73</v>
      </c>
      <c r="AH9">
        <v>12.649972999999999</v>
      </c>
      <c r="AI9">
        <v>685.1</v>
      </c>
      <c r="AJ9">
        <v>0</v>
      </c>
      <c r="AK9">
        <v>146</v>
      </c>
      <c r="AL9">
        <v>96128</v>
      </c>
      <c r="AM9" t="s">
        <v>330</v>
      </c>
      <c r="AN9" t="s">
        <v>404</v>
      </c>
      <c r="AO9">
        <v>5240.4650000000001</v>
      </c>
      <c r="AR9" t="s">
        <v>118</v>
      </c>
      <c r="AS9" t="s">
        <v>122</v>
      </c>
      <c r="AT9" t="s">
        <v>315</v>
      </c>
      <c r="AU9" t="s">
        <v>314</v>
      </c>
      <c r="AV9" t="s">
        <v>198</v>
      </c>
      <c r="AW9">
        <v>1</v>
      </c>
      <c r="BB9">
        <v>0.86863636363636354</v>
      </c>
      <c r="BC9" t="s">
        <v>69</v>
      </c>
      <c r="BF9" t="s">
        <v>118</v>
      </c>
      <c r="BG9" t="s">
        <v>122</v>
      </c>
      <c r="BH9" t="s">
        <v>314</v>
      </c>
      <c r="BI9">
        <v>8480</v>
      </c>
      <c r="BJ9">
        <v>1</v>
      </c>
      <c r="BK9" t="s">
        <v>315</v>
      </c>
      <c r="BL9" t="s">
        <v>177</v>
      </c>
      <c r="BM9">
        <v>0.86863636363636354</v>
      </c>
      <c r="BN9" t="s">
        <v>69</v>
      </c>
      <c r="BO9" t="s">
        <v>180</v>
      </c>
      <c r="BP9">
        <v>5240.4650000000001</v>
      </c>
    </row>
    <row r="10" spans="1:68" ht="16.5">
      <c r="A10" s="108" t="str">
        <f t="shared" si="18"/>
        <v>세운교통</v>
      </c>
      <c r="B10" s="109" t="str">
        <f t="shared" si="1"/>
        <v>계성민</v>
      </c>
      <c r="C10" s="110" t="str">
        <f t="shared" si="19"/>
        <v>F</v>
      </c>
      <c r="D10" s="111">
        <f t="shared" si="20"/>
        <v>0.71363636363636362</v>
      </c>
      <c r="E10" s="112">
        <f t="shared" si="21"/>
        <v>7573</v>
      </c>
      <c r="F10" s="113" t="str">
        <f t="shared" si="22"/>
        <v>67-1</v>
      </c>
      <c r="G10" s="114" t="str">
        <f t="shared" si="23"/>
        <v>70바3838</v>
      </c>
      <c r="H10" s="115">
        <f t="shared" si="24"/>
        <v>1</v>
      </c>
      <c r="I10" s="116">
        <f t="shared" si="25"/>
        <v>1247.415</v>
      </c>
      <c r="J10" s="117">
        <f t="shared" si="26"/>
        <v>6.3368939546060996E-3</v>
      </c>
      <c r="K10" s="117">
        <f t="shared" si="27"/>
        <v>0.47391763417934957</v>
      </c>
      <c r="L10" s="117">
        <f t="shared" si="28"/>
        <v>0.21324098235150291</v>
      </c>
      <c r="M10" s="118">
        <f t="shared" si="29"/>
        <v>17.891999999999999</v>
      </c>
      <c r="N10" s="119">
        <f t="shared" si="30"/>
        <v>0</v>
      </c>
      <c r="O10" s="119">
        <f t="shared" si="31"/>
        <v>12.986856819903561</v>
      </c>
      <c r="P10" s="220">
        <f t="shared" si="32"/>
        <v>51</v>
      </c>
      <c r="Q10" s="221">
        <f t="shared" si="33"/>
        <v>0</v>
      </c>
      <c r="R10" s="221">
        <f t="shared" si="34"/>
        <v>162</v>
      </c>
      <c r="T10">
        <v>520</v>
      </c>
      <c r="U10">
        <v>7573</v>
      </c>
      <c r="V10" t="s">
        <v>345</v>
      </c>
      <c r="W10">
        <v>1247.415</v>
      </c>
      <c r="X10">
        <v>794.38699999999994</v>
      </c>
      <c r="Y10">
        <v>1.57</v>
      </c>
      <c r="Z10">
        <v>17.891999999999999</v>
      </c>
      <c r="AA10">
        <v>92.096380999999994</v>
      </c>
      <c r="AB10">
        <v>0.58360500000000004</v>
      </c>
      <c r="AC10">
        <v>43.646099</v>
      </c>
      <c r="AD10" s="1">
        <v>266</v>
      </c>
      <c r="AE10">
        <v>0</v>
      </c>
      <c r="AF10">
        <v>162</v>
      </c>
      <c r="AG10">
        <v>75</v>
      </c>
      <c r="AH10">
        <v>13.544669000000001</v>
      </c>
      <c r="AI10">
        <v>574.5</v>
      </c>
      <c r="AJ10">
        <v>0</v>
      </c>
      <c r="AK10">
        <v>51</v>
      </c>
      <c r="AL10">
        <v>49339</v>
      </c>
      <c r="AM10" t="s">
        <v>346</v>
      </c>
      <c r="AN10" t="s">
        <v>405</v>
      </c>
      <c r="AO10">
        <v>1247.415</v>
      </c>
      <c r="AR10" t="s">
        <v>118</v>
      </c>
      <c r="AS10" t="s">
        <v>123</v>
      </c>
      <c r="AT10" t="s">
        <v>342</v>
      </c>
      <c r="AU10" t="s">
        <v>345</v>
      </c>
      <c r="AV10" t="s">
        <v>198</v>
      </c>
      <c r="AW10">
        <v>1</v>
      </c>
      <c r="BB10">
        <v>0.71363636363636362</v>
      </c>
      <c r="BC10" t="s">
        <v>70</v>
      </c>
      <c r="BF10" t="s">
        <v>118</v>
      </c>
      <c r="BG10" t="s">
        <v>123</v>
      </c>
      <c r="BH10" t="s">
        <v>345</v>
      </c>
      <c r="BI10">
        <v>7573</v>
      </c>
      <c r="BJ10">
        <v>1</v>
      </c>
      <c r="BK10" t="s">
        <v>342</v>
      </c>
      <c r="BL10" t="s">
        <v>177</v>
      </c>
      <c r="BM10">
        <v>0.71363636363636362</v>
      </c>
      <c r="BN10" t="s">
        <v>70</v>
      </c>
      <c r="BO10" t="s">
        <v>191</v>
      </c>
      <c r="BP10">
        <v>1247.415</v>
      </c>
    </row>
    <row r="11" spans="1:68" ht="16.5">
      <c r="A11" s="125" t="str">
        <f t="shared" si="18"/>
        <v>세운교통</v>
      </c>
      <c r="B11" s="126" t="str">
        <f t="shared" si="1"/>
        <v>권혁래</v>
      </c>
      <c r="C11" s="127" t="str">
        <f t="shared" si="19"/>
        <v>F</v>
      </c>
      <c r="D11" s="128">
        <f t="shared" si="20"/>
        <v>0.73227272727272719</v>
      </c>
      <c r="E11" s="129">
        <f t="shared" si="21"/>
        <v>5662</v>
      </c>
      <c r="F11" s="130" t="str">
        <f t="shared" si="22"/>
        <v>예비</v>
      </c>
      <c r="G11" s="131" t="str">
        <f t="shared" si="23"/>
        <v>73아1039</v>
      </c>
      <c r="H11" s="132">
        <f t="shared" si="24"/>
        <v>1</v>
      </c>
      <c r="I11" s="133">
        <f t="shared" si="25"/>
        <v>891.56500000000005</v>
      </c>
      <c r="J11" s="134">
        <f t="shared" si="26"/>
        <v>9.8197775268876156E-4</v>
      </c>
      <c r="K11" s="134">
        <f t="shared" si="27"/>
        <v>0.42545127951460771</v>
      </c>
      <c r="L11" s="134">
        <f t="shared" si="28"/>
        <v>0.11328394452451587</v>
      </c>
      <c r="M11" s="135">
        <f t="shared" si="29"/>
        <v>13.471</v>
      </c>
      <c r="N11" s="136">
        <f t="shared" si="30"/>
        <v>0</v>
      </c>
      <c r="O11" s="136">
        <f t="shared" si="31"/>
        <v>2.9162203540964482</v>
      </c>
      <c r="P11" s="218">
        <f t="shared" si="32"/>
        <v>44</v>
      </c>
      <c r="Q11" s="219">
        <f t="shared" si="33"/>
        <v>0</v>
      </c>
      <c r="R11" s="219">
        <f t="shared" si="34"/>
        <v>26</v>
      </c>
      <c r="T11">
        <v>520</v>
      </c>
      <c r="U11">
        <v>5662</v>
      </c>
      <c r="V11" t="s">
        <v>303</v>
      </c>
      <c r="W11">
        <v>891.56500000000005</v>
      </c>
      <c r="X11">
        <v>553.33900000000006</v>
      </c>
      <c r="Y11">
        <v>1.611</v>
      </c>
      <c r="Z11">
        <v>13.471</v>
      </c>
      <c r="AA11">
        <v>70.714433</v>
      </c>
      <c r="AB11">
        <v>6.9440000000000002E-2</v>
      </c>
      <c r="AC11">
        <v>30.085546000000001</v>
      </c>
      <c r="AD11" s="1">
        <v>101</v>
      </c>
      <c r="AE11">
        <v>0</v>
      </c>
      <c r="AF11">
        <v>26</v>
      </c>
      <c r="AG11">
        <v>65</v>
      </c>
      <c r="AH11">
        <v>12.607963</v>
      </c>
      <c r="AI11">
        <v>90.7</v>
      </c>
      <c r="AJ11">
        <v>0</v>
      </c>
      <c r="AK11">
        <v>44</v>
      </c>
      <c r="AL11">
        <v>39124</v>
      </c>
      <c r="AM11" t="s">
        <v>331</v>
      </c>
      <c r="AN11" t="s">
        <v>406</v>
      </c>
      <c r="AO11">
        <v>891.56500000000005</v>
      </c>
      <c r="AR11" t="s">
        <v>118</v>
      </c>
      <c r="AS11" t="s">
        <v>91</v>
      </c>
      <c r="AT11" t="s">
        <v>347</v>
      </c>
      <c r="AU11" t="s">
        <v>303</v>
      </c>
      <c r="AV11" t="s">
        <v>198</v>
      </c>
      <c r="AW11">
        <v>1</v>
      </c>
      <c r="BB11">
        <v>0.73227272727272719</v>
      </c>
      <c r="BC11" t="s">
        <v>70</v>
      </c>
      <c r="BF11" t="s">
        <v>118</v>
      </c>
      <c r="BG11" t="s">
        <v>91</v>
      </c>
      <c r="BH11" t="s">
        <v>303</v>
      </c>
      <c r="BI11">
        <v>5662</v>
      </c>
      <c r="BJ11">
        <v>1</v>
      </c>
      <c r="BK11" t="s">
        <v>347</v>
      </c>
      <c r="BL11" t="s">
        <v>177</v>
      </c>
      <c r="BM11">
        <v>0.73227272727272719</v>
      </c>
      <c r="BN11" t="s">
        <v>70</v>
      </c>
      <c r="BO11" t="s">
        <v>191</v>
      </c>
      <c r="BP11">
        <v>891.56500000000005</v>
      </c>
    </row>
    <row r="12" spans="1:68" ht="16.5">
      <c r="A12" s="108" t="str">
        <f t="shared" si="18"/>
        <v>세운교통</v>
      </c>
      <c r="B12" s="109" t="str">
        <f t="shared" si="1"/>
        <v>김수연</v>
      </c>
      <c r="C12" s="110" t="str">
        <f t="shared" si="19"/>
        <v>S</v>
      </c>
      <c r="D12" s="111">
        <f t="shared" si="20"/>
        <v>1.0785714285714285</v>
      </c>
      <c r="E12" s="112">
        <f t="shared" si="21"/>
        <v>1310</v>
      </c>
      <c r="F12" s="113" t="str">
        <f t="shared" si="22"/>
        <v>28</v>
      </c>
      <c r="G12" s="114" t="str">
        <f t="shared" si="23"/>
        <v>73아1018</v>
      </c>
      <c r="H12" s="115">
        <f t="shared" si="24"/>
        <v>1</v>
      </c>
      <c r="I12" s="116">
        <f t="shared" si="25"/>
        <v>1693.57</v>
      </c>
      <c r="J12" s="117">
        <f t="shared" si="26"/>
        <v>1.6950895669012971E-2</v>
      </c>
      <c r="K12" s="117">
        <f t="shared" si="27"/>
        <v>0.39533899807455469</v>
      </c>
      <c r="L12" s="117">
        <f t="shared" si="28"/>
        <v>0.17536919052652092</v>
      </c>
      <c r="M12" s="118">
        <f t="shared" si="29"/>
        <v>12.989000000000001</v>
      </c>
      <c r="N12" s="119">
        <f t="shared" si="30"/>
        <v>0.11809373099429017</v>
      </c>
      <c r="O12" s="119">
        <f t="shared" si="31"/>
        <v>1.5942653684229173</v>
      </c>
      <c r="P12" s="220">
        <f t="shared" si="32"/>
        <v>32</v>
      </c>
      <c r="Q12" s="221">
        <f t="shared" si="33"/>
        <v>2</v>
      </c>
      <c r="R12" s="221">
        <f t="shared" si="34"/>
        <v>27</v>
      </c>
      <c r="T12">
        <v>520</v>
      </c>
      <c r="U12">
        <v>1310</v>
      </c>
      <c r="V12" t="s">
        <v>224</v>
      </c>
      <c r="W12">
        <v>1693.57</v>
      </c>
      <c r="X12">
        <v>747.64800000000002</v>
      </c>
      <c r="Y12">
        <v>2.2650000000000001</v>
      </c>
      <c r="Z12">
        <v>12.989000000000001</v>
      </c>
      <c r="AA12">
        <v>126.015524</v>
      </c>
      <c r="AB12">
        <v>2.1360760000000001</v>
      </c>
      <c r="AC12">
        <v>49.818851000000002</v>
      </c>
      <c r="AD12" s="1">
        <v>297</v>
      </c>
      <c r="AE12">
        <v>2</v>
      </c>
      <c r="AF12">
        <v>27</v>
      </c>
      <c r="AG12">
        <v>68</v>
      </c>
      <c r="AH12">
        <v>13.439375</v>
      </c>
      <c r="AI12">
        <v>89.1</v>
      </c>
      <c r="AJ12">
        <v>0</v>
      </c>
      <c r="AK12">
        <v>32</v>
      </c>
      <c r="AL12">
        <v>13585</v>
      </c>
      <c r="AM12" t="s">
        <v>225</v>
      </c>
      <c r="AN12" t="s">
        <v>407</v>
      </c>
      <c r="AO12">
        <v>1693.57</v>
      </c>
      <c r="AR12" t="s">
        <v>118</v>
      </c>
      <c r="AS12" t="s">
        <v>122</v>
      </c>
      <c r="AT12" t="s">
        <v>216</v>
      </c>
      <c r="AU12" t="s">
        <v>224</v>
      </c>
      <c r="AV12" t="s">
        <v>198</v>
      </c>
      <c r="AW12">
        <v>1</v>
      </c>
      <c r="BB12">
        <v>1.0785714285714285</v>
      </c>
      <c r="BC12" t="s">
        <v>71</v>
      </c>
      <c r="BF12" t="s">
        <v>118</v>
      </c>
      <c r="BG12" t="s">
        <v>122</v>
      </c>
      <c r="BH12" t="s">
        <v>224</v>
      </c>
      <c r="BI12">
        <v>1310</v>
      </c>
      <c r="BJ12">
        <v>1</v>
      </c>
      <c r="BK12" t="s">
        <v>216</v>
      </c>
      <c r="BL12" t="s">
        <v>177</v>
      </c>
      <c r="BM12">
        <v>1.0785714285714285</v>
      </c>
      <c r="BN12" t="s">
        <v>71</v>
      </c>
      <c r="BO12" t="s">
        <v>179</v>
      </c>
      <c r="BP12">
        <v>1693.57</v>
      </c>
    </row>
    <row r="13" spans="1:68" ht="16.5">
      <c r="A13" s="125" t="str">
        <f t="shared" si="18"/>
        <v>세운교통</v>
      </c>
      <c r="B13" s="126" t="str">
        <f t="shared" si="1"/>
        <v>김순일</v>
      </c>
      <c r="C13" s="127" t="str">
        <f t="shared" si="19"/>
        <v>C</v>
      </c>
      <c r="D13" s="128">
        <f t="shared" si="20"/>
        <v>0.89932014817134087</v>
      </c>
      <c r="E13" s="129">
        <f t="shared" si="21"/>
        <v>1178</v>
      </c>
      <c r="F13" s="130" t="str">
        <f t="shared" si="22"/>
        <v>28</v>
      </c>
      <c r="G13" s="131" t="str">
        <f t="shared" si="23"/>
        <v>73아1027</v>
      </c>
      <c r="H13" s="132">
        <f t="shared" si="24"/>
        <v>4</v>
      </c>
      <c r="I13" s="133">
        <f t="shared" si="25"/>
        <v>585.61099999999999</v>
      </c>
      <c r="J13" s="134">
        <f t="shared" si="26"/>
        <v>4.7179877752148131E-2</v>
      </c>
      <c r="K13" s="134">
        <f t="shared" si="27"/>
        <v>0.35088565359696416</v>
      </c>
      <c r="L13" s="134">
        <f t="shared" si="28"/>
        <v>0.12124089199144142</v>
      </c>
      <c r="M13" s="135">
        <f t="shared" si="29"/>
        <v>13.856999999999999</v>
      </c>
      <c r="N13" s="136">
        <f t="shared" si="30"/>
        <v>0.17076181970625551</v>
      </c>
      <c r="O13" s="136">
        <f t="shared" si="31"/>
        <v>17.58846742974432</v>
      </c>
      <c r="P13" s="218">
        <f t="shared" si="32"/>
        <v>10</v>
      </c>
      <c r="Q13" s="219">
        <f t="shared" si="33"/>
        <v>1</v>
      </c>
      <c r="R13" s="219">
        <f t="shared" si="34"/>
        <v>103</v>
      </c>
      <c r="T13">
        <v>520</v>
      </c>
      <c r="U13">
        <v>1178</v>
      </c>
      <c r="V13" t="s">
        <v>408</v>
      </c>
      <c r="W13">
        <v>585.61099999999999</v>
      </c>
      <c r="X13">
        <v>268.55399999999997</v>
      </c>
      <c r="Y13">
        <v>2.181</v>
      </c>
      <c r="Z13">
        <v>13.856999999999999</v>
      </c>
      <c r="AA13">
        <v>42.396655000000003</v>
      </c>
      <c r="AB13">
        <v>2.0002689999999999</v>
      </c>
      <c r="AC13">
        <v>14.876378000000001</v>
      </c>
      <c r="AD13" s="1">
        <v>71</v>
      </c>
      <c r="AE13">
        <v>1</v>
      </c>
      <c r="AF13">
        <v>103</v>
      </c>
      <c r="AG13">
        <v>80</v>
      </c>
      <c r="AH13">
        <v>13.812669</v>
      </c>
      <c r="AI13">
        <v>198</v>
      </c>
      <c r="AJ13">
        <v>0</v>
      </c>
      <c r="AK13">
        <v>10</v>
      </c>
      <c r="AL13">
        <v>5778</v>
      </c>
      <c r="AM13" t="s">
        <v>409</v>
      </c>
      <c r="AN13" t="s">
        <v>410</v>
      </c>
      <c r="AO13">
        <v>233.12799999999999</v>
      </c>
      <c r="AR13" t="s">
        <v>118</v>
      </c>
      <c r="AS13" t="s">
        <v>122</v>
      </c>
      <c r="AT13" t="s">
        <v>218</v>
      </c>
      <c r="AU13" t="s">
        <v>408</v>
      </c>
      <c r="AV13" t="s">
        <v>198</v>
      </c>
      <c r="AW13">
        <v>4</v>
      </c>
      <c r="BB13">
        <v>0.89932014817134087</v>
      </c>
      <c r="BC13" t="s">
        <v>69</v>
      </c>
      <c r="BF13" t="s">
        <v>118</v>
      </c>
      <c r="BG13" t="s">
        <v>122</v>
      </c>
      <c r="BH13" t="s">
        <v>408</v>
      </c>
      <c r="BI13">
        <v>1178</v>
      </c>
      <c r="BJ13">
        <v>4</v>
      </c>
      <c r="BK13" t="s">
        <v>218</v>
      </c>
      <c r="BL13" t="s">
        <v>309</v>
      </c>
      <c r="BM13">
        <v>0.89932014817134087</v>
      </c>
      <c r="BN13" t="s">
        <v>69</v>
      </c>
      <c r="BO13" t="s">
        <v>180</v>
      </c>
      <c r="BP13">
        <v>585.61099999999999</v>
      </c>
    </row>
    <row r="14" spans="1:68" ht="16.5">
      <c r="A14" s="108" t="str">
        <f t="shared" si="18"/>
        <v>세운교통</v>
      </c>
      <c r="B14" s="109" t="str">
        <f t="shared" si="1"/>
        <v>김은수</v>
      </c>
      <c r="C14" s="110" t="str">
        <f t="shared" si="19"/>
        <v>A</v>
      </c>
      <c r="D14" s="111">
        <f t="shared" si="20"/>
        <v>0.96396932087749598</v>
      </c>
      <c r="E14" s="112">
        <f t="shared" si="21"/>
        <v>3420</v>
      </c>
      <c r="F14" s="113" t="str">
        <f t="shared" si="22"/>
        <v>예비</v>
      </c>
      <c r="G14" s="114" t="str">
        <f t="shared" si="23"/>
        <v>70바3817</v>
      </c>
      <c r="H14" s="115">
        <f t="shared" si="24"/>
        <v>3</v>
      </c>
      <c r="I14" s="116">
        <f t="shared" si="25"/>
        <v>4456.9789999999994</v>
      </c>
      <c r="J14" s="117">
        <f t="shared" si="26"/>
        <v>3.3323989457008436E-2</v>
      </c>
      <c r="K14" s="117">
        <f t="shared" si="27"/>
        <v>0.3791044054470149</v>
      </c>
      <c r="L14" s="117">
        <f t="shared" si="28"/>
        <v>0.11465165081549634</v>
      </c>
      <c r="M14" s="118">
        <f t="shared" si="29"/>
        <v>11.891</v>
      </c>
      <c r="N14" s="119">
        <f t="shared" si="30"/>
        <v>2.4680394500400382</v>
      </c>
      <c r="O14" s="119">
        <f t="shared" si="31"/>
        <v>9.737537466521605</v>
      </c>
      <c r="P14" s="220">
        <f t="shared" si="32"/>
        <v>65</v>
      </c>
      <c r="Q14" s="221">
        <f t="shared" si="33"/>
        <v>110</v>
      </c>
      <c r="R14" s="221">
        <f t="shared" si="34"/>
        <v>434</v>
      </c>
      <c r="T14">
        <v>520</v>
      </c>
      <c r="U14">
        <v>3420</v>
      </c>
      <c r="V14" t="s">
        <v>226</v>
      </c>
      <c r="W14">
        <v>4456.9790000000003</v>
      </c>
      <c r="X14">
        <v>2168.902</v>
      </c>
      <c r="Y14">
        <v>2.0550000000000002</v>
      </c>
      <c r="Z14">
        <v>11.891</v>
      </c>
      <c r="AA14">
        <v>303.57493699999998</v>
      </c>
      <c r="AB14">
        <v>10.116327999999999</v>
      </c>
      <c r="AC14">
        <v>115.086596</v>
      </c>
      <c r="AD14" s="1">
        <v>511</v>
      </c>
      <c r="AE14">
        <v>110</v>
      </c>
      <c r="AF14">
        <v>434</v>
      </c>
      <c r="AG14">
        <v>76</v>
      </c>
      <c r="AH14">
        <v>14.681642999999999</v>
      </c>
      <c r="AI14">
        <v>1423</v>
      </c>
      <c r="AJ14">
        <v>0</v>
      </c>
      <c r="AK14">
        <v>65</v>
      </c>
      <c r="AL14">
        <v>39169</v>
      </c>
      <c r="AM14" t="s">
        <v>227</v>
      </c>
      <c r="AN14" t="s">
        <v>411</v>
      </c>
      <c r="AO14">
        <v>2308.6999999999998</v>
      </c>
      <c r="AR14" t="s">
        <v>118</v>
      </c>
      <c r="AS14" t="s">
        <v>91</v>
      </c>
      <c r="AT14" t="s">
        <v>221</v>
      </c>
      <c r="AU14" t="s">
        <v>226</v>
      </c>
      <c r="AV14" t="s">
        <v>206</v>
      </c>
      <c r="AW14">
        <v>3</v>
      </c>
      <c r="BB14">
        <v>0.96396932087749598</v>
      </c>
      <c r="BC14" t="s">
        <v>66</v>
      </c>
      <c r="BF14" t="s">
        <v>118</v>
      </c>
      <c r="BG14" t="s">
        <v>91</v>
      </c>
      <c r="BH14" t="s">
        <v>226</v>
      </c>
      <c r="BI14">
        <v>3420</v>
      </c>
      <c r="BJ14">
        <v>3</v>
      </c>
      <c r="BK14" t="s">
        <v>221</v>
      </c>
      <c r="BL14" t="s">
        <v>201</v>
      </c>
      <c r="BM14">
        <v>0.96396932087749598</v>
      </c>
      <c r="BN14" t="s">
        <v>66</v>
      </c>
      <c r="BO14" t="s">
        <v>181</v>
      </c>
      <c r="BP14">
        <v>4456.9789999999994</v>
      </c>
    </row>
    <row r="15" spans="1:68" ht="16.5">
      <c r="A15" s="125" t="str">
        <f t="shared" si="18"/>
        <v>세운교통</v>
      </c>
      <c r="B15" s="126" t="str">
        <f t="shared" si="1"/>
        <v>김재균B</v>
      </c>
      <c r="C15" s="127" t="str">
        <f t="shared" si="19"/>
        <v>S</v>
      </c>
      <c r="D15" s="128">
        <f t="shared" si="20"/>
        <v>1.1549999999999998</v>
      </c>
      <c r="E15" s="129">
        <f t="shared" si="21"/>
        <v>7177</v>
      </c>
      <c r="F15" s="130" t="str">
        <f t="shared" si="22"/>
        <v>26</v>
      </c>
      <c r="G15" s="131" t="str">
        <f t="shared" si="23"/>
        <v>70바1578</v>
      </c>
      <c r="H15" s="132">
        <f t="shared" si="24"/>
        <v>1</v>
      </c>
      <c r="I15" s="133">
        <f t="shared" si="25"/>
        <v>809.80700000000002</v>
      </c>
      <c r="J15" s="134">
        <f t="shared" si="26"/>
        <v>1.6337639995634406E-2</v>
      </c>
      <c r="K15" s="134">
        <f t="shared" si="27"/>
        <v>0.24240212951849222</v>
      </c>
      <c r="L15" s="134">
        <f t="shared" si="28"/>
        <v>0.15065318032568253</v>
      </c>
      <c r="M15" s="135">
        <f t="shared" si="29"/>
        <v>9.4</v>
      </c>
      <c r="N15" s="136">
        <f t="shared" si="30"/>
        <v>0.24697242676341399</v>
      </c>
      <c r="O15" s="136">
        <f t="shared" si="31"/>
        <v>2.0992656274890189</v>
      </c>
      <c r="P15" s="218">
        <f t="shared" si="32"/>
        <v>0</v>
      </c>
      <c r="Q15" s="219">
        <f t="shared" si="33"/>
        <v>2</v>
      </c>
      <c r="R15" s="219">
        <f t="shared" si="34"/>
        <v>17</v>
      </c>
      <c r="T15">
        <v>520</v>
      </c>
      <c r="U15">
        <v>7177</v>
      </c>
      <c r="V15" t="s">
        <v>228</v>
      </c>
      <c r="W15">
        <v>809.80700000000002</v>
      </c>
      <c r="X15">
        <v>318.63799999999998</v>
      </c>
      <c r="Y15">
        <v>2.5409999999999999</v>
      </c>
      <c r="Z15">
        <v>9.4</v>
      </c>
      <c r="AA15">
        <v>47.177988999999997</v>
      </c>
      <c r="AB15">
        <v>0.77077700000000005</v>
      </c>
      <c r="AC15">
        <v>11.436045</v>
      </c>
      <c r="AD15" s="1">
        <v>122</v>
      </c>
      <c r="AE15">
        <v>2</v>
      </c>
      <c r="AF15">
        <v>17</v>
      </c>
      <c r="AG15">
        <v>62</v>
      </c>
      <c r="AH15">
        <v>17.164932</v>
      </c>
      <c r="AI15">
        <v>6.2</v>
      </c>
      <c r="AJ15">
        <v>0</v>
      </c>
      <c r="AK15">
        <v>0</v>
      </c>
      <c r="AL15">
        <v>0</v>
      </c>
      <c r="AM15" t="s">
        <v>229</v>
      </c>
      <c r="AN15" t="s">
        <v>412</v>
      </c>
      <c r="AO15">
        <v>809.80700000000002</v>
      </c>
      <c r="AR15" t="s">
        <v>118</v>
      </c>
      <c r="AS15" t="s">
        <v>121</v>
      </c>
      <c r="AT15" t="s">
        <v>214</v>
      </c>
      <c r="AU15" t="s">
        <v>228</v>
      </c>
      <c r="AV15" t="s">
        <v>198</v>
      </c>
      <c r="AW15">
        <v>1</v>
      </c>
      <c r="BB15">
        <v>1.1549999999999998</v>
      </c>
      <c r="BC15" t="s">
        <v>71</v>
      </c>
      <c r="BF15" t="s">
        <v>118</v>
      </c>
      <c r="BG15" t="s">
        <v>121</v>
      </c>
      <c r="BH15" t="s">
        <v>228</v>
      </c>
      <c r="BI15">
        <v>7177</v>
      </c>
      <c r="BJ15">
        <v>1</v>
      </c>
      <c r="BK15" t="s">
        <v>214</v>
      </c>
      <c r="BL15" t="s">
        <v>177</v>
      </c>
      <c r="BM15">
        <v>1.1549999999999998</v>
      </c>
      <c r="BN15" t="s">
        <v>71</v>
      </c>
      <c r="BO15" t="s">
        <v>179</v>
      </c>
      <c r="BP15">
        <v>809.80700000000002</v>
      </c>
    </row>
    <row r="16" spans="1:68" ht="16.5">
      <c r="A16" s="108" t="str">
        <f t="shared" si="18"/>
        <v>세운교통</v>
      </c>
      <c r="B16" s="109" t="str">
        <f t="shared" si="1"/>
        <v>김재신</v>
      </c>
      <c r="C16" s="110" t="str">
        <f t="shared" si="19"/>
        <v>D</v>
      </c>
      <c r="D16" s="111">
        <f t="shared" si="20"/>
        <v>0.81807452052652363</v>
      </c>
      <c r="E16" s="112">
        <f t="shared" si="21"/>
        <v>7787</v>
      </c>
      <c r="F16" s="113" t="str">
        <f t="shared" si="22"/>
        <v>26</v>
      </c>
      <c r="G16" s="114" t="str">
        <f t="shared" si="23"/>
        <v>70바1578</v>
      </c>
      <c r="H16" s="115">
        <f t="shared" si="24"/>
        <v>4</v>
      </c>
      <c r="I16" s="116">
        <f t="shared" si="25"/>
        <v>764.71600000000001</v>
      </c>
      <c r="J16" s="117">
        <f t="shared" si="26"/>
        <v>4.8334290621517915E-2</v>
      </c>
      <c r="K16" s="117">
        <f t="shared" si="27"/>
        <v>0.38467340131085787</v>
      </c>
      <c r="L16" s="117">
        <f t="shared" si="28"/>
        <v>8.6306550405640781E-2</v>
      </c>
      <c r="M16" s="118">
        <f t="shared" si="29"/>
        <v>15.134</v>
      </c>
      <c r="N16" s="119">
        <f t="shared" si="30"/>
        <v>0.26153500122921453</v>
      </c>
      <c r="O16" s="119">
        <f t="shared" si="31"/>
        <v>5.8845375276573266</v>
      </c>
      <c r="P16" s="220">
        <f t="shared" si="32"/>
        <v>22</v>
      </c>
      <c r="Q16" s="221">
        <f t="shared" si="33"/>
        <v>2</v>
      </c>
      <c r="R16" s="221">
        <f t="shared" si="34"/>
        <v>45</v>
      </c>
      <c r="T16">
        <v>520</v>
      </c>
      <c r="U16">
        <v>7787</v>
      </c>
      <c r="V16" t="s">
        <v>348</v>
      </c>
      <c r="W16">
        <v>764.71600000000001</v>
      </c>
      <c r="X16">
        <v>442.73500000000001</v>
      </c>
      <c r="Y16">
        <v>1.7270000000000001</v>
      </c>
      <c r="Z16">
        <v>15.134</v>
      </c>
      <c r="AA16">
        <v>55.481377000000002</v>
      </c>
      <c r="AB16">
        <v>2.6816529999999998</v>
      </c>
      <c r="AC16">
        <v>21.342210000000001</v>
      </c>
      <c r="AD16" s="1">
        <v>66</v>
      </c>
      <c r="AE16">
        <v>2</v>
      </c>
      <c r="AF16">
        <v>45</v>
      </c>
      <c r="AG16">
        <v>64</v>
      </c>
      <c r="AH16">
        <v>13.783291</v>
      </c>
      <c r="AI16">
        <v>24</v>
      </c>
      <c r="AJ16">
        <v>0</v>
      </c>
      <c r="AK16">
        <v>22</v>
      </c>
      <c r="AL16">
        <v>8980</v>
      </c>
      <c r="AM16" t="s">
        <v>349</v>
      </c>
      <c r="AN16" t="s">
        <v>413</v>
      </c>
      <c r="AO16">
        <v>326.88</v>
      </c>
      <c r="AR16" t="s">
        <v>118</v>
      </c>
      <c r="AS16" t="s">
        <v>121</v>
      </c>
      <c r="AT16" t="s">
        <v>214</v>
      </c>
      <c r="AU16" t="s">
        <v>348</v>
      </c>
      <c r="AV16" t="s">
        <v>198</v>
      </c>
      <c r="AW16">
        <v>4</v>
      </c>
      <c r="BB16">
        <v>0.81807452052652363</v>
      </c>
      <c r="BC16" t="s">
        <v>67</v>
      </c>
      <c r="BF16" t="s">
        <v>118</v>
      </c>
      <c r="BG16" t="s">
        <v>121</v>
      </c>
      <c r="BH16" t="s">
        <v>348</v>
      </c>
      <c r="BI16">
        <v>7787</v>
      </c>
      <c r="BJ16">
        <v>4</v>
      </c>
      <c r="BK16" t="s">
        <v>214</v>
      </c>
      <c r="BL16" t="s">
        <v>212</v>
      </c>
      <c r="BM16">
        <v>0.81807452052652363</v>
      </c>
      <c r="BN16" t="s">
        <v>67</v>
      </c>
      <c r="BO16" t="s">
        <v>182</v>
      </c>
      <c r="BP16">
        <v>764.71600000000001</v>
      </c>
    </row>
    <row r="17" spans="1:68" ht="16.5">
      <c r="A17" s="125" t="str">
        <f t="shared" si="18"/>
        <v>세운교통</v>
      </c>
      <c r="B17" s="126" t="str">
        <f t="shared" si="1"/>
        <v>김정현</v>
      </c>
      <c r="C17" s="127" t="str">
        <f t="shared" si="19"/>
        <v>D</v>
      </c>
      <c r="D17" s="128">
        <f t="shared" si="20"/>
        <v>0.82149052537894529</v>
      </c>
      <c r="E17" s="129">
        <f t="shared" si="21"/>
        <v>7788</v>
      </c>
      <c r="F17" s="130" t="str">
        <f t="shared" si="22"/>
        <v>26</v>
      </c>
      <c r="G17" s="131" t="str">
        <f t="shared" si="23"/>
        <v>73아1007</v>
      </c>
      <c r="H17" s="132">
        <f t="shared" si="24"/>
        <v>2</v>
      </c>
      <c r="I17" s="133">
        <f t="shared" si="25"/>
        <v>644.63599999999997</v>
      </c>
      <c r="J17" s="134">
        <f t="shared" si="26"/>
        <v>3.694903699125477E-2</v>
      </c>
      <c r="K17" s="134">
        <f t="shared" si="27"/>
        <v>0.33282024234318697</v>
      </c>
      <c r="L17" s="134">
        <f t="shared" si="28"/>
        <v>8.3768204071755226E-2</v>
      </c>
      <c r="M17" s="135">
        <f t="shared" si="29"/>
        <v>12.393000000000001</v>
      </c>
      <c r="N17" s="136">
        <f t="shared" si="30"/>
        <v>0.93075782301950249</v>
      </c>
      <c r="O17" s="136">
        <f t="shared" si="31"/>
        <v>31.800892286499671</v>
      </c>
      <c r="P17" s="218">
        <f t="shared" si="32"/>
        <v>4</v>
      </c>
      <c r="Q17" s="219">
        <f t="shared" si="33"/>
        <v>6</v>
      </c>
      <c r="R17" s="219">
        <f t="shared" si="34"/>
        <v>205</v>
      </c>
      <c r="T17">
        <v>520</v>
      </c>
      <c r="U17">
        <v>7788</v>
      </c>
      <c r="V17" t="s">
        <v>414</v>
      </c>
      <c r="W17">
        <v>644.63599999999997</v>
      </c>
      <c r="X17">
        <v>385.61700000000002</v>
      </c>
      <c r="Y17">
        <v>1.6719999999999999</v>
      </c>
      <c r="Z17">
        <v>12.393000000000001</v>
      </c>
      <c r="AA17">
        <v>41.167487000000001</v>
      </c>
      <c r="AB17">
        <v>1.521099</v>
      </c>
      <c r="AC17">
        <v>13.701373</v>
      </c>
      <c r="AD17" s="1">
        <v>54</v>
      </c>
      <c r="AE17">
        <v>6</v>
      </c>
      <c r="AF17">
        <v>205</v>
      </c>
      <c r="AG17">
        <v>73</v>
      </c>
      <c r="AH17">
        <v>15.658861999999999</v>
      </c>
      <c r="AI17">
        <v>150.69999999999999</v>
      </c>
      <c r="AJ17">
        <v>0</v>
      </c>
      <c r="AK17">
        <v>4</v>
      </c>
      <c r="AL17">
        <v>3235</v>
      </c>
      <c r="AM17" t="s">
        <v>415</v>
      </c>
      <c r="AN17" t="s">
        <v>416</v>
      </c>
      <c r="AO17">
        <v>520.98699999999997</v>
      </c>
      <c r="AR17" t="s">
        <v>118</v>
      </c>
      <c r="AS17" t="s">
        <v>121</v>
      </c>
      <c r="AT17" t="s">
        <v>390</v>
      </c>
      <c r="AU17" t="s">
        <v>414</v>
      </c>
      <c r="AV17" t="s">
        <v>198</v>
      </c>
      <c r="AW17">
        <v>2</v>
      </c>
      <c r="BB17">
        <v>0.82149052537894529</v>
      </c>
      <c r="BC17" t="s">
        <v>67</v>
      </c>
      <c r="BF17" t="s">
        <v>118</v>
      </c>
      <c r="BG17" t="s">
        <v>121</v>
      </c>
      <c r="BH17" t="s">
        <v>414</v>
      </c>
      <c r="BI17">
        <v>7788</v>
      </c>
      <c r="BJ17">
        <v>2</v>
      </c>
      <c r="BK17" t="s">
        <v>390</v>
      </c>
      <c r="BL17" t="s">
        <v>214</v>
      </c>
      <c r="BM17">
        <v>0.82149052537894529</v>
      </c>
      <c r="BN17" t="s">
        <v>67</v>
      </c>
      <c r="BO17" t="s">
        <v>182</v>
      </c>
      <c r="BP17">
        <v>644.63599999999997</v>
      </c>
    </row>
    <row r="18" spans="1:68" ht="16.5">
      <c r="A18" s="108" t="str">
        <f t="shared" si="18"/>
        <v>세운교통</v>
      </c>
      <c r="B18" s="109" t="str">
        <f t="shared" si="1"/>
        <v>김종엽</v>
      </c>
      <c r="C18" s="110" t="str">
        <f t="shared" si="19"/>
        <v>A</v>
      </c>
      <c r="D18" s="111">
        <f t="shared" si="20"/>
        <v>0.97777192562101067</v>
      </c>
      <c r="E18" s="112">
        <f t="shared" si="21"/>
        <v>9898</v>
      </c>
      <c r="F18" s="113" t="str">
        <f t="shared" si="22"/>
        <v>67-1</v>
      </c>
      <c r="G18" s="114" t="str">
        <f t="shared" si="23"/>
        <v>70바3835</v>
      </c>
      <c r="H18" s="115">
        <f t="shared" si="24"/>
        <v>3</v>
      </c>
      <c r="I18" s="116">
        <f t="shared" si="25"/>
        <v>442.779</v>
      </c>
      <c r="J18" s="117">
        <f t="shared" si="26"/>
        <v>9.0105561781295349E-3</v>
      </c>
      <c r="K18" s="117">
        <f t="shared" si="27"/>
        <v>0.29170645212060098</v>
      </c>
      <c r="L18" s="117">
        <f t="shared" si="28"/>
        <v>0.18293550507137873</v>
      </c>
      <c r="M18" s="118">
        <f t="shared" si="29"/>
        <v>10.814</v>
      </c>
      <c r="N18" s="119">
        <f t="shared" si="30"/>
        <v>0</v>
      </c>
      <c r="O18" s="119">
        <f t="shared" si="31"/>
        <v>7.452927984389504</v>
      </c>
      <c r="P18" s="220">
        <f t="shared" si="32"/>
        <v>2</v>
      </c>
      <c r="Q18" s="221">
        <f t="shared" si="33"/>
        <v>0</v>
      </c>
      <c r="R18" s="221">
        <f t="shared" si="34"/>
        <v>33</v>
      </c>
      <c r="T18">
        <v>520</v>
      </c>
      <c r="U18">
        <v>9898</v>
      </c>
      <c r="V18" t="s">
        <v>350</v>
      </c>
      <c r="W18">
        <v>442.779</v>
      </c>
      <c r="X18">
        <v>206.26499999999999</v>
      </c>
      <c r="Y18">
        <v>2.1469999999999998</v>
      </c>
      <c r="Z18">
        <v>10.814</v>
      </c>
      <c r="AA18">
        <v>26.203043999999998</v>
      </c>
      <c r="AB18">
        <v>0.23610400000000001</v>
      </c>
      <c r="AC18">
        <v>7.6435969999999998</v>
      </c>
      <c r="AD18" s="1">
        <v>81</v>
      </c>
      <c r="AE18">
        <v>0</v>
      </c>
      <c r="AF18">
        <v>33</v>
      </c>
      <c r="AG18">
        <v>67</v>
      </c>
      <c r="AH18">
        <v>16.897998000000001</v>
      </c>
      <c r="AI18">
        <v>22.2</v>
      </c>
      <c r="AJ18">
        <v>0</v>
      </c>
      <c r="AK18">
        <v>2</v>
      </c>
      <c r="AL18">
        <v>1341</v>
      </c>
      <c r="AM18" t="s">
        <v>351</v>
      </c>
      <c r="AN18" t="s">
        <v>417</v>
      </c>
      <c r="AO18">
        <v>203.298</v>
      </c>
      <c r="AR18" t="s">
        <v>118</v>
      </c>
      <c r="AS18" t="s">
        <v>123</v>
      </c>
      <c r="AT18" t="s">
        <v>219</v>
      </c>
      <c r="AU18" t="s">
        <v>350</v>
      </c>
      <c r="AV18" t="s">
        <v>198</v>
      </c>
      <c r="AW18">
        <v>3</v>
      </c>
      <c r="BB18">
        <v>0.97777192562101067</v>
      </c>
      <c r="BC18" t="s">
        <v>66</v>
      </c>
      <c r="BF18" t="s">
        <v>118</v>
      </c>
      <c r="BG18" t="s">
        <v>123</v>
      </c>
      <c r="BH18" t="s">
        <v>350</v>
      </c>
      <c r="BI18">
        <v>9898</v>
      </c>
      <c r="BJ18">
        <v>3</v>
      </c>
      <c r="BK18" t="s">
        <v>219</v>
      </c>
      <c r="BL18" t="s">
        <v>342</v>
      </c>
      <c r="BM18">
        <v>0.97777192562101067</v>
      </c>
      <c r="BN18" t="s">
        <v>66</v>
      </c>
      <c r="BO18" t="s">
        <v>181</v>
      </c>
      <c r="BP18">
        <v>442.779</v>
      </c>
    </row>
    <row r="19" spans="1:68" ht="16.5">
      <c r="A19" s="125" t="str">
        <f t="shared" si="18"/>
        <v>세운교통</v>
      </c>
      <c r="B19" s="126" t="str">
        <f t="shared" si="1"/>
        <v>김주영</v>
      </c>
      <c r="C19" s="127" t="str">
        <f t="shared" si="19"/>
        <v>S</v>
      </c>
      <c r="D19" s="128">
        <f t="shared" si="20"/>
        <v>1.0006107009950624</v>
      </c>
      <c r="E19" s="129">
        <f t="shared" si="21"/>
        <v>5618</v>
      </c>
      <c r="F19" s="130" t="str">
        <f t="shared" si="22"/>
        <v>28</v>
      </c>
      <c r="G19" s="131" t="str">
        <f t="shared" si="23"/>
        <v>73아1018</v>
      </c>
      <c r="H19" s="132">
        <f t="shared" si="24"/>
        <v>4</v>
      </c>
      <c r="I19" s="133">
        <f t="shared" si="25"/>
        <v>754.48500000000001</v>
      </c>
      <c r="J19" s="134">
        <f t="shared" si="26"/>
        <v>3.5810452265485682E-2</v>
      </c>
      <c r="K19" s="134">
        <f t="shared" si="27"/>
        <v>0.42258407569060952</v>
      </c>
      <c r="L19" s="134">
        <f t="shared" si="28"/>
        <v>0.17760459121122354</v>
      </c>
      <c r="M19" s="135">
        <f t="shared" si="29"/>
        <v>16.376999999999999</v>
      </c>
      <c r="N19" s="136">
        <f t="shared" si="30"/>
        <v>0.12120169052117939</v>
      </c>
      <c r="O19" s="136">
        <f t="shared" si="31"/>
        <v>14.786606243583885</v>
      </c>
      <c r="P19" s="218">
        <f t="shared" si="32"/>
        <v>30</v>
      </c>
      <c r="Q19" s="219">
        <f t="shared" si="33"/>
        <v>1</v>
      </c>
      <c r="R19" s="219">
        <f t="shared" si="34"/>
        <v>122</v>
      </c>
      <c r="T19">
        <v>520</v>
      </c>
      <c r="U19">
        <v>5618</v>
      </c>
      <c r="V19" t="s">
        <v>352</v>
      </c>
      <c r="W19">
        <v>825.07100000000003</v>
      </c>
      <c r="X19">
        <v>408.26499999999999</v>
      </c>
      <c r="Y19">
        <v>2.0209999999999999</v>
      </c>
      <c r="Z19">
        <v>16.376999999999999</v>
      </c>
      <c r="AA19">
        <v>64.979157000000001</v>
      </c>
      <c r="AB19">
        <v>2.3269329999999999</v>
      </c>
      <c r="AC19">
        <v>27.459157000000001</v>
      </c>
      <c r="AD19" s="1">
        <v>134</v>
      </c>
      <c r="AE19">
        <v>1</v>
      </c>
      <c r="AF19">
        <v>122</v>
      </c>
      <c r="AG19">
        <v>78</v>
      </c>
      <c r="AH19">
        <v>12.697471</v>
      </c>
      <c r="AI19">
        <v>231</v>
      </c>
      <c r="AJ19">
        <v>0</v>
      </c>
      <c r="AK19">
        <v>30</v>
      </c>
      <c r="AL19">
        <v>18131</v>
      </c>
      <c r="AM19" t="s">
        <v>353</v>
      </c>
      <c r="AN19" t="s">
        <v>418</v>
      </c>
      <c r="AO19">
        <v>289.93</v>
      </c>
      <c r="AR19" t="s">
        <v>118</v>
      </c>
      <c r="AS19" t="s">
        <v>122</v>
      </c>
      <c r="AT19" t="s">
        <v>216</v>
      </c>
      <c r="AU19" t="s">
        <v>352</v>
      </c>
      <c r="AV19" t="s">
        <v>198</v>
      </c>
      <c r="AW19">
        <v>4</v>
      </c>
      <c r="BB19">
        <v>1.0006107009950624</v>
      </c>
      <c r="BC19" t="s">
        <v>71</v>
      </c>
      <c r="BF19" t="s">
        <v>118</v>
      </c>
      <c r="BG19" t="s">
        <v>122</v>
      </c>
      <c r="BH19" t="s">
        <v>352</v>
      </c>
      <c r="BI19">
        <v>5618</v>
      </c>
      <c r="BJ19">
        <v>4</v>
      </c>
      <c r="BK19" t="s">
        <v>216</v>
      </c>
      <c r="BL19" t="s">
        <v>218</v>
      </c>
      <c r="BM19">
        <v>1.0006107009950624</v>
      </c>
      <c r="BN19" t="s">
        <v>71</v>
      </c>
      <c r="BO19" t="s">
        <v>179</v>
      </c>
      <c r="BP19">
        <v>754.48500000000001</v>
      </c>
    </row>
    <row r="20" spans="1:68" ht="16.5">
      <c r="A20" s="108" t="str">
        <f t="shared" si="18"/>
        <v>세운교통</v>
      </c>
      <c r="B20" s="109" t="str">
        <f t="shared" si="1"/>
        <v>김현남</v>
      </c>
      <c r="C20" s="110" t="str">
        <f t="shared" si="19"/>
        <v>A</v>
      </c>
      <c r="D20" s="111">
        <f t="shared" si="20"/>
        <v>0.99181818181818171</v>
      </c>
      <c r="E20" s="112">
        <f t="shared" si="21"/>
        <v>9380</v>
      </c>
      <c r="F20" s="113" t="str">
        <f t="shared" si="22"/>
        <v>24-1</v>
      </c>
      <c r="G20" s="114" t="str">
        <f t="shared" si="23"/>
        <v>70바3811</v>
      </c>
      <c r="H20" s="115">
        <f t="shared" si="24"/>
        <v>1</v>
      </c>
      <c r="I20" s="116">
        <f t="shared" si="25"/>
        <v>2549.114</v>
      </c>
      <c r="J20" s="117">
        <f t="shared" si="26"/>
        <v>6.8206585920757767E-3</v>
      </c>
      <c r="K20" s="117">
        <f t="shared" si="27"/>
        <v>0.3102808227555327</v>
      </c>
      <c r="L20" s="117">
        <f t="shared" si="28"/>
        <v>0.1322027967364347</v>
      </c>
      <c r="M20" s="118">
        <f t="shared" si="29"/>
        <v>10.164999999999999</v>
      </c>
      <c r="N20" s="119">
        <f t="shared" si="30"/>
        <v>0</v>
      </c>
      <c r="O20" s="119">
        <f t="shared" si="31"/>
        <v>1.294567445787046</v>
      </c>
      <c r="P20" s="220">
        <f t="shared" si="32"/>
        <v>0</v>
      </c>
      <c r="Q20" s="221">
        <f t="shared" si="33"/>
        <v>0</v>
      </c>
      <c r="R20" s="221">
        <f t="shared" si="34"/>
        <v>33</v>
      </c>
      <c r="T20">
        <v>520</v>
      </c>
      <c r="U20">
        <v>9380</v>
      </c>
      <c r="V20" t="s">
        <v>230</v>
      </c>
      <c r="W20">
        <v>2549.114</v>
      </c>
      <c r="X20">
        <v>1168.095</v>
      </c>
      <c r="Y20">
        <v>2.1819999999999999</v>
      </c>
      <c r="Z20">
        <v>10.164999999999999</v>
      </c>
      <c r="AA20">
        <v>140.49801600000001</v>
      </c>
      <c r="AB20">
        <v>0.95828899999999995</v>
      </c>
      <c r="AC20">
        <v>43.59384</v>
      </c>
      <c r="AD20" s="1">
        <v>337</v>
      </c>
      <c r="AE20">
        <v>0</v>
      </c>
      <c r="AF20">
        <v>33</v>
      </c>
      <c r="AG20">
        <v>74</v>
      </c>
      <c r="AH20">
        <v>18.143415999999998</v>
      </c>
      <c r="AI20">
        <v>613.5</v>
      </c>
      <c r="AJ20">
        <v>0</v>
      </c>
      <c r="AK20">
        <v>0</v>
      </c>
      <c r="AL20">
        <v>0</v>
      </c>
      <c r="AM20" t="s">
        <v>231</v>
      </c>
      <c r="AN20" t="s">
        <v>419</v>
      </c>
      <c r="AO20">
        <v>2549.114</v>
      </c>
      <c r="AR20" t="s">
        <v>118</v>
      </c>
      <c r="AS20" t="s">
        <v>120</v>
      </c>
      <c r="AT20" t="s">
        <v>207</v>
      </c>
      <c r="AU20" t="s">
        <v>230</v>
      </c>
      <c r="AV20" t="s">
        <v>206</v>
      </c>
      <c r="AW20">
        <v>1</v>
      </c>
      <c r="BB20">
        <v>0.99181818181818171</v>
      </c>
      <c r="BC20" t="s">
        <v>66</v>
      </c>
      <c r="BF20" t="s">
        <v>118</v>
      </c>
      <c r="BG20" t="s">
        <v>120</v>
      </c>
      <c r="BH20" t="s">
        <v>230</v>
      </c>
      <c r="BI20">
        <v>9380</v>
      </c>
      <c r="BJ20">
        <v>1</v>
      </c>
      <c r="BK20" t="s">
        <v>207</v>
      </c>
      <c r="BL20" t="s">
        <v>177</v>
      </c>
      <c r="BM20">
        <v>0.99181818181818171</v>
      </c>
      <c r="BN20" t="s">
        <v>66</v>
      </c>
      <c r="BO20" t="s">
        <v>181</v>
      </c>
      <c r="BP20">
        <v>2549.114</v>
      </c>
    </row>
    <row r="21" spans="1:68" ht="16.5">
      <c r="A21" s="125" t="str">
        <f t="shared" si="18"/>
        <v>세운교통</v>
      </c>
      <c r="B21" s="126" t="str">
        <f t="shared" si="1"/>
        <v>김현채</v>
      </c>
      <c r="C21" s="127" t="str">
        <f t="shared" si="19"/>
        <v>B</v>
      </c>
      <c r="D21" s="128">
        <f t="shared" si="20"/>
        <v>0.93309920995291251</v>
      </c>
      <c r="E21" s="129">
        <f t="shared" si="21"/>
        <v>3706</v>
      </c>
      <c r="F21" s="130" t="str">
        <f t="shared" si="22"/>
        <v>28</v>
      </c>
      <c r="G21" s="131" t="str">
        <f t="shared" si="23"/>
        <v>73아1026</v>
      </c>
      <c r="H21" s="132">
        <f t="shared" si="24"/>
        <v>4</v>
      </c>
      <c r="I21" s="133">
        <f t="shared" si="25"/>
        <v>1159.8779999999999</v>
      </c>
      <c r="J21" s="134">
        <f t="shared" si="26"/>
        <v>2.7770631527527706E-2</v>
      </c>
      <c r="K21" s="134">
        <f t="shared" si="27"/>
        <v>0.36419044528716848</v>
      </c>
      <c r="L21" s="134">
        <f t="shared" si="28"/>
        <v>0.11294291296153562</v>
      </c>
      <c r="M21" s="135">
        <f t="shared" si="29"/>
        <v>14.606</v>
      </c>
      <c r="N21" s="136">
        <f t="shared" si="30"/>
        <v>0.25864789227832585</v>
      </c>
      <c r="O21" s="136">
        <f t="shared" si="31"/>
        <v>18.105352459482809</v>
      </c>
      <c r="P21" s="218">
        <f t="shared" si="32"/>
        <v>16</v>
      </c>
      <c r="Q21" s="219">
        <f t="shared" si="33"/>
        <v>3</v>
      </c>
      <c r="R21" s="219">
        <f t="shared" si="34"/>
        <v>210</v>
      </c>
      <c r="T21">
        <v>520</v>
      </c>
      <c r="U21">
        <v>3706</v>
      </c>
      <c r="V21" t="s">
        <v>232</v>
      </c>
      <c r="W21">
        <v>1159.8779999999999</v>
      </c>
      <c r="X21">
        <v>545.92700000000002</v>
      </c>
      <c r="Y21">
        <v>2.125</v>
      </c>
      <c r="Z21">
        <v>14.606</v>
      </c>
      <c r="AA21">
        <v>79.559984</v>
      </c>
      <c r="AB21">
        <v>2.2094309999999999</v>
      </c>
      <c r="AC21">
        <v>28.974986000000001</v>
      </c>
      <c r="AD21" s="1">
        <v>131</v>
      </c>
      <c r="AE21">
        <v>3</v>
      </c>
      <c r="AF21">
        <v>210</v>
      </c>
      <c r="AG21">
        <v>76</v>
      </c>
      <c r="AH21">
        <v>14.578659999999999</v>
      </c>
      <c r="AI21">
        <v>860</v>
      </c>
      <c r="AJ21">
        <v>0</v>
      </c>
      <c r="AK21">
        <v>16</v>
      </c>
      <c r="AL21">
        <v>7053</v>
      </c>
      <c r="AM21" t="s">
        <v>233</v>
      </c>
      <c r="AN21" t="s">
        <v>420</v>
      </c>
      <c r="AO21">
        <v>604.89800000000002</v>
      </c>
      <c r="AR21" t="s">
        <v>118</v>
      </c>
      <c r="AS21" t="s">
        <v>122</v>
      </c>
      <c r="AT21" t="s">
        <v>217</v>
      </c>
      <c r="AU21" t="s">
        <v>232</v>
      </c>
      <c r="AV21" t="s">
        <v>198</v>
      </c>
      <c r="AW21">
        <v>4</v>
      </c>
      <c r="BB21">
        <v>0.93309920995291251</v>
      </c>
      <c r="BC21" t="s">
        <v>68</v>
      </c>
      <c r="BF21" t="s">
        <v>118</v>
      </c>
      <c r="BG21" t="s">
        <v>122</v>
      </c>
      <c r="BH21" t="s">
        <v>232</v>
      </c>
      <c r="BI21">
        <v>3706</v>
      </c>
      <c r="BJ21">
        <v>4</v>
      </c>
      <c r="BK21" t="s">
        <v>217</v>
      </c>
      <c r="BL21" t="s">
        <v>218</v>
      </c>
      <c r="BM21">
        <v>0.93309920995291251</v>
      </c>
      <c r="BN21" t="s">
        <v>68</v>
      </c>
      <c r="BO21" t="s">
        <v>178</v>
      </c>
      <c r="BP21">
        <v>1159.8779999999999</v>
      </c>
    </row>
    <row r="22" spans="1:68" ht="16.5">
      <c r="A22" s="108" t="str">
        <f t="shared" si="18"/>
        <v>세운교통</v>
      </c>
      <c r="B22" s="109" t="str">
        <f t="shared" si="1"/>
        <v>김형균</v>
      </c>
      <c r="C22" s="110" t="str">
        <f t="shared" si="19"/>
        <v>D</v>
      </c>
      <c r="D22" s="111">
        <f t="shared" si="20"/>
        <v>0.84350000000000003</v>
      </c>
      <c r="E22" s="112">
        <f t="shared" si="21"/>
        <v>4391</v>
      </c>
      <c r="F22" s="113" t="str">
        <f t="shared" si="22"/>
        <v>26</v>
      </c>
      <c r="G22" s="114" t="str">
        <f t="shared" si="23"/>
        <v>73아1008</v>
      </c>
      <c r="H22" s="115">
        <f t="shared" si="24"/>
        <v>1</v>
      </c>
      <c r="I22" s="116">
        <f t="shared" si="25"/>
        <v>1260.5139999999999</v>
      </c>
      <c r="J22" s="117">
        <f t="shared" si="26"/>
        <v>7.0601333303989249E-3</v>
      </c>
      <c r="K22" s="117">
        <f t="shared" si="27"/>
        <v>0.30793395249731842</v>
      </c>
      <c r="L22" s="117">
        <f t="shared" si="28"/>
        <v>0.13248563681164985</v>
      </c>
      <c r="M22" s="118">
        <f t="shared" si="29"/>
        <v>11.976000000000001</v>
      </c>
      <c r="N22" s="119">
        <f t="shared" si="30"/>
        <v>1.1899907498052382</v>
      </c>
      <c r="O22" s="119">
        <f t="shared" si="31"/>
        <v>20.309175463342733</v>
      </c>
      <c r="P22" s="220">
        <f t="shared" si="32"/>
        <v>1</v>
      </c>
      <c r="Q22" s="221">
        <f t="shared" si="33"/>
        <v>15</v>
      </c>
      <c r="R22" s="221">
        <f t="shared" si="34"/>
        <v>256</v>
      </c>
      <c r="T22">
        <v>520</v>
      </c>
      <c r="U22">
        <v>4391</v>
      </c>
      <c r="V22" t="s">
        <v>354</v>
      </c>
      <c r="W22">
        <v>1260.5139999999999</v>
      </c>
      <c r="X22">
        <v>747.16800000000001</v>
      </c>
      <c r="Y22">
        <v>1.6870000000000001</v>
      </c>
      <c r="Z22">
        <v>11.976000000000001</v>
      </c>
      <c r="AA22">
        <v>70.701356000000004</v>
      </c>
      <c r="AB22">
        <v>0.49916100000000002</v>
      </c>
      <c r="AC22">
        <v>21.771348</v>
      </c>
      <c r="AD22" s="1">
        <v>167</v>
      </c>
      <c r="AE22">
        <v>15</v>
      </c>
      <c r="AF22">
        <v>256</v>
      </c>
      <c r="AG22">
        <v>73</v>
      </c>
      <c r="AH22">
        <v>17.828710000000001</v>
      </c>
      <c r="AI22">
        <v>68.5</v>
      </c>
      <c r="AJ22">
        <v>0</v>
      </c>
      <c r="AK22">
        <v>1</v>
      </c>
      <c r="AL22">
        <v>416</v>
      </c>
      <c r="AM22" t="s">
        <v>355</v>
      </c>
      <c r="AN22" t="s">
        <v>421</v>
      </c>
      <c r="AO22">
        <v>1260.5139999999999</v>
      </c>
      <c r="AR22" t="s">
        <v>118</v>
      </c>
      <c r="AS22" t="s">
        <v>121</v>
      </c>
      <c r="AT22" t="s">
        <v>289</v>
      </c>
      <c r="AU22" t="s">
        <v>354</v>
      </c>
      <c r="AV22" t="s">
        <v>198</v>
      </c>
      <c r="AW22">
        <v>1</v>
      </c>
      <c r="BB22">
        <v>0.84350000000000003</v>
      </c>
      <c r="BC22" t="s">
        <v>67</v>
      </c>
      <c r="BF22" t="s">
        <v>118</v>
      </c>
      <c r="BG22" t="s">
        <v>121</v>
      </c>
      <c r="BH22" t="s">
        <v>354</v>
      </c>
      <c r="BI22">
        <v>4391</v>
      </c>
      <c r="BJ22">
        <v>1</v>
      </c>
      <c r="BK22" t="s">
        <v>289</v>
      </c>
      <c r="BL22" t="s">
        <v>177</v>
      </c>
      <c r="BM22">
        <v>0.84350000000000003</v>
      </c>
      <c r="BN22" t="s">
        <v>67</v>
      </c>
      <c r="BO22" t="s">
        <v>182</v>
      </c>
      <c r="BP22">
        <v>1260.5139999999999</v>
      </c>
    </row>
    <row r="23" spans="1:68" ht="16.5">
      <c r="A23" s="125" t="str">
        <f t="shared" si="18"/>
        <v>세운교통</v>
      </c>
      <c r="B23" s="126" t="str">
        <f t="shared" si="1"/>
        <v>김형복</v>
      </c>
      <c r="C23" s="127" t="str">
        <f t="shared" si="19"/>
        <v>D</v>
      </c>
      <c r="D23" s="128">
        <f t="shared" si="20"/>
        <v>0.82204790966798358</v>
      </c>
      <c r="E23" s="129">
        <f t="shared" si="21"/>
        <v>7866</v>
      </c>
      <c r="F23" s="130" t="str">
        <f t="shared" si="22"/>
        <v>24-1</v>
      </c>
      <c r="G23" s="131" t="str">
        <f t="shared" si="23"/>
        <v>70바3813</v>
      </c>
      <c r="H23" s="132">
        <f t="shared" si="24"/>
        <v>5</v>
      </c>
      <c r="I23" s="133">
        <f t="shared" si="25"/>
        <v>961.50099999999998</v>
      </c>
      <c r="J23" s="134">
        <f t="shared" si="26"/>
        <v>1.3343476078144772E-2</v>
      </c>
      <c r="K23" s="134">
        <f t="shared" si="27"/>
        <v>0.40045086999048268</v>
      </c>
      <c r="L23" s="134">
        <f t="shared" si="28"/>
        <v>0.16432640215662803</v>
      </c>
      <c r="M23" s="135">
        <f t="shared" si="29"/>
        <v>14.629</v>
      </c>
      <c r="N23" s="136">
        <f t="shared" si="30"/>
        <v>0</v>
      </c>
      <c r="O23" s="136">
        <f t="shared" si="31"/>
        <v>26.313025155460057</v>
      </c>
      <c r="P23" s="218">
        <f t="shared" si="32"/>
        <v>15</v>
      </c>
      <c r="Q23" s="219">
        <f t="shared" si="33"/>
        <v>0</v>
      </c>
      <c r="R23" s="219">
        <f t="shared" si="34"/>
        <v>253</v>
      </c>
      <c r="T23">
        <v>520</v>
      </c>
      <c r="U23">
        <v>7866</v>
      </c>
      <c r="V23" t="s">
        <v>234</v>
      </c>
      <c r="W23">
        <v>961.50099999999998</v>
      </c>
      <c r="X23">
        <v>512.16200000000003</v>
      </c>
      <c r="Y23">
        <v>1.877</v>
      </c>
      <c r="Z23">
        <v>14.629</v>
      </c>
      <c r="AA23">
        <v>59.745826000000001</v>
      </c>
      <c r="AB23">
        <v>0.79721699999999995</v>
      </c>
      <c r="AC23">
        <v>23.925267999999999</v>
      </c>
      <c r="AD23" s="1">
        <v>158</v>
      </c>
      <c r="AE23">
        <v>0</v>
      </c>
      <c r="AF23">
        <v>253</v>
      </c>
      <c r="AG23">
        <v>74</v>
      </c>
      <c r="AH23">
        <v>16.093191000000001</v>
      </c>
      <c r="AI23">
        <v>563.4</v>
      </c>
      <c r="AJ23">
        <v>0</v>
      </c>
      <c r="AK23">
        <v>15</v>
      </c>
      <c r="AL23">
        <v>12290</v>
      </c>
      <c r="AM23" t="s">
        <v>235</v>
      </c>
      <c r="AN23" t="s">
        <v>422</v>
      </c>
      <c r="AO23">
        <v>407.31900000000002</v>
      </c>
      <c r="AR23" t="s">
        <v>118</v>
      </c>
      <c r="AS23" t="s">
        <v>120</v>
      </c>
      <c r="AT23" t="s">
        <v>208</v>
      </c>
      <c r="AU23" t="s">
        <v>234</v>
      </c>
      <c r="AV23" t="s">
        <v>206</v>
      </c>
      <c r="AW23">
        <v>5</v>
      </c>
      <c r="BB23">
        <v>0.82204790966798358</v>
      </c>
      <c r="BC23" t="s">
        <v>67</v>
      </c>
      <c r="BF23" t="s">
        <v>118</v>
      </c>
      <c r="BG23" t="s">
        <v>120</v>
      </c>
      <c r="BH23" t="s">
        <v>234</v>
      </c>
      <c r="BI23">
        <v>7866</v>
      </c>
      <c r="BJ23">
        <v>5</v>
      </c>
      <c r="BK23" t="s">
        <v>208</v>
      </c>
      <c r="BL23" t="s">
        <v>211</v>
      </c>
      <c r="BM23">
        <v>0.82204790966798358</v>
      </c>
      <c r="BN23" t="s">
        <v>67</v>
      </c>
      <c r="BO23" t="s">
        <v>182</v>
      </c>
      <c r="BP23">
        <v>961.50099999999998</v>
      </c>
    </row>
    <row r="24" spans="1:68" ht="16.5">
      <c r="A24" s="108" t="str">
        <f t="shared" si="18"/>
        <v>세운교통</v>
      </c>
      <c r="B24" s="109" t="str">
        <f t="shared" si="1"/>
        <v>김효중</v>
      </c>
      <c r="C24" s="110" t="str">
        <f t="shared" si="19"/>
        <v>B</v>
      </c>
      <c r="D24" s="111">
        <f t="shared" si="20"/>
        <v>0.90304347826086961</v>
      </c>
      <c r="E24" s="112">
        <f t="shared" si="21"/>
        <v>4298</v>
      </c>
      <c r="F24" s="113" t="str">
        <f t="shared" si="22"/>
        <v>24-1</v>
      </c>
      <c r="G24" s="114" t="str">
        <f t="shared" si="23"/>
        <v>70바3834</v>
      </c>
      <c r="H24" s="115">
        <f t="shared" si="24"/>
        <v>1</v>
      </c>
      <c r="I24" s="116">
        <f t="shared" si="25"/>
        <v>1918.7660000000001</v>
      </c>
      <c r="J24" s="117">
        <f t="shared" si="26"/>
        <v>7.4462022739730377E-2</v>
      </c>
      <c r="K24" s="117">
        <f t="shared" si="27"/>
        <v>0.33804545671649938</v>
      </c>
      <c r="L24" s="117">
        <f t="shared" si="28"/>
        <v>0.19178993165399011</v>
      </c>
      <c r="M24" s="118">
        <f t="shared" si="29"/>
        <v>14.449</v>
      </c>
      <c r="N24" s="119">
        <f t="shared" si="30"/>
        <v>0</v>
      </c>
      <c r="O24" s="119">
        <f t="shared" si="31"/>
        <v>39.817257549904468</v>
      </c>
      <c r="P24" s="220">
        <f t="shared" si="32"/>
        <v>12</v>
      </c>
      <c r="Q24" s="221">
        <f t="shared" si="33"/>
        <v>0</v>
      </c>
      <c r="R24" s="221">
        <f t="shared" si="34"/>
        <v>764</v>
      </c>
      <c r="T24">
        <v>520</v>
      </c>
      <c r="U24">
        <v>4298</v>
      </c>
      <c r="V24" t="s">
        <v>304</v>
      </c>
      <c r="W24">
        <v>1918.7660000000001</v>
      </c>
      <c r="X24">
        <v>923.67600000000004</v>
      </c>
      <c r="Y24">
        <v>2.077</v>
      </c>
      <c r="Z24">
        <v>14.449</v>
      </c>
      <c r="AA24">
        <v>109.91775</v>
      </c>
      <c r="AB24">
        <v>8.1846979999999991</v>
      </c>
      <c r="AC24">
        <v>37.157195999999999</v>
      </c>
      <c r="AD24" s="1">
        <v>368</v>
      </c>
      <c r="AE24">
        <v>0</v>
      </c>
      <c r="AF24">
        <v>764</v>
      </c>
      <c r="AG24">
        <v>85</v>
      </c>
      <c r="AH24">
        <v>17.456378999999998</v>
      </c>
      <c r="AI24">
        <v>2076.9</v>
      </c>
      <c r="AJ24">
        <v>42.2</v>
      </c>
      <c r="AK24">
        <v>12</v>
      </c>
      <c r="AL24">
        <v>8914</v>
      </c>
      <c r="AM24" t="s">
        <v>305</v>
      </c>
      <c r="AN24" t="s">
        <v>423</v>
      </c>
      <c r="AO24">
        <v>1918.7660000000001</v>
      </c>
      <c r="AR24" t="s">
        <v>118</v>
      </c>
      <c r="AS24" t="s">
        <v>120</v>
      </c>
      <c r="AT24" t="s">
        <v>210</v>
      </c>
      <c r="AU24" t="s">
        <v>304</v>
      </c>
      <c r="AV24" t="s">
        <v>198</v>
      </c>
      <c r="AW24">
        <v>1</v>
      </c>
      <c r="BB24">
        <v>0.90304347826086961</v>
      </c>
      <c r="BC24" t="s">
        <v>68</v>
      </c>
      <c r="BF24" t="s">
        <v>118</v>
      </c>
      <c r="BG24" t="s">
        <v>120</v>
      </c>
      <c r="BH24" t="s">
        <v>304</v>
      </c>
      <c r="BI24">
        <v>4298</v>
      </c>
      <c r="BJ24">
        <v>1</v>
      </c>
      <c r="BK24" t="s">
        <v>210</v>
      </c>
      <c r="BL24" t="s">
        <v>177</v>
      </c>
      <c r="BM24">
        <v>0.90304347826086961</v>
      </c>
      <c r="BN24" t="s">
        <v>68</v>
      </c>
      <c r="BO24" t="s">
        <v>178</v>
      </c>
      <c r="BP24">
        <v>1918.7660000000001</v>
      </c>
    </row>
    <row r="25" spans="1:68" ht="16.5">
      <c r="A25" s="125" t="str">
        <f t="shared" si="18"/>
        <v>세운교통</v>
      </c>
      <c r="B25" s="126" t="str">
        <f t="shared" si="1"/>
        <v>민찬기</v>
      </c>
      <c r="C25" s="127" t="str">
        <f t="shared" si="19"/>
        <v>D</v>
      </c>
      <c r="D25" s="128">
        <f t="shared" si="20"/>
        <v>0.82652173913043481</v>
      </c>
      <c r="E25" s="129">
        <f t="shared" si="21"/>
        <v>6764</v>
      </c>
      <c r="F25" s="130" t="str">
        <f t="shared" si="22"/>
        <v>24-1</v>
      </c>
      <c r="G25" s="131" t="str">
        <f t="shared" si="23"/>
        <v>70바3834</v>
      </c>
      <c r="H25" s="132">
        <f t="shared" si="24"/>
        <v>1</v>
      </c>
      <c r="I25" s="133">
        <f t="shared" si="25"/>
        <v>1892.3409999999999</v>
      </c>
      <c r="J25" s="134">
        <f t="shared" si="26"/>
        <v>6.4221816576101654E-2</v>
      </c>
      <c r="K25" s="134">
        <f t="shared" si="27"/>
        <v>0.34026780749322405</v>
      </c>
      <c r="L25" s="134">
        <f t="shared" si="28"/>
        <v>0.19711035167551727</v>
      </c>
      <c r="M25" s="135">
        <f t="shared" si="29"/>
        <v>17.645</v>
      </c>
      <c r="N25" s="136">
        <f t="shared" si="30"/>
        <v>0.42275678643542575</v>
      </c>
      <c r="O25" s="136">
        <f t="shared" si="31"/>
        <v>66.848416855101704</v>
      </c>
      <c r="P25" s="218">
        <f t="shared" si="32"/>
        <v>8</v>
      </c>
      <c r="Q25" s="219">
        <f t="shared" si="33"/>
        <v>8</v>
      </c>
      <c r="R25" s="219">
        <f t="shared" si="34"/>
        <v>1265</v>
      </c>
      <c r="T25">
        <v>520</v>
      </c>
      <c r="U25">
        <v>6764</v>
      </c>
      <c r="V25" t="s">
        <v>236</v>
      </c>
      <c r="W25">
        <v>1892.3409999999999</v>
      </c>
      <c r="X25">
        <v>995.69500000000005</v>
      </c>
      <c r="Y25">
        <v>1.901</v>
      </c>
      <c r="Z25">
        <v>17.645</v>
      </c>
      <c r="AA25">
        <v>101.743307</v>
      </c>
      <c r="AB25">
        <v>6.5341399999999998</v>
      </c>
      <c r="AC25">
        <v>34.619971999999997</v>
      </c>
      <c r="AD25" s="1">
        <v>373</v>
      </c>
      <c r="AE25">
        <v>8</v>
      </c>
      <c r="AF25">
        <v>1265</v>
      </c>
      <c r="AG25">
        <v>82</v>
      </c>
      <c r="AH25">
        <v>18.599169</v>
      </c>
      <c r="AI25">
        <v>2851.1</v>
      </c>
      <c r="AJ25">
        <v>0</v>
      </c>
      <c r="AK25">
        <v>8</v>
      </c>
      <c r="AL25">
        <v>2598</v>
      </c>
      <c r="AM25" t="s">
        <v>237</v>
      </c>
      <c r="AN25" t="s">
        <v>424</v>
      </c>
      <c r="AO25">
        <v>1892.3409999999999</v>
      </c>
      <c r="AR25" t="s">
        <v>118</v>
      </c>
      <c r="AS25" t="s">
        <v>120</v>
      </c>
      <c r="AT25" t="s">
        <v>210</v>
      </c>
      <c r="AU25" t="s">
        <v>236</v>
      </c>
      <c r="AV25" t="s">
        <v>198</v>
      </c>
      <c r="AW25">
        <v>1</v>
      </c>
      <c r="BB25">
        <v>0.82652173913043481</v>
      </c>
      <c r="BC25" t="s">
        <v>67</v>
      </c>
      <c r="BF25" t="s">
        <v>118</v>
      </c>
      <c r="BG25" t="s">
        <v>120</v>
      </c>
      <c r="BH25" t="s">
        <v>236</v>
      </c>
      <c r="BI25">
        <v>6764</v>
      </c>
      <c r="BJ25">
        <v>1</v>
      </c>
      <c r="BK25" t="s">
        <v>210</v>
      </c>
      <c r="BL25" t="s">
        <v>177</v>
      </c>
      <c r="BM25">
        <v>0.82652173913043481</v>
      </c>
      <c r="BN25" t="s">
        <v>67</v>
      </c>
      <c r="BO25" t="s">
        <v>182</v>
      </c>
      <c r="BP25">
        <v>1892.3409999999999</v>
      </c>
    </row>
    <row r="26" spans="1:68" ht="16.5">
      <c r="A26" s="108" t="str">
        <f t="shared" si="18"/>
        <v>세운교통</v>
      </c>
      <c r="B26" s="109" t="str">
        <f t="shared" si="1"/>
        <v>박경술</v>
      </c>
      <c r="C26" s="110" t="str">
        <f t="shared" si="19"/>
        <v>C</v>
      </c>
      <c r="D26" s="111">
        <f t="shared" si="20"/>
        <v>0.85629601769383679</v>
      </c>
      <c r="E26" s="112">
        <f t="shared" si="21"/>
        <v>7938</v>
      </c>
      <c r="F26" s="113" t="str">
        <f t="shared" si="22"/>
        <v>24-1</v>
      </c>
      <c r="G26" s="114" t="str">
        <f t="shared" si="23"/>
        <v>73아1446</v>
      </c>
      <c r="H26" s="115">
        <f t="shared" si="24"/>
        <v>4</v>
      </c>
      <c r="I26" s="116">
        <f t="shared" si="25"/>
        <v>867.14100000000008</v>
      </c>
      <c r="J26" s="117">
        <f t="shared" si="26"/>
        <v>3.1914087760155037E-2</v>
      </c>
      <c r="K26" s="117">
        <f t="shared" si="27"/>
        <v>0.3328342654011342</v>
      </c>
      <c r="L26" s="117">
        <f t="shared" si="28"/>
        <v>0.20873191326439414</v>
      </c>
      <c r="M26" s="118">
        <f t="shared" si="29"/>
        <v>17.571000000000002</v>
      </c>
      <c r="N26" s="119">
        <f t="shared" si="30"/>
        <v>0</v>
      </c>
      <c r="O26" s="119">
        <f t="shared" si="31"/>
        <v>50.049530583838155</v>
      </c>
      <c r="P26" s="220">
        <f t="shared" si="32"/>
        <v>2</v>
      </c>
      <c r="Q26" s="221">
        <f t="shared" si="33"/>
        <v>0</v>
      </c>
      <c r="R26" s="221">
        <f t="shared" si="34"/>
        <v>434</v>
      </c>
      <c r="T26">
        <v>520</v>
      </c>
      <c r="U26">
        <v>7938</v>
      </c>
      <c r="V26" t="s">
        <v>238</v>
      </c>
      <c r="W26">
        <v>867.14099999999996</v>
      </c>
      <c r="X26">
        <v>446.18900000000002</v>
      </c>
      <c r="Y26">
        <v>1.9430000000000001</v>
      </c>
      <c r="Z26">
        <v>17.571000000000002</v>
      </c>
      <c r="AA26">
        <v>46.217489</v>
      </c>
      <c r="AB26">
        <v>1.4749890000000001</v>
      </c>
      <c r="AC26">
        <v>15.382764</v>
      </c>
      <c r="AD26" s="1">
        <v>181</v>
      </c>
      <c r="AE26">
        <v>0</v>
      </c>
      <c r="AF26">
        <v>434</v>
      </c>
      <c r="AG26">
        <v>79</v>
      </c>
      <c r="AH26">
        <v>18.762183</v>
      </c>
      <c r="AI26">
        <v>829.4</v>
      </c>
      <c r="AJ26">
        <v>0</v>
      </c>
      <c r="AK26">
        <v>2</v>
      </c>
      <c r="AL26">
        <v>858</v>
      </c>
      <c r="AM26" t="s">
        <v>239</v>
      </c>
      <c r="AN26" t="s">
        <v>425</v>
      </c>
      <c r="AO26">
        <v>432.56400000000002</v>
      </c>
      <c r="AR26" t="s">
        <v>118</v>
      </c>
      <c r="AS26" t="s">
        <v>120</v>
      </c>
      <c r="AT26" t="s">
        <v>211</v>
      </c>
      <c r="AU26" t="s">
        <v>238</v>
      </c>
      <c r="AV26" t="s">
        <v>198</v>
      </c>
      <c r="AW26">
        <v>4</v>
      </c>
      <c r="BB26">
        <v>0.85629601769383679</v>
      </c>
      <c r="BC26" t="s">
        <v>69</v>
      </c>
      <c r="BF26" t="s">
        <v>118</v>
      </c>
      <c r="BG26" t="s">
        <v>120</v>
      </c>
      <c r="BH26" t="s">
        <v>238</v>
      </c>
      <c r="BI26">
        <v>7938</v>
      </c>
      <c r="BJ26">
        <v>4</v>
      </c>
      <c r="BK26" t="s">
        <v>211</v>
      </c>
      <c r="BL26" t="s">
        <v>207</v>
      </c>
      <c r="BM26">
        <v>0.85629601769383679</v>
      </c>
      <c r="BN26" t="s">
        <v>69</v>
      </c>
      <c r="BO26" t="s">
        <v>180</v>
      </c>
      <c r="BP26">
        <v>867.14100000000008</v>
      </c>
    </row>
    <row r="27" spans="1:68" ht="16.5">
      <c r="A27" s="125" t="str">
        <f t="shared" si="18"/>
        <v>세운교통</v>
      </c>
      <c r="B27" s="126" t="str">
        <f t="shared" si="1"/>
        <v>박명철</v>
      </c>
      <c r="C27" s="127" t="str">
        <f t="shared" si="19"/>
        <v>C</v>
      </c>
      <c r="D27" s="128">
        <f t="shared" si="20"/>
        <v>0.88695652173913053</v>
      </c>
      <c r="E27" s="129">
        <f t="shared" si="21"/>
        <v>9696</v>
      </c>
      <c r="F27" s="130" t="str">
        <f t="shared" si="22"/>
        <v>24-1</v>
      </c>
      <c r="G27" s="131" t="str">
        <f t="shared" si="23"/>
        <v>70바3813</v>
      </c>
      <c r="H27" s="132">
        <f t="shared" si="24"/>
        <v>1</v>
      </c>
      <c r="I27" s="133">
        <f t="shared" si="25"/>
        <v>2720.7310000000002</v>
      </c>
      <c r="J27" s="134">
        <f t="shared" si="26"/>
        <v>2.651020803189064E-2</v>
      </c>
      <c r="K27" s="134">
        <f t="shared" si="27"/>
        <v>0.3343224196737864</v>
      </c>
      <c r="L27" s="134">
        <f t="shared" si="28"/>
        <v>0.11063203234718903</v>
      </c>
      <c r="M27" s="135">
        <f t="shared" si="29"/>
        <v>11.247</v>
      </c>
      <c r="N27" s="136">
        <f t="shared" si="30"/>
        <v>0</v>
      </c>
      <c r="O27" s="136">
        <f t="shared" si="31"/>
        <v>8.6741394132679783</v>
      </c>
      <c r="P27" s="218">
        <f t="shared" si="32"/>
        <v>20</v>
      </c>
      <c r="Q27" s="219">
        <f t="shared" si="33"/>
        <v>0</v>
      </c>
      <c r="R27" s="219">
        <f t="shared" si="34"/>
        <v>236</v>
      </c>
      <c r="T27">
        <v>520</v>
      </c>
      <c r="U27">
        <v>9696</v>
      </c>
      <c r="V27" t="s">
        <v>240</v>
      </c>
      <c r="W27">
        <v>2720.7310000000002</v>
      </c>
      <c r="X27">
        <v>1334.011</v>
      </c>
      <c r="Y27">
        <v>2.04</v>
      </c>
      <c r="Z27">
        <v>11.247</v>
      </c>
      <c r="AA27">
        <v>154.43579299999999</v>
      </c>
      <c r="AB27">
        <v>4.094125</v>
      </c>
      <c r="AC27">
        <v>51.631348000000003</v>
      </c>
      <c r="AD27" s="1">
        <v>301</v>
      </c>
      <c r="AE27">
        <v>0</v>
      </c>
      <c r="AF27">
        <v>236</v>
      </c>
      <c r="AG27">
        <v>78</v>
      </c>
      <c r="AH27">
        <v>17.617229999999999</v>
      </c>
      <c r="AI27">
        <v>1755.7</v>
      </c>
      <c r="AJ27">
        <v>0</v>
      </c>
      <c r="AK27">
        <v>20</v>
      </c>
      <c r="AL27">
        <v>7959</v>
      </c>
      <c r="AM27" t="s">
        <v>241</v>
      </c>
      <c r="AN27" t="s">
        <v>426</v>
      </c>
      <c r="AO27">
        <v>2720.7310000000002</v>
      </c>
      <c r="AR27" t="s">
        <v>118</v>
      </c>
      <c r="AS27" t="s">
        <v>120</v>
      </c>
      <c r="AT27" t="s">
        <v>208</v>
      </c>
      <c r="AU27" t="s">
        <v>240</v>
      </c>
      <c r="AV27" t="s">
        <v>206</v>
      </c>
      <c r="AW27">
        <v>1</v>
      </c>
      <c r="BB27">
        <v>0.88695652173913053</v>
      </c>
      <c r="BC27" t="s">
        <v>69</v>
      </c>
      <c r="BF27" t="s">
        <v>118</v>
      </c>
      <c r="BG27" t="s">
        <v>120</v>
      </c>
      <c r="BH27" t="s">
        <v>240</v>
      </c>
      <c r="BI27">
        <v>9696</v>
      </c>
      <c r="BJ27">
        <v>1</v>
      </c>
      <c r="BK27" t="s">
        <v>208</v>
      </c>
      <c r="BL27" t="s">
        <v>177</v>
      </c>
      <c r="BM27">
        <v>0.88695652173913053</v>
      </c>
      <c r="BN27" t="s">
        <v>69</v>
      </c>
      <c r="BO27" t="s">
        <v>180</v>
      </c>
      <c r="BP27">
        <v>2720.7310000000002</v>
      </c>
    </row>
    <row r="28" spans="1:68" ht="16.5">
      <c r="A28" s="108" t="str">
        <f t="shared" si="18"/>
        <v>세운교통</v>
      </c>
      <c r="B28" s="109" t="str">
        <f t="shared" si="1"/>
        <v>박상모</v>
      </c>
      <c r="C28" s="110" t="str">
        <f t="shared" si="19"/>
        <v>S</v>
      </c>
      <c r="D28" s="111">
        <f t="shared" si="20"/>
        <v>1.1589473684210527</v>
      </c>
      <c r="E28" s="112">
        <f t="shared" si="21"/>
        <v>1270</v>
      </c>
      <c r="F28" s="113" t="str">
        <f t="shared" si="22"/>
        <v>11</v>
      </c>
      <c r="G28" s="114" t="str">
        <f t="shared" si="23"/>
        <v>70바3840</v>
      </c>
      <c r="H28" s="115">
        <f t="shared" si="24"/>
        <v>1</v>
      </c>
      <c r="I28" s="116">
        <f t="shared" si="25"/>
        <v>2085.4879999999998</v>
      </c>
      <c r="J28" s="117">
        <f t="shared" si="26"/>
        <v>1.6255391229533494E-2</v>
      </c>
      <c r="K28" s="117">
        <f t="shared" si="27"/>
        <v>0.3377067833021023</v>
      </c>
      <c r="L28" s="117">
        <f t="shared" si="28"/>
        <v>0.21385881865539386</v>
      </c>
      <c r="M28" s="118">
        <f t="shared" si="29"/>
        <v>11.177</v>
      </c>
      <c r="N28" s="119">
        <f t="shared" si="30"/>
        <v>9.5900815540535367E-2</v>
      </c>
      <c r="O28" s="119">
        <f t="shared" si="31"/>
        <v>12.179403573647992</v>
      </c>
      <c r="P28" s="220">
        <f t="shared" si="32"/>
        <v>9</v>
      </c>
      <c r="Q28" s="221">
        <f t="shared" si="33"/>
        <v>2</v>
      </c>
      <c r="R28" s="221">
        <f t="shared" si="34"/>
        <v>254</v>
      </c>
      <c r="T28">
        <v>520</v>
      </c>
      <c r="U28">
        <v>1270</v>
      </c>
      <c r="V28" t="s">
        <v>242</v>
      </c>
      <c r="W28">
        <v>2085.4879999999998</v>
      </c>
      <c r="X28">
        <v>947.02800000000002</v>
      </c>
      <c r="Y28">
        <v>2.202</v>
      </c>
      <c r="Z28">
        <v>11.177</v>
      </c>
      <c r="AA28">
        <v>135.491356</v>
      </c>
      <c r="AB28">
        <v>2.2024650000000001</v>
      </c>
      <c r="AC28">
        <v>45.756349999999998</v>
      </c>
      <c r="AD28" s="1">
        <v>446</v>
      </c>
      <c r="AE28">
        <v>2</v>
      </c>
      <c r="AF28">
        <v>254</v>
      </c>
      <c r="AG28">
        <v>70</v>
      </c>
      <c r="AH28">
        <v>15.392037</v>
      </c>
      <c r="AI28">
        <v>217.5</v>
      </c>
      <c r="AJ28">
        <v>0</v>
      </c>
      <c r="AK28">
        <v>9</v>
      </c>
      <c r="AL28">
        <v>4575</v>
      </c>
      <c r="AM28" t="s">
        <v>243</v>
      </c>
      <c r="AN28" t="s">
        <v>427</v>
      </c>
      <c r="AO28">
        <v>2085.4879999999998</v>
      </c>
      <c r="AR28" t="s">
        <v>118</v>
      </c>
      <c r="AS28" t="s">
        <v>119</v>
      </c>
      <c r="AT28" t="s">
        <v>202</v>
      </c>
      <c r="AU28" t="s">
        <v>242</v>
      </c>
      <c r="AV28" t="s">
        <v>198</v>
      </c>
      <c r="AW28">
        <v>1</v>
      </c>
      <c r="BB28">
        <v>1.1589473684210527</v>
      </c>
      <c r="BC28" t="s">
        <v>71</v>
      </c>
      <c r="BF28" t="s">
        <v>118</v>
      </c>
      <c r="BG28" t="s">
        <v>119</v>
      </c>
      <c r="BH28" t="s">
        <v>242</v>
      </c>
      <c r="BI28">
        <v>1270</v>
      </c>
      <c r="BJ28">
        <v>1</v>
      </c>
      <c r="BK28" t="s">
        <v>202</v>
      </c>
      <c r="BL28" t="s">
        <v>177</v>
      </c>
      <c r="BM28">
        <v>1.1589473684210527</v>
      </c>
      <c r="BN28" t="s">
        <v>71</v>
      </c>
      <c r="BO28" t="s">
        <v>179</v>
      </c>
      <c r="BP28">
        <v>2085.4879999999998</v>
      </c>
    </row>
    <row r="29" spans="1:68" ht="16.5">
      <c r="A29" s="125" t="str">
        <f t="shared" si="18"/>
        <v>세운교통</v>
      </c>
      <c r="B29" s="126" t="str">
        <f t="shared" si="1"/>
        <v>박순형</v>
      </c>
      <c r="C29" s="127" t="str">
        <f t="shared" si="19"/>
        <v>F</v>
      </c>
      <c r="D29" s="128">
        <f t="shared" si="20"/>
        <v>0.7445454545454544</v>
      </c>
      <c r="E29" s="129">
        <f t="shared" si="21"/>
        <v>9974</v>
      </c>
      <c r="F29" s="130" t="str">
        <f t="shared" si="22"/>
        <v>67-1</v>
      </c>
      <c r="G29" s="131" t="str">
        <f t="shared" si="23"/>
        <v>70바3852</v>
      </c>
      <c r="H29" s="132">
        <f t="shared" si="24"/>
        <v>1</v>
      </c>
      <c r="I29" s="133">
        <f t="shared" si="25"/>
        <v>3893.076</v>
      </c>
      <c r="J29" s="134">
        <f t="shared" si="26"/>
        <v>4.5559438603546838E-2</v>
      </c>
      <c r="K29" s="134">
        <f t="shared" si="27"/>
        <v>0.37244031422328083</v>
      </c>
      <c r="L29" s="134">
        <f t="shared" si="28"/>
        <v>0.1813476027696351</v>
      </c>
      <c r="M29" s="135">
        <f t="shared" si="29"/>
        <v>15.962999999999999</v>
      </c>
      <c r="N29" s="136">
        <f t="shared" si="30"/>
        <v>1.0788384300743166</v>
      </c>
      <c r="O29" s="136">
        <f t="shared" si="31"/>
        <v>14.179019366691017</v>
      </c>
      <c r="P29" s="218">
        <f t="shared" si="32"/>
        <v>110</v>
      </c>
      <c r="Q29" s="219">
        <f t="shared" si="33"/>
        <v>42</v>
      </c>
      <c r="R29" s="219">
        <f t="shared" si="34"/>
        <v>552</v>
      </c>
      <c r="T29">
        <v>520</v>
      </c>
      <c r="U29">
        <v>9974</v>
      </c>
      <c r="V29" t="s">
        <v>291</v>
      </c>
      <c r="W29">
        <v>3893.076</v>
      </c>
      <c r="X29">
        <v>2377.04</v>
      </c>
      <c r="Y29">
        <v>1.6379999999999999</v>
      </c>
      <c r="Z29">
        <v>15.962999999999999</v>
      </c>
      <c r="AA29">
        <v>266.792708</v>
      </c>
      <c r="AB29">
        <v>12.154926</v>
      </c>
      <c r="AC29">
        <v>99.364360000000005</v>
      </c>
      <c r="AD29" s="1">
        <v>706</v>
      </c>
      <c r="AE29">
        <v>42</v>
      </c>
      <c r="AF29">
        <v>552</v>
      </c>
      <c r="AG29">
        <v>84</v>
      </c>
      <c r="AH29">
        <v>14.592136999999999</v>
      </c>
      <c r="AI29">
        <v>1211.4000000000001</v>
      </c>
      <c r="AJ29">
        <v>0</v>
      </c>
      <c r="AK29">
        <v>110</v>
      </c>
      <c r="AL29">
        <v>65616</v>
      </c>
      <c r="AM29" t="s">
        <v>292</v>
      </c>
      <c r="AN29" t="s">
        <v>428</v>
      </c>
      <c r="AO29">
        <v>3893.076</v>
      </c>
      <c r="AR29" t="s">
        <v>118</v>
      </c>
      <c r="AS29" t="s">
        <v>123</v>
      </c>
      <c r="AT29" t="s">
        <v>290</v>
      </c>
      <c r="AU29" t="s">
        <v>291</v>
      </c>
      <c r="AV29" t="s">
        <v>198</v>
      </c>
      <c r="AW29">
        <v>1</v>
      </c>
      <c r="BB29">
        <v>0.7445454545454544</v>
      </c>
      <c r="BC29" t="s">
        <v>70</v>
      </c>
      <c r="BF29" t="s">
        <v>118</v>
      </c>
      <c r="BG29" t="s">
        <v>123</v>
      </c>
      <c r="BH29" t="s">
        <v>291</v>
      </c>
      <c r="BI29">
        <v>9974</v>
      </c>
      <c r="BJ29">
        <v>1</v>
      </c>
      <c r="BK29" t="s">
        <v>290</v>
      </c>
      <c r="BL29" t="s">
        <v>177</v>
      </c>
      <c r="BM29">
        <v>0.7445454545454544</v>
      </c>
      <c r="BN29" t="s">
        <v>70</v>
      </c>
      <c r="BO29" t="s">
        <v>191</v>
      </c>
      <c r="BP29">
        <v>3893.076</v>
      </c>
    </row>
    <row r="30" spans="1:68" ht="16.5">
      <c r="A30" s="108" t="str">
        <f t="shared" si="18"/>
        <v>세운교통</v>
      </c>
      <c r="B30" s="109" t="str">
        <f t="shared" si="1"/>
        <v>박종철</v>
      </c>
      <c r="C30" s="110" t="str">
        <f t="shared" si="19"/>
        <v>S</v>
      </c>
      <c r="D30" s="111">
        <f t="shared" si="20"/>
        <v>1.0576190476190477</v>
      </c>
      <c r="E30" s="112">
        <f t="shared" si="21"/>
        <v>5096</v>
      </c>
      <c r="F30" s="113" t="str">
        <f t="shared" si="22"/>
        <v>11</v>
      </c>
      <c r="G30" s="114" t="str">
        <f t="shared" si="23"/>
        <v>70바3828</v>
      </c>
      <c r="H30" s="115">
        <f t="shared" si="24"/>
        <v>1</v>
      </c>
      <c r="I30" s="116">
        <f t="shared" si="25"/>
        <v>1869.623</v>
      </c>
      <c r="J30" s="117">
        <f t="shared" si="26"/>
        <v>1.1754510612364034E-2</v>
      </c>
      <c r="K30" s="117">
        <f t="shared" si="27"/>
        <v>0.37284540838710445</v>
      </c>
      <c r="L30" s="117">
        <f t="shared" si="28"/>
        <v>7.8625476900958099E-2</v>
      </c>
      <c r="M30" s="118">
        <f t="shared" si="29"/>
        <v>15</v>
      </c>
      <c r="N30" s="119">
        <f t="shared" si="30"/>
        <v>0.10697343796048722</v>
      </c>
      <c r="O30" s="119">
        <f t="shared" si="31"/>
        <v>16.099502413053326</v>
      </c>
      <c r="P30" s="220">
        <f t="shared" si="32"/>
        <v>3</v>
      </c>
      <c r="Q30" s="221">
        <f t="shared" si="33"/>
        <v>2</v>
      </c>
      <c r="R30" s="221">
        <f t="shared" si="34"/>
        <v>301</v>
      </c>
      <c r="T30">
        <v>520</v>
      </c>
      <c r="U30">
        <v>5096</v>
      </c>
      <c r="V30" t="s">
        <v>244</v>
      </c>
      <c r="W30">
        <v>1869.623</v>
      </c>
      <c r="X30">
        <v>841.88</v>
      </c>
      <c r="Y30">
        <v>2.2210000000000001</v>
      </c>
      <c r="Z30">
        <v>15</v>
      </c>
      <c r="AA30">
        <v>115.651093</v>
      </c>
      <c r="AB30">
        <v>1.3594219999999999</v>
      </c>
      <c r="AC30">
        <v>43.119979000000001</v>
      </c>
      <c r="AD30" s="1">
        <v>147</v>
      </c>
      <c r="AE30">
        <v>2</v>
      </c>
      <c r="AF30">
        <v>301</v>
      </c>
      <c r="AG30">
        <v>76</v>
      </c>
      <c r="AH30">
        <v>16.166063999999999</v>
      </c>
      <c r="AI30">
        <v>827.6</v>
      </c>
      <c r="AJ30">
        <v>0</v>
      </c>
      <c r="AK30">
        <v>3</v>
      </c>
      <c r="AL30">
        <v>588</v>
      </c>
      <c r="AM30" t="s">
        <v>245</v>
      </c>
      <c r="AN30" t="s">
        <v>429</v>
      </c>
      <c r="AO30">
        <v>1869.623</v>
      </c>
      <c r="AR30" t="s">
        <v>118</v>
      </c>
      <c r="AS30" t="s">
        <v>119</v>
      </c>
      <c r="AT30" t="s">
        <v>201</v>
      </c>
      <c r="AU30" t="s">
        <v>244</v>
      </c>
      <c r="AV30" t="s">
        <v>48</v>
      </c>
      <c r="AW30">
        <v>1</v>
      </c>
      <c r="BB30">
        <v>1.0576190476190477</v>
      </c>
      <c r="BC30" t="s">
        <v>71</v>
      </c>
      <c r="BF30" t="s">
        <v>118</v>
      </c>
      <c r="BG30" t="s">
        <v>119</v>
      </c>
      <c r="BH30" t="s">
        <v>244</v>
      </c>
      <c r="BI30">
        <v>5096</v>
      </c>
      <c r="BJ30">
        <v>1</v>
      </c>
      <c r="BK30" t="s">
        <v>201</v>
      </c>
      <c r="BL30" t="s">
        <v>177</v>
      </c>
      <c r="BM30">
        <v>1.0576190476190477</v>
      </c>
      <c r="BN30" t="s">
        <v>71</v>
      </c>
      <c r="BO30" t="s">
        <v>179</v>
      </c>
      <c r="BP30">
        <v>1869.623</v>
      </c>
    </row>
    <row r="31" spans="1:68" ht="16.5">
      <c r="A31" s="125" t="str">
        <f t="shared" si="18"/>
        <v>세운교통</v>
      </c>
      <c r="B31" s="126" t="str">
        <f t="shared" si="1"/>
        <v>백상기</v>
      </c>
      <c r="C31" s="127" t="str">
        <f t="shared" si="19"/>
        <v>S</v>
      </c>
      <c r="D31" s="128">
        <f t="shared" si="20"/>
        <v>1.1104545454545454</v>
      </c>
      <c r="E31" s="129">
        <f t="shared" si="21"/>
        <v>894</v>
      </c>
      <c r="F31" s="130" t="str">
        <f t="shared" si="22"/>
        <v>28</v>
      </c>
      <c r="G31" s="131" t="str">
        <f t="shared" si="23"/>
        <v>73아1010</v>
      </c>
      <c r="H31" s="132">
        <f t="shared" si="24"/>
        <v>1</v>
      </c>
      <c r="I31" s="133">
        <f t="shared" si="25"/>
        <v>1094.4390000000001</v>
      </c>
      <c r="J31" s="134">
        <f t="shared" si="26"/>
        <v>2.2106515547386765E-2</v>
      </c>
      <c r="K31" s="134">
        <f t="shared" si="27"/>
        <v>0.39505509310988229</v>
      </c>
      <c r="L31" s="134">
        <f t="shared" si="28"/>
        <v>0.14802104091685328</v>
      </c>
      <c r="M31" s="135">
        <f t="shared" si="29"/>
        <v>8.2330000000000005</v>
      </c>
      <c r="N31" s="136">
        <f t="shared" si="30"/>
        <v>0</v>
      </c>
      <c r="O31" s="136">
        <f t="shared" si="31"/>
        <v>2.192904309879308</v>
      </c>
      <c r="P31" s="218">
        <f t="shared" si="32"/>
        <v>59</v>
      </c>
      <c r="Q31" s="219">
        <f t="shared" si="33"/>
        <v>0</v>
      </c>
      <c r="R31" s="219">
        <f t="shared" si="34"/>
        <v>24</v>
      </c>
      <c r="T31">
        <v>520</v>
      </c>
      <c r="U31">
        <v>894</v>
      </c>
      <c r="V31" t="s">
        <v>295</v>
      </c>
      <c r="W31">
        <v>1094.4390000000001</v>
      </c>
      <c r="X31">
        <v>447.92700000000002</v>
      </c>
      <c r="Y31">
        <v>2.4430000000000001</v>
      </c>
      <c r="Z31">
        <v>8.2330000000000005</v>
      </c>
      <c r="AA31">
        <v>113.553038</v>
      </c>
      <c r="AB31">
        <v>2.510262</v>
      </c>
      <c r="AC31">
        <v>44.859706000000003</v>
      </c>
      <c r="AD31" s="1">
        <v>162</v>
      </c>
      <c r="AE31">
        <v>0</v>
      </c>
      <c r="AF31">
        <v>24</v>
      </c>
      <c r="AG31">
        <v>66</v>
      </c>
      <c r="AH31">
        <v>9.6381300000000003</v>
      </c>
      <c r="AI31">
        <v>5.9</v>
      </c>
      <c r="AJ31">
        <v>0</v>
      </c>
      <c r="AK31">
        <v>59</v>
      </c>
      <c r="AL31">
        <v>26720</v>
      </c>
      <c r="AM31" t="s">
        <v>296</v>
      </c>
      <c r="AN31" t="s">
        <v>430</v>
      </c>
      <c r="AO31">
        <v>1094.4390000000001</v>
      </c>
      <c r="AR31" t="s">
        <v>118</v>
      </c>
      <c r="AS31" t="s">
        <v>122</v>
      </c>
      <c r="AT31" t="s">
        <v>215</v>
      </c>
      <c r="AU31" t="s">
        <v>295</v>
      </c>
      <c r="AV31" t="s">
        <v>198</v>
      </c>
      <c r="AW31">
        <v>1</v>
      </c>
      <c r="BB31">
        <v>1.1104545454545454</v>
      </c>
      <c r="BC31" t="s">
        <v>71</v>
      </c>
      <c r="BF31" t="s">
        <v>118</v>
      </c>
      <c r="BG31" t="s">
        <v>122</v>
      </c>
      <c r="BH31" t="s">
        <v>295</v>
      </c>
      <c r="BI31">
        <v>894</v>
      </c>
      <c r="BJ31">
        <v>1</v>
      </c>
      <c r="BK31" t="s">
        <v>215</v>
      </c>
      <c r="BL31" t="s">
        <v>177</v>
      </c>
      <c r="BM31">
        <v>1.1104545454545454</v>
      </c>
      <c r="BN31" t="s">
        <v>71</v>
      </c>
      <c r="BO31" t="s">
        <v>179</v>
      </c>
      <c r="BP31">
        <v>1094.4390000000001</v>
      </c>
    </row>
    <row r="32" spans="1:68" ht="16.5">
      <c r="A32" s="108" t="str">
        <f t="shared" si="18"/>
        <v>세운교통</v>
      </c>
      <c r="B32" s="109" t="str">
        <f t="shared" si="1"/>
        <v>소종원</v>
      </c>
      <c r="C32" s="110" t="str">
        <f t="shared" si="19"/>
        <v>F</v>
      </c>
      <c r="D32" s="111">
        <f t="shared" si="20"/>
        <v>0.79727272727272724</v>
      </c>
      <c r="E32" s="112">
        <f t="shared" si="21"/>
        <v>5465</v>
      </c>
      <c r="F32" s="113" t="str">
        <f t="shared" si="22"/>
        <v>67-1</v>
      </c>
      <c r="G32" s="114" t="str">
        <f t="shared" si="23"/>
        <v>70바3836</v>
      </c>
      <c r="H32" s="115">
        <f t="shared" si="24"/>
        <v>1</v>
      </c>
      <c r="I32" s="116">
        <f t="shared" si="25"/>
        <v>2242.4319999999998</v>
      </c>
      <c r="J32" s="117">
        <f t="shared" si="26"/>
        <v>3.6737709789376093E-2</v>
      </c>
      <c r="K32" s="117">
        <f t="shared" si="27"/>
        <v>0.41197794867561854</v>
      </c>
      <c r="L32" s="117">
        <f t="shared" si="28"/>
        <v>0.13735087619156347</v>
      </c>
      <c r="M32" s="118">
        <f t="shared" si="29"/>
        <v>18.509</v>
      </c>
      <c r="N32" s="119">
        <f t="shared" si="30"/>
        <v>0</v>
      </c>
      <c r="O32" s="119">
        <f t="shared" si="31"/>
        <v>21.583709115817115</v>
      </c>
      <c r="P32" s="220">
        <f t="shared" si="32"/>
        <v>81</v>
      </c>
      <c r="Q32" s="221">
        <f t="shared" si="33"/>
        <v>0</v>
      </c>
      <c r="R32" s="221">
        <f t="shared" si="34"/>
        <v>484</v>
      </c>
      <c r="T32">
        <v>520</v>
      </c>
      <c r="U32">
        <v>5465</v>
      </c>
      <c r="V32" t="s">
        <v>356</v>
      </c>
      <c r="W32">
        <v>2242.4319999999998</v>
      </c>
      <c r="X32">
        <v>1278.6469999999999</v>
      </c>
      <c r="Y32">
        <v>1.754</v>
      </c>
      <c r="Z32">
        <v>18.509</v>
      </c>
      <c r="AA32">
        <v>166.396355</v>
      </c>
      <c r="AB32">
        <v>6.1130209999999998</v>
      </c>
      <c r="AC32">
        <v>68.551629000000005</v>
      </c>
      <c r="AD32" s="1">
        <v>308</v>
      </c>
      <c r="AE32">
        <v>0</v>
      </c>
      <c r="AF32">
        <v>484</v>
      </c>
      <c r="AG32">
        <v>74</v>
      </c>
      <c r="AH32">
        <v>13.476449000000001</v>
      </c>
      <c r="AI32">
        <v>572.29999999999995</v>
      </c>
      <c r="AJ32">
        <v>0</v>
      </c>
      <c r="AK32">
        <v>81</v>
      </c>
      <c r="AL32">
        <v>45412</v>
      </c>
      <c r="AM32" t="s">
        <v>357</v>
      </c>
      <c r="AN32" t="s">
        <v>431</v>
      </c>
      <c r="AO32">
        <v>2242.4319999999998</v>
      </c>
      <c r="AR32" t="s">
        <v>118</v>
      </c>
      <c r="AS32" t="s">
        <v>123</v>
      </c>
      <c r="AT32" t="s">
        <v>220</v>
      </c>
      <c r="AU32" t="s">
        <v>356</v>
      </c>
      <c r="AV32" t="s">
        <v>198</v>
      </c>
      <c r="AW32">
        <v>1</v>
      </c>
      <c r="BB32">
        <v>0.79727272727272724</v>
      </c>
      <c r="BC32" t="s">
        <v>70</v>
      </c>
      <c r="BF32" t="s">
        <v>118</v>
      </c>
      <c r="BG32" t="s">
        <v>123</v>
      </c>
      <c r="BH32" t="s">
        <v>356</v>
      </c>
      <c r="BI32">
        <v>5465</v>
      </c>
      <c r="BJ32">
        <v>1</v>
      </c>
      <c r="BK32" t="s">
        <v>220</v>
      </c>
      <c r="BL32" t="s">
        <v>177</v>
      </c>
      <c r="BM32">
        <v>0.79727272727272724</v>
      </c>
      <c r="BN32" t="s">
        <v>70</v>
      </c>
      <c r="BO32" t="s">
        <v>191</v>
      </c>
      <c r="BP32">
        <v>2242.4319999999998</v>
      </c>
    </row>
    <row r="33" spans="1:68" ht="16.5">
      <c r="A33" s="125" t="str">
        <f t="shared" si="18"/>
        <v>세운교통</v>
      </c>
      <c r="B33" s="126" t="str">
        <f t="shared" si="1"/>
        <v>송우성</v>
      </c>
      <c r="C33" s="127" t="str">
        <f t="shared" si="19"/>
        <v>S</v>
      </c>
      <c r="D33" s="128">
        <f t="shared" si="20"/>
        <v>1.024337613217116</v>
      </c>
      <c r="E33" s="129">
        <f t="shared" si="21"/>
        <v>3903</v>
      </c>
      <c r="F33" s="130" t="str">
        <f t="shared" si="22"/>
        <v>28</v>
      </c>
      <c r="G33" s="131" t="str">
        <f t="shared" si="23"/>
        <v>73아1010</v>
      </c>
      <c r="H33" s="132">
        <f t="shared" si="24"/>
        <v>3</v>
      </c>
      <c r="I33" s="133">
        <f t="shared" si="25"/>
        <v>410.81899999999996</v>
      </c>
      <c r="J33" s="134">
        <f t="shared" si="26"/>
        <v>5.1606015643339179E-2</v>
      </c>
      <c r="K33" s="134">
        <f t="shared" si="27"/>
        <v>0.40333596740332456</v>
      </c>
      <c r="L33" s="134">
        <f t="shared" si="28"/>
        <v>0.15091804419951366</v>
      </c>
      <c r="M33" s="135">
        <f t="shared" si="29"/>
        <v>15.571</v>
      </c>
      <c r="N33" s="136">
        <f t="shared" si="30"/>
        <v>0</v>
      </c>
      <c r="O33" s="136">
        <f t="shared" si="31"/>
        <v>53.064731670151573</v>
      </c>
      <c r="P33" s="218">
        <f t="shared" si="32"/>
        <v>10</v>
      </c>
      <c r="Q33" s="219">
        <f t="shared" si="33"/>
        <v>0</v>
      </c>
      <c r="R33" s="219">
        <f t="shared" si="34"/>
        <v>218</v>
      </c>
      <c r="T33">
        <v>520</v>
      </c>
      <c r="U33">
        <v>3903</v>
      </c>
      <c r="V33" t="s">
        <v>246</v>
      </c>
      <c r="W33">
        <v>410.81900000000002</v>
      </c>
      <c r="X33">
        <v>190.32900000000001</v>
      </c>
      <c r="Y33">
        <v>2.1579999999999999</v>
      </c>
      <c r="Z33">
        <v>15.571</v>
      </c>
      <c r="AA33">
        <v>33.722211999999999</v>
      </c>
      <c r="AB33">
        <v>1.7402690000000001</v>
      </c>
      <c r="AC33">
        <v>13.601381</v>
      </c>
      <c r="AD33" s="1">
        <v>62</v>
      </c>
      <c r="AE33">
        <v>0</v>
      </c>
      <c r="AF33">
        <v>218</v>
      </c>
      <c r="AG33">
        <v>79</v>
      </c>
      <c r="AH33">
        <v>12.182445</v>
      </c>
      <c r="AI33">
        <v>111.1</v>
      </c>
      <c r="AJ33">
        <v>0</v>
      </c>
      <c r="AK33">
        <v>10</v>
      </c>
      <c r="AL33">
        <v>5971</v>
      </c>
      <c r="AM33" t="s">
        <v>247</v>
      </c>
      <c r="AN33" t="s">
        <v>432</v>
      </c>
      <c r="AO33">
        <v>194.74799999999999</v>
      </c>
      <c r="AR33" t="s">
        <v>118</v>
      </c>
      <c r="AS33" t="s">
        <v>122</v>
      </c>
      <c r="AT33" t="s">
        <v>215</v>
      </c>
      <c r="AU33" t="s">
        <v>246</v>
      </c>
      <c r="AV33" t="s">
        <v>198</v>
      </c>
      <c r="AW33">
        <v>3</v>
      </c>
      <c r="BB33">
        <v>1.024337613217116</v>
      </c>
      <c r="BC33" t="s">
        <v>71</v>
      </c>
      <c r="BF33" t="s">
        <v>118</v>
      </c>
      <c r="BG33" t="s">
        <v>122</v>
      </c>
      <c r="BH33" t="s">
        <v>246</v>
      </c>
      <c r="BI33">
        <v>3903</v>
      </c>
      <c r="BJ33">
        <v>3</v>
      </c>
      <c r="BK33" t="s">
        <v>215</v>
      </c>
      <c r="BL33" t="s">
        <v>218</v>
      </c>
      <c r="BM33">
        <v>1.024337613217116</v>
      </c>
      <c r="BN33" t="s">
        <v>71</v>
      </c>
      <c r="BO33" t="s">
        <v>179</v>
      </c>
      <c r="BP33">
        <v>410.81899999999996</v>
      </c>
    </row>
    <row r="34" spans="1:68" ht="16.5">
      <c r="A34" s="108" t="str">
        <f t="shared" si="18"/>
        <v>세운교통</v>
      </c>
      <c r="B34" s="109" t="str">
        <f t="shared" si="1"/>
        <v>신용진</v>
      </c>
      <c r="C34" s="110" t="str">
        <f t="shared" si="19"/>
        <v>D</v>
      </c>
      <c r="D34" s="111">
        <f t="shared" si="20"/>
        <v>0.83834163824005192</v>
      </c>
      <c r="E34" s="112">
        <f t="shared" si="21"/>
        <v>418</v>
      </c>
      <c r="F34" s="113" t="str">
        <f t="shared" si="22"/>
        <v>26</v>
      </c>
      <c r="G34" s="114" t="str">
        <f t="shared" si="23"/>
        <v>70바1511</v>
      </c>
      <c r="H34" s="115">
        <f t="shared" si="24"/>
        <v>4</v>
      </c>
      <c r="I34" s="116">
        <f t="shared" si="25"/>
        <v>663.44600000000003</v>
      </c>
      <c r="J34" s="117">
        <f t="shared" si="26"/>
        <v>2.4956331788082434E-2</v>
      </c>
      <c r="K34" s="117">
        <f t="shared" si="27"/>
        <v>0.34627165528346038</v>
      </c>
      <c r="L34" s="117">
        <f t="shared" si="28"/>
        <v>0.15977185784525039</v>
      </c>
      <c r="M34" s="118">
        <f t="shared" si="29"/>
        <v>13.618</v>
      </c>
      <c r="N34" s="119">
        <f t="shared" si="30"/>
        <v>0.45218450333561433</v>
      </c>
      <c r="O34" s="119">
        <f t="shared" si="31"/>
        <v>11.907525254504511</v>
      </c>
      <c r="P34" s="220">
        <f t="shared" si="32"/>
        <v>6</v>
      </c>
      <c r="Q34" s="221">
        <f t="shared" si="33"/>
        <v>3</v>
      </c>
      <c r="R34" s="221">
        <f t="shared" si="34"/>
        <v>79</v>
      </c>
      <c r="T34">
        <v>520</v>
      </c>
      <c r="U34">
        <v>418</v>
      </c>
      <c r="V34" t="s">
        <v>358</v>
      </c>
      <c r="W34">
        <v>663.44600000000003</v>
      </c>
      <c r="X34">
        <v>380.33199999999999</v>
      </c>
      <c r="Y34">
        <v>1.744</v>
      </c>
      <c r="Z34">
        <v>13.618</v>
      </c>
      <c r="AA34">
        <v>43.353045999999999</v>
      </c>
      <c r="AB34">
        <v>1.081933</v>
      </c>
      <c r="AC34">
        <v>15.011931000000001</v>
      </c>
      <c r="AD34" s="1">
        <v>106</v>
      </c>
      <c r="AE34">
        <v>3</v>
      </c>
      <c r="AF34">
        <v>79</v>
      </c>
      <c r="AG34">
        <v>78</v>
      </c>
      <c r="AH34">
        <v>15.303330000000001</v>
      </c>
      <c r="AI34">
        <v>195.9</v>
      </c>
      <c r="AJ34">
        <v>0</v>
      </c>
      <c r="AK34">
        <v>6</v>
      </c>
      <c r="AL34">
        <v>3111</v>
      </c>
      <c r="AM34" t="s">
        <v>359</v>
      </c>
      <c r="AN34" t="s">
        <v>433</v>
      </c>
      <c r="AO34">
        <v>198.17500000000001</v>
      </c>
      <c r="AR34" t="s">
        <v>118</v>
      </c>
      <c r="AS34" t="s">
        <v>121</v>
      </c>
      <c r="AT34" t="s">
        <v>212</v>
      </c>
      <c r="AU34" t="s">
        <v>358</v>
      </c>
      <c r="AV34" t="s">
        <v>198</v>
      </c>
      <c r="AW34">
        <v>4</v>
      </c>
      <c r="BB34">
        <v>0.83834163824005192</v>
      </c>
      <c r="BC34" t="s">
        <v>67</v>
      </c>
      <c r="BF34" t="s">
        <v>118</v>
      </c>
      <c r="BG34" t="s">
        <v>121</v>
      </c>
      <c r="BH34" t="s">
        <v>358</v>
      </c>
      <c r="BI34">
        <v>418</v>
      </c>
      <c r="BJ34">
        <v>4</v>
      </c>
      <c r="BK34" t="s">
        <v>212</v>
      </c>
      <c r="BL34" t="s">
        <v>214</v>
      </c>
      <c r="BM34">
        <v>0.83834163824005192</v>
      </c>
      <c r="BN34" t="s">
        <v>67</v>
      </c>
      <c r="BO34" t="s">
        <v>182</v>
      </c>
      <c r="BP34">
        <v>663.44600000000003</v>
      </c>
    </row>
    <row r="35" spans="1:68" ht="16.5">
      <c r="A35" s="125" t="str">
        <f t="shared" si="18"/>
        <v>세운교통</v>
      </c>
      <c r="B35" s="126" t="str">
        <f t="shared" si="1"/>
        <v>신학균</v>
      </c>
      <c r="C35" s="127" t="str">
        <f t="shared" si="19"/>
        <v>C</v>
      </c>
      <c r="D35" s="128">
        <f t="shared" si="20"/>
        <v>0.89571428571428569</v>
      </c>
      <c r="E35" s="129">
        <f t="shared" si="21"/>
        <v>8288</v>
      </c>
      <c r="F35" s="130" t="str">
        <f t="shared" si="22"/>
        <v>28</v>
      </c>
      <c r="G35" s="131" t="str">
        <f t="shared" si="23"/>
        <v>73아1019</v>
      </c>
      <c r="H35" s="132">
        <f t="shared" si="24"/>
        <v>1</v>
      </c>
      <c r="I35" s="133">
        <f t="shared" si="25"/>
        <v>1649.8040000000001</v>
      </c>
      <c r="J35" s="134">
        <f t="shared" si="26"/>
        <v>5.2818653083152672E-2</v>
      </c>
      <c r="K35" s="134">
        <f t="shared" si="27"/>
        <v>0.34506956668512434</v>
      </c>
      <c r="L35" s="134">
        <f t="shared" si="28"/>
        <v>0.21638934079442163</v>
      </c>
      <c r="M35" s="135">
        <f t="shared" si="29"/>
        <v>14.888999999999999</v>
      </c>
      <c r="N35" s="136">
        <f t="shared" si="30"/>
        <v>0</v>
      </c>
      <c r="O35" s="136">
        <f t="shared" si="31"/>
        <v>12.54694497043285</v>
      </c>
      <c r="P35" s="218">
        <f t="shared" si="32"/>
        <v>15</v>
      </c>
      <c r="Q35" s="219">
        <f t="shared" si="33"/>
        <v>0</v>
      </c>
      <c r="R35" s="219">
        <f t="shared" si="34"/>
        <v>207</v>
      </c>
      <c r="T35">
        <v>520</v>
      </c>
      <c r="U35">
        <v>8288</v>
      </c>
      <c r="V35" t="s">
        <v>332</v>
      </c>
      <c r="W35">
        <v>1649.8040000000001</v>
      </c>
      <c r="X35">
        <v>877.21100000000001</v>
      </c>
      <c r="Y35">
        <v>1.881</v>
      </c>
      <c r="Z35">
        <v>14.888999999999999</v>
      </c>
      <c r="AA35">
        <v>115.830803</v>
      </c>
      <c r="AB35">
        <v>6.1180269999999997</v>
      </c>
      <c r="AC35">
        <v>39.969684999999998</v>
      </c>
      <c r="AD35" s="1">
        <v>357</v>
      </c>
      <c r="AE35">
        <v>0</v>
      </c>
      <c r="AF35">
        <v>207</v>
      </c>
      <c r="AG35">
        <v>92</v>
      </c>
      <c r="AH35">
        <v>14.243223</v>
      </c>
      <c r="AI35">
        <v>1363.4</v>
      </c>
      <c r="AJ35">
        <v>216.6</v>
      </c>
      <c r="AK35">
        <v>15</v>
      </c>
      <c r="AL35">
        <v>4882</v>
      </c>
      <c r="AM35" t="s">
        <v>333</v>
      </c>
      <c r="AN35" t="s">
        <v>434</v>
      </c>
      <c r="AO35">
        <v>1649.8040000000001</v>
      </c>
      <c r="AR35" t="s">
        <v>118</v>
      </c>
      <c r="AS35" t="s">
        <v>122</v>
      </c>
      <c r="AT35" t="s">
        <v>309</v>
      </c>
      <c r="AU35" t="s">
        <v>332</v>
      </c>
      <c r="AV35" t="s">
        <v>198</v>
      </c>
      <c r="AW35">
        <v>1</v>
      </c>
      <c r="BB35">
        <v>0.89571428571428569</v>
      </c>
      <c r="BC35" t="s">
        <v>69</v>
      </c>
      <c r="BF35" t="s">
        <v>118</v>
      </c>
      <c r="BG35" t="s">
        <v>122</v>
      </c>
      <c r="BH35" t="s">
        <v>332</v>
      </c>
      <c r="BI35">
        <v>8288</v>
      </c>
      <c r="BJ35">
        <v>1</v>
      </c>
      <c r="BK35" t="s">
        <v>309</v>
      </c>
      <c r="BL35" t="s">
        <v>177</v>
      </c>
      <c r="BM35">
        <v>0.89571428571428569</v>
      </c>
      <c r="BN35" t="s">
        <v>69</v>
      </c>
      <c r="BO35" t="s">
        <v>180</v>
      </c>
      <c r="BP35">
        <v>1649.8040000000001</v>
      </c>
    </row>
    <row r="36" spans="1:68" ht="16.5">
      <c r="A36" s="108" t="str">
        <f t="shared" si="18"/>
        <v>세운교통</v>
      </c>
      <c r="B36" s="109" t="str">
        <f t="shared" si="1"/>
        <v>안진욱</v>
      </c>
      <c r="C36" s="110" t="str">
        <f t="shared" si="19"/>
        <v>B</v>
      </c>
      <c r="D36" s="111">
        <f t="shared" si="20"/>
        <v>0.94818181818181801</v>
      </c>
      <c r="E36" s="112">
        <f t="shared" si="21"/>
        <v>1319</v>
      </c>
      <c r="F36" s="113" t="str">
        <f t="shared" si="22"/>
        <v>28</v>
      </c>
      <c r="G36" s="114" t="str">
        <f t="shared" si="23"/>
        <v>73아1010</v>
      </c>
      <c r="H36" s="115">
        <f t="shared" si="24"/>
        <v>1</v>
      </c>
      <c r="I36" s="116">
        <f t="shared" si="25"/>
        <v>1225.135</v>
      </c>
      <c r="J36" s="117">
        <f t="shared" si="26"/>
        <v>3.6237276873107203E-2</v>
      </c>
      <c r="K36" s="117">
        <f t="shared" si="27"/>
        <v>0.41641570804687295</v>
      </c>
      <c r="L36" s="117">
        <f t="shared" si="28"/>
        <v>8.7337313847045434E-2</v>
      </c>
      <c r="M36" s="118">
        <f t="shared" si="29"/>
        <v>11.896000000000001</v>
      </c>
      <c r="N36" s="119">
        <f t="shared" si="30"/>
        <v>0</v>
      </c>
      <c r="O36" s="119">
        <f t="shared" si="31"/>
        <v>1.5508494982185637</v>
      </c>
      <c r="P36" s="220">
        <f t="shared" si="32"/>
        <v>47</v>
      </c>
      <c r="Q36" s="221">
        <f t="shared" si="33"/>
        <v>0</v>
      </c>
      <c r="R36" s="221">
        <f t="shared" si="34"/>
        <v>19</v>
      </c>
      <c r="T36">
        <v>520</v>
      </c>
      <c r="U36">
        <v>1319</v>
      </c>
      <c r="V36" t="s">
        <v>297</v>
      </c>
      <c r="W36">
        <v>1225.135</v>
      </c>
      <c r="X36">
        <v>587.41499999999996</v>
      </c>
      <c r="Y36">
        <v>2.0859999999999999</v>
      </c>
      <c r="Z36">
        <v>11.896000000000001</v>
      </c>
      <c r="AA36">
        <v>127.806927</v>
      </c>
      <c r="AB36">
        <v>4.6313750000000002</v>
      </c>
      <c r="AC36">
        <v>53.220812000000002</v>
      </c>
      <c r="AD36" s="1">
        <v>107</v>
      </c>
      <c r="AE36">
        <v>0</v>
      </c>
      <c r="AF36">
        <v>19</v>
      </c>
      <c r="AG36">
        <v>67</v>
      </c>
      <c r="AH36">
        <v>9.5858260000000008</v>
      </c>
      <c r="AI36">
        <v>66.2</v>
      </c>
      <c r="AJ36">
        <v>0</v>
      </c>
      <c r="AK36">
        <v>47</v>
      </c>
      <c r="AL36">
        <v>21404</v>
      </c>
      <c r="AM36" t="s">
        <v>298</v>
      </c>
      <c r="AN36" t="s">
        <v>435</v>
      </c>
      <c r="AO36">
        <v>1225.135</v>
      </c>
      <c r="AR36" t="s">
        <v>118</v>
      </c>
      <c r="AS36" t="s">
        <v>122</v>
      </c>
      <c r="AT36" t="s">
        <v>215</v>
      </c>
      <c r="AU36" t="s">
        <v>297</v>
      </c>
      <c r="AV36" t="s">
        <v>198</v>
      </c>
      <c r="AW36">
        <v>1</v>
      </c>
      <c r="BB36">
        <v>0.94818181818181801</v>
      </c>
      <c r="BC36" t="s">
        <v>68</v>
      </c>
      <c r="BF36" t="s">
        <v>118</v>
      </c>
      <c r="BG36" t="s">
        <v>122</v>
      </c>
      <c r="BH36" t="s">
        <v>297</v>
      </c>
      <c r="BI36">
        <v>1319</v>
      </c>
      <c r="BJ36">
        <v>1</v>
      </c>
      <c r="BK36" t="s">
        <v>215</v>
      </c>
      <c r="BL36" t="s">
        <v>177</v>
      </c>
      <c r="BM36">
        <v>0.94818181818181801</v>
      </c>
      <c r="BN36" t="s">
        <v>68</v>
      </c>
      <c r="BO36" t="s">
        <v>178</v>
      </c>
      <c r="BP36">
        <v>1225.135</v>
      </c>
    </row>
    <row r="37" spans="1:68" ht="16.5">
      <c r="A37" s="125" t="str">
        <f t="shared" si="18"/>
        <v>세운교통</v>
      </c>
      <c r="B37" s="126" t="str">
        <f t="shared" si="1"/>
        <v>양홍규</v>
      </c>
      <c r="C37" s="127" t="str">
        <f t="shared" si="19"/>
        <v>S</v>
      </c>
      <c r="D37" s="128">
        <f t="shared" si="20"/>
        <v>1.0995454545454544</v>
      </c>
      <c r="E37" s="129">
        <f t="shared" si="21"/>
        <v>6863</v>
      </c>
      <c r="F37" s="130" t="str">
        <f t="shared" si="22"/>
        <v>28</v>
      </c>
      <c r="G37" s="131" t="str">
        <f t="shared" si="23"/>
        <v>73아1026</v>
      </c>
      <c r="H37" s="132">
        <f t="shared" si="24"/>
        <v>1</v>
      </c>
      <c r="I37" s="133">
        <f t="shared" si="25"/>
        <v>1700.9590000000001</v>
      </c>
      <c r="J37" s="134">
        <f t="shared" si="26"/>
        <v>1.2174705180699375E-2</v>
      </c>
      <c r="K37" s="134">
        <f t="shared" si="27"/>
        <v>0.34389155528271526</v>
      </c>
      <c r="L37" s="134">
        <f t="shared" si="28"/>
        <v>0.17343157595215405</v>
      </c>
      <c r="M37" s="135">
        <f t="shared" si="29"/>
        <v>12.193</v>
      </c>
      <c r="N37" s="136">
        <f t="shared" si="30"/>
        <v>0.29395182364771871</v>
      </c>
      <c r="O37" s="136">
        <f t="shared" si="31"/>
        <v>3.174679695395362</v>
      </c>
      <c r="P37" s="218">
        <f t="shared" si="32"/>
        <v>1</v>
      </c>
      <c r="Q37" s="219">
        <f t="shared" si="33"/>
        <v>5</v>
      </c>
      <c r="R37" s="219">
        <f t="shared" si="34"/>
        <v>54</v>
      </c>
      <c r="T37">
        <v>520</v>
      </c>
      <c r="U37">
        <v>6863</v>
      </c>
      <c r="V37" t="s">
        <v>248</v>
      </c>
      <c r="W37">
        <v>1700.9590000000001</v>
      </c>
      <c r="X37">
        <v>703.17</v>
      </c>
      <c r="Y37">
        <v>2.419</v>
      </c>
      <c r="Z37">
        <v>12.193</v>
      </c>
      <c r="AA37">
        <v>110.951352</v>
      </c>
      <c r="AB37">
        <v>1.3508</v>
      </c>
      <c r="AC37">
        <v>38.155233000000003</v>
      </c>
      <c r="AD37" s="1">
        <v>295</v>
      </c>
      <c r="AE37">
        <v>5</v>
      </c>
      <c r="AF37">
        <v>54</v>
      </c>
      <c r="AG37">
        <v>70</v>
      </c>
      <c r="AH37">
        <v>15.330673000000001</v>
      </c>
      <c r="AI37">
        <v>160.69999999999999</v>
      </c>
      <c r="AJ37">
        <v>0</v>
      </c>
      <c r="AK37">
        <v>1</v>
      </c>
      <c r="AL37">
        <v>26</v>
      </c>
      <c r="AM37" t="s">
        <v>249</v>
      </c>
      <c r="AN37" t="s">
        <v>436</v>
      </c>
      <c r="AO37">
        <v>1700.9590000000001</v>
      </c>
      <c r="AR37" t="s">
        <v>118</v>
      </c>
      <c r="AS37" t="s">
        <v>122</v>
      </c>
      <c r="AT37" t="s">
        <v>217</v>
      </c>
      <c r="AU37" t="s">
        <v>248</v>
      </c>
      <c r="AV37" t="s">
        <v>198</v>
      </c>
      <c r="AW37">
        <v>1</v>
      </c>
      <c r="BB37">
        <v>1.0995454545454544</v>
      </c>
      <c r="BC37" t="s">
        <v>71</v>
      </c>
      <c r="BF37" t="s">
        <v>118</v>
      </c>
      <c r="BG37" t="s">
        <v>122</v>
      </c>
      <c r="BH37" t="s">
        <v>248</v>
      </c>
      <c r="BI37">
        <v>6863</v>
      </c>
      <c r="BJ37">
        <v>1</v>
      </c>
      <c r="BK37" t="s">
        <v>217</v>
      </c>
      <c r="BL37" t="s">
        <v>177</v>
      </c>
      <c r="BM37">
        <v>1.0995454545454544</v>
      </c>
      <c r="BN37" t="s">
        <v>71</v>
      </c>
      <c r="BO37" t="s">
        <v>179</v>
      </c>
      <c r="BP37">
        <v>1700.9590000000001</v>
      </c>
    </row>
    <row r="38" spans="1:68" ht="16.5">
      <c r="A38" s="108" t="str">
        <f t="shared" si="18"/>
        <v>세운교통</v>
      </c>
      <c r="B38" s="109" t="str">
        <f t="shared" si="1"/>
        <v>윤경일</v>
      </c>
      <c r="C38" s="110" t="str">
        <f t="shared" si="19"/>
        <v>S</v>
      </c>
      <c r="D38" s="111">
        <f t="shared" si="20"/>
        <v>1.0214996204640228</v>
      </c>
      <c r="E38" s="112">
        <f t="shared" si="21"/>
        <v>6288</v>
      </c>
      <c r="F38" s="113" t="str">
        <f t="shared" si="22"/>
        <v>24-1</v>
      </c>
      <c r="G38" s="114" t="str">
        <f t="shared" si="23"/>
        <v>70바3833</v>
      </c>
      <c r="H38" s="115">
        <f t="shared" si="24"/>
        <v>2</v>
      </c>
      <c r="I38" s="116">
        <f t="shared" si="25"/>
        <v>2308.0919999999996</v>
      </c>
      <c r="J38" s="117">
        <f t="shared" si="26"/>
        <v>2.9095391392858988E-3</v>
      </c>
      <c r="K38" s="117">
        <f t="shared" si="27"/>
        <v>0.33334179048902463</v>
      </c>
      <c r="L38" s="117">
        <f t="shared" si="28"/>
        <v>7.6253459567469595E-2</v>
      </c>
      <c r="M38" s="118">
        <f t="shared" si="29"/>
        <v>9.9390000000000001</v>
      </c>
      <c r="N38" s="119">
        <f t="shared" si="30"/>
        <v>0</v>
      </c>
      <c r="O38" s="119">
        <f t="shared" si="31"/>
        <v>26.16880089701797</v>
      </c>
      <c r="P38" s="220">
        <f t="shared" si="32"/>
        <v>0</v>
      </c>
      <c r="Q38" s="221">
        <f t="shared" si="33"/>
        <v>0</v>
      </c>
      <c r="R38" s="221">
        <f t="shared" si="34"/>
        <v>604</v>
      </c>
      <c r="T38">
        <v>520</v>
      </c>
      <c r="U38">
        <v>6288</v>
      </c>
      <c r="V38" t="s">
        <v>250</v>
      </c>
      <c r="W38">
        <v>2308.0920000000001</v>
      </c>
      <c r="X38">
        <v>985.65599999999995</v>
      </c>
      <c r="Y38">
        <v>2.3420000000000001</v>
      </c>
      <c r="Z38">
        <v>9.9390000000000001</v>
      </c>
      <c r="AA38">
        <v>128.49079599999999</v>
      </c>
      <c r="AB38">
        <v>0.37384899999999999</v>
      </c>
      <c r="AC38">
        <v>42.831352000000003</v>
      </c>
      <c r="AD38" s="1">
        <v>176</v>
      </c>
      <c r="AE38">
        <v>0</v>
      </c>
      <c r="AF38">
        <v>604</v>
      </c>
      <c r="AG38">
        <v>80</v>
      </c>
      <c r="AH38">
        <v>17.963092</v>
      </c>
      <c r="AI38">
        <v>877.8</v>
      </c>
      <c r="AJ38">
        <v>0</v>
      </c>
      <c r="AK38">
        <v>0</v>
      </c>
      <c r="AL38">
        <v>0</v>
      </c>
      <c r="AM38" t="s">
        <v>251</v>
      </c>
      <c r="AN38" t="s">
        <v>437</v>
      </c>
      <c r="AO38">
        <v>2145.9789999999998</v>
      </c>
      <c r="AR38" t="s">
        <v>118</v>
      </c>
      <c r="AS38" t="s">
        <v>120</v>
      </c>
      <c r="AT38" t="s">
        <v>209</v>
      </c>
      <c r="AU38" t="s">
        <v>250</v>
      </c>
      <c r="AV38" t="s">
        <v>206</v>
      </c>
      <c r="AW38">
        <v>2</v>
      </c>
      <c r="BB38">
        <v>1.0214996204640228</v>
      </c>
      <c r="BC38" t="s">
        <v>71</v>
      </c>
      <c r="BF38" t="s">
        <v>118</v>
      </c>
      <c r="BG38" t="s">
        <v>120</v>
      </c>
      <c r="BH38" t="s">
        <v>250</v>
      </c>
      <c r="BI38">
        <v>6288</v>
      </c>
      <c r="BJ38">
        <v>2</v>
      </c>
      <c r="BK38" t="s">
        <v>209</v>
      </c>
      <c r="BL38" t="s">
        <v>207</v>
      </c>
      <c r="BM38">
        <v>1.0214996204640228</v>
      </c>
      <c r="BN38" t="s">
        <v>71</v>
      </c>
      <c r="BO38" t="s">
        <v>179</v>
      </c>
      <c r="BP38">
        <v>2308.0919999999996</v>
      </c>
    </row>
    <row r="39" spans="1:68" ht="16.5">
      <c r="A39" s="125" t="str">
        <f t="shared" si="18"/>
        <v>세운교통</v>
      </c>
      <c r="B39" s="126" t="str">
        <f t="shared" si="1"/>
        <v>이강춘</v>
      </c>
      <c r="C39" s="127" t="str">
        <f t="shared" si="19"/>
        <v>C</v>
      </c>
      <c r="D39" s="128">
        <f t="shared" si="20"/>
        <v>0.86140583037635954</v>
      </c>
      <c r="E39" s="129">
        <f t="shared" si="21"/>
        <v>8672</v>
      </c>
      <c r="F39" s="130" t="str">
        <f t="shared" si="22"/>
        <v>28</v>
      </c>
      <c r="G39" s="131" t="str">
        <f t="shared" si="23"/>
        <v>73아1018</v>
      </c>
      <c r="H39" s="132">
        <f t="shared" si="24"/>
        <v>3</v>
      </c>
      <c r="I39" s="133">
        <f t="shared" si="25"/>
        <v>622.51400000000001</v>
      </c>
      <c r="J39" s="134">
        <f t="shared" si="26"/>
        <v>6.180592410394721E-2</v>
      </c>
      <c r="K39" s="134">
        <f t="shared" si="27"/>
        <v>0.43382296612271981</v>
      </c>
      <c r="L39" s="134">
        <f t="shared" si="28"/>
        <v>0.22810731967473824</v>
      </c>
      <c r="M39" s="135">
        <f t="shared" si="29"/>
        <v>17.832000000000001</v>
      </c>
      <c r="N39" s="136">
        <f t="shared" si="30"/>
        <v>0</v>
      </c>
      <c r="O39" s="136">
        <f t="shared" si="31"/>
        <v>20.240508647195082</v>
      </c>
      <c r="P39" s="218">
        <f t="shared" si="32"/>
        <v>26</v>
      </c>
      <c r="Q39" s="219">
        <f t="shared" si="33"/>
        <v>0</v>
      </c>
      <c r="R39" s="219">
        <f t="shared" si="34"/>
        <v>126</v>
      </c>
      <c r="T39">
        <v>520</v>
      </c>
      <c r="U39">
        <v>8672</v>
      </c>
      <c r="V39" t="s">
        <v>438</v>
      </c>
      <c r="W39">
        <v>622.51400000000001</v>
      </c>
      <c r="X39">
        <v>343.55099999999999</v>
      </c>
      <c r="Y39">
        <v>1.8120000000000001</v>
      </c>
      <c r="Z39">
        <v>17.832000000000001</v>
      </c>
      <c r="AA39">
        <v>53.415267999999998</v>
      </c>
      <c r="AB39">
        <v>3.30138</v>
      </c>
      <c r="AC39">
        <v>23.17277</v>
      </c>
      <c r="AD39" s="1">
        <v>142</v>
      </c>
      <c r="AE39">
        <v>0</v>
      </c>
      <c r="AF39">
        <v>126</v>
      </c>
      <c r="AG39">
        <v>81</v>
      </c>
      <c r="AH39">
        <v>11.654233</v>
      </c>
      <c r="AI39">
        <v>111.2</v>
      </c>
      <c r="AJ39">
        <v>0</v>
      </c>
      <c r="AK39">
        <v>26</v>
      </c>
      <c r="AL39">
        <v>20382</v>
      </c>
      <c r="AM39" t="s">
        <v>439</v>
      </c>
      <c r="AN39" t="s">
        <v>440</v>
      </c>
      <c r="AO39">
        <v>362.13400000000001</v>
      </c>
      <c r="AR39" t="s">
        <v>118</v>
      </c>
      <c r="AS39" t="s">
        <v>122</v>
      </c>
      <c r="AT39" t="s">
        <v>216</v>
      </c>
      <c r="AU39" t="s">
        <v>438</v>
      </c>
      <c r="AV39" t="s">
        <v>198</v>
      </c>
      <c r="AW39">
        <v>3</v>
      </c>
      <c r="BB39">
        <v>0.86140583037635954</v>
      </c>
      <c r="BC39" t="s">
        <v>69</v>
      </c>
      <c r="BF39" t="s">
        <v>118</v>
      </c>
      <c r="BG39" t="s">
        <v>122</v>
      </c>
      <c r="BH39" t="s">
        <v>438</v>
      </c>
      <c r="BI39">
        <v>8672</v>
      </c>
      <c r="BJ39">
        <v>3</v>
      </c>
      <c r="BK39" t="s">
        <v>216</v>
      </c>
      <c r="BL39" t="s">
        <v>309</v>
      </c>
      <c r="BM39">
        <v>0.86140583037635954</v>
      </c>
      <c r="BN39" t="s">
        <v>69</v>
      </c>
      <c r="BO39" t="s">
        <v>180</v>
      </c>
      <c r="BP39">
        <v>622.51400000000001</v>
      </c>
    </row>
    <row r="40" spans="1:68" ht="16.5">
      <c r="A40" s="108" t="str">
        <f t="shared" si="18"/>
        <v>세운교통</v>
      </c>
      <c r="B40" s="109" t="str">
        <f t="shared" si="1"/>
        <v>이기석</v>
      </c>
      <c r="C40" s="110" t="str">
        <f t="shared" si="19"/>
        <v>C</v>
      </c>
      <c r="D40" s="111">
        <f t="shared" si="20"/>
        <v>0.87122557102227816</v>
      </c>
      <c r="E40" s="112">
        <f t="shared" si="21"/>
        <v>3853</v>
      </c>
      <c r="F40" s="113" t="str">
        <f t="shared" si="22"/>
        <v>11</v>
      </c>
      <c r="G40" s="114" t="str">
        <f t="shared" si="23"/>
        <v>70바3840</v>
      </c>
      <c r="H40" s="115">
        <f t="shared" si="24"/>
        <v>3</v>
      </c>
      <c r="I40" s="116">
        <f t="shared" si="25"/>
        <v>476.08400000000006</v>
      </c>
      <c r="J40" s="117">
        <f t="shared" si="26"/>
        <v>6.9936609015033152E-2</v>
      </c>
      <c r="K40" s="117">
        <f t="shared" si="27"/>
        <v>0.36819898240387727</v>
      </c>
      <c r="L40" s="117">
        <f t="shared" si="28"/>
        <v>0.11132489224590617</v>
      </c>
      <c r="M40" s="118">
        <f t="shared" si="29"/>
        <v>17.382000000000001</v>
      </c>
      <c r="N40" s="119">
        <f t="shared" si="30"/>
        <v>0</v>
      </c>
      <c r="O40" s="119">
        <f t="shared" si="31"/>
        <v>24.155401147696626</v>
      </c>
      <c r="P40" s="220">
        <f t="shared" si="32"/>
        <v>8</v>
      </c>
      <c r="Q40" s="221">
        <f t="shared" si="33"/>
        <v>0</v>
      </c>
      <c r="R40" s="221">
        <f t="shared" si="34"/>
        <v>115</v>
      </c>
      <c r="T40">
        <v>520</v>
      </c>
      <c r="U40">
        <v>3853</v>
      </c>
      <c r="V40" t="s">
        <v>441</v>
      </c>
      <c r="W40">
        <v>476.084</v>
      </c>
      <c r="X40">
        <v>245.934</v>
      </c>
      <c r="Y40">
        <v>1.9359999999999999</v>
      </c>
      <c r="Z40">
        <v>17.382000000000001</v>
      </c>
      <c r="AA40">
        <v>32.930549999999997</v>
      </c>
      <c r="AB40">
        <v>2.303051</v>
      </c>
      <c r="AC40">
        <v>12.124995</v>
      </c>
      <c r="AD40" s="1">
        <v>53</v>
      </c>
      <c r="AE40">
        <v>0</v>
      </c>
      <c r="AF40">
        <v>115</v>
      </c>
      <c r="AG40">
        <v>79</v>
      </c>
      <c r="AH40">
        <v>14.457212999999999</v>
      </c>
      <c r="AI40">
        <v>152.4</v>
      </c>
      <c r="AJ40">
        <v>0</v>
      </c>
      <c r="AK40">
        <v>8</v>
      </c>
      <c r="AL40">
        <v>5263</v>
      </c>
      <c r="AM40" t="s">
        <v>442</v>
      </c>
      <c r="AN40" t="s">
        <v>443</v>
      </c>
      <c r="AO40">
        <v>186.03700000000001</v>
      </c>
      <c r="AR40" t="s">
        <v>118</v>
      </c>
      <c r="AS40" t="s">
        <v>119</v>
      </c>
      <c r="AT40" t="s">
        <v>202</v>
      </c>
      <c r="AU40" t="s">
        <v>441</v>
      </c>
      <c r="AV40" t="s">
        <v>198</v>
      </c>
      <c r="AW40">
        <v>3</v>
      </c>
      <c r="BB40">
        <v>0.87122557102227816</v>
      </c>
      <c r="BC40" t="s">
        <v>69</v>
      </c>
      <c r="BF40" t="s">
        <v>118</v>
      </c>
      <c r="BG40" t="s">
        <v>119</v>
      </c>
      <c r="BH40" t="s">
        <v>441</v>
      </c>
      <c r="BI40">
        <v>3853</v>
      </c>
      <c r="BJ40">
        <v>3</v>
      </c>
      <c r="BK40" t="s">
        <v>202</v>
      </c>
      <c r="BL40" t="s">
        <v>211</v>
      </c>
      <c r="BM40">
        <v>0.87122557102227816</v>
      </c>
      <c r="BN40" t="s">
        <v>69</v>
      </c>
      <c r="BO40" t="s">
        <v>180</v>
      </c>
      <c r="BP40">
        <v>476.08400000000006</v>
      </c>
    </row>
    <row r="41" spans="1:68" ht="16.5">
      <c r="A41" s="125" t="str">
        <f t="shared" si="18"/>
        <v>세운교통</v>
      </c>
      <c r="B41" s="126" t="str">
        <f t="shared" si="1"/>
        <v>이무원</v>
      </c>
      <c r="C41" s="127" t="str">
        <f t="shared" si="19"/>
        <v>A</v>
      </c>
      <c r="D41" s="128">
        <f t="shared" si="20"/>
        <v>0.98045454545454536</v>
      </c>
      <c r="E41" s="129">
        <f t="shared" si="21"/>
        <v>4919</v>
      </c>
      <c r="F41" s="130" t="str">
        <f t="shared" si="22"/>
        <v>28</v>
      </c>
      <c r="G41" s="131" t="str">
        <f t="shared" si="23"/>
        <v>73아1026</v>
      </c>
      <c r="H41" s="132">
        <f t="shared" si="24"/>
        <v>1</v>
      </c>
      <c r="I41" s="133">
        <f t="shared" si="25"/>
        <v>2065.4389999999999</v>
      </c>
      <c r="J41" s="134">
        <f t="shared" si="26"/>
        <v>1.8610910673128634E-2</v>
      </c>
      <c r="K41" s="134">
        <f t="shared" si="27"/>
        <v>0.36978606880237985</v>
      </c>
      <c r="L41" s="134">
        <f t="shared" si="28"/>
        <v>0.16122480499303055</v>
      </c>
      <c r="M41" s="135">
        <f t="shared" si="29"/>
        <v>15.106999999999999</v>
      </c>
      <c r="N41" s="136">
        <f t="shared" si="30"/>
        <v>4.8415857355264429E-2</v>
      </c>
      <c r="O41" s="136">
        <f t="shared" si="31"/>
        <v>5.8583187399869958</v>
      </c>
      <c r="P41" s="218">
        <f t="shared" si="32"/>
        <v>10</v>
      </c>
      <c r="Q41" s="219">
        <f t="shared" si="33"/>
        <v>1</v>
      </c>
      <c r="R41" s="219">
        <f t="shared" si="34"/>
        <v>121</v>
      </c>
      <c r="T41">
        <v>520</v>
      </c>
      <c r="U41">
        <v>4919</v>
      </c>
      <c r="V41" t="s">
        <v>252</v>
      </c>
      <c r="W41">
        <v>2065.4389999999999</v>
      </c>
      <c r="X41">
        <v>957.71400000000006</v>
      </c>
      <c r="Y41">
        <v>2.157</v>
      </c>
      <c r="Z41">
        <v>15.106999999999999</v>
      </c>
      <c r="AA41">
        <v>138.148855</v>
      </c>
      <c r="AB41">
        <v>2.5710760000000001</v>
      </c>
      <c r="AC41">
        <v>51.085521999999997</v>
      </c>
      <c r="AD41" s="1">
        <v>333</v>
      </c>
      <c r="AE41">
        <v>1</v>
      </c>
      <c r="AF41">
        <v>121</v>
      </c>
      <c r="AG41">
        <v>70</v>
      </c>
      <c r="AH41">
        <v>14.950822000000001</v>
      </c>
      <c r="AI41">
        <v>300</v>
      </c>
      <c r="AJ41">
        <v>0</v>
      </c>
      <c r="AK41">
        <v>10</v>
      </c>
      <c r="AL41">
        <v>2852</v>
      </c>
      <c r="AM41" t="s">
        <v>253</v>
      </c>
      <c r="AN41" t="s">
        <v>444</v>
      </c>
      <c r="AO41">
        <v>2065.4389999999999</v>
      </c>
      <c r="AR41" t="s">
        <v>118</v>
      </c>
      <c r="AS41" t="s">
        <v>122</v>
      </c>
      <c r="AT41" t="s">
        <v>217</v>
      </c>
      <c r="AU41" t="s">
        <v>252</v>
      </c>
      <c r="AV41" t="s">
        <v>198</v>
      </c>
      <c r="AW41">
        <v>1</v>
      </c>
      <c r="BB41">
        <v>0.98045454545454536</v>
      </c>
      <c r="BC41" t="s">
        <v>66</v>
      </c>
      <c r="BF41" t="s">
        <v>118</v>
      </c>
      <c r="BG41" t="s">
        <v>122</v>
      </c>
      <c r="BH41" t="s">
        <v>252</v>
      </c>
      <c r="BI41">
        <v>4919</v>
      </c>
      <c r="BJ41">
        <v>1</v>
      </c>
      <c r="BK41" t="s">
        <v>217</v>
      </c>
      <c r="BL41" t="s">
        <v>177</v>
      </c>
      <c r="BM41">
        <v>0.98045454545454536</v>
      </c>
      <c r="BN41" t="s">
        <v>66</v>
      </c>
      <c r="BO41" t="s">
        <v>181</v>
      </c>
      <c r="BP41">
        <v>2065.4389999999999</v>
      </c>
    </row>
    <row r="42" spans="1:68" ht="16.5">
      <c r="A42" s="108" t="str">
        <f t="shared" si="18"/>
        <v>세운교통</v>
      </c>
      <c r="B42" s="109" t="str">
        <f t="shared" si="1"/>
        <v>이병주</v>
      </c>
      <c r="C42" s="110" t="str">
        <f t="shared" si="19"/>
        <v>B</v>
      </c>
      <c r="D42" s="111">
        <f t="shared" si="20"/>
        <v>0.93956521739130439</v>
      </c>
      <c r="E42" s="112">
        <f t="shared" si="21"/>
        <v>2058</v>
      </c>
      <c r="F42" s="113" t="str">
        <f t="shared" si="22"/>
        <v>24-1</v>
      </c>
      <c r="G42" s="114" t="str">
        <f t="shared" si="23"/>
        <v>73아1446</v>
      </c>
      <c r="H42" s="115">
        <f t="shared" si="24"/>
        <v>1</v>
      </c>
      <c r="I42" s="116">
        <f t="shared" si="25"/>
        <v>1773.7080000000001</v>
      </c>
      <c r="J42" s="117">
        <f t="shared" si="26"/>
        <v>5.603013956809743E-3</v>
      </c>
      <c r="K42" s="117">
        <f t="shared" si="27"/>
        <v>0.33826203364709456</v>
      </c>
      <c r="L42" s="117">
        <f t="shared" si="28"/>
        <v>0.16970098798674865</v>
      </c>
      <c r="M42" s="118">
        <f t="shared" si="29"/>
        <v>14.925000000000001</v>
      </c>
      <c r="N42" s="119">
        <f t="shared" si="30"/>
        <v>0</v>
      </c>
      <c r="O42" s="119">
        <f t="shared" si="31"/>
        <v>4.5103252621062762</v>
      </c>
      <c r="P42" s="220">
        <f t="shared" si="32"/>
        <v>1</v>
      </c>
      <c r="Q42" s="221">
        <f t="shared" si="33"/>
        <v>0</v>
      </c>
      <c r="R42" s="221">
        <f t="shared" si="34"/>
        <v>80</v>
      </c>
      <c r="T42">
        <v>520</v>
      </c>
      <c r="U42">
        <v>2058</v>
      </c>
      <c r="V42" t="s">
        <v>254</v>
      </c>
      <c r="W42">
        <v>1773.7080000000001</v>
      </c>
      <c r="X42">
        <v>820.84400000000005</v>
      </c>
      <c r="Y42">
        <v>2.161</v>
      </c>
      <c r="Z42">
        <v>14.925000000000001</v>
      </c>
      <c r="AA42">
        <v>102.720251</v>
      </c>
      <c r="AB42">
        <v>0.57554300000000003</v>
      </c>
      <c r="AC42">
        <v>34.746361</v>
      </c>
      <c r="AD42" s="1">
        <v>301</v>
      </c>
      <c r="AE42">
        <v>0</v>
      </c>
      <c r="AF42">
        <v>80</v>
      </c>
      <c r="AG42">
        <v>70</v>
      </c>
      <c r="AH42">
        <v>17.267364000000001</v>
      </c>
      <c r="AI42">
        <v>267.89999999999998</v>
      </c>
      <c r="AJ42">
        <v>0</v>
      </c>
      <c r="AK42">
        <v>1</v>
      </c>
      <c r="AL42">
        <v>251</v>
      </c>
      <c r="AM42" t="s">
        <v>255</v>
      </c>
      <c r="AN42" t="s">
        <v>445</v>
      </c>
      <c r="AO42">
        <v>1773.7080000000001</v>
      </c>
      <c r="AR42" t="s">
        <v>118</v>
      </c>
      <c r="AS42" t="s">
        <v>120</v>
      </c>
      <c r="AT42" t="s">
        <v>211</v>
      </c>
      <c r="AU42" t="s">
        <v>254</v>
      </c>
      <c r="AV42" t="s">
        <v>198</v>
      </c>
      <c r="AW42">
        <v>1</v>
      </c>
      <c r="BB42">
        <v>0.93956521739130439</v>
      </c>
      <c r="BC42" t="s">
        <v>68</v>
      </c>
      <c r="BF42" t="s">
        <v>118</v>
      </c>
      <c r="BG42" t="s">
        <v>120</v>
      </c>
      <c r="BH42" t="s">
        <v>254</v>
      </c>
      <c r="BI42">
        <v>2058</v>
      </c>
      <c r="BJ42">
        <v>1</v>
      </c>
      <c r="BK42" t="s">
        <v>211</v>
      </c>
      <c r="BL42" t="s">
        <v>177</v>
      </c>
      <c r="BM42">
        <v>0.93956521739130439</v>
      </c>
      <c r="BN42" t="s">
        <v>68</v>
      </c>
      <c r="BO42" t="s">
        <v>178</v>
      </c>
      <c r="BP42">
        <v>1773.7080000000001</v>
      </c>
    </row>
    <row r="43" spans="1:68" ht="16.5">
      <c r="A43" s="125" t="str">
        <f t="shared" si="18"/>
        <v>세운교통</v>
      </c>
      <c r="B43" s="126" t="str">
        <f t="shared" si="1"/>
        <v>이석준</v>
      </c>
      <c r="C43" s="127" t="str">
        <f t="shared" si="19"/>
        <v>C</v>
      </c>
      <c r="D43" s="128">
        <f t="shared" si="20"/>
        <v>0.88727272727272721</v>
      </c>
      <c r="E43" s="129">
        <f t="shared" si="21"/>
        <v>8177</v>
      </c>
      <c r="F43" s="130" t="str">
        <f t="shared" si="22"/>
        <v>67-1</v>
      </c>
      <c r="G43" s="131" t="str">
        <f t="shared" si="23"/>
        <v>70바3835</v>
      </c>
      <c r="H43" s="132">
        <f t="shared" si="24"/>
        <v>1</v>
      </c>
      <c r="I43" s="133">
        <f t="shared" si="25"/>
        <v>2031.6669999999999</v>
      </c>
      <c r="J43" s="134">
        <f t="shared" si="26"/>
        <v>5.9880386403568416E-2</v>
      </c>
      <c r="K43" s="134">
        <f t="shared" si="27"/>
        <v>0.33549052308974503</v>
      </c>
      <c r="L43" s="134">
        <f t="shared" si="28"/>
        <v>0.24364228980438232</v>
      </c>
      <c r="M43" s="135">
        <f t="shared" si="29"/>
        <v>12.468999999999999</v>
      </c>
      <c r="N43" s="136">
        <f t="shared" si="30"/>
        <v>0.83675129831808071</v>
      </c>
      <c r="O43" s="136">
        <f t="shared" si="31"/>
        <v>5.3158317775501596</v>
      </c>
      <c r="P43" s="218">
        <f t="shared" si="32"/>
        <v>11</v>
      </c>
      <c r="Q43" s="219">
        <f t="shared" si="33"/>
        <v>17</v>
      </c>
      <c r="R43" s="219">
        <f t="shared" si="34"/>
        <v>108</v>
      </c>
      <c r="T43">
        <v>520</v>
      </c>
      <c r="U43">
        <v>8177</v>
      </c>
      <c r="V43" t="s">
        <v>256</v>
      </c>
      <c r="W43">
        <v>2031.6669999999999</v>
      </c>
      <c r="X43">
        <v>1041.0419999999999</v>
      </c>
      <c r="Y43">
        <v>1.952</v>
      </c>
      <c r="Z43">
        <v>12.468999999999999</v>
      </c>
      <c r="AA43">
        <v>132.65716</v>
      </c>
      <c r="AB43">
        <v>7.943562</v>
      </c>
      <c r="AC43">
        <v>44.505220000000001</v>
      </c>
      <c r="AD43" s="1">
        <v>495</v>
      </c>
      <c r="AE43">
        <v>17</v>
      </c>
      <c r="AF43">
        <v>108</v>
      </c>
      <c r="AG43">
        <v>67</v>
      </c>
      <c r="AH43">
        <v>15.31517</v>
      </c>
      <c r="AI43">
        <v>127.9</v>
      </c>
      <c r="AJ43">
        <v>0</v>
      </c>
      <c r="AK43">
        <v>11</v>
      </c>
      <c r="AL43">
        <v>5455</v>
      </c>
      <c r="AM43" t="s">
        <v>257</v>
      </c>
      <c r="AN43" t="s">
        <v>446</v>
      </c>
      <c r="AO43">
        <v>2031.6669999999999</v>
      </c>
      <c r="AR43" t="s">
        <v>118</v>
      </c>
      <c r="AS43" t="s">
        <v>123</v>
      </c>
      <c r="AT43" t="s">
        <v>219</v>
      </c>
      <c r="AU43" t="s">
        <v>256</v>
      </c>
      <c r="AV43" t="s">
        <v>198</v>
      </c>
      <c r="AW43">
        <v>1</v>
      </c>
      <c r="BB43">
        <v>0.88727272727272721</v>
      </c>
      <c r="BC43" t="s">
        <v>69</v>
      </c>
      <c r="BF43" t="s">
        <v>118</v>
      </c>
      <c r="BG43" t="s">
        <v>123</v>
      </c>
      <c r="BH43" t="s">
        <v>256</v>
      </c>
      <c r="BI43">
        <v>8177</v>
      </c>
      <c r="BJ43">
        <v>1</v>
      </c>
      <c r="BK43" t="s">
        <v>219</v>
      </c>
      <c r="BL43" t="s">
        <v>177</v>
      </c>
      <c r="BM43">
        <v>0.88727272727272721</v>
      </c>
      <c r="BN43" t="s">
        <v>69</v>
      </c>
      <c r="BO43" t="s">
        <v>180</v>
      </c>
      <c r="BP43">
        <v>2031.6669999999999</v>
      </c>
    </row>
    <row r="44" spans="1:68" ht="16.5">
      <c r="A44" s="108" t="str">
        <f t="shared" si="18"/>
        <v>세운교통</v>
      </c>
      <c r="B44" s="109" t="str">
        <f t="shared" si="1"/>
        <v>이성호A</v>
      </c>
      <c r="C44" s="110" t="str">
        <f t="shared" si="19"/>
        <v>A</v>
      </c>
      <c r="D44" s="111">
        <f t="shared" si="20"/>
        <v>0.99842105263157899</v>
      </c>
      <c r="E44" s="112">
        <f t="shared" si="21"/>
        <v>2796</v>
      </c>
      <c r="F44" s="113" t="str">
        <f t="shared" si="22"/>
        <v>11</v>
      </c>
      <c r="G44" s="114" t="str">
        <f t="shared" si="23"/>
        <v>70바3840</v>
      </c>
      <c r="H44" s="115">
        <f t="shared" si="24"/>
        <v>1</v>
      </c>
      <c r="I44" s="116">
        <f t="shared" si="25"/>
        <v>2365.739</v>
      </c>
      <c r="J44" s="117">
        <f t="shared" si="26"/>
        <v>3.04114346223953E-2</v>
      </c>
      <c r="K44" s="117">
        <f t="shared" si="27"/>
        <v>0.41160045642289966</v>
      </c>
      <c r="L44" s="117">
        <f t="shared" si="28"/>
        <v>0.22107256971288886</v>
      </c>
      <c r="M44" s="118">
        <f t="shared" si="29"/>
        <v>15.412000000000001</v>
      </c>
      <c r="N44" s="119">
        <f t="shared" si="30"/>
        <v>4.227008981125982E-2</v>
      </c>
      <c r="O44" s="119">
        <f t="shared" si="31"/>
        <v>21.135044905629911</v>
      </c>
      <c r="P44" s="220">
        <f t="shared" si="32"/>
        <v>53</v>
      </c>
      <c r="Q44" s="221">
        <f t="shared" si="33"/>
        <v>1</v>
      </c>
      <c r="R44" s="221">
        <f t="shared" si="34"/>
        <v>500</v>
      </c>
      <c r="T44">
        <v>520</v>
      </c>
      <c r="U44">
        <v>2796</v>
      </c>
      <c r="V44" t="s">
        <v>258</v>
      </c>
      <c r="W44">
        <v>2365.739</v>
      </c>
      <c r="X44">
        <v>1247.232</v>
      </c>
      <c r="Y44">
        <v>1.897</v>
      </c>
      <c r="Z44">
        <v>15.412000000000001</v>
      </c>
      <c r="AA44">
        <v>167.534977</v>
      </c>
      <c r="AB44">
        <v>5.0949790000000004</v>
      </c>
      <c r="AC44">
        <v>68.957472999999993</v>
      </c>
      <c r="AD44" s="1">
        <v>523</v>
      </c>
      <c r="AE44">
        <v>1</v>
      </c>
      <c r="AF44">
        <v>500</v>
      </c>
      <c r="AG44">
        <v>72</v>
      </c>
      <c r="AH44">
        <v>14.120865999999999</v>
      </c>
      <c r="AI44">
        <v>1108.5</v>
      </c>
      <c r="AJ44">
        <v>0</v>
      </c>
      <c r="AK44">
        <v>53</v>
      </c>
      <c r="AL44">
        <v>37884</v>
      </c>
      <c r="AM44" t="s">
        <v>259</v>
      </c>
      <c r="AN44" t="s">
        <v>447</v>
      </c>
      <c r="AO44">
        <v>2365.739</v>
      </c>
      <c r="AR44" t="s">
        <v>118</v>
      </c>
      <c r="AS44" t="s">
        <v>119</v>
      </c>
      <c r="AT44" t="s">
        <v>202</v>
      </c>
      <c r="AU44" t="s">
        <v>258</v>
      </c>
      <c r="AV44" t="s">
        <v>198</v>
      </c>
      <c r="AW44">
        <v>1</v>
      </c>
      <c r="BB44">
        <v>0.99842105263157899</v>
      </c>
      <c r="BC44" t="s">
        <v>66</v>
      </c>
      <c r="BF44" t="s">
        <v>118</v>
      </c>
      <c r="BG44" t="s">
        <v>119</v>
      </c>
      <c r="BH44" t="s">
        <v>258</v>
      </c>
      <c r="BI44">
        <v>2796</v>
      </c>
      <c r="BJ44">
        <v>1</v>
      </c>
      <c r="BK44" t="s">
        <v>202</v>
      </c>
      <c r="BL44" t="s">
        <v>177</v>
      </c>
      <c r="BM44">
        <v>0.99842105263157899</v>
      </c>
      <c r="BN44" t="s">
        <v>66</v>
      </c>
      <c r="BO44" t="s">
        <v>181</v>
      </c>
      <c r="BP44">
        <v>2365.739</v>
      </c>
    </row>
    <row r="45" spans="1:68" ht="16.5">
      <c r="A45" s="125" t="str">
        <f t="shared" si="18"/>
        <v>세운교통</v>
      </c>
      <c r="B45" s="126" t="str">
        <f t="shared" si="1"/>
        <v>이성호B</v>
      </c>
      <c r="C45" s="127" t="str">
        <f t="shared" si="19"/>
        <v>F</v>
      </c>
      <c r="D45" s="128">
        <f t="shared" si="20"/>
        <v>0.79173913043478261</v>
      </c>
      <c r="E45" s="129">
        <f t="shared" si="21"/>
        <v>2107</v>
      </c>
      <c r="F45" s="130" t="str">
        <f t="shared" si="22"/>
        <v>24-1</v>
      </c>
      <c r="G45" s="131" t="str">
        <f t="shared" si="23"/>
        <v>70바3813</v>
      </c>
      <c r="H45" s="132">
        <f t="shared" si="24"/>
        <v>1</v>
      </c>
      <c r="I45" s="133">
        <f t="shared" si="25"/>
        <v>2006.22</v>
      </c>
      <c r="J45" s="134">
        <f t="shared" si="26"/>
        <v>6.8275756103679627E-2</v>
      </c>
      <c r="K45" s="134">
        <f t="shared" si="27"/>
        <v>0.3511927631746985</v>
      </c>
      <c r="L45" s="134">
        <f t="shared" si="28"/>
        <v>0.18143573486457118</v>
      </c>
      <c r="M45" s="135">
        <f t="shared" si="29"/>
        <v>14.769</v>
      </c>
      <c r="N45" s="136">
        <f t="shared" si="30"/>
        <v>0</v>
      </c>
      <c r="O45" s="136">
        <f t="shared" si="31"/>
        <v>13.408300186420233</v>
      </c>
      <c r="P45" s="218">
        <f t="shared" si="32"/>
        <v>13</v>
      </c>
      <c r="Q45" s="219">
        <f t="shared" si="33"/>
        <v>0</v>
      </c>
      <c r="R45" s="219">
        <f t="shared" si="34"/>
        <v>269</v>
      </c>
      <c r="T45">
        <v>520</v>
      </c>
      <c r="U45">
        <v>2107</v>
      </c>
      <c r="V45" t="s">
        <v>260</v>
      </c>
      <c r="W45">
        <v>2006.22</v>
      </c>
      <c r="X45">
        <v>1101.8489999999999</v>
      </c>
      <c r="Y45">
        <v>1.821</v>
      </c>
      <c r="Z45">
        <v>14.769</v>
      </c>
      <c r="AA45">
        <v>117.72886099999999</v>
      </c>
      <c r="AB45">
        <v>8.0380269999999996</v>
      </c>
      <c r="AC45">
        <v>41.345523999999997</v>
      </c>
      <c r="AD45" s="1">
        <v>364</v>
      </c>
      <c r="AE45">
        <v>0</v>
      </c>
      <c r="AF45">
        <v>269</v>
      </c>
      <c r="AG45">
        <v>78</v>
      </c>
      <c r="AH45">
        <v>17.041021000000001</v>
      </c>
      <c r="AI45">
        <v>1110.8</v>
      </c>
      <c r="AJ45">
        <v>0</v>
      </c>
      <c r="AK45">
        <v>13</v>
      </c>
      <c r="AL45">
        <v>10347</v>
      </c>
      <c r="AM45" t="s">
        <v>261</v>
      </c>
      <c r="AN45" t="s">
        <v>448</v>
      </c>
      <c r="AO45">
        <v>2006.22</v>
      </c>
      <c r="AR45" t="s">
        <v>118</v>
      </c>
      <c r="AS45" t="s">
        <v>120</v>
      </c>
      <c r="AT45" t="s">
        <v>208</v>
      </c>
      <c r="AU45" t="s">
        <v>260</v>
      </c>
      <c r="AV45" t="s">
        <v>206</v>
      </c>
      <c r="AW45">
        <v>1</v>
      </c>
      <c r="BB45">
        <v>0.79173913043478261</v>
      </c>
      <c r="BC45" t="s">
        <v>70</v>
      </c>
      <c r="BF45" t="s">
        <v>118</v>
      </c>
      <c r="BG45" t="s">
        <v>120</v>
      </c>
      <c r="BH45" t="s">
        <v>260</v>
      </c>
      <c r="BI45">
        <v>2107</v>
      </c>
      <c r="BJ45">
        <v>1</v>
      </c>
      <c r="BK45" t="s">
        <v>208</v>
      </c>
      <c r="BL45" t="s">
        <v>177</v>
      </c>
      <c r="BM45">
        <v>0.79173913043478261</v>
      </c>
      <c r="BN45" t="s">
        <v>70</v>
      </c>
      <c r="BO45" t="s">
        <v>191</v>
      </c>
      <c r="BP45">
        <v>2006.22</v>
      </c>
    </row>
    <row r="46" spans="1:68" ht="16.5">
      <c r="A46" s="108" t="str">
        <f t="shared" si="18"/>
        <v>세운교통</v>
      </c>
      <c r="B46" s="109" t="str">
        <f t="shared" si="1"/>
        <v>이용섭</v>
      </c>
      <c r="C46" s="110" t="str">
        <f t="shared" si="19"/>
        <v>A</v>
      </c>
      <c r="D46" s="111">
        <f t="shared" si="20"/>
        <v>0.98649082958357526</v>
      </c>
      <c r="E46" s="112">
        <f t="shared" si="21"/>
        <v>2455</v>
      </c>
      <c r="F46" s="113" t="str">
        <f t="shared" si="22"/>
        <v>26</v>
      </c>
      <c r="G46" s="114" t="str">
        <f t="shared" si="23"/>
        <v>70바1513</v>
      </c>
      <c r="H46" s="115">
        <f t="shared" si="24"/>
        <v>2</v>
      </c>
      <c r="I46" s="116">
        <f t="shared" si="25"/>
        <v>1115.31</v>
      </c>
      <c r="J46" s="117">
        <f t="shared" si="26"/>
        <v>4.2234891543220354E-2</v>
      </c>
      <c r="K46" s="117">
        <f t="shared" si="27"/>
        <v>0.35866715465943511</v>
      </c>
      <c r="L46" s="117">
        <f t="shared" si="28"/>
        <v>0.17394267064762264</v>
      </c>
      <c r="M46" s="118">
        <f t="shared" si="29"/>
        <v>11.564</v>
      </c>
      <c r="N46" s="119">
        <f t="shared" si="30"/>
        <v>0.26898351131075665</v>
      </c>
      <c r="O46" s="119">
        <f t="shared" si="31"/>
        <v>17.752911746509941</v>
      </c>
      <c r="P46" s="220">
        <f t="shared" si="32"/>
        <v>8</v>
      </c>
      <c r="Q46" s="221">
        <f t="shared" si="33"/>
        <v>3</v>
      </c>
      <c r="R46" s="221">
        <f t="shared" si="34"/>
        <v>198</v>
      </c>
      <c r="T46">
        <v>520</v>
      </c>
      <c r="U46">
        <v>2455</v>
      </c>
      <c r="V46" t="s">
        <v>293</v>
      </c>
      <c r="W46">
        <v>1115.31</v>
      </c>
      <c r="X46">
        <v>561.64499999999998</v>
      </c>
      <c r="Y46">
        <v>1.986</v>
      </c>
      <c r="Z46">
        <v>11.564</v>
      </c>
      <c r="AA46">
        <v>74.102191000000005</v>
      </c>
      <c r="AB46">
        <v>3.1296979999999999</v>
      </c>
      <c r="AC46">
        <v>26.578022000000001</v>
      </c>
      <c r="AD46" s="1">
        <v>194</v>
      </c>
      <c r="AE46">
        <v>3</v>
      </c>
      <c r="AF46">
        <v>198</v>
      </c>
      <c r="AG46">
        <v>73</v>
      </c>
      <c r="AH46">
        <v>15.050971000000001</v>
      </c>
      <c r="AI46">
        <v>180.6</v>
      </c>
      <c r="AJ46">
        <v>0</v>
      </c>
      <c r="AK46">
        <v>8</v>
      </c>
      <c r="AL46">
        <v>5492</v>
      </c>
      <c r="AM46" t="s">
        <v>294</v>
      </c>
      <c r="AN46" t="s">
        <v>449</v>
      </c>
      <c r="AO46">
        <v>885.15300000000002</v>
      </c>
      <c r="AR46" t="s">
        <v>118</v>
      </c>
      <c r="AS46" t="s">
        <v>121</v>
      </c>
      <c r="AT46" t="s">
        <v>288</v>
      </c>
      <c r="AU46" t="s">
        <v>293</v>
      </c>
      <c r="AV46" t="s">
        <v>198</v>
      </c>
      <c r="AW46">
        <v>2</v>
      </c>
      <c r="BB46">
        <v>0.98649082958357526</v>
      </c>
      <c r="BC46" t="s">
        <v>66</v>
      </c>
      <c r="BF46" t="s">
        <v>118</v>
      </c>
      <c r="BG46" t="s">
        <v>121</v>
      </c>
      <c r="BH46" t="s">
        <v>293</v>
      </c>
      <c r="BI46">
        <v>2455</v>
      </c>
      <c r="BJ46">
        <v>2</v>
      </c>
      <c r="BK46" t="s">
        <v>288</v>
      </c>
      <c r="BL46" t="s">
        <v>212</v>
      </c>
      <c r="BM46">
        <v>0.98649082958357526</v>
      </c>
      <c r="BN46" t="s">
        <v>66</v>
      </c>
      <c r="BO46" t="s">
        <v>181</v>
      </c>
      <c r="BP46">
        <v>1115.31</v>
      </c>
    </row>
    <row r="47" spans="1:68" ht="16.5">
      <c r="A47" s="125" t="str">
        <f t="shared" si="18"/>
        <v>세운교통</v>
      </c>
      <c r="B47" s="126" t="str">
        <f t="shared" si="1"/>
        <v>이인석</v>
      </c>
      <c r="C47" s="127" t="str">
        <f t="shared" si="19"/>
        <v>D</v>
      </c>
      <c r="D47" s="128">
        <f t="shared" si="20"/>
        <v>0.83023760253003687</v>
      </c>
      <c r="E47" s="129">
        <f t="shared" si="21"/>
        <v>1625</v>
      </c>
      <c r="F47" s="130" t="str">
        <f t="shared" si="22"/>
        <v>26</v>
      </c>
      <c r="G47" s="131" t="str">
        <f t="shared" si="23"/>
        <v>70바1578</v>
      </c>
      <c r="H47" s="132">
        <f t="shared" si="24"/>
        <v>3</v>
      </c>
      <c r="I47" s="133">
        <f t="shared" si="25"/>
        <v>415.488</v>
      </c>
      <c r="J47" s="134">
        <f t="shared" si="26"/>
        <v>8.1895111345400881E-2</v>
      </c>
      <c r="K47" s="134">
        <f t="shared" si="27"/>
        <v>0.37168377334987152</v>
      </c>
      <c r="L47" s="134">
        <f t="shared" si="28"/>
        <v>0.20457871226124461</v>
      </c>
      <c r="M47" s="135">
        <f t="shared" si="29"/>
        <v>14.396000000000001</v>
      </c>
      <c r="N47" s="136">
        <f t="shared" si="30"/>
        <v>0</v>
      </c>
      <c r="O47" s="136">
        <f t="shared" si="31"/>
        <v>9.627233518176217</v>
      </c>
      <c r="P47" s="218">
        <f t="shared" si="32"/>
        <v>15</v>
      </c>
      <c r="Q47" s="219">
        <f t="shared" si="33"/>
        <v>0</v>
      </c>
      <c r="R47" s="219">
        <f t="shared" si="34"/>
        <v>40</v>
      </c>
      <c r="T47">
        <v>520</v>
      </c>
      <c r="U47">
        <v>1625</v>
      </c>
      <c r="V47" t="s">
        <v>450</v>
      </c>
      <c r="W47">
        <v>415.488</v>
      </c>
      <c r="X47">
        <v>238.352</v>
      </c>
      <c r="Y47">
        <v>1.7430000000000001</v>
      </c>
      <c r="Z47">
        <v>14.396000000000001</v>
      </c>
      <c r="AA47">
        <v>32.354996</v>
      </c>
      <c r="AB47">
        <v>2.6497160000000002</v>
      </c>
      <c r="AC47">
        <v>12.025827</v>
      </c>
      <c r="AD47" s="1">
        <v>85</v>
      </c>
      <c r="AE47">
        <v>0</v>
      </c>
      <c r="AF47">
        <v>40</v>
      </c>
      <c r="AG47">
        <v>63</v>
      </c>
      <c r="AH47">
        <v>12.84154</v>
      </c>
      <c r="AI47">
        <v>0</v>
      </c>
      <c r="AJ47">
        <v>0</v>
      </c>
      <c r="AK47">
        <v>15</v>
      </c>
      <c r="AL47">
        <v>6969</v>
      </c>
      <c r="AM47" t="s">
        <v>451</v>
      </c>
      <c r="AN47" t="s">
        <v>452</v>
      </c>
      <c r="AO47">
        <v>221.346</v>
      </c>
      <c r="AR47" t="s">
        <v>118</v>
      </c>
      <c r="AS47" t="s">
        <v>121</v>
      </c>
      <c r="AT47" t="s">
        <v>214</v>
      </c>
      <c r="AU47" t="s">
        <v>450</v>
      </c>
      <c r="AV47" t="s">
        <v>198</v>
      </c>
      <c r="AW47">
        <v>3</v>
      </c>
      <c r="BB47">
        <v>0.83023760253003687</v>
      </c>
      <c r="BC47" t="s">
        <v>67</v>
      </c>
      <c r="BF47" t="s">
        <v>118</v>
      </c>
      <c r="BG47" t="s">
        <v>121</v>
      </c>
      <c r="BH47" t="s">
        <v>450</v>
      </c>
      <c r="BI47">
        <v>1625</v>
      </c>
      <c r="BJ47">
        <v>3</v>
      </c>
      <c r="BK47" t="s">
        <v>214</v>
      </c>
      <c r="BL47" t="s">
        <v>288</v>
      </c>
      <c r="BM47">
        <v>0.83023760253003687</v>
      </c>
      <c r="BN47" t="s">
        <v>67</v>
      </c>
      <c r="BO47" t="s">
        <v>182</v>
      </c>
      <c r="BP47">
        <v>415.488</v>
      </c>
    </row>
    <row r="48" spans="1:68" ht="16.5">
      <c r="A48" s="108" t="str">
        <f t="shared" si="18"/>
        <v>세운교통</v>
      </c>
      <c r="B48" s="109" t="str">
        <f t="shared" si="1"/>
        <v>이창재</v>
      </c>
      <c r="C48" s="110" t="str">
        <f t="shared" si="19"/>
        <v>C</v>
      </c>
      <c r="D48" s="111">
        <f t="shared" si="20"/>
        <v>0.89739868065887052</v>
      </c>
      <c r="E48" s="112">
        <f t="shared" si="21"/>
        <v>7377</v>
      </c>
      <c r="F48" s="113" t="str">
        <f t="shared" si="22"/>
        <v>28</v>
      </c>
      <c r="G48" s="114" t="str">
        <f t="shared" si="23"/>
        <v>73아1027</v>
      </c>
      <c r="H48" s="115">
        <f t="shared" si="24"/>
        <v>4</v>
      </c>
      <c r="I48" s="116">
        <f t="shared" si="25"/>
        <v>1044.0340000000001</v>
      </c>
      <c r="J48" s="117">
        <f t="shared" si="26"/>
        <v>6.6611195571029333E-2</v>
      </c>
      <c r="K48" s="117">
        <f t="shared" si="27"/>
        <v>0.38834049507906498</v>
      </c>
      <c r="L48" s="117">
        <f t="shared" si="28"/>
        <v>0.19731158180672276</v>
      </c>
      <c r="M48" s="118">
        <f t="shared" si="29"/>
        <v>14.696999999999999</v>
      </c>
      <c r="N48" s="119">
        <f t="shared" si="30"/>
        <v>0.19156464253079877</v>
      </c>
      <c r="O48" s="119">
        <f t="shared" si="31"/>
        <v>13.792654262217512</v>
      </c>
      <c r="P48" s="220">
        <f t="shared" si="32"/>
        <v>23</v>
      </c>
      <c r="Q48" s="221">
        <f t="shared" si="33"/>
        <v>2</v>
      </c>
      <c r="R48" s="221">
        <f t="shared" si="34"/>
        <v>144</v>
      </c>
      <c r="T48">
        <v>520</v>
      </c>
      <c r="U48">
        <v>7377</v>
      </c>
      <c r="V48" t="s">
        <v>262</v>
      </c>
      <c r="W48">
        <v>1044.0340000000001</v>
      </c>
      <c r="X48">
        <v>422.82400000000001</v>
      </c>
      <c r="Y48">
        <v>2.4689999999999999</v>
      </c>
      <c r="Z48">
        <v>14.696999999999999</v>
      </c>
      <c r="AA48">
        <v>75.499981000000005</v>
      </c>
      <c r="AB48">
        <v>5.0291439999999996</v>
      </c>
      <c r="AC48">
        <v>29.319700000000001</v>
      </c>
      <c r="AD48" s="1">
        <v>206</v>
      </c>
      <c r="AE48">
        <v>2</v>
      </c>
      <c r="AF48">
        <v>144</v>
      </c>
      <c r="AG48">
        <v>80</v>
      </c>
      <c r="AH48">
        <v>13.828268</v>
      </c>
      <c r="AI48">
        <v>319.8</v>
      </c>
      <c r="AJ48">
        <v>0</v>
      </c>
      <c r="AK48">
        <v>23</v>
      </c>
      <c r="AL48">
        <v>13769</v>
      </c>
      <c r="AM48" t="s">
        <v>263</v>
      </c>
      <c r="AN48" t="s">
        <v>453</v>
      </c>
      <c r="AO48">
        <v>785.59199999999998</v>
      </c>
      <c r="AR48" t="s">
        <v>118</v>
      </c>
      <c r="AS48" t="s">
        <v>122</v>
      </c>
      <c r="AT48" t="s">
        <v>218</v>
      </c>
      <c r="AU48" t="s">
        <v>262</v>
      </c>
      <c r="AV48" t="s">
        <v>198</v>
      </c>
      <c r="AW48">
        <v>4</v>
      </c>
      <c r="BB48">
        <v>0.89739868065887052</v>
      </c>
      <c r="BC48" t="s">
        <v>69</v>
      </c>
      <c r="BF48" t="s">
        <v>118</v>
      </c>
      <c r="BG48" t="s">
        <v>122</v>
      </c>
      <c r="BH48" t="s">
        <v>262</v>
      </c>
      <c r="BI48">
        <v>7377</v>
      </c>
      <c r="BJ48">
        <v>4</v>
      </c>
      <c r="BK48" t="s">
        <v>218</v>
      </c>
      <c r="BL48" t="s">
        <v>217</v>
      </c>
      <c r="BM48">
        <v>0.89739868065887052</v>
      </c>
      <c r="BN48" t="s">
        <v>69</v>
      </c>
      <c r="BO48" t="s">
        <v>180</v>
      </c>
      <c r="BP48">
        <v>1044.0340000000001</v>
      </c>
    </row>
    <row r="49" spans="1:68" ht="16.5">
      <c r="A49" s="125" t="str">
        <f t="shared" si="18"/>
        <v>세운교통</v>
      </c>
      <c r="B49" s="126" t="str">
        <f t="shared" si="1"/>
        <v>이형준</v>
      </c>
      <c r="C49" s="127" t="str">
        <f t="shared" si="19"/>
        <v>C</v>
      </c>
      <c r="D49" s="128">
        <f t="shared" si="20"/>
        <v>0.85627160867518792</v>
      </c>
      <c r="E49" s="129">
        <f t="shared" si="21"/>
        <v>7230</v>
      </c>
      <c r="F49" s="130" t="str">
        <f t="shared" si="22"/>
        <v>24-1</v>
      </c>
      <c r="G49" s="131" t="str">
        <f t="shared" si="23"/>
        <v>73아1446</v>
      </c>
      <c r="H49" s="132">
        <f t="shared" si="24"/>
        <v>3</v>
      </c>
      <c r="I49" s="133">
        <f t="shared" si="25"/>
        <v>643.904</v>
      </c>
      <c r="J49" s="134">
        <f t="shared" si="26"/>
        <v>1.2419895487578787E-2</v>
      </c>
      <c r="K49" s="134">
        <f t="shared" si="27"/>
        <v>0.40636032775889669</v>
      </c>
      <c r="L49" s="134">
        <f t="shared" si="28"/>
        <v>0.17083291919292318</v>
      </c>
      <c r="M49" s="135">
        <f t="shared" si="29"/>
        <v>17.413</v>
      </c>
      <c r="N49" s="136">
        <f t="shared" si="30"/>
        <v>0.46590796143524499</v>
      </c>
      <c r="O49" s="136">
        <f t="shared" si="31"/>
        <v>17.859805188351057</v>
      </c>
      <c r="P49" s="218">
        <f t="shared" si="32"/>
        <v>16</v>
      </c>
      <c r="Q49" s="219">
        <f t="shared" si="33"/>
        <v>3</v>
      </c>
      <c r="R49" s="219">
        <f t="shared" si="34"/>
        <v>115</v>
      </c>
      <c r="T49">
        <v>520</v>
      </c>
      <c r="U49">
        <v>7230</v>
      </c>
      <c r="V49" t="s">
        <v>454</v>
      </c>
      <c r="W49">
        <v>643.904</v>
      </c>
      <c r="X49">
        <v>308.48700000000002</v>
      </c>
      <c r="Y49">
        <v>2.0870000000000002</v>
      </c>
      <c r="Z49">
        <v>17.413</v>
      </c>
      <c r="AA49">
        <v>41.733604</v>
      </c>
      <c r="AB49">
        <v>0.51832699999999998</v>
      </c>
      <c r="AC49">
        <v>16.958881000000002</v>
      </c>
      <c r="AD49" s="1">
        <v>110</v>
      </c>
      <c r="AE49">
        <v>3</v>
      </c>
      <c r="AF49">
        <v>115</v>
      </c>
      <c r="AG49">
        <v>73</v>
      </c>
      <c r="AH49">
        <v>15.428909000000001</v>
      </c>
      <c r="AI49">
        <v>536.5</v>
      </c>
      <c r="AJ49">
        <v>0</v>
      </c>
      <c r="AK49">
        <v>16</v>
      </c>
      <c r="AL49">
        <v>5729</v>
      </c>
      <c r="AM49" t="s">
        <v>455</v>
      </c>
      <c r="AN49" t="s">
        <v>456</v>
      </c>
      <c r="AO49">
        <v>262.45</v>
      </c>
      <c r="AR49" t="s">
        <v>118</v>
      </c>
      <c r="AS49" t="s">
        <v>120</v>
      </c>
      <c r="AT49" t="s">
        <v>211</v>
      </c>
      <c r="AU49" t="s">
        <v>454</v>
      </c>
      <c r="AV49" t="s">
        <v>198</v>
      </c>
      <c r="AW49">
        <v>3</v>
      </c>
      <c r="BB49">
        <v>0.85627160867518792</v>
      </c>
      <c r="BC49" t="s">
        <v>69</v>
      </c>
      <c r="BF49" t="s">
        <v>118</v>
      </c>
      <c r="BG49" t="s">
        <v>120</v>
      </c>
      <c r="BH49" t="s">
        <v>454</v>
      </c>
      <c r="BI49">
        <v>7230</v>
      </c>
      <c r="BJ49">
        <v>3</v>
      </c>
      <c r="BK49" t="s">
        <v>211</v>
      </c>
      <c r="BL49" t="s">
        <v>203</v>
      </c>
      <c r="BM49">
        <v>0.85627160867518792</v>
      </c>
      <c r="BN49" t="s">
        <v>69</v>
      </c>
      <c r="BO49" t="s">
        <v>180</v>
      </c>
      <c r="BP49">
        <v>643.904</v>
      </c>
    </row>
    <row r="50" spans="1:68" ht="16.5">
      <c r="A50" s="108" t="str">
        <f t="shared" si="18"/>
        <v>세운교통</v>
      </c>
      <c r="B50" s="109" t="str">
        <f t="shared" si="1"/>
        <v>임강준</v>
      </c>
      <c r="C50" s="110" t="str">
        <f t="shared" si="19"/>
        <v>D</v>
      </c>
      <c r="D50" s="111">
        <f t="shared" si="20"/>
        <v>0.82739130434782615</v>
      </c>
      <c r="E50" s="112">
        <f t="shared" si="21"/>
        <v>6465</v>
      </c>
      <c r="F50" s="113" t="str">
        <f t="shared" si="22"/>
        <v>24-1</v>
      </c>
      <c r="G50" s="114" t="str">
        <f t="shared" si="23"/>
        <v>73아1446</v>
      </c>
      <c r="H50" s="115">
        <f t="shared" si="24"/>
        <v>1</v>
      </c>
      <c r="I50" s="116">
        <f t="shared" si="25"/>
        <v>2404.1999999999998</v>
      </c>
      <c r="J50" s="117">
        <f t="shared" si="26"/>
        <v>3.5036437220539424E-2</v>
      </c>
      <c r="K50" s="117">
        <f t="shared" si="27"/>
        <v>0.37327358139685207</v>
      </c>
      <c r="L50" s="117">
        <f t="shared" si="28"/>
        <v>0.21420846851343484</v>
      </c>
      <c r="M50" s="118">
        <f t="shared" si="29"/>
        <v>18.187000000000001</v>
      </c>
      <c r="N50" s="119">
        <f t="shared" si="30"/>
        <v>0</v>
      </c>
      <c r="O50" s="119">
        <f t="shared" si="31"/>
        <v>19.673904001331007</v>
      </c>
      <c r="P50" s="220">
        <f t="shared" si="32"/>
        <v>41</v>
      </c>
      <c r="Q50" s="221">
        <f t="shared" si="33"/>
        <v>0</v>
      </c>
      <c r="R50" s="221">
        <f t="shared" si="34"/>
        <v>473</v>
      </c>
      <c r="T50">
        <v>520</v>
      </c>
      <c r="U50">
        <v>6465</v>
      </c>
      <c r="V50" t="s">
        <v>264</v>
      </c>
      <c r="W50">
        <v>2404.1999999999998</v>
      </c>
      <c r="X50">
        <v>1263.18</v>
      </c>
      <c r="Y50">
        <v>1.903</v>
      </c>
      <c r="Z50">
        <v>18.187000000000001</v>
      </c>
      <c r="AA50">
        <v>152.602474</v>
      </c>
      <c r="AB50">
        <v>5.3466469999999999</v>
      </c>
      <c r="AC50">
        <v>56.962471999999998</v>
      </c>
      <c r="AD50" s="1">
        <v>515</v>
      </c>
      <c r="AE50">
        <v>0</v>
      </c>
      <c r="AF50">
        <v>473</v>
      </c>
      <c r="AG50">
        <v>80</v>
      </c>
      <c r="AH50">
        <v>15.754659</v>
      </c>
      <c r="AI50">
        <v>1545.9</v>
      </c>
      <c r="AJ50">
        <v>0</v>
      </c>
      <c r="AK50">
        <v>41</v>
      </c>
      <c r="AL50">
        <v>34505</v>
      </c>
      <c r="AM50" t="s">
        <v>265</v>
      </c>
      <c r="AN50" t="s">
        <v>457</v>
      </c>
      <c r="AO50">
        <v>2404.1999999999998</v>
      </c>
      <c r="AR50" t="s">
        <v>118</v>
      </c>
      <c r="AS50" t="s">
        <v>120</v>
      </c>
      <c r="AT50" t="s">
        <v>211</v>
      </c>
      <c r="AU50" t="s">
        <v>264</v>
      </c>
      <c r="AV50" t="s">
        <v>198</v>
      </c>
      <c r="AW50">
        <v>1</v>
      </c>
      <c r="BB50">
        <v>0.82739130434782615</v>
      </c>
      <c r="BC50" t="s">
        <v>67</v>
      </c>
      <c r="BF50" t="s">
        <v>118</v>
      </c>
      <c r="BG50" t="s">
        <v>120</v>
      </c>
      <c r="BH50" t="s">
        <v>264</v>
      </c>
      <c r="BI50">
        <v>6465</v>
      </c>
      <c r="BJ50">
        <v>1</v>
      </c>
      <c r="BK50" t="s">
        <v>211</v>
      </c>
      <c r="BL50" t="s">
        <v>177</v>
      </c>
      <c r="BM50">
        <v>0.82739130434782615</v>
      </c>
      <c r="BN50" t="s">
        <v>67</v>
      </c>
      <c r="BO50" t="s">
        <v>182</v>
      </c>
      <c r="BP50">
        <v>2404.1999999999998</v>
      </c>
    </row>
    <row r="51" spans="1:68" ht="16.5">
      <c r="A51" s="125" t="str">
        <f t="shared" si="18"/>
        <v>세운교통</v>
      </c>
      <c r="B51" s="126" t="str">
        <f t="shared" si="1"/>
        <v>임병석</v>
      </c>
      <c r="C51" s="127" t="str">
        <f t="shared" si="19"/>
        <v>C</v>
      </c>
      <c r="D51" s="128">
        <f t="shared" si="20"/>
        <v>0.87045454545454537</v>
      </c>
      <c r="E51" s="129">
        <f t="shared" si="21"/>
        <v>1183</v>
      </c>
      <c r="F51" s="130" t="str">
        <f t="shared" si="22"/>
        <v>67-1</v>
      </c>
      <c r="G51" s="131" t="str">
        <f t="shared" si="23"/>
        <v>70바3838</v>
      </c>
      <c r="H51" s="132">
        <f t="shared" si="24"/>
        <v>1</v>
      </c>
      <c r="I51" s="133">
        <f t="shared" si="25"/>
        <v>2082.2689999999998</v>
      </c>
      <c r="J51" s="134">
        <f t="shared" si="26"/>
        <v>1.6295826781951257E-2</v>
      </c>
      <c r="K51" s="134">
        <f t="shared" si="27"/>
        <v>0.30928027393616142</v>
      </c>
      <c r="L51" s="134">
        <f t="shared" si="28"/>
        <v>0.20362402744314018</v>
      </c>
      <c r="M51" s="135">
        <f t="shared" si="29"/>
        <v>11.596</v>
      </c>
      <c r="N51" s="136">
        <f t="shared" si="30"/>
        <v>9.6049069548651028E-2</v>
      </c>
      <c r="O51" s="136">
        <f t="shared" si="31"/>
        <v>6.7714594031798976</v>
      </c>
      <c r="P51" s="218">
        <f t="shared" si="32"/>
        <v>6</v>
      </c>
      <c r="Q51" s="219">
        <f t="shared" si="33"/>
        <v>2</v>
      </c>
      <c r="R51" s="219">
        <f t="shared" si="34"/>
        <v>141</v>
      </c>
      <c r="T51">
        <v>520</v>
      </c>
      <c r="U51">
        <v>1183</v>
      </c>
      <c r="V51" t="s">
        <v>360</v>
      </c>
      <c r="W51">
        <v>2082.2689999999998</v>
      </c>
      <c r="X51">
        <v>1087.3879999999999</v>
      </c>
      <c r="Y51">
        <v>1.915</v>
      </c>
      <c r="Z51">
        <v>11.596</v>
      </c>
      <c r="AA51">
        <v>130.057163</v>
      </c>
      <c r="AB51">
        <v>2.119389</v>
      </c>
      <c r="AC51">
        <v>40.224114999999998</v>
      </c>
      <c r="AD51" s="1">
        <v>424</v>
      </c>
      <c r="AE51">
        <v>2</v>
      </c>
      <c r="AF51">
        <v>141</v>
      </c>
      <c r="AG51">
        <v>75</v>
      </c>
      <c r="AH51">
        <v>16.010413</v>
      </c>
      <c r="AI51">
        <v>220.1</v>
      </c>
      <c r="AJ51">
        <v>0</v>
      </c>
      <c r="AK51">
        <v>6</v>
      </c>
      <c r="AL51">
        <v>5350</v>
      </c>
      <c r="AM51" t="s">
        <v>361</v>
      </c>
      <c r="AN51" t="s">
        <v>458</v>
      </c>
      <c r="AO51">
        <v>2082.2689999999998</v>
      </c>
      <c r="AR51" t="s">
        <v>118</v>
      </c>
      <c r="AS51" t="s">
        <v>123</v>
      </c>
      <c r="AT51" t="s">
        <v>342</v>
      </c>
      <c r="AU51" t="s">
        <v>360</v>
      </c>
      <c r="AV51" t="s">
        <v>198</v>
      </c>
      <c r="AW51">
        <v>1</v>
      </c>
      <c r="BB51">
        <v>0.87045454545454537</v>
      </c>
      <c r="BC51" t="s">
        <v>69</v>
      </c>
      <c r="BF51" t="s">
        <v>118</v>
      </c>
      <c r="BG51" t="s">
        <v>123</v>
      </c>
      <c r="BH51" t="s">
        <v>360</v>
      </c>
      <c r="BI51">
        <v>1183</v>
      </c>
      <c r="BJ51">
        <v>1</v>
      </c>
      <c r="BK51" t="s">
        <v>342</v>
      </c>
      <c r="BL51" t="s">
        <v>177</v>
      </c>
      <c r="BM51">
        <v>0.87045454545454537</v>
      </c>
      <c r="BN51" t="s">
        <v>69</v>
      </c>
      <c r="BO51" t="s">
        <v>180</v>
      </c>
      <c r="BP51">
        <v>2082.2689999999998</v>
      </c>
    </row>
    <row r="52" spans="1:68" ht="16.5">
      <c r="A52" s="108" t="str">
        <f t="shared" si="18"/>
        <v>세운교통</v>
      </c>
      <c r="B52" s="109" t="str">
        <f t="shared" si="1"/>
        <v>임진웅</v>
      </c>
      <c r="C52" s="110" t="str">
        <f t="shared" si="19"/>
        <v>B</v>
      </c>
      <c r="D52" s="111">
        <f t="shared" si="20"/>
        <v>0.92454545454545434</v>
      </c>
      <c r="E52" s="112">
        <f t="shared" si="21"/>
        <v>6608</v>
      </c>
      <c r="F52" s="113" t="str">
        <f t="shared" si="22"/>
        <v>24-1</v>
      </c>
      <c r="G52" s="114" t="str">
        <f t="shared" si="23"/>
        <v>70바3811</v>
      </c>
      <c r="H52" s="115">
        <f t="shared" si="24"/>
        <v>1</v>
      </c>
      <c r="I52" s="116">
        <f t="shared" si="25"/>
        <v>2656.8429999999998</v>
      </c>
      <c r="J52" s="117">
        <f t="shared" si="26"/>
        <v>2.114235371445353E-2</v>
      </c>
      <c r="K52" s="117">
        <f t="shared" si="27"/>
        <v>0.33520019299100928</v>
      </c>
      <c r="L52" s="117">
        <f t="shared" si="28"/>
        <v>0.17276143151853535</v>
      </c>
      <c r="M52" s="118">
        <f t="shared" si="29"/>
        <v>12.875999999999999</v>
      </c>
      <c r="N52" s="119">
        <f t="shared" si="30"/>
        <v>0</v>
      </c>
      <c r="O52" s="119">
        <f t="shared" si="31"/>
        <v>7.8664791257895184</v>
      </c>
      <c r="P52" s="220">
        <f t="shared" si="32"/>
        <v>4</v>
      </c>
      <c r="Q52" s="221">
        <f t="shared" si="33"/>
        <v>0</v>
      </c>
      <c r="R52" s="221">
        <f t="shared" si="34"/>
        <v>209</v>
      </c>
      <c r="T52">
        <v>520</v>
      </c>
      <c r="U52">
        <v>6608</v>
      </c>
      <c r="V52" t="s">
        <v>266</v>
      </c>
      <c r="W52">
        <v>2656.8429999999998</v>
      </c>
      <c r="X52">
        <v>1306.126</v>
      </c>
      <c r="Y52">
        <v>2.0339999999999998</v>
      </c>
      <c r="Z52">
        <v>12.875999999999999</v>
      </c>
      <c r="AA52">
        <v>143.969401</v>
      </c>
      <c r="AB52">
        <v>3.0438519999999998</v>
      </c>
      <c r="AC52">
        <v>48.258571000000003</v>
      </c>
      <c r="AD52" s="1">
        <v>459</v>
      </c>
      <c r="AE52">
        <v>0</v>
      </c>
      <c r="AF52">
        <v>209</v>
      </c>
      <c r="AG52">
        <v>80</v>
      </c>
      <c r="AH52">
        <v>18.454219999999999</v>
      </c>
      <c r="AI52">
        <v>1788.3</v>
      </c>
      <c r="AJ52">
        <v>0</v>
      </c>
      <c r="AK52">
        <v>4</v>
      </c>
      <c r="AL52">
        <v>1623</v>
      </c>
      <c r="AM52" t="s">
        <v>267</v>
      </c>
      <c r="AN52" t="s">
        <v>459</v>
      </c>
      <c r="AO52">
        <v>2656.8429999999998</v>
      </c>
      <c r="AR52" t="s">
        <v>118</v>
      </c>
      <c r="AS52" t="s">
        <v>120</v>
      </c>
      <c r="AT52" t="s">
        <v>207</v>
      </c>
      <c r="AU52" t="s">
        <v>266</v>
      </c>
      <c r="AV52" t="s">
        <v>206</v>
      </c>
      <c r="AW52">
        <v>1</v>
      </c>
      <c r="BB52">
        <v>0.92454545454545434</v>
      </c>
      <c r="BC52" t="s">
        <v>68</v>
      </c>
      <c r="BF52" t="s">
        <v>118</v>
      </c>
      <c r="BG52" t="s">
        <v>120</v>
      </c>
      <c r="BH52" t="s">
        <v>266</v>
      </c>
      <c r="BI52">
        <v>6608</v>
      </c>
      <c r="BJ52">
        <v>1</v>
      </c>
      <c r="BK52" t="s">
        <v>207</v>
      </c>
      <c r="BL52" t="s">
        <v>177</v>
      </c>
      <c r="BM52">
        <v>0.92454545454545434</v>
      </c>
      <c r="BN52" t="s">
        <v>68</v>
      </c>
      <c r="BO52" t="s">
        <v>178</v>
      </c>
      <c r="BP52">
        <v>2656.8429999999998</v>
      </c>
    </row>
    <row r="53" spans="1:68" ht="16.5">
      <c r="A53" s="125" t="str">
        <f t="shared" si="18"/>
        <v>세운교통</v>
      </c>
      <c r="B53" s="126" t="str">
        <f t="shared" si="1"/>
        <v>임태형</v>
      </c>
      <c r="C53" s="127" t="str">
        <f t="shared" si="19"/>
        <v>B</v>
      </c>
      <c r="D53" s="128">
        <f t="shared" si="20"/>
        <v>0.9103623234426077</v>
      </c>
      <c r="E53" s="129">
        <f t="shared" si="21"/>
        <v>6868</v>
      </c>
      <c r="F53" s="130" t="str">
        <f t="shared" si="22"/>
        <v>26</v>
      </c>
      <c r="G53" s="131" t="str">
        <f t="shared" si="23"/>
        <v>70바1513</v>
      </c>
      <c r="H53" s="132">
        <f t="shared" si="24"/>
        <v>2</v>
      </c>
      <c r="I53" s="133">
        <f t="shared" si="25"/>
        <v>3337.2629999999999</v>
      </c>
      <c r="J53" s="134">
        <f t="shared" si="26"/>
        <v>5.2901465877047749E-2</v>
      </c>
      <c r="K53" s="134">
        <f t="shared" si="27"/>
        <v>0.41156121920737798</v>
      </c>
      <c r="L53" s="134">
        <f t="shared" si="28"/>
        <v>0.15491736791496505</v>
      </c>
      <c r="M53" s="135">
        <f t="shared" si="29"/>
        <v>13.176</v>
      </c>
      <c r="N53" s="136">
        <f t="shared" si="30"/>
        <v>0.35957609574073124</v>
      </c>
      <c r="O53" s="136">
        <f t="shared" si="31"/>
        <v>25.410044099011674</v>
      </c>
      <c r="P53" s="218">
        <f t="shared" si="32"/>
        <v>114</v>
      </c>
      <c r="Q53" s="219">
        <f t="shared" si="33"/>
        <v>12</v>
      </c>
      <c r="R53" s="219">
        <f t="shared" si="34"/>
        <v>848</v>
      </c>
      <c r="T53">
        <v>520</v>
      </c>
      <c r="U53">
        <v>6868</v>
      </c>
      <c r="V53" t="s">
        <v>299</v>
      </c>
      <c r="W53">
        <v>3337.2629999999999</v>
      </c>
      <c r="X53">
        <v>1830.627</v>
      </c>
      <c r="Y53">
        <v>1.823</v>
      </c>
      <c r="Z53">
        <v>13.176</v>
      </c>
      <c r="AA53">
        <v>244.75688500000001</v>
      </c>
      <c r="AB53">
        <v>12.947998</v>
      </c>
      <c r="AC53">
        <v>100.73244200000001</v>
      </c>
      <c r="AD53" s="1">
        <v>517</v>
      </c>
      <c r="AE53">
        <v>12</v>
      </c>
      <c r="AF53">
        <v>848</v>
      </c>
      <c r="AG53">
        <v>73</v>
      </c>
      <c r="AH53">
        <v>13.635011</v>
      </c>
      <c r="AI53">
        <v>865.9</v>
      </c>
      <c r="AJ53">
        <v>0</v>
      </c>
      <c r="AK53">
        <v>114</v>
      </c>
      <c r="AL53">
        <v>65453</v>
      </c>
      <c r="AM53" t="s">
        <v>300</v>
      </c>
      <c r="AN53" t="s">
        <v>460</v>
      </c>
      <c r="AO53">
        <v>3218.6379999999999</v>
      </c>
      <c r="AR53" t="s">
        <v>118</v>
      </c>
      <c r="AS53" t="s">
        <v>121</v>
      </c>
      <c r="AT53" t="s">
        <v>288</v>
      </c>
      <c r="AU53" t="s">
        <v>299</v>
      </c>
      <c r="AV53" t="s">
        <v>198</v>
      </c>
      <c r="AW53">
        <v>2</v>
      </c>
      <c r="BB53">
        <v>0.9103623234426077</v>
      </c>
      <c r="BC53" t="s">
        <v>68</v>
      </c>
      <c r="BF53" t="s">
        <v>118</v>
      </c>
      <c r="BG53" t="s">
        <v>121</v>
      </c>
      <c r="BH53" t="s">
        <v>299</v>
      </c>
      <c r="BI53">
        <v>6868</v>
      </c>
      <c r="BJ53">
        <v>2</v>
      </c>
      <c r="BK53" t="s">
        <v>288</v>
      </c>
      <c r="BL53" t="s">
        <v>212</v>
      </c>
      <c r="BM53">
        <v>0.9103623234426077</v>
      </c>
      <c r="BN53" t="s">
        <v>68</v>
      </c>
      <c r="BO53" t="s">
        <v>178</v>
      </c>
      <c r="BP53">
        <v>3337.2629999999999</v>
      </c>
    </row>
    <row r="54" spans="1:68" ht="16.5">
      <c r="A54" s="108" t="str">
        <f t="shared" si="18"/>
        <v>세운교통</v>
      </c>
      <c r="B54" s="109" t="str">
        <f t="shared" si="1"/>
        <v>장종복</v>
      </c>
      <c r="C54" s="110" t="str">
        <f t="shared" si="19"/>
        <v>D</v>
      </c>
      <c r="D54" s="111">
        <f t="shared" si="20"/>
        <v>0.83409090909090899</v>
      </c>
      <c r="E54" s="112">
        <f t="shared" si="21"/>
        <v>467</v>
      </c>
      <c r="F54" s="113" t="str">
        <f t="shared" si="22"/>
        <v>67-1</v>
      </c>
      <c r="G54" s="114" t="str">
        <f t="shared" si="23"/>
        <v>70바3836</v>
      </c>
      <c r="H54" s="115">
        <f t="shared" si="24"/>
        <v>1</v>
      </c>
      <c r="I54" s="116">
        <f t="shared" si="25"/>
        <v>2286.2449999999999</v>
      </c>
      <c r="J54" s="117">
        <f t="shared" si="26"/>
        <v>2.4641458363171779E-2</v>
      </c>
      <c r="K54" s="117">
        <f t="shared" si="27"/>
        <v>0.46883558654081969</v>
      </c>
      <c r="L54" s="117">
        <f t="shared" si="28"/>
        <v>0.22219840830707122</v>
      </c>
      <c r="M54" s="118">
        <f t="shared" si="29"/>
        <v>17.018999999999998</v>
      </c>
      <c r="N54" s="119">
        <f t="shared" si="30"/>
        <v>0</v>
      </c>
      <c r="O54" s="119">
        <f t="shared" si="31"/>
        <v>11.197400103663432</v>
      </c>
      <c r="P54" s="220">
        <f t="shared" si="32"/>
        <v>97</v>
      </c>
      <c r="Q54" s="221">
        <f t="shared" si="33"/>
        <v>0</v>
      </c>
      <c r="R54" s="221">
        <f t="shared" si="34"/>
        <v>256</v>
      </c>
      <c r="T54">
        <v>520</v>
      </c>
      <c r="U54">
        <v>467</v>
      </c>
      <c r="V54" t="s">
        <v>268</v>
      </c>
      <c r="W54">
        <v>2286.2449999999999</v>
      </c>
      <c r="X54">
        <v>1245.867</v>
      </c>
      <c r="Y54">
        <v>1.835</v>
      </c>
      <c r="Z54">
        <v>17.018999999999998</v>
      </c>
      <c r="AA54">
        <v>187.39804000000001</v>
      </c>
      <c r="AB54">
        <v>4.6177609999999998</v>
      </c>
      <c r="AC54">
        <v>87.858869999999996</v>
      </c>
      <c r="AD54" s="1">
        <v>508</v>
      </c>
      <c r="AE54">
        <v>0</v>
      </c>
      <c r="AF54">
        <v>256</v>
      </c>
      <c r="AG54">
        <v>72</v>
      </c>
      <c r="AH54">
        <v>12.19994</v>
      </c>
      <c r="AI54">
        <v>1283.0999999999999</v>
      </c>
      <c r="AJ54">
        <v>0</v>
      </c>
      <c r="AK54">
        <v>97</v>
      </c>
      <c r="AL54">
        <v>88147</v>
      </c>
      <c r="AM54" t="s">
        <v>269</v>
      </c>
      <c r="AN54" t="s">
        <v>461</v>
      </c>
      <c r="AO54">
        <v>2286.2449999999999</v>
      </c>
      <c r="AR54" t="s">
        <v>118</v>
      </c>
      <c r="AS54" t="s">
        <v>123</v>
      </c>
      <c r="AT54" t="s">
        <v>220</v>
      </c>
      <c r="AU54" t="s">
        <v>268</v>
      </c>
      <c r="AV54" t="s">
        <v>198</v>
      </c>
      <c r="AW54">
        <v>1</v>
      </c>
      <c r="BB54">
        <v>0.83409090909090899</v>
      </c>
      <c r="BC54" t="s">
        <v>67</v>
      </c>
      <c r="BF54" t="s">
        <v>118</v>
      </c>
      <c r="BG54" t="s">
        <v>123</v>
      </c>
      <c r="BH54" t="s">
        <v>268</v>
      </c>
      <c r="BI54">
        <v>467</v>
      </c>
      <c r="BJ54">
        <v>1</v>
      </c>
      <c r="BK54" t="s">
        <v>220</v>
      </c>
      <c r="BL54" t="s">
        <v>177</v>
      </c>
      <c r="BM54">
        <v>0.83409090909090899</v>
      </c>
      <c r="BN54" t="s">
        <v>67</v>
      </c>
      <c r="BO54" t="s">
        <v>182</v>
      </c>
      <c r="BP54">
        <v>2286.2449999999999</v>
      </c>
    </row>
    <row r="55" spans="1:68" ht="16.5">
      <c r="A55" s="125" t="str">
        <f t="shared" si="18"/>
        <v>세운교통</v>
      </c>
      <c r="B55" s="126" t="str">
        <f t="shared" si="1"/>
        <v>전경덕</v>
      </c>
      <c r="C55" s="127" t="str">
        <f t="shared" si="19"/>
        <v>S</v>
      </c>
      <c r="D55" s="128">
        <f t="shared" si="20"/>
        <v>1.0636363636363635</v>
      </c>
      <c r="E55" s="129">
        <f t="shared" si="21"/>
        <v>6712</v>
      </c>
      <c r="F55" s="130" t="str">
        <f t="shared" si="22"/>
        <v>26</v>
      </c>
      <c r="G55" s="131" t="str">
        <f t="shared" si="23"/>
        <v>70바1578</v>
      </c>
      <c r="H55" s="132">
        <f t="shared" si="24"/>
        <v>1</v>
      </c>
      <c r="I55" s="133">
        <f t="shared" si="25"/>
        <v>1865.027</v>
      </c>
      <c r="J55" s="134">
        <f t="shared" si="26"/>
        <v>4.6865565748510267E-3</v>
      </c>
      <c r="K55" s="134">
        <f t="shared" si="27"/>
        <v>0.30239015298681959</v>
      </c>
      <c r="L55" s="134">
        <f t="shared" si="28"/>
        <v>0.17157928544734205</v>
      </c>
      <c r="M55" s="135">
        <f t="shared" si="29"/>
        <v>10.188000000000001</v>
      </c>
      <c r="N55" s="136">
        <f t="shared" si="30"/>
        <v>0</v>
      </c>
      <c r="O55" s="136">
        <f t="shared" si="31"/>
        <v>2.7345448618170138</v>
      </c>
      <c r="P55" s="218">
        <f t="shared" si="32"/>
        <v>2</v>
      </c>
      <c r="Q55" s="219">
        <f t="shared" si="33"/>
        <v>0</v>
      </c>
      <c r="R55" s="219">
        <f t="shared" si="34"/>
        <v>51</v>
      </c>
      <c r="T55">
        <v>520</v>
      </c>
      <c r="U55">
        <v>6712</v>
      </c>
      <c r="V55" t="s">
        <v>270</v>
      </c>
      <c r="W55">
        <v>1865.027</v>
      </c>
      <c r="X55">
        <v>796.87199999999996</v>
      </c>
      <c r="Y55">
        <v>2.34</v>
      </c>
      <c r="Z55">
        <v>10.188000000000001</v>
      </c>
      <c r="AA55">
        <v>120.43383900000001</v>
      </c>
      <c r="AB55">
        <v>0.56442000000000003</v>
      </c>
      <c r="AC55">
        <v>36.418007000000003</v>
      </c>
      <c r="AD55" s="1">
        <v>320</v>
      </c>
      <c r="AE55">
        <v>0</v>
      </c>
      <c r="AF55">
        <v>51</v>
      </c>
      <c r="AG55">
        <v>63</v>
      </c>
      <c r="AH55">
        <v>15.485905000000001</v>
      </c>
      <c r="AI55">
        <v>6.8</v>
      </c>
      <c r="AJ55">
        <v>0</v>
      </c>
      <c r="AK55">
        <v>2</v>
      </c>
      <c r="AL55">
        <v>244</v>
      </c>
      <c r="AM55" t="s">
        <v>271</v>
      </c>
      <c r="AN55" t="s">
        <v>462</v>
      </c>
      <c r="AO55">
        <v>1865.027</v>
      </c>
      <c r="AR55" t="s">
        <v>118</v>
      </c>
      <c r="AS55" t="s">
        <v>121</v>
      </c>
      <c r="AT55" t="s">
        <v>214</v>
      </c>
      <c r="AU55" t="s">
        <v>270</v>
      </c>
      <c r="AV55" t="s">
        <v>198</v>
      </c>
      <c r="AW55">
        <v>1</v>
      </c>
      <c r="BB55">
        <v>1.0636363636363635</v>
      </c>
      <c r="BC55" t="s">
        <v>71</v>
      </c>
      <c r="BF55" t="s">
        <v>118</v>
      </c>
      <c r="BG55" t="s">
        <v>121</v>
      </c>
      <c r="BH55" t="s">
        <v>270</v>
      </c>
      <c r="BI55">
        <v>6712</v>
      </c>
      <c r="BJ55">
        <v>1</v>
      </c>
      <c r="BK55" t="s">
        <v>214</v>
      </c>
      <c r="BL55" t="s">
        <v>177</v>
      </c>
      <c r="BM55">
        <v>1.0636363636363635</v>
      </c>
      <c r="BN55" t="s">
        <v>71</v>
      </c>
      <c r="BO55" t="s">
        <v>179</v>
      </c>
      <c r="BP55">
        <v>1865.027</v>
      </c>
    </row>
    <row r="56" spans="1:68" ht="16.5">
      <c r="A56" s="108" t="str">
        <f t="shared" si="18"/>
        <v>세운교통</v>
      </c>
      <c r="B56" s="109" t="str">
        <f t="shared" si="1"/>
        <v>전목용</v>
      </c>
      <c r="C56" s="110" t="str">
        <f t="shared" si="19"/>
        <v>D</v>
      </c>
      <c r="D56" s="111">
        <f t="shared" si="20"/>
        <v>0.82761904761904759</v>
      </c>
      <c r="E56" s="112">
        <f t="shared" si="21"/>
        <v>511</v>
      </c>
      <c r="F56" s="113" t="str">
        <f t="shared" si="22"/>
        <v>26</v>
      </c>
      <c r="G56" s="114" t="str">
        <f t="shared" si="23"/>
        <v>70바1511</v>
      </c>
      <c r="H56" s="115">
        <f t="shared" si="24"/>
        <v>1</v>
      </c>
      <c r="I56" s="116">
        <f t="shared" si="25"/>
        <v>1598.3979999999999</v>
      </c>
      <c r="J56" s="117">
        <f t="shared" si="26"/>
        <v>4.1349797563857545E-2</v>
      </c>
      <c r="K56" s="117">
        <f t="shared" si="27"/>
        <v>0.34157022257383496</v>
      </c>
      <c r="L56" s="117">
        <f t="shared" si="28"/>
        <v>0.24649680492593209</v>
      </c>
      <c r="M56" s="118">
        <f t="shared" si="29"/>
        <v>13.72</v>
      </c>
      <c r="N56" s="119">
        <f t="shared" si="30"/>
        <v>0.1251252816882904</v>
      </c>
      <c r="O56" s="119">
        <f t="shared" si="31"/>
        <v>3.691195809804567</v>
      </c>
      <c r="P56" s="220">
        <f t="shared" si="32"/>
        <v>6</v>
      </c>
      <c r="Q56" s="221">
        <f t="shared" si="33"/>
        <v>2</v>
      </c>
      <c r="R56" s="221">
        <f t="shared" si="34"/>
        <v>59</v>
      </c>
      <c r="T56">
        <v>520</v>
      </c>
      <c r="U56">
        <v>511</v>
      </c>
      <c r="V56" t="s">
        <v>272</v>
      </c>
      <c r="W56">
        <v>1598.3979999999999</v>
      </c>
      <c r="X56">
        <v>919.57799999999997</v>
      </c>
      <c r="Y56">
        <v>1.738</v>
      </c>
      <c r="Z56">
        <v>13.72</v>
      </c>
      <c r="AA56">
        <v>112.205507</v>
      </c>
      <c r="AB56">
        <v>4.6396750000000004</v>
      </c>
      <c r="AC56">
        <v>38.326059999999998</v>
      </c>
      <c r="AD56" s="1">
        <v>394</v>
      </c>
      <c r="AE56">
        <v>2</v>
      </c>
      <c r="AF56">
        <v>59</v>
      </c>
      <c r="AG56">
        <v>130</v>
      </c>
      <c r="AH56">
        <v>14.245272</v>
      </c>
      <c r="AI56">
        <v>4.2</v>
      </c>
      <c r="AJ56">
        <v>0</v>
      </c>
      <c r="AK56">
        <v>6</v>
      </c>
      <c r="AL56">
        <v>1693</v>
      </c>
      <c r="AM56" t="s">
        <v>273</v>
      </c>
      <c r="AN56" t="s">
        <v>463</v>
      </c>
      <c r="AO56">
        <v>1598.3979999999999</v>
      </c>
      <c r="AR56" t="s">
        <v>118</v>
      </c>
      <c r="AS56" t="s">
        <v>121</v>
      </c>
      <c r="AT56" t="s">
        <v>212</v>
      </c>
      <c r="AU56" t="s">
        <v>272</v>
      </c>
      <c r="AV56" t="s">
        <v>198</v>
      </c>
      <c r="AW56">
        <v>1</v>
      </c>
      <c r="BB56">
        <v>0.82761904761904759</v>
      </c>
      <c r="BC56" t="s">
        <v>67</v>
      </c>
      <c r="BF56" t="s">
        <v>118</v>
      </c>
      <c r="BG56" t="s">
        <v>121</v>
      </c>
      <c r="BH56" t="s">
        <v>272</v>
      </c>
      <c r="BI56">
        <v>511</v>
      </c>
      <c r="BJ56">
        <v>1</v>
      </c>
      <c r="BK56" t="s">
        <v>212</v>
      </c>
      <c r="BL56" t="s">
        <v>177</v>
      </c>
      <c r="BM56">
        <v>0.82761904761904759</v>
      </c>
      <c r="BN56" t="s">
        <v>67</v>
      </c>
      <c r="BO56" t="s">
        <v>182</v>
      </c>
      <c r="BP56">
        <v>1598.3979999999999</v>
      </c>
    </row>
    <row r="57" spans="1:68" ht="16.5">
      <c r="A57" s="125" t="str">
        <f t="shared" si="18"/>
        <v>세운교통</v>
      </c>
      <c r="B57" s="126" t="str">
        <f t="shared" si="1"/>
        <v>정구연</v>
      </c>
      <c r="C57" s="127" t="str">
        <f t="shared" si="19"/>
        <v>B</v>
      </c>
      <c r="D57" s="128">
        <f t="shared" si="20"/>
        <v>0.94409090909090898</v>
      </c>
      <c r="E57" s="129">
        <f t="shared" si="21"/>
        <v>1590</v>
      </c>
      <c r="F57" s="130" t="str">
        <f t="shared" si="22"/>
        <v>67-1</v>
      </c>
      <c r="G57" s="131" t="str">
        <f t="shared" si="23"/>
        <v>70바3835</v>
      </c>
      <c r="H57" s="132">
        <f t="shared" si="24"/>
        <v>1</v>
      </c>
      <c r="I57" s="133">
        <f t="shared" si="25"/>
        <v>2042.2829999999999</v>
      </c>
      <c r="J57" s="134">
        <f t="shared" si="26"/>
        <v>1.1822291496158419E-2</v>
      </c>
      <c r="K57" s="134">
        <f t="shared" si="27"/>
        <v>0.32655773512846981</v>
      </c>
      <c r="L57" s="134">
        <f t="shared" si="28"/>
        <v>0.16158387451690095</v>
      </c>
      <c r="M57" s="135">
        <f t="shared" si="29"/>
        <v>9.7040000000000006</v>
      </c>
      <c r="N57" s="136">
        <f t="shared" si="30"/>
        <v>0.83240177781433822</v>
      </c>
      <c r="O57" s="136">
        <f t="shared" si="31"/>
        <v>3.0358182484993512</v>
      </c>
      <c r="P57" s="218">
        <f t="shared" si="32"/>
        <v>4</v>
      </c>
      <c r="Q57" s="219">
        <f t="shared" si="33"/>
        <v>17</v>
      </c>
      <c r="R57" s="219">
        <f t="shared" si="34"/>
        <v>62</v>
      </c>
      <c r="T57">
        <v>520</v>
      </c>
      <c r="U57">
        <v>1590</v>
      </c>
      <c r="V57" t="s">
        <v>274</v>
      </c>
      <c r="W57">
        <v>2042.2829999999999</v>
      </c>
      <c r="X57">
        <v>983.31299999999999</v>
      </c>
      <c r="Y57">
        <v>2.077</v>
      </c>
      <c r="Z57">
        <v>9.7040000000000006</v>
      </c>
      <c r="AA57">
        <v>133.477169</v>
      </c>
      <c r="AB57">
        <v>1.578006</v>
      </c>
      <c r="AC57">
        <v>43.588002000000003</v>
      </c>
      <c r="AD57" s="1">
        <v>330</v>
      </c>
      <c r="AE57">
        <v>17</v>
      </c>
      <c r="AF57">
        <v>62</v>
      </c>
      <c r="AG57">
        <v>67</v>
      </c>
      <c r="AH57">
        <v>15.300616</v>
      </c>
      <c r="AI57">
        <v>0</v>
      </c>
      <c r="AJ57">
        <v>0</v>
      </c>
      <c r="AK57">
        <v>4</v>
      </c>
      <c r="AL57">
        <v>2244</v>
      </c>
      <c r="AM57" t="s">
        <v>275</v>
      </c>
      <c r="AN57" t="s">
        <v>464</v>
      </c>
      <c r="AO57">
        <v>2042.2829999999999</v>
      </c>
      <c r="AR57" t="s">
        <v>118</v>
      </c>
      <c r="AS57" t="s">
        <v>123</v>
      </c>
      <c r="AT57" t="s">
        <v>219</v>
      </c>
      <c r="AU57" t="s">
        <v>274</v>
      </c>
      <c r="AV57" t="s">
        <v>198</v>
      </c>
      <c r="AW57">
        <v>1</v>
      </c>
      <c r="BB57">
        <v>0.94409090909090898</v>
      </c>
      <c r="BC57" t="s">
        <v>68</v>
      </c>
      <c r="BF57" t="s">
        <v>118</v>
      </c>
      <c r="BG57" t="s">
        <v>123</v>
      </c>
      <c r="BH57" t="s">
        <v>274</v>
      </c>
      <c r="BI57">
        <v>1590</v>
      </c>
      <c r="BJ57">
        <v>1</v>
      </c>
      <c r="BK57" t="s">
        <v>219</v>
      </c>
      <c r="BL57" t="s">
        <v>177</v>
      </c>
      <c r="BM57">
        <v>0.94409090909090898</v>
      </c>
      <c r="BN57" t="s">
        <v>68</v>
      </c>
      <c r="BO57" t="s">
        <v>178</v>
      </c>
      <c r="BP57">
        <v>2042.2829999999999</v>
      </c>
    </row>
    <row r="58" spans="1:68" ht="16.5">
      <c r="A58" s="108" t="str">
        <f t="shared" si="18"/>
        <v>세운교통</v>
      </c>
      <c r="B58" s="109" t="str">
        <f t="shared" si="1"/>
        <v>정성하</v>
      </c>
      <c r="C58" s="110" t="str">
        <f t="shared" si="19"/>
        <v>C</v>
      </c>
      <c r="D58" s="111">
        <f t="shared" si="20"/>
        <v>0.86904761904761896</v>
      </c>
      <c r="E58" s="112">
        <f t="shared" si="21"/>
        <v>6926</v>
      </c>
      <c r="F58" s="113" t="str">
        <f t="shared" si="22"/>
        <v>28</v>
      </c>
      <c r="G58" s="114" t="str">
        <f t="shared" si="23"/>
        <v>73아1019</v>
      </c>
      <c r="H58" s="115">
        <f t="shared" si="24"/>
        <v>1</v>
      </c>
      <c r="I58" s="116">
        <f t="shared" si="25"/>
        <v>1757.7809999999999</v>
      </c>
      <c r="J58" s="117">
        <f t="shared" si="26"/>
        <v>4.0351652669470599E-2</v>
      </c>
      <c r="K58" s="117">
        <f t="shared" si="27"/>
        <v>0.34344526448604429</v>
      </c>
      <c r="L58" s="117">
        <f t="shared" si="28"/>
        <v>0.20366587191464694</v>
      </c>
      <c r="M58" s="118">
        <f t="shared" si="29"/>
        <v>14.015000000000001</v>
      </c>
      <c r="N58" s="119">
        <f t="shared" si="30"/>
        <v>5.6889908356046633E-2</v>
      </c>
      <c r="O58" s="119">
        <f t="shared" si="31"/>
        <v>4.0391834932793111</v>
      </c>
      <c r="P58" s="220">
        <f t="shared" si="32"/>
        <v>17</v>
      </c>
      <c r="Q58" s="221">
        <f t="shared" si="33"/>
        <v>1</v>
      </c>
      <c r="R58" s="221">
        <f t="shared" si="34"/>
        <v>71</v>
      </c>
      <c r="T58">
        <v>520</v>
      </c>
      <c r="U58">
        <v>6926</v>
      </c>
      <c r="V58" t="s">
        <v>362</v>
      </c>
      <c r="W58">
        <v>1757.7809999999999</v>
      </c>
      <c r="X58">
        <v>963.20100000000002</v>
      </c>
      <c r="Y58">
        <v>1.825</v>
      </c>
      <c r="Z58">
        <v>14.015000000000001</v>
      </c>
      <c r="AA58">
        <v>129.409966</v>
      </c>
      <c r="AB58">
        <v>5.2219059999999997</v>
      </c>
      <c r="AC58">
        <v>44.445239999999998</v>
      </c>
      <c r="AD58" s="1">
        <v>358</v>
      </c>
      <c r="AE58">
        <v>1</v>
      </c>
      <c r="AF58">
        <v>71</v>
      </c>
      <c r="AG58">
        <v>61</v>
      </c>
      <c r="AH58">
        <v>13.583041</v>
      </c>
      <c r="AI58">
        <v>0</v>
      </c>
      <c r="AJ58">
        <v>0</v>
      </c>
      <c r="AK58">
        <v>17</v>
      </c>
      <c r="AL58">
        <v>9658</v>
      </c>
      <c r="AM58" t="s">
        <v>363</v>
      </c>
      <c r="AN58" t="s">
        <v>465</v>
      </c>
      <c r="AO58">
        <v>1757.7809999999999</v>
      </c>
      <c r="AR58" t="s">
        <v>118</v>
      </c>
      <c r="AS58" t="s">
        <v>122</v>
      </c>
      <c r="AT58" t="s">
        <v>309</v>
      </c>
      <c r="AU58" t="s">
        <v>362</v>
      </c>
      <c r="AV58" t="s">
        <v>198</v>
      </c>
      <c r="AW58">
        <v>1</v>
      </c>
      <c r="BB58">
        <v>0.86904761904761896</v>
      </c>
      <c r="BC58" t="s">
        <v>69</v>
      </c>
      <c r="BF58" t="s">
        <v>118</v>
      </c>
      <c r="BG58" t="s">
        <v>122</v>
      </c>
      <c r="BH58" t="s">
        <v>362</v>
      </c>
      <c r="BI58">
        <v>6926</v>
      </c>
      <c r="BJ58">
        <v>1</v>
      </c>
      <c r="BK58" t="s">
        <v>309</v>
      </c>
      <c r="BL58" t="s">
        <v>177</v>
      </c>
      <c r="BM58">
        <v>0.86904761904761896</v>
      </c>
      <c r="BN58" t="s">
        <v>69</v>
      </c>
      <c r="BO58" t="s">
        <v>180</v>
      </c>
      <c r="BP58">
        <v>1757.7809999999999</v>
      </c>
    </row>
    <row r="59" spans="1:68" ht="16.5">
      <c r="A59" s="125" t="str">
        <f t="shared" si="18"/>
        <v>세운교통</v>
      </c>
      <c r="B59" s="126" t="str">
        <f t="shared" si="1"/>
        <v>정재영B</v>
      </c>
      <c r="C59" s="127" t="str">
        <f t="shared" si="19"/>
        <v>C</v>
      </c>
      <c r="D59" s="128">
        <f t="shared" si="20"/>
        <v>0.87027729080518101</v>
      </c>
      <c r="E59" s="129">
        <f t="shared" si="21"/>
        <v>2536</v>
      </c>
      <c r="F59" s="130" t="str">
        <f t="shared" si="22"/>
        <v>24-1</v>
      </c>
      <c r="G59" s="131" t="str">
        <f t="shared" si="23"/>
        <v>70바3834</v>
      </c>
      <c r="H59" s="132">
        <f t="shared" si="24"/>
        <v>4</v>
      </c>
      <c r="I59" s="133">
        <f t="shared" si="25"/>
        <v>1346.4450000000002</v>
      </c>
      <c r="J59" s="134">
        <f t="shared" si="26"/>
        <v>2.8751182019049963E-2</v>
      </c>
      <c r="K59" s="134">
        <f t="shared" si="27"/>
        <v>0.33903331552376548</v>
      </c>
      <c r="L59" s="134">
        <f t="shared" si="28"/>
        <v>0.15448087370817223</v>
      </c>
      <c r="M59" s="135">
        <f t="shared" si="29"/>
        <v>15.119</v>
      </c>
      <c r="N59" s="136">
        <f t="shared" si="30"/>
        <v>0.22280895246370999</v>
      </c>
      <c r="O59" s="136">
        <f t="shared" si="31"/>
        <v>32.530107059701663</v>
      </c>
      <c r="P59" s="218">
        <f t="shared" si="32"/>
        <v>5</v>
      </c>
      <c r="Q59" s="219">
        <f t="shared" si="33"/>
        <v>3</v>
      </c>
      <c r="R59" s="219">
        <f t="shared" si="34"/>
        <v>438</v>
      </c>
      <c r="T59">
        <v>520</v>
      </c>
      <c r="U59">
        <v>2536</v>
      </c>
      <c r="V59" t="s">
        <v>276</v>
      </c>
      <c r="W59">
        <v>1346.4449999999999</v>
      </c>
      <c r="X59">
        <v>680.49</v>
      </c>
      <c r="Y59">
        <v>1.9790000000000001</v>
      </c>
      <c r="Z59">
        <v>15.119</v>
      </c>
      <c r="AA59">
        <v>72.788589999999999</v>
      </c>
      <c r="AB59">
        <v>2.0927579999999999</v>
      </c>
      <c r="AC59">
        <v>24.677757</v>
      </c>
      <c r="AD59" s="1">
        <v>208</v>
      </c>
      <c r="AE59">
        <v>3</v>
      </c>
      <c r="AF59">
        <v>438</v>
      </c>
      <c r="AG59">
        <v>79</v>
      </c>
      <c r="AH59">
        <v>18.498021999999999</v>
      </c>
      <c r="AI59">
        <v>925.3</v>
      </c>
      <c r="AJ59">
        <v>0</v>
      </c>
      <c r="AK59">
        <v>5</v>
      </c>
      <c r="AL59">
        <v>747</v>
      </c>
      <c r="AM59" t="s">
        <v>277</v>
      </c>
      <c r="AN59" t="s">
        <v>466</v>
      </c>
      <c r="AO59">
        <v>415.185</v>
      </c>
      <c r="AR59" t="s">
        <v>118</v>
      </c>
      <c r="AS59" t="s">
        <v>120</v>
      </c>
      <c r="AT59" t="s">
        <v>210</v>
      </c>
      <c r="AU59" t="s">
        <v>276</v>
      </c>
      <c r="AV59" t="s">
        <v>198</v>
      </c>
      <c r="AW59">
        <v>4</v>
      </c>
      <c r="BB59">
        <v>0.87027729080518101</v>
      </c>
      <c r="BC59" t="s">
        <v>69</v>
      </c>
      <c r="BF59" t="s">
        <v>118</v>
      </c>
      <c r="BG59" t="s">
        <v>120</v>
      </c>
      <c r="BH59" t="s">
        <v>276</v>
      </c>
      <c r="BI59">
        <v>2536</v>
      </c>
      <c r="BJ59">
        <v>4</v>
      </c>
      <c r="BK59" t="s">
        <v>210</v>
      </c>
      <c r="BL59" t="s">
        <v>208</v>
      </c>
      <c r="BM59">
        <v>0.87027729080518101</v>
      </c>
      <c r="BN59" t="s">
        <v>69</v>
      </c>
      <c r="BO59" t="s">
        <v>180</v>
      </c>
      <c r="BP59">
        <v>1346.4450000000002</v>
      </c>
    </row>
    <row r="60" spans="1:68" ht="16.5">
      <c r="A60" s="108" t="str">
        <f t="shared" si="18"/>
        <v>세운교통</v>
      </c>
      <c r="B60" s="109" t="str">
        <f t="shared" si="1"/>
        <v>조규대</v>
      </c>
      <c r="C60" s="110" t="str">
        <f t="shared" si="19"/>
        <v>C</v>
      </c>
      <c r="D60" s="111">
        <f t="shared" si="20"/>
        <v>0.88928551705785486</v>
      </c>
      <c r="E60" s="112">
        <f t="shared" si="21"/>
        <v>7671</v>
      </c>
      <c r="F60" s="113" t="str">
        <f t="shared" si="22"/>
        <v>11</v>
      </c>
      <c r="G60" s="114" t="str">
        <f t="shared" si="23"/>
        <v>70바3820</v>
      </c>
      <c r="H60" s="115">
        <f t="shared" si="24"/>
        <v>3</v>
      </c>
      <c r="I60" s="116">
        <f t="shared" si="25"/>
        <v>3088.7960000000003</v>
      </c>
      <c r="J60" s="117">
        <f t="shared" si="26"/>
        <v>5.2799980573259096E-2</v>
      </c>
      <c r="K60" s="117">
        <f t="shared" si="27"/>
        <v>0.41849885476856274</v>
      </c>
      <c r="L60" s="117">
        <f t="shared" si="28"/>
        <v>0.19943045769290038</v>
      </c>
      <c r="M60" s="118">
        <f t="shared" si="29"/>
        <v>18.326000000000001</v>
      </c>
      <c r="N60" s="119">
        <f t="shared" si="30"/>
        <v>0.15968206661808074</v>
      </c>
      <c r="O60" s="119">
        <f t="shared" si="31"/>
        <v>38.802742188193619</v>
      </c>
      <c r="P60" s="220">
        <f t="shared" si="32"/>
        <v>78</v>
      </c>
      <c r="Q60" s="221">
        <f t="shared" si="33"/>
        <v>5</v>
      </c>
      <c r="R60" s="221">
        <f t="shared" si="34"/>
        <v>1215</v>
      </c>
      <c r="T60">
        <v>520</v>
      </c>
      <c r="U60">
        <v>7671</v>
      </c>
      <c r="V60" t="s">
        <v>364</v>
      </c>
      <c r="W60">
        <v>3131.2220000000002</v>
      </c>
      <c r="X60">
        <v>1827.377</v>
      </c>
      <c r="Y60">
        <v>1.714</v>
      </c>
      <c r="Z60">
        <v>18.326000000000001</v>
      </c>
      <c r="AA60">
        <v>231.43357</v>
      </c>
      <c r="AB60">
        <v>12.219688</v>
      </c>
      <c r="AC60">
        <v>96.854684000000006</v>
      </c>
      <c r="AD60" s="1">
        <v>616</v>
      </c>
      <c r="AE60">
        <v>5</v>
      </c>
      <c r="AF60">
        <v>1215</v>
      </c>
      <c r="AG60">
        <v>75</v>
      </c>
      <c r="AH60">
        <v>13.529679</v>
      </c>
      <c r="AI60">
        <v>2346.1999999999998</v>
      </c>
      <c r="AJ60">
        <v>0</v>
      </c>
      <c r="AK60">
        <v>78</v>
      </c>
      <c r="AL60">
        <v>68034</v>
      </c>
      <c r="AM60" t="s">
        <v>365</v>
      </c>
      <c r="AN60" t="s">
        <v>467</v>
      </c>
      <c r="AO60">
        <v>2879.232</v>
      </c>
      <c r="AR60" t="s">
        <v>118</v>
      </c>
      <c r="AS60" t="s">
        <v>119</v>
      </c>
      <c r="AT60" t="s">
        <v>200</v>
      </c>
      <c r="AU60" t="s">
        <v>364</v>
      </c>
      <c r="AV60" t="s">
        <v>198</v>
      </c>
      <c r="AW60">
        <v>3</v>
      </c>
      <c r="BB60">
        <v>0.88928551705785486</v>
      </c>
      <c r="BC60" t="s">
        <v>69</v>
      </c>
      <c r="BF60" t="s">
        <v>118</v>
      </c>
      <c r="BG60" t="s">
        <v>119</v>
      </c>
      <c r="BH60" t="s">
        <v>364</v>
      </c>
      <c r="BI60">
        <v>7671</v>
      </c>
      <c r="BJ60">
        <v>3</v>
      </c>
      <c r="BK60" t="s">
        <v>200</v>
      </c>
      <c r="BL60" t="s">
        <v>203</v>
      </c>
      <c r="BM60">
        <v>0.88928551705785486</v>
      </c>
      <c r="BN60" t="s">
        <v>69</v>
      </c>
      <c r="BO60" t="s">
        <v>180</v>
      </c>
      <c r="BP60">
        <v>3088.7960000000003</v>
      </c>
    </row>
    <row r="61" spans="1:68" ht="16.5">
      <c r="A61" s="125" t="str">
        <f t="shared" si="18"/>
        <v>세운교통</v>
      </c>
      <c r="B61" s="126" t="str">
        <f t="shared" si="1"/>
        <v>조태봉</v>
      </c>
      <c r="C61" s="127" t="str">
        <f t="shared" si="19"/>
        <v>D</v>
      </c>
      <c r="D61" s="128">
        <f t="shared" si="20"/>
        <v>0.83272303888259502</v>
      </c>
      <c r="E61" s="129">
        <f t="shared" si="21"/>
        <v>9652</v>
      </c>
      <c r="F61" s="130" t="str">
        <f t="shared" si="22"/>
        <v>67-1</v>
      </c>
      <c r="G61" s="131" t="str">
        <f t="shared" si="23"/>
        <v>70바3838</v>
      </c>
      <c r="H61" s="132">
        <f t="shared" si="24"/>
        <v>2</v>
      </c>
      <c r="I61" s="133">
        <f t="shared" si="25"/>
        <v>660.9079999999999</v>
      </c>
      <c r="J61" s="134">
        <f t="shared" si="26"/>
        <v>1.8940189326360116E-2</v>
      </c>
      <c r="K61" s="134">
        <f t="shared" si="27"/>
        <v>0.32460778953699232</v>
      </c>
      <c r="L61" s="134">
        <f t="shared" si="28"/>
        <v>0.24965653313320466</v>
      </c>
      <c r="M61" s="135">
        <f t="shared" si="29"/>
        <v>11.875999999999999</v>
      </c>
      <c r="N61" s="136">
        <f t="shared" si="30"/>
        <v>0.30261397955539954</v>
      </c>
      <c r="O61" s="136">
        <f t="shared" si="31"/>
        <v>11.953252192438281</v>
      </c>
      <c r="P61" s="218">
        <f t="shared" si="32"/>
        <v>2</v>
      </c>
      <c r="Q61" s="219">
        <f t="shared" si="33"/>
        <v>2</v>
      </c>
      <c r="R61" s="219">
        <f t="shared" si="34"/>
        <v>79</v>
      </c>
      <c r="T61">
        <v>520</v>
      </c>
      <c r="U61">
        <v>9652</v>
      </c>
      <c r="V61" t="s">
        <v>366</v>
      </c>
      <c r="W61">
        <v>660.90800000000002</v>
      </c>
      <c r="X61">
        <v>360.89699999999999</v>
      </c>
      <c r="Y61">
        <v>1.831</v>
      </c>
      <c r="Z61">
        <v>11.875999999999999</v>
      </c>
      <c r="AA61">
        <v>43.689425999999997</v>
      </c>
      <c r="AB61">
        <v>0.82748600000000005</v>
      </c>
      <c r="AC61">
        <v>14.181927999999999</v>
      </c>
      <c r="AD61" s="1">
        <v>165</v>
      </c>
      <c r="AE61">
        <v>2</v>
      </c>
      <c r="AF61">
        <v>79</v>
      </c>
      <c r="AG61">
        <v>73</v>
      </c>
      <c r="AH61">
        <v>15.127413000000001</v>
      </c>
      <c r="AI61">
        <v>48.7</v>
      </c>
      <c r="AJ61">
        <v>0</v>
      </c>
      <c r="AK61">
        <v>2</v>
      </c>
      <c r="AL61">
        <v>353</v>
      </c>
      <c r="AM61" t="s">
        <v>367</v>
      </c>
      <c r="AN61" t="s">
        <v>468</v>
      </c>
      <c r="AO61">
        <v>363.60199999999998</v>
      </c>
      <c r="AR61" t="s">
        <v>118</v>
      </c>
      <c r="AS61" t="s">
        <v>123</v>
      </c>
      <c r="AT61" t="s">
        <v>342</v>
      </c>
      <c r="AU61" t="s">
        <v>366</v>
      </c>
      <c r="AV61" t="s">
        <v>198</v>
      </c>
      <c r="AW61">
        <v>2</v>
      </c>
      <c r="BB61">
        <v>0.83272303888259502</v>
      </c>
      <c r="BC61" t="s">
        <v>67</v>
      </c>
      <c r="BF61" t="s">
        <v>118</v>
      </c>
      <c r="BG61" t="s">
        <v>123</v>
      </c>
      <c r="BH61" t="s">
        <v>366</v>
      </c>
      <c r="BI61">
        <v>9652</v>
      </c>
      <c r="BJ61">
        <v>2</v>
      </c>
      <c r="BK61" t="s">
        <v>342</v>
      </c>
      <c r="BL61" t="s">
        <v>219</v>
      </c>
      <c r="BM61">
        <v>0.83272303888259502</v>
      </c>
      <c r="BN61" t="s">
        <v>67</v>
      </c>
      <c r="BO61" t="s">
        <v>182</v>
      </c>
      <c r="BP61">
        <v>660.9079999999999</v>
      </c>
    </row>
    <row r="62" spans="1:68" ht="16.5">
      <c r="A62" s="108" t="str">
        <f t="shared" si="18"/>
        <v>세운교통</v>
      </c>
      <c r="B62" s="109" t="str">
        <f t="shared" si="1"/>
        <v>지정선</v>
      </c>
      <c r="C62" s="110" t="str">
        <f t="shared" si="19"/>
        <v>D</v>
      </c>
      <c r="D62" s="111">
        <f t="shared" si="20"/>
        <v>0.82428571428571429</v>
      </c>
      <c r="E62" s="112">
        <f t="shared" si="21"/>
        <v>915</v>
      </c>
      <c r="F62" s="113" t="str">
        <f t="shared" si="22"/>
        <v>11</v>
      </c>
      <c r="G62" s="114" t="str">
        <f t="shared" si="23"/>
        <v>70바3841</v>
      </c>
      <c r="H62" s="115">
        <f t="shared" si="24"/>
        <v>2</v>
      </c>
      <c r="I62" s="116">
        <f t="shared" si="25"/>
        <v>504.923</v>
      </c>
      <c r="J62" s="117">
        <f t="shared" si="26"/>
        <v>3.1092386997048964E-2</v>
      </c>
      <c r="K62" s="117">
        <f t="shared" si="27"/>
        <v>0.40859117970756936</v>
      </c>
      <c r="L62" s="117">
        <f t="shared" si="28"/>
        <v>0.19012799971480801</v>
      </c>
      <c r="M62" s="118">
        <f t="shared" si="29"/>
        <v>17.103000000000002</v>
      </c>
      <c r="N62" s="119">
        <f t="shared" si="30"/>
        <v>0.198049999702925</v>
      </c>
      <c r="O62" s="119">
        <f t="shared" si="31"/>
        <v>36.243149945635274</v>
      </c>
      <c r="P62" s="220">
        <f t="shared" si="32"/>
        <v>12</v>
      </c>
      <c r="Q62" s="221">
        <f t="shared" si="33"/>
        <v>1</v>
      </c>
      <c r="R62" s="221">
        <f t="shared" si="34"/>
        <v>183</v>
      </c>
      <c r="T62">
        <v>520</v>
      </c>
      <c r="U62">
        <v>915</v>
      </c>
      <c r="V62" t="s">
        <v>469</v>
      </c>
      <c r="W62">
        <v>504.923</v>
      </c>
      <c r="X62">
        <v>230.51599999999999</v>
      </c>
      <c r="Y62">
        <v>2.19</v>
      </c>
      <c r="Z62">
        <v>17.103000000000002</v>
      </c>
      <c r="AA62">
        <v>35.074438000000001</v>
      </c>
      <c r="AB62">
        <v>1.0905480000000001</v>
      </c>
      <c r="AC62">
        <v>14.331106</v>
      </c>
      <c r="AD62" s="1">
        <v>96</v>
      </c>
      <c r="AE62">
        <v>1</v>
      </c>
      <c r="AF62">
        <v>183</v>
      </c>
      <c r="AG62">
        <v>75</v>
      </c>
      <c r="AH62">
        <v>14.395754</v>
      </c>
      <c r="AI62">
        <v>332.1</v>
      </c>
      <c r="AJ62">
        <v>0</v>
      </c>
      <c r="AK62">
        <v>12</v>
      </c>
      <c r="AL62">
        <v>7512</v>
      </c>
      <c r="AM62" t="s">
        <v>470</v>
      </c>
      <c r="AN62" t="s">
        <v>471</v>
      </c>
      <c r="AO62">
        <v>366.13900000000001</v>
      </c>
      <c r="AR62" t="s">
        <v>118</v>
      </c>
      <c r="AS62" t="s">
        <v>119</v>
      </c>
      <c r="AT62" t="s">
        <v>203</v>
      </c>
      <c r="AU62" t="s">
        <v>469</v>
      </c>
      <c r="AV62" t="s">
        <v>198</v>
      </c>
      <c r="AW62">
        <v>2</v>
      </c>
      <c r="BB62">
        <v>0.82428571428571429</v>
      </c>
      <c r="BC62" t="s">
        <v>67</v>
      </c>
      <c r="BF62" t="s">
        <v>118</v>
      </c>
      <c r="BG62" t="s">
        <v>119</v>
      </c>
      <c r="BH62" t="s">
        <v>469</v>
      </c>
      <c r="BI62">
        <v>915</v>
      </c>
      <c r="BJ62">
        <v>2</v>
      </c>
      <c r="BK62" t="s">
        <v>203</v>
      </c>
      <c r="BL62" t="s">
        <v>201</v>
      </c>
      <c r="BM62">
        <v>0.82428571428571429</v>
      </c>
      <c r="BN62" t="s">
        <v>67</v>
      </c>
      <c r="BO62" t="s">
        <v>182</v>
      </c>
      <c r="BP62">
        <v>504.923</v>
      </c>
    </row>
    <row r="63" spans="1:68" ht="16.5">
      <c r="A63" s="125" t="str">
        <f t="shared" si="18"/>
        <v>세운교통</v>
      </c>
      <c r="B63" s="126" t="str">
        <f t="shared" si="1"/>
        <v>최현준</v>
      </c>
      <c r="C63" s="127" t="str">
        <f t="shared" si="19"/>
        <v>B</v>
      </c>
      <c r="D63" s="128">
        <f t="shared" si="20"/>
        <v>0.94288679313804291</v>
      </c>
      <c r="E63" s="129">
        <f t="shared" si="21"/>
        <v>5528</v>
      </c>
      <c r="F63" s="130" t="str">
        <f t="shared" si="22"/>
        <v>28</v>
      </c>
      <c r="G63" s="131" t="str">
        <f t="shared" si="23"/>
        <v>73아1018</v>
      </c>
      <c r="H63" s="132">
        <f t="shared" si="24"/>
        <v>5</v>
      </c>
      <c r="I63" s="133">
        <f t="shared" si="25"/>
        <v>777.173</v>
      </c>
      <c r="J63" s="134">
        <f t="shared" si="26"/>
        <v>4.4035422688099811E-2</v>
      </c>
      <c r="K63" s="134">
        <f t="shared" si="27"/>
        <v>0.44599122211028974</v>
      </c>
      <c r="L63" s="134">
        <f t="shared" si="28"/>
        <v>0.18014007177295147</v>
      </c>
      <c r="M63" s="135">
        <f t="shared" si="29"/>
        <v>16.501999999999999</v>
      </c>
      <c r="N63" s="136">
        <f t="shared" si="30"/>
        <v>0</v>
      </c>
      <c r="O63" s="136">
        <f t="shared" si="31"/>
        <v>37.958086552157624</v>
      </c>
      <c r="P63" s="218">
        <f t="shared" si="32"/>
        <v>37</v>
      </c>
      <c r="Q63" s="219">
        <f t="shared" si="33"/>
        <v>0</v>
      </c>
      <c r="R63" s="219">
        <f t="shared" si="34"/>
        <v>295</v>
      </c>
      <c r="T63">
        <v>520</v>
      </c>
      <c r="U63">
        <v>5528</v>
      </c>
      <c r="V63" t="s">
        <v>278</v>
      </c>
      <c r="W63">
        <v>777.173</v>
      </c>
      <c r="X63">
        <v>364.35199999999998</v>
      </c>
      <c r="Y63">
        <v>2.133</v>
      </c>
      <c r="Z63">
        <v>16.501999999999999</v>
      </c>
      <c r="AA63">
        <v>61.414988999999998</v>
      </c>
      <c r="AB63">
        <v>2.7044350000000001</v>
      </c>
      <c r="AC63">
        <v>27.390546000000001</v>
      </c>
      <c r="AD63" s="1">
        <v>140</v>
      </c>
      <c r="AE63">
        <v>0</v>
      </c>
      <c r="AF63">
        <v>295</v>
      </c>
      <c r="AG63">
        <v>87</v>
      </c>
      <c r="AH63">
        <v>12.654451</v>
      </c>
      <c r="AI63">
        <v>1022.9</v>
      </c>
      <c r="AJ63">
        <v>27.5</v>
      </c>
      <c r="AK63">
        <v>37</v>
      </c>
      <c r="AL63">
        <v>19108</v>
      </c>
      <c r="AM63" t="s">
        <v>279</v>
      </c>
      <c r="AN63" t="s">
        <v>472</v>
      </c>
      <c r="AO63">
        <v>222.72499999999999</v>
      </c>
      <c r="AR63" t="s">
        <v>118</v>
      </c>
      <c r="AS63" t="s">
        <v>122</v>
      </c>
      <c r="AT63" t="s">
        <v>216</v>
      </c>
      <c r="AU63" t="s">
        <v>278</v>
      </c>
      <c r="AV63" t="s">
        <v>198</v>
      </c>
      <c r="AW63">
        <v>5</v>
      </c>
      <c r="BB63">
        <v>0.94288679313804291</v>
      </c>
      <c r="BC63" t="s">
        <v>68</v>
      </c>
      <c r="BF63" t="s">
        <v>118</v>
      </c>
      <c r="BG63" t="s">
        <v>122</v>
      </c>
      <c r="BH63" t="s">
        <v>278</v>
      </c>
      <c r="BI63">
        <v>5528</v>
      </c>
      <c r="BJ63">
        <v>5</v>
      </c>
      <c r="BK63" t="s">
        <v>216</v>
      </c>
      <c r="BL63" t="s">
        <v>218</v>
      </c>
      <c r="BM63">
        <v>0.94288679313804291</v>
      </c>
      <c r="BN63" t="s">
        <v>68</v>
      </c>
      <c r="BO63" t="s">
        <v>178</v>
      </c>
      <c r="BP63">
        <v>777.173</v>
      </c>
    </row>
    <row r="64" spans="1:68" ht="16.5">
      <c r="A64" s="108" t="str">
        <f t="shared" si="18"/>
        <v>세운교통</v>
      </c>
      <c r="B64" s="109" t="str">
        <f t="shared" si="1"/>
        <v>최회수</v>
      </c>
      <c r="C64" s="110" t="str">
        <f t="shared" si="19"/>
        <v>C</v>
      </c>
      <c r="D64" s="111">
        <f t="shared" si="20"/>
        <v>0.88485567526644304</v>
      </c>
      <c r="E64" s="112">
        <f t="shared" si="21"/>
        <v>5647</v>
      </c>
      <c r="F64" s="113" t="str">
        <f t="shared" si="22"/>
        <v>26</v>
      </c>
      <c r="G64" s="114" t="str">
        <f t="shared" si="23"/>
        <v>70바1513</v>
      </c>
      <c r="H64" s="115">
        <f t="shared" si="24"/>
        <v>4</v>
      </c>
      <c r="I64" s="116">
        <f t="shared" si="25"/>
        <v>708.61199999999997</v>
      </c>
      <c r="J64" s="117">
        <f t="shared" si="26"/>
        <v>5.9880294293497116E-2</v>
      </c>
      <c r="K64" s="117">
        <f t="shared" si="27"/>
        <v>0.38606828814755956</v>
      </c>
      <c r="L64" s="117">
        <f t="shared" si="28"/>
        <v>0.15099941858167798</v>
      </c>
      <c r="M64" s="118">
        <f t="shared" si="29"/>
        <v>13.21</v>
      </c>
      <c r="N64" s="119">
        <f t="shared" si="30"/>
        <v>0.26710008106487459</v>
      </c>
      <c r="O64" s="119">
        <f t="shared" si="31"/>
        <v>14.690504458568103</v>
      </c>
      <c r="P64" s="220">
        <f t="shared" si="32"/>
        <v>22</v>
      </c>
      <c r="Q64" s="221">
        <f t="shared" si="33"/>
        <v>2</v>
      </c>
      <c r="R64" s="221">
        <f t="shared" si="34"/>
        <v>110</v>
      </c>
      <c r="T64">
        <v>520</v>
      </c>
      <c r="U64">
        <v>5647</v>
      </c>
      <c r="V64" t="s">
        <v>473</v>
      </c>
      <c r="W64">
        <v>748.78300000000002</v>
      </c>
      <c r="X64">
        <v>413.85199999999998</v>
      </c>
      <c r="Y64">
        <v>1.8089999999999999</v>
      </c>
      <c r="Z64">
        <v>13.21</v>
      </c>
      <c r="AA64">
        <v>56.083875999999997</v>
      </c>
      <c r="AB64">
        <v>3.3583189999999998</v>
      </c>
      <c r="AC64">
        <v>21.652206</v>
      </c>
      <c r="AD64" s="1">
        <v>107</v>
      </c>
      <c r="AE64">
        <v>2</v>
      </c>
      <c r="AF64">
        <v>110</v>
      </c>
      <c r="AG64">
        <v>65</v>
      </c>
      <c r="AH64">
        <v>13.351127</v>
      </c>
      <c r="AI64">
        <v>4.8</v>
      </c>
      <c r="AJ64">
        <v>0</v>
      </c>
      <c r="AK64">
        <v>22</v>
      </c>
      <c r="AL64">
        <v>12001</v>
      </c>
      <c r="AM64" t="s">
        <v>474</v>
      </c>
      <c r="AN64" t="s">
        <v>475</v>
      </c>
      <c r="AO64">
        <v>350.24900000000002</v>
      </c>
      <c r="AR64" t="s">
        <v>118</v>
      </c>
      <c r="AS64" t="s">
        <v>121</v>
      </c>
      <c r="AT64" t="s">
        <v>288</v>
      </c>
      <c r="AU64" t="s">
        <v>473</v>
      </c>
      <c r="AV64" t="s">
        <v>198</v>
      </c>
      <c r="AW64">
        <v>4</v>
      </c>
      <c r="BB64">
        <v>0.88485567526644304</v>
      </c>
      <c r="BC64" t="s">
        <v>69</v>
      </c>
      <c r="BF64" t="s">
        <v>118</v>
      </c>
      <c r="BG64" t="s">
        <v>121</v>
      </c>
      <c r="BH64" t="s">
        <v>473</v>
      </c>
      <c r="BI64">
        <v>5647</v>
      </c>
      <c r="BJ64">
        <v>4</v>
      </c>
      <c r="BK64" t="s">
        <v>288</v>
      </c>
      <c r="BL64" t="s">
        <v>214</v>
      </c>
      <c r="BM64">
        <v>0.88485567526644304</v>
      </c>
      <c r="BN64" t="s">
        <v>69</v>
      </c>
      <c r="BO64" t="s">
        <v>180</v>
      </c>
      <c r="BP64">
        <v>708.61199999999997</v>
      </c>
    </row>
    <row r="65" spans="1:68" ht="16.5">
      <c r="A65" s="125" t="str">
        <f t="shared" si="18"/>
        <v>세운교통</v>
      </c>
      <c r="B65" s="126" t="str">
        <f t="shared" si="1"/>
        <v>최희철</v>
      </c>
      <c r="C65" s="127" t="str">
        <f t="shared" si="19"/>
        <v>S</v>
      </c>
      <c r="D65" s="128">
        <f t="shared" si="20"/>
        <v>1.0519047619047619</v>
      </c>
      <c r="E65" s="129">
        <f t="shared" si="21"/>
        <v>9248</v>
      </c>
      <c r="F65" s="130" t="str">
        <f t="shared" si="22"/>
        <v>28</v>
      </c>
      <c r="G65" s="131" t="str">
        <f t="shared" si="23"/>
        <v>73아1018</v>
      </c>
      <c r="H65" s="132">
        <f t="shared" si="24"/>
        <v>1</v>
      </c>
      <c r="I65" s="133">
        <f t="shared" si="25"/>
        <v>2103.4079999999999</v>
      </c>
      <c r="J65" s="134">
        <f t="shared" si="26"/>
        <v>1.3356220027102822E-2</v>
      </c>
      <c r="K65" s="134">
        <f t="shared" si="27"/>
        <v>0.37380583094793196</v>
      </c>
      <c r="L65" s="134">
        <f t="shared" si="28"/>
        <v>0.23057818549706002</v>
      </c>
      <c r="M65" s="135">
        <f t="shared" si="29"/>
        <v>14.03</v>
      </c>
      <c r="N65" s="136">
        <f t="shared" si="30"/>
        <v>9.5083787833839181E-2</v>
      </c>
      <c r="O65" s="136">
        <f t="shared" si="31"/>
        <v>3.47055825593513</v>
      </c>
      <c r="P65" s="218">
        <f t="shared" si="32"/>
        <v>22</v>
      </c>
      <c r="Q65" s="219">
        <f t="shared" si="33"/>
        <v>2</v>
      </c>
      <c r="R65" s="219">
        <f t="shared" si="34"/>
        <v>73</v>
      </c>
      <c r="T65">
        <v>520</v>
      </c>
      <c r="U65">
        <v>9248</v>
      </c>
      <c r="V65" t="s">
        <v>280</v>
      </c>
      <c r="W65">
        <v>2103.4079999999999</v>
      </c>
      <c r="X65">
        <v>952.39</v>
      </c>
      <c r="Y65">
        <v>2.2090000000000001</v>
      </c>
      <c r="Z65">
        <v>14.03</v>
      </c>
      <c r="AA65">
        <v>146.30801199999999</v>
      </c>
      <c r="AB65">
        <v>1.9541219999999999</v>
      </c>
      <c r="AC65">
        <v>54.690787999999998</v>
      </c>
      <c r="AD65" s="1">
        <v>485</v>
      </c>
      <c r="AE65">
        <v>2</v>
      </c>
      <c r="AF65">
        <v>73</v>
      </c>
      <c r="AG65">
        <v>72</v>
      </c>
      <c r="AH65">
        <v>14.376574</v>
      </c>
      <c r="AI65">
        <v>154.80000000000001</v>
      </c>
      <c r="AJ65">
        <v>0</v>
      </c>
      <c r="AK65">
        <v>22</v>
      </c>
      <c r="AL65">
        <v>11752</v>
      </c>
      <c r="AM65" t="s">
        <v>281</v>
      </c>
      <c r="AN65" t="s">
        <v>476</v>
      </c>
      <c r="AO65">
        <v>2103.4079999999999</v>
      </c>
      <c r="AR65" t="s">
        <v>118</v>
      </c>
      <c r="AS65" t="s">
        <v>122</v>
      </c>
      <c r="AT65" t="s">
        <v>216</v>
      </c>
      <c r="AU65" t="s">
        <v>280</v>
      </c>
      <c r="AV65" t="s">
        <v>198</v>
      </c>
      <c r="AW65">
        <v>1</v>
      </c>
      <c r="BB65">
        <v>1.0519047619047619</v>
      </c>
      <c r="BC65" t="s">
        <v>71</v>
      </c>
      <c r="BF65" t="s">
        <v>118</v>
      </c>
      <c r="BG65" t="s">
        <v>122</v>
      </c>
      <c r="BH65" t="s">
        <v>280</v>
      </c>
      <c r="BI65">
        <v>9248</v>
      </c>
      <c r="BJ65">
        <v>1</v>
      </c>
      <c r="BK65" t="s">
        <v>216</v>
      </c>
      <c r="BL65" t="s">
        <v>177</v>
      </c>
      <c r="BM65">
        <v>1.0519047619047619</v>
      </c>
      <c r="BN65" t="s">
        <v>71</v>
      </c>
      <c r="BO65" t="s">
        <v>179</v>
      </c>
      <c r="BP65">
        <v>2103.4079999999999</v>
      </c>
    </row>
    <row r="66" spans="1:68" ht="16.5">
      <c r="A66" s="108" t="str">
        <f t="shared" si="18"/>
        <v>세운교통</v>
      </c>
      <c r="B66" s="109" t="str">
        <f t="shared" si="1"/>
        <v>한의섭</v>
      </c>
      <c r="C66" s="110" t="str">
        <f t="shared" si="19"/>
        <v>F</v>
      </c>
      <c r="D66" s="111">
        <f t="shared" si="20"/>
        <v>0.79549999999999998</v>
      </c>
      <c r="E66" s="112">
        <f t="shared" si="21"/>
        <v>6225</v>
      </c>
      <c r="F66" s="113" t="str">
        <f t="shared" si="22"/>
        <v>26</v>
      </c>
      <c r="G66" s="114" t="str">
        <f t="shared" si="23"/>
        <v>73아1008</v>
      </c>
      <c r="H66" s="115">
        <f t="shared" si="24"/>
        <v>1</v>
      </c>
      <c r="I66" s="116">
        <f t="shared" si="25"/>
        <v>665.23599999999999</v>
      </c>
      <c r="J66" s="117">
        <f t="shared" si="26"/>
        <v>7.2343765803468726E-2</v>
      </c>
      <c r="K66" s="117">
        <f t="shared" si="27"/>
        <v>0.36507082063497004</v>
      </c>
      <c r="L66" s="117">
        <f t="shared" si="28"/>
        <v>3.4574196225099066E-2</v>
      </c>
      <c r="M66" s="118">
        <f t="shared" si="29"/>
        <v>13.853999999999999</v>
      </c>
      <c r="N66" s="119">
        <f t="shared" si="30"/>
        <v>0.60129036913215761</v>
      </c>
      <c r="O66" s="119">
        <f t="shared" si="31"/>
        <v>15.934194782002177</v>
      </c>
      <c r="P66" s="220">
        <f t="shared" si="32"/>
        <v>24</v>
      </c>
      <c r="Q66" s="221">
        <f t="shared" si="33"/>
        <v>4</v>
      </c>
      <c r="R66" s="221">
        <f t="shared" si="34"/>
        <v>106</v>
      </c>
      <c r="T66">
        <v>520</v>
      </c>
      <c r="U66">
        <v>6225</v>
      </c>
      <c r="V66" t="s">
        <v>477</v>
      </c>
      <c r="W66">
        <v>665.23599999999999</v>
      </c>
      <c r="X66">
        <v>418.24099999999999</v>
      </c>
      <c r="Y66">
        <v>1.591</v>
      </c>
      <c r="Z66">
        <v>13.853999999999999</v>
      </c>
      <c r="AA66">
        <v>43.849155000000003</v>
      </c>
      <c r="AB66">
        <v>3.1722130000000002</v>
      </c>
      <c r="AC66">
        <v>16.008047000000001</v>
      </c>
      <c r="AD66" s="1">
        <v>23</v>
      </c>
      <c r="AE66">
        <v>4</v>
      </c>
      <c r="AF66">
        <v>106</v>
      </c>
      <c r="AG66">
        <v>73</v>
      </c>
      <c r="AH66">
        <v>15.171010000000001</v>
      </c>
      <c r="AI66">
        <v>241.8</v>
      </c>
      <c r="AJ66">
        <v>0</v>
      </c>
      <c r="AK66">
        <v>24</v>
      </c>
      <c r="AL66">
        <v>11166</v>
      </c>
      <c r="AM66" t="s">
        <v>478</v>
      </c>
      <c r="AN66" t="s">
        <v>479</v>
      </c>
      <c r="AO66">
        <v>665.23599999999999</v>
      </c>
      <c r="AR66" t="s">
        <v>118</v>
      </c>
      <c r="AS66" t="s">
        <v>121</v>
      </c>
      <c r="AT66" t="s">
        <v>289</v>
      </c>
      <c r="AU66" t="s">
        <v>477</v>
      </c>
      <c r="AV66" t="s">
        <v>198</v>
      </c>
      <c r="AW66">
        <v>1</v>
      </c>
      <c r="BB66">
        <v>0.79549999999999998</v>
      </c>
      <c r="BC66" t="s">
        <v>70</v>
      </c>
      <c r="BF66" t="s">
        <v>118</v>
      </c>
      <c r="BG66" t="s">
        <v>121</v>
      </c>
      <c r="BH66" t="s">
        <v>477</v>
      </c>
      <c r="BI66">
        <v>6225</v>
      </c>
      <c r="BJ66">
        <v>1</v>
      </c>
      <c r="BK66" t="s">
        <v>289</v>
      </c>
      <c r="BL66" t="s">
        <v>177</v>
      </c>
      <c r="BM66">
        <v>0.79549999999999998</v>
      </c>
      <c r="BN66" t="s">
        <v>70</v>
      </c>
      <c r="BO66" t="s">
        <v>191</v>
      </c>
      <c r="BP66">
        <v>665.23599999999999</v>
      </c>
    </row>
    <row r="67" spans="1:68" ht="16.5">
      <c r="A67" s="125" t="str">
        <f t="shared" si="18"/>
        <v>세운교통</v>
      </c>
      <c r="B67" s="126" t="str">
        <f t="shared" si="1"/>
        <v>허정훈</v>
      </c>
      <c r="C67" s="127" t="str">
        <f t="shared" si="19"/>
        <v>A</v>
      </c>
      <c r="D67" s="128">
        <f t="shared" si="20"/>
        <v>0.95181818181818167</v>
      </c>
      <c r="E67" s="129">
        <f t="shared" si="21"/>
        <v>9092</v>
      </c>
      <c r="F67" s="130" t="str">
        <f t="shared" si="22"/>
        <v>11</v>
      </c>
      <c r="G67" s="131" t="str">
        <f t="shared" si="23"/>
        <v>70바3841</v>
      </c>
      <c r="H67" s="132">
        <f t="shared" si="24"/>
        <v>2</v>
      </c>
      <c r="I67" s="133">
        <f t="shared" si="25"/>
        <v>495.81899999999996</v>
      </c>
      <c r="J67" s="134">
        <f t="shared" si="26"/>
        <v>1.4977700089483438E-2</v>
      </c>
      <c r="K67" s="134">
        <f t="shared" si="27"/>
        <v>0.37930987489760548</v>
      </c>
      <c r="L67" s="134">
        <f t="shared" si="28"/>
        <v>0.30656348385197019</v>
      </c>
      <c r="M67" s="135">
        <f t="shared" si="29"/>
        <v>12.914999999999999</v>
      </c>
      <c r="N67" s="136">
        <f t="shared" si="30"/>
        <v>0.2016865025341909</v>
      </c>
      <c r="O67" s="136">
        <f t="shared" si="31"/>
        <v>12.504563157119836</v>
      </c>
      <c r="P67" s="218">
        <f t="shared" si="32"/>
        <v>5</v>
      </c>
      <c r="Q67" s="219">
        <f t="shared" si="33"/>
        <v>1</v>
      </c>
      <c r="R67" s="219">
        <f t="shared" si="34"/>
        <v>62</v>
      </c>
      <c r="T67">
        <v>520</v>
      </c>
      <c r="U67">
        <v>9092</v>
      </c>
      <c r="V67" t="s">
        <v>480</v>
      </c>
      <c r="W67">
        <v>495.81900000000002</v>
      </c>
      <c r="X67">
        <v>199.791</v>
      </c>
      <c r="Y67">
        <v>2.4820000000000002</v>
      </c>
      <c r="Z67">
        <v>12.914999999999999</v>
      </c>
      <c r="AA67">
        <v>33.827489999999997</v>
      </c>
      <c r="AB67">
        <v>0.50665800000000005</v>
      </c>
      <c r="AC67">
        <v>12.831101</v>
      </c>
      <c r="AD67" s="1">
        <v>152</v>
      </c>
      <c r="AE67">
        <v>1</v>
      </c>
      <c r="AF67">
        <v>62</v>
      </c>
      <c r="AG67">
        <v>72</v>
      </c>
      <c r="AH67">
        <v>14.65728</v>
      </c>
      <c r="AI67">
        <v>94.4</v>
      </c>
      <c r="AJ67">
        <v>0</v>
      </c>
      <c r="AK67">
        <v>5</v>
      </c>
      <c r="AL67">
        <v>3167</v>
      </c>
      <c r="AM67" t="s">
        <v>481</v>
      </c>
      <c r="AN67" t="s">
        <v>482</v>
      </c>
      <c r="AO67">
        <v>346.40499999999997</v>
      </c>
      <c r="AR67" t="s">
        <v>118</v>
      </c>
      <c r="AS67" t="s">
        <v>119</v>
      </c>
      <c r="AT67" t="s">
        <v>203</v>
      </c>
      <c r="AU67" t="s">
        <v>480</v>
      </c>
      <c r="AV67" t="s">
        <v>198</v>
      </c>
      <c r="AW67">
        <v>2</v>
      </c>
      <c r="BB67">
        <v>0.95181818181818167</v>
      </c>
      <c r="BC67" t="s">
        <v>66</v>
      </c>
      <c r="BF67" t="s">
        <v>118</v>
      </c>
      <c r="BG67" t="s">
        <v>119</v>
      </c>
      <c r="BH67" t="s">
        <v>480</v>
      </c>
      <c r="BI67">
        <v>9092</v>
      </c>
      <c r="BJ67">
        <v>2</v>
      </c>
      <c r="BK67" t="s">
        <v>203</v>
      </c>
      <c r="BL67" t="s">
        <v>220</v>
      </c>
      <c r="BM67">
        <v>0.95181818181818167</v>
      </c>
      <c r="BN67" t="s">
        <v>66</v>
      </c>
      <c r="BO67" t="s">
        <v>181</v>
      </c>
      <c r="BP67">
        <v>495.81899999999996</v>
      </c>
    </row>
    <row r="68" spans="1:68" ht="16.5">
      <c r="A68" s="108" t="str">
        <f t="shared" si="18"/>
        <v>세운교통</v>
      </c>
      <c r="B68" s="109" t="str">
        <f t="shared" si="1"/>
        <v>황대연</v>
      </c>
      <c r="C68" s="110" t="str">
        <f t="shared" si="19"/>
        <v>D</v>
      </c>
      <c r="D68" s="111">
        <f t="shared" si="20"/>
        <v>0.84235660998730655</v>
      </c>
      <c r="E68" s="112">
        <f t="shared" si="21"/>
        <v>5549</v>
      </c>
      <c r="F68" s="113" t="str">
        <f t="shared" si="22"/>
        <v>26</v>
      </c>
      <c r="G68" s="114" t="str">
        <f t="shared" si="23"/>
        <v>70바1578</v>
      </c>
      <c r="H68" s="115">
        <f t="shared" si="24"/>
        <v>4</v>
      </c>
      <c r="I68" s="116">
        <f t="shared" si="25"/>
        <v>550.649</v>
      </c>
      <c r="J68" s="117">
        <f t="shared" si="26"/>
        <v>6.0098654370806567E-2</v>
      </c>
      <c r="K68" s="117">
        <f t="shared" si="27"/>
        <v>0.42557428324198748</v>
      </c>
      <c r="L68" s="117">
        <f t="shared" si="28"/>
        <v>0.14165103359853554</v>
      </c>
      <c r="M68" s="118">
        <f t="shared" si="29"/>
        <v>17.036000000000001</v>
      </c>
      <c r="N68" s="119">
        <f t="shared" si="30"/>
        <v>0</v>
      </c>
      <c r="O68" s="119">
        <f t="shared" si="31"/>
        <v>46.127387864138498</v>
      </c>
      <c r="P68" s="220">
        <f t="shared" si="32"/>
        <v>20</v>
      </c>
      <c r="Q68" s="221">
        <f t="shared" si="33"/>
        <v>0</v>
      </c>
      <c r="R68" s="221">
        <f t="shared" si="34"/>
        <v>254</v>
      </c>
      <c r="T68">
        <v>520</v>
      </c>
      <c r="U68">
        <v>5549</v>
      </c>
      <c r="V68" t="s">
        <v>483</v>
      </c>
      <c r="W68">
        <v>550.649</v>
      </c>
      <c r="X68">
        <v>305.21199999999999</v>
      </c>
      <c r="Y68">
        <v>1.804</v>
      </c>
      <c r="Z68">
        <v>17.036000000000001</v>
      </c>
      <c r="AA68">
        <v>41.986381000000002</v>
      </c>
      <c r="AB68">
        <v>2.5233249999999998</v>
      </c>
      <c r="AC68">
        <v>17.868324000000001</v>
      </c>
      <c r="AD68" s="1">
        <v>78</v>
      </c>
      <c r="AE68">
        <v>0</v>
      </c>
      <c r="AF68">
        <v>254</v>
      </c>
      <c r="AG68">
        <v>65</v>
      </c>
      <c r="AH68">
        <v>13.114943</v>
      </c>
      <c r="AI68">
        <v>29.4</v>
      </c>
      <c r="AJ68">
        <v>0</v>
      </c>
      <c r="AK68">
        <v>20</v>
      </c>
      <c r="AL68">
        <v>15770</v>
      </c>
      <c r="AM68" t="s">
        <v>484</v>
      </c>
      <c r="AN68" t="s">
        <v>485</v>
      </c>
      <c r="AO68">
        <v>203.62</v>
      </c>
      <c r="AR68" t="s">
        <v>118</v>
      </c>
      <c r="AS68" t="s">
        <v>121</v>
      </c>
      <c r="AT68" t="s">
        <v>214</v>
      </c>
      <c r="AU68" t="s">
        <v>483</v>
      </c>
      <c r="AV68" t="s">
        <v>198</v>
      </c>
      <c r="AW68">
        <v>4</v>
      </c>
      <c r="BB68">
        <v>0.84235660998730655</v>
      </c>
      <c r="BC68" t="s">
        <v>67</v>
      </c>
      <c r="BF68" t="s">
        <v>118</v>
      </c>
      <c r="BG68" t="s">
        <v>121</v>
      </c>
      <c r="BH68" t="s">
        <v>483</v>
      </c>
      <c r="BI68">
        <v>5549</v>
      </c>
      <c r="BJ68">
        <v>4</v>
      </c>
      <c r="BK68" t="s">
        <v>214</v>
      </c>
      <c r="BL68" t="s">
        <v>212</v>
      </c>
      <c r="BM68">
        <v>0.84235660998730655</v>
      </c>
      <c r="BN68" t="s">
        <v>67</v>
      </c>
      <c r="BO68" t="s">
        <v>182</v>
      </c>
      <c r="BP68">
        <v>550.649</v>
      </c>
    </row>
    <row r="69" spans="1:68" ht="16.5">
      <c r="A69" s="125" t="str">
        <f t="shared" si="18"/>
        <v>세운교통</v>
      </c>
      <c r="B69" s="126" t="str">
        <f t="shared" si="1"/>
        <v>황숙이</v>
      </c>
      <c r="C69" s="127" t="str">
        <f t="shared" si="19"/>
        <v>S</v>
      </c>
      <c r="D69" s="128">
        <f t="shared" si="20"/>
        <v>1.0362898243248246</v>
      </c>
      <c r="E69" s="129">
        <f t="shared" si="21"/>
        <v>7968</v>
      </c>
      <c r="F69" s="130" t="str">
        <f t="shared" si="22"/>
        <v>24-1</v>
      </c>
      <c r="G69" s="131" t="str">
        <f t="shared" si="23"/>
        <v>70바3833</v>
      </c>
      <c r="H69" s="132">
        <f t="shared" si="24"/>
        <v>2</v>
      </c>
      <c r="I69" s="133">
        <f t="shared" si="25"/>
        <v>2230.3199999999997</v>
      </c>
      <c r="J69" s="134">
        <f t="shared" si="26"/>
        <v>2.7669037655332771E-2</v>
      </c>
      <c r="K69" s="134">
        <f t="shared" si="27"/>
        <v>0.33844863276303377</v>
      </c>
      <c r="L69" s="134">
        <f t="shared" si="28"/>
        <v>8.9224864593421577E-2</v>
      </c>
      <c r="M69" s="135">
        <f t="shared" si="29"/>
        <v>10.122</v>
      </c>
      <c r="N69" s="136">
        <f t="shared" si="30"/>
        <v>0.13450984612073602</v>
      </c>
      <c r="O69" s="136">
        <f t="shared" si="31"/>
        <v>8.8328132285949987</v>
      </c>
      <c r="P69" s="218">
        <f t="shared" si="32"/>
        <v>14</v>
      </c>
      <c r="Q69" s="219">
        <f t="shared" si="33"/>
        <v>3</v>
      </c>
      <c r="R69" s="219">
        <f t="shared" si="34"/>
        <v>197</v>
      </c>
      <c r="T69">
        <v>520</v>
      </c>
      <c r="U69">
        <v>7968</v>
      </c>
      <c r="V69" t="s">
        <v>282</v>
      </c>
      <c r="W69">
        <v>2230.3200000000002</v>
      </c>
      <c r="X69">
        <v>937.71</v>
      </c>
      <c r="Y69">
        <v>2.3780000000000001</v>
      </c>
      <c r="Z69">
        <v>10.122</v>
      </c>
      <c r="AA69">
        <v>126.775244</v>
      </c>
      <c r="AB69">
        <v>3.507749</v>
      </c>
      <c r="AC69">
        <v>42.906908000000001</v>
      </c>
      <c r="AD69" s="1">
        <v>199</v>
      </c>
      <c r="AE69">
        <v>3</v>
      </c>
      <c r="AF69">
        <v>197</v>
      </c>
      <c r="AG69">
        <v>82</v>
      </c>
      <c r="AH69">
        <v>17.592708999999999</v>
      </c>
      <c r="AI69">
        <v>1462.8</v>
      </c>
      <c r="AJ69">
        <v>0</v>
      </c>
      <c r="AK69">
        <v>14</v>
      </c>
      <c r="AL69">
        <v>8252</v>
      </c>
      <c r="AM69" t="s">
        <v>283</v>
      </c>
      <c r="AN69" t="s">
        <v>486</v>
      </c>
      <c r="AO69">
        <v>2130.0419999999999</v>
      </c>
      <c r="AR69" t="s">
        <v>118</v>
      </c>
      <c r="AS69" t="s">
        <v>120</v>
      </c>
      <c r="AT69" t="s">
        <v>209</v>
      </c>
      <c r="AU69" t="s">
        <v>282</v>
      </c>
      <c r="AV69" t="s">
        <v>206</v>
      </c>
      <c r="AW69">
        <v>2</v>
      </c>
      <c r="BB69">
        <v>1.0362898243248246</v>
      </c>
      <c r="BC69" t="s">
        <v>71</v>
      </c>
      <c r="BF69" t="s">
        <v>118</v>
      </c>
      <c r="BG69" t="s">
        <v>120</v>
      </c>
      <c r="BH69" t="s">
        <v>282</v>
      </c>
      <c r="BI69">
        <v>7968</v>
      </c>
      <c r="BJ69">
        <v>2</v>
      </c>
      <c r="BK69" t="s">
        <v>209</v>
      </c>
      <c r="BL69" t="s">
        <v>207</v>
      </c>
      <c r="BM69">
        <v>1.0362898243248246</v>
      </c>
      <c r="BN69" t="s">
        <v>71</v>
      </c>
      <c r="BO69" t="s">
        <v>179</v>
      </c>
      <c r="BP69">
        <v>2230.3199999999997</v>
      </c>
    </row>
  </sheetData>
  <sortState xmlns:xlrd2="http://schemas.microsoft.com/office/spreadsheetml/2017/richdata2" ref="T4:AN69">
    <sortCondition ref="AB4:AB69"/>
    <sortCondition descending="1" ref="AD4:AD69"/>
  </sortState>
  <phoneticPr fontId="2" type="noConversion"/>
  <conditionalFormatting sqref="C5:D69">
    <cfRule type="containsText" dxfId="30" priority="1" operator="containsText" text="F">
      <formula>NOT(ISERROR(SEARCH("F",C5)))</formula>
    </cfRule>
    <cfRule type="containsText" dxfId="29" priority="2" operator="containsText" text="D">
      <formula>NOT(ISERROR(SEARCH("D",C5)))</formula>
    </cfRule>
    <cfRule type="containsText" dxfId="28" priority="3" operator="containsText" text="C">
      <formula>NOT(ISERROR(SEARCH("C",C5)))</formula>
    </cfRule>
    <cfRule type="containsText" dxfId="27" priority="4" operator="containsText" text="B">
      <formula>NOT(ISERROR(SEARCH("B",C5)))</formula>
    </cfRule>
    <cfRule type="containsText" dxfId="26" priority="5" operator="containsText" text="A">
      <formula>NOT(ISERROR(SEARCH("A",C5)))</formula>
    </cfRule>
    <cfRule type="containsText" dxfId="25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2" t="s">
        <v>487</v>
      </c>
      <c r="B2" s="273"/>
      <c r="C2" s="274"/>
      <c r="D2" s="275"/>
      <c r="E2" s="272"/>
      <c r="F2" s="276"/>
      <c r="G2" s="272"/>
      <c r="H2" s="272"/>
      <c r="I2" s="272"/>
      <c r="J2" s="272"/>
      <c r="K2" s="234"/>
      <c r="L2" s="234"/>
      <c r="M2" s="234"/>
      <c r="N2" s="234"/>
      <c r="O2" s="234"/>
      <c r="P2" s="234"/>
      <c r="Q2" s="234"/>
      <c r="R2" s="234"/>
    </row>
    <row r="3" spans="1:18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</row>
    <row r="4" spans="1:18" ht="26.25">
      <c r="A4" s="277" t="s">
        <v>488</v>
      </c>
      <c r="B4" s="278"/>
      <c r="C4" s="279"/>
      <c r="D4" s="280"/>
      <c r="E4" s="281"/>
      <c r="F4" s="282"/>
      <c r="G4" s="234"/>
      <c r="H4" s="281"/>
      <c r="I4" s="234"/>
      <c r="J4" s="234"/>
      <c r="K4" s="234"/>
      <c r="L4" s="234"/>
      <c r="M4" s="234"/>
      <c r="N4" s="234"/>
      <c r="O4" s="234"/>
      <c r="P4" s="234"/>
      <c r="Q4" s="234"/>
      <c r="R4" s="234"/>
    </row>
    <row r="5" spans="1:18" ht="26.25">
      <c r="A5" s="237" t="s">
        <v>489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</row>
    <row r="6" spans="1:18" ht="17.25">
      <c r="A6" s="238" t="s">
        <v>490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</row>
    <row r="7" spans="1:18" ht="17.25">
      <c r="A7" s="238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7.25">
      <c r="A8" s="235" t="s">
        <v>195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</row>
    <row r="9" spans="1:18">
      <c r="A9" s="236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</row>
    <row r="10" spans="1:18">
      <c r="A10" s="236" t="s">
        <v>491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>
      <c r="A11" s="236"/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</row>
    <row r="12" spans="1:18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</row>
    <row r="13" spans="1:18" ht="37.5" customHeight="1">
      <c r="A13" s="283" t="s">
        <v>0</v>
      </c>
      <c r="B13" s="284" t="s">
        <v>74</v>
      </c>
      <c r="C13" s="285" t="s">
        <v>65</v>
      </c>
      <c r="D13" s="285" t="s">
        <v>161</v>
      </c>
      <c r="E13" s="286" t="s">
        <v>147</v>
      </c>
      <c r="F13" s="284" t="s">
        <v>152</v>
      </c>
      <c r="G13" s="286" t="s">
        <v>150</v>
      </c>
      <c r="H13" s="286" t="s">
        <v>154</v>
      </c>
      <c r="I13" s="241" t="s">
        <v>156</v>
      </c>
      <c r="J13" s="286" t="s">
        <v>11</v>
      </c>
      <c r="K13" s="286" t="s">
        <v>12</v>
      </c>
      <c r="L13" s="286" t="s">
        <v>13</v>
      </c>
      <c r="M13" s="286" t="s">
        <v>106</v>
      </c>
      <c r="N13" s="286" t="s">
        <v>6</v>
      </c>
      <c r="O13" s="286" t="s">
        <v>7</v>
      </c>
      <c r="P13" s="286" t="s">
        <v>183</v>
      </c>
      <c r="Q13" s="287" t="s">
        <v>185</v>
      </c>
      <c r="R13" s="287" t="s">
        <v>186</v>
      </c>
    </row>
    <row r="14" spans="1:18" ht="16.5">
      <c r="A14" s="288" t="s">
        <v>118</v>
      </c>
      <c r="B14" s="289" t="s">
        <v>343</v>
      </c>
      <c r="C14" s="290" t="s">
        <v>67</v>
      </c>
      <c r="D14" s="291">
        <v>0.8011240340089183</v>
      </c>
      <c r="E14" s="292">
        <v>968</v>
      </c>
      <c r="F14" s="244" t="s">
        <v>123</v>
      </c>
      <c r="G14" s="293" t="s">
        <v>342</v>
      </c>
      <c r="H14" s="294">
        <v>5</v>
      </c>
      <c r="I14" s="245">
        <v>1130.8209999999999</v>
      </c>
      <c r="J14" s="295">
        <v>2.4233683253127081E-2</v>
      </c>
      <c r="K14" s="295">
        <v>0.43606000368123554</v>
      </c>
      <c r="L14" s="295">
        <v>0.16540683224490496</v>
      </c>
      <c r="M14" s="296">
        <v>14.028</v>
      </c>
      <c r="N14" s="297">
        <v>0.17686265111808147</v>
      </c>
      <c r="O14" s="297">
        <v>18.835872344075678</v>
      </c>
      <c r="P14" s="298">
        <v>47</v>
      </c>
      <c r="Q14" s="299">
        <v>2</v>
      </c>
      <c r="R14" s="299">
        <v>216</v>
      </c>
    </row>
    <row r="15" spans="1:18" ht="16.5">
      <c r="A15" s="288" t="s">
        <v>118</v>
      </c>
      <c r="B15" s="289" t="s">
        <v>345</v>
      </c>
      <c r="C15" s="290" t="s">
        <v>70</v>
      </c>
      <c r="D15" s="291">
        <v>0.71363636363636362</v>
      </c>
      <c r="E15" s="292">
        <v>7573</v>
      </c>
      <c r="F15" s="244" t="s">
        <v>123</v>
      </c>
      <c r="G15" s="293" t="s">
        <v>342</v>
      </c>
      <c r="H15" s="294">
        <v>1</v>
      </c>
      <c r="I15" s="245">
        <v>1247.415</v>
      </c>
      <c r="J15" s="295">
        <v>6.3368939546060996E-3</v>
      </c>
      <c r="K15" s="295">
        <v>0.47391763417934957</v>
      </c>
      <c r="L15" s="295">
        <v>0.21324098235150291</v>
      </c>
      <c r="M15" s="296">
        <v>17.891999999999999</v>
      </c>
      <c r="N15" s="297">
        <v>0</v>
      </c>
      <c r="O15" s="297">
        <v>12.986856819903561</v>
      </c>
      <c r="P15" s="298">
        <v>51</v>
      </c>
      <c r="Q15" s="299">
        <v>0</v>
      </c>
      <c r="R15" s="299">
        <v>162</v>
      </c>
    </row>
    <row r="16" spans="1:18" ht="16.5">
      <c r="A16" s="288" t="s">
        <v>118</v>
      </c>
      <c r="B16" s="289" t="s">
        <v>303</v>
      </c>
      <c r="C16" s="290" t="s">
        <v>70</v>
      </c>
      <c r="D16" s="291">
        <v>0.73227272727272719</v>
      </c>
      <c r="E16" s="292">
        <v>5662</v>
      </c>
      <c r="F16" s="244" t="s">
        <v>91</v>
      </c>
      <c r="G16" s="293" t="s">
        <v>347</v>
      </c>
      <c r="H16" s="294">
        <v>1</v>
      </c>
      <c r="I16" s="245">
        <v>891.56500000000005</v>
      </c>
      <c r="J16" s="295">
        <v>9.8197775268876156E-4</v>
      </c>
      <c r="K16" s="295">
        <v>0.42545127951460771</v>
      </c>
      <c r="L16" s="295">
        <v>0.11328394452451587</v>
      </c>
      <c r="M16" s="296">
        <v>13.471</v>
      </c>
      <c r="N16" s="297">
        <v>0</v>
      </c>
      <c r="O16" s="297">
        <v>2.9162203540964482</v>
      </c>
      <c r="P16" s="298">
        <v>44</v>
      </c>
      <c r="Q16" s="299">
        <v>0</v>
      </c>
      <c r="R16" s="299">
        <v>26</v>
      </c>
    </row>
    <row r="17" spans="1:18" ht="16.5">
      <c r="A17" s="288" t="s">
        <v>118</v>
      </c>
      <c r="B17" s="289" t="s">
        <v>348</v>
      </c>
      <c r="C17" s="290" t="s">
        <v>67</v>
      </c>
      <c r="D17" s="291">
        <v>0.81807452052652363</v>
      </c>
      <c r="E17" s="292">
        <v>7787</v>
      </c>
      <c r="F17" s="244" t="s">
        <v>121</v>
      </c>
      <c r="G17" s="293" t="s">
        <v>214</v>
      </c>
      <c r="H17" s="294">
        <v>4</v>
      </c>
      <c r="I17" s="245">
        <v>764.71600000000001</v>
      </c>
      <c r="J17" s="295">
        <v>4.8334290621517915E-2</v>
      </c>
      <c r="K17" s="295">
        <v>0.38467340131085787</v>
      </c>
      <c r="L17" s="295">
        <v>8.6306550405640781E-2</v>
      </c>
      <c r="M17" s="296">
        <v>15.134</v>
      </c>
      <c r="N17" s="297">
        <v>0.26153500122921453</v>
      </c>
      <c r="O17" s="297">
        <v>5.8845375276573266</v>
      </c>
      <c r="P17" s="298">
        <v>22</v>
      </c>
      <c r="Q17" s="299">
        <v>2</v>
      </c>
      <c r="R17" s="299">
        <v>45</v>
      </c>
    </row>
    <row r="18" spans="1:18" ht="16.5">
      <c r="A18" s="288" t="s">
        <v>118</v>
      </c>
      <c r="B18" s="289" t="s">
        <v>414</v>
      </c>
      <c r="C18" s="290" t="s">
        <v>67</v>
      </c>
      <c r="D18" s="291">
        <v>0.82149052537894529</v>
      </c>
      <c r="E18" s="292">
        <v>7788</v>
      </c>
      <c r="F18" s="244" t="s">
        <v>121</v>
      </c>
      <c r="G18" s="293" t="s">
        <v>390</v>
      </c>
      <c r="H18" s="294">
        <v>2</v>
      </c>
      <c r="I18" s="245">
        <v>644.63599999999997</v>
      </c>
      <c r="J18" s="295">
        <v>3.694903699125477E-2</v>
      </c>
      <c r="K18" s="295">
        <v>0.33282024234318697</v>
      </c>
      <c r="L18" s="295">
        <v>8.3768204071755226E-2</v>
      </c>
      <c r="M18" s="296">
        <v>12.393000000000001</v>
      </c>
      <c r="N18" s="297">
        <v>0.93075782301950249</v>
      </c>
      <c r="O18" s="297">
        <v>31.800892286499671</v>
      </c>
      <c r="P18" s="298">
        <v>4</v>
      </c>
      <c r="Q18" s="299">
        <v>6</v>
      </c>
      <c r="R18" s="299">
        <v>205</v>
      </c>
    </row>
    <row r="19" spans="1:18" ht="16.5">
      <c r="A19" s="288" t="s">
        <v>118</v>
      </c>
      <c r="B19" s="289" t="s">
        <v>354</v>
      </c>
      <c r="C19" s="290" t="s">
        <v>67</v>
      </c>
      <c r="D19" s="291">
        <v>0.84350000000000003</v>
      </c>
      <c r="E19" s="292">
        <v>4391</v>
      </c>
      <c r="F19" s="244" t="s">
        <v>121</v>
      </c>
      <c r="G19" s="293" t="s">
        <v>289</v>
      </c>
      <c r="H19" s="294">
        <v>1</v>
      </c>
      <c r="I19" s="245">
        <v>1260.5139999999999</v>
      </c>
      <c r="J19" s="295">
        <v>7.0601333303989249E-3</v>
      </c>
      <c r="K19" s="295">
        <v>0.30793395249731842</v>
      </c>
      <c r="L19" s="295">
        <v>0.13248563681164985</v>
      </c>
      <c r="M19" s="296">
        <v>11.976000000000001</v>
      </c>
      <c r="N19" s="297">
        <v>1.1899907498052382</v>
      </c>
      <c r="O19" s="297">
        <v>20.309175463342733</v>
      </c>
      <c r="P19" s="298">
        <v>1</v>
      </c>
      <c r="Q19" s="299">
        <v>15</v>
      </c>
      <c r="R19" s="299">
        <v>256</v>
      </c>
    </row>
    <row r="20" spans="1:18" ht="16.5">
      <c r="A20" s="288" t="s">
        <v>118</v>
      </c>
      <c r="B20" s="289" t="s">
        <v>234</v>
      </c>
      <c r="C20" s="290" t="s">
        <v>67</v>
      </c>
      <c r="D20" s="291">
        <v>0.82204790966798358</v>
      </c>
      <c r="E20" s="292">
        <v>7866</v>
      </c>
      <c r="F20" s="244" t="s">
        <v>120</v>
      </c>
      <c r="G20" s="293" t="s">
        <v>208</v>
      </c>
      <c r="H20" s="294">
        <v>5</v>
      </c>
      <c r="I20" s="245">
        <v>961.50099999999998</v>
      </c>
      <c r="J20" s="295">
        <v>1.3343476078144772E-2</v>
      </c>
      <c r="K20" s="295">
        <v>0.40045086999048268</v>
      </c>
      <c r="L20" s="295">
        <v>0.16432640215662803</v>
      </c>
      <c r="M20" s="296">
        <v>14.629</v>
      </c>
      <c r="N20" s="297">
        <v>0</v>
      </c>
      <c r="O20" s="297">
        <v>26.313025155460057</v>
      </c>
      <c r="P20" s="298">
        <v>15</v>
      </c>
      <c r="Q20" s="299">
        <v>0</v>
      </c>
      <c r="R20" s="299">
        <v>253</v>
      </c>
    </row>
    <row r="21" spans="1:18" ht="16.5">
      <c r="A21" s="288" t="s">
        <v>118</v>
      </c>
      <c r="B21" s="289" t="s">
        <v>236</v>
      </c>
      <c r="C21" s="290" t="s">
        <v>67</v>
      </c>
      <c r="D21" s="291">
        <v>0.82652173913043481</v>
      </c>
      <c r="E21" s="292">
        <v>6764</v>
      </c>
      <c r="F21" s="244" t="s">
        <v>120</v>
      </c>
      <c r="G21" s="293" t="s">
        <v>210</v>
      </c>
      <c r="H21" s="294">
        <v>1</v>
      </c>
      <c r="I21" s="245">
        <v>1892.3409999999999</v>
      </c>
      <c r="J21" s="295">
        <v>6.4221816576101654E-2</v>
      </c>
      <c r="K21" s="295">
        <v>0.34026780749322405</v>
      </c>
      <c r="L21" s="295">
        <v>0.19711035167551727</v>
      </c>
      <c r="M21" s="296">
        <v>17.645</v>
      </c>
      <c r="N21" s="297">
        <v>0.42275678643542575</v>
      </c>
      <c r="O21" s="297">
        <v>66.848416855101704</v>
      </c>
      <c r="P21" s="298">
        <v>8</v>
      </c>
      <c r="Q21" s="299">
        <v>8</v>
      </c>
      <c r="R21" s="299">
        <v>1265</v>
      </c>
    </row>
    <row r="22" spans="1:18" ht="16.5">
      <c r="A22" s="288" t="s">
        <v>118</v>
      </c>
      <c r="B22" s="289" t="s">
        <v>291</v>
      </c>
      <c r="C22" s="290" t="s">
        <v>70</v>
      </c>
      <c r="D22" s="291">
        <v>0.7445454545454544</v>
      </c>
      <c r="E22" s="292">
        <v>9974</v>
      </c>
      <c r="F22" s="244" t="s">
        <v>123</v>
      </c>
      <c r="G22" s="293" t="s">
        <v>290</v>
      </c>
      <c r="H22" s="294">
        <v>1</v>
      </c>
      <c r="I22" s="245">
        <v>3893.076</v>
      </c>
      <c r="J22" s="295">
        <v>4.5559438603546838E-2</v>
      </c>
      <c r="K22" s="295">
        <v>0.37244031422328083</v>
      </c>
      <c r="L22" s="295">
        <v>0.1813476027696351</v>
      </c>
      <c r="M22" s="296">
        <v>15.962999999999999</v>
      </c>
      <c r="N22" s="297">
        <v>1.0788384300743166</v>
      </c>
      <c r="O22" s="297">
        <v>14.179019366691017</v>
      </c>
      <c r="P22" s="298">
        <v>110</v>
      </c>
      <c r="Q22" s="299">
        <v>42</v>
      </c>
      <c r="R22" s="299">
        <v>552</v>
      </c>
    </row>
    <row r="23" spans="1:18" ht="16.5">
      <c r="A23" s="288" t="s">
        <v>118</v>
      </c>
      <c r="B23" s="289" t="s">
        <v>356</v>
      </c>
      <c r="C23" s="290" t="s">
        <v>70</v>
      </c>
      <c r="D23" s="291">
        <v>0.79727272727272724</v>
      </c>
      <c r="E23" s="292">
        <v>5465</v>
      </c>
      <c r="F23" s="244" t="s">
        <v>123</v>
      </c>
      <c r="G23" s="293" t="s">
        <v>220</v>
      </c>
      <c r="H23" s="294">
        <v>1</v>
      </c>
      <c r="I23" s="245">
        <v>2242.4319999999998</v>
      </c>
      <c r="J23" s="295">
        <v>3.6737709789376093E-2</v>
      </c>
      <c r="K23" s="295">
        <v>0.41197794867561854</v>
      </c>
      <c r="L23" s="295">
        <v>0.13735087619156347</v>
      </c>
      <c r="M23" s="296">
        <v>18.509</v>
      </c>
      <c r="N23" s="297">
        <v>0</v>
      </c>
      <c r="O23" s="297">
        <v>21.583709115817115</v>
      </c>
      <c r="P23" s="298">
        <v>81</v>
      </c>
      <c r="Q23" s="299">
        <v>0</v>
      </c>
      <c r="R23" s="299">
        <v>484</v>
      </c>
    </row>
    <row r="24" spans="1:18" ht="16.5">
      <c r="A24" s="288" t="s">
        <v>118</v>
      </c>
      <c r="B24" s="289" t="s">
        <v>358</v>
      </c>
      <c r="C24" s="290" t="s">
        <v>67</v>
      </c>
      <c r="D24" s="291">
        <v>0.83834163824005192</v>
      </c>
      <c r="E24" s="292">
        <v>418</v>
      </c>
      <c r="F24" s="244" t="s">
        <v>121</v>
      </c>
      <c r="G24" s="293" t="s">
        <v>212</v>
      </c>
      <c r="H24" s="294">
        <v>4</v>
      </c>
      <c r="I24" s="245">
        <v>663.44600000000003</v>
      </c>
      <c r="J24" s="295">
        <v>2.4956331788082434E-2</v>
      </c>
      <c r="K24" s="295">
        <v>0.34627165528346038</v>
      </c>
      <c r="L24" s="295">
        <v>0.15977185784525039</v>
      </c>
      <c r="M24" s="296">
        <v>13.618</v>
      </c>
      <c r="N24" s="297">
        <v>0.45218450333561433</v>
      </c>
      <c r="O24" s="297">
        <v>11.907525254504511</v>
      </c>
      <c r="P24" s="298">
        <v>6</v>
      </c>
      <c r="Q24" s="299">
        <v>3</v>
      </c>
      <c r="R24" s="299">
        <v>79</v>
      </c>
    </row>
    <row r="25" spans="1:18" ht="16.5">
      <c r="A25" s="288" t="s">
        <v>118</v>
      </c>
      <c r="B25" s="289" t="s">
        <v>260</v>
      </c>
      <c r="C25" s="290" t="s">
        <v>70</v>
      </c>
      <c r="D25" s="291">
        <v>0.79173913043478261</v>
      </c>
      <c r="E25" s="292">
        <v>2107</v>
      </c>
      <c r="F25" s="244" t="s">
        <v>120</v>
      </c>
      <c r="G25" s="293" t="s">
        <v>208</v>
      </c>
      <c r="H25" s="294">
        <v>1</v>
      </c>
      <c r="I25" s="245">
        <v>2006.22</v>
      </c>
      <c r="J25" s="295">
        <v>6.8275756103679627E-2</v>
      </c>
      <c r="K25" s="295">
        <v>0.3511927631746985</v>
      </c>
      <c r="L25" s="295">
        <v>0.18143573486457118</v>
      </c>
      <c r="M25" s="296">
        <v>14.769</v>
      </c>
      <c r="N25" s="297">
        <v>0</v>
      </c>
      <c r="O25" s="297">
        <v>13.408300186420233</v>
      </c>
      <c r="P25" s="298">
        <v>13</v>
      </c>
      <c r="Q25" s="299">
        <v>0</v>
      </c>
      <c r="R25" s="299">
        <v>269</v>
      </c>
    </row>
    <row r="26" spans="1:18" ht="16.5" customHeight="1">
      <c r="A26" s="288" t="s">
        <v>118</v>
      </c>
      <c r="B26" s="289" t="s">
        <v>450</v>
      </c>
      <c r="C26" s="290" t="s">
        <v>67</v>
      </c>
      <c r="D26" s="291">
        <v>0.83023760253003687</v>
      </c>
      <c r="E26" s="292">
        <v>1625</v>
      </c>
      <c r="F26" s="244" t="s">
        <v>121</v>
      </c>
      <c r="G26" s="293" t="s">
        <v>214</v>
      </c>
      <c r="H26" s="294">
        <v>3</v>
      </c>
      <c r="I26" s="245">
        <v>415.488</v>
      </c>
      <c r="J26" s="295">
        <v>8.1895111345400881E-2</v>
      </c>
      <c r="K26" s="295">
        <v>0.37168377334987152</v>
      </c>
      <c r="L26" s="295">
        <v>0.20457871226124461</v>
      </c>
      <c r="M26" s="296">
        <v>14.396000000000001</v>
      </c>
      <c r="N26" s="297">
        <v>0</v>
      </c>
      <c r="O26" s="297">
        <v>9.627233518176217</v>
      </c>
      <c r="P26" s="298">
        <v>15</v>
      </c>
      <c r="Q26" s="299">
        <v>0</v>
      </c>
      <c r="R26" s="299">
        <v>40</v>
      </c>
    </row>
    <row r="27" spans="1:18" ht="16.5">
      <c r="A27" s="288" t="s">
        <v>118</v>
      </c>
      <c r="B27" s="289" t="s">
        <v>264</v>
      </c>
      <c r="C27" s="290" t="s">
        <v>67</v>
      </c>
      <c r="D27" s="291">
        <v>0.82739130434782615</v>
      </c>
      <c r="E27" s="292">
        <v>6465</v>
      </c>
      <c r="F27" s="244" t="s">
        <v>120</v>
      </c>
      <c r="G27" s="293" t="s">
        <v>211</v>
      </c>
      <c r="H27" s="294">
        <v>1</v>
      </c>
      <c r="I27" s="245">
        <v>2404.1999999999998</v>
      </c>
      <c r="J27" s="295">
        <v>3.5036437220539424E-2</v>
      </c>
      <c r="K27" s="295">
        <v>0.37327358139685207</v>
      </c>
      <c r="L27" s="295">
        <v>0.21420846851343484</v>
      </c>
      <c r="M27" s="296">
        <v>18.187000000000001</v>
      </c>
      <c r="N27" s="297">
        <v>0</v>
      </c>
      <c r="O27" s="297">
        <v>19.673904001331007</v>
      </c>
      <c r="P27" s="298">
        <v>41</v>
      </c>
      <c r="Q27" s="299">
        <v>0</v>
      </c>
      <c r="R27" s="299">
        <v>473</v>
      </c>
    </row>
    <row r="28" spans="1:18" ht="16.5">
      <c r="A28" s="288" t="s">
        <v>118</v>
      </c>
      <c r="B28" s="289" t="s">
        <v>268</v>
      </c>
      <c r="C28" s="290" t="s">
        <v>67</v>
      </c>
      <c r="D28" s="291">
        <v>0.83409090909090899</v>
      </c>
      <c r="E28" s="292">
        <v>467</v>
      </c>
      <c r="F28" s="244" t="s">
        <v>123</v>
      </c>
      <c r="G28" s="293" t="s">
        <v>220</v>
      </c>
      <c r="H28" s="294">
        <v>1</v>
      </c>
      <c r="I28" s="245">
        <v>2286.2449999999999</v>
      </c>
      <c r="J28" s="295">
        <v>2.4641458363171779E-2</v>
      </c>
      <c r="K28" s="295">
        <v>0.46883558654081969</v>
      </c>
      <c r="L28" s="295">
        <v>0.22219840830707122</v>
      </c>
      <c r="M28" s="296">
        <v>17.018999999999998</v>
      </c>
      <c r="N28" s="297">
        <v>0</v>
      </c>
      <c r="O28" s="297">
        <v>11.197400103663432</v>
      </c>
      <c r="P28" s="298">
        <v>97</v>
      </c>
      <c r="Q28" s="299">
        <v>0</v>
      </c>
      <c r="R28" s="299">
        <v>256</v>
      </c>
    </row>
    <row r="29" spans="1:18" ht="16.5">
      <c r="A29" s="288" t="s">
        <v>118</v>
      </c>
      <c r="B29" s="289" t="s">
        <v>272</v>
      </c>
      <c r="C29" s="290" t="s">
        <v>67</v>
      </c>
      <c r="D29" s="291">
        <v>0.82761904761904759</v>
      </c>
      <c r="E29" s="292">
        <v>511</v>
      </c>
      <c r="F29" s="244" t="s">
        <v>121</v>
      </c>
      <c r="G29" s="293" t="s">
        <v>212</v>
      </c>
      <c r="H29" s="294">
        <v>1</v>
      </c>
      <c r="I29" s="245">
        <v>1598.3979999999999</v>
      </c>
      <c r="J29" s="295">
        <v>4.1349797563857545E-2</v>
      </c>
      <c r="K29" s="295">
        <v>0.34157022257383496</v>
      </c>
      <c r="L29" s="295">
        <v>0.24649680492593209</v>
      </c>
      <c r="M29" s="296">
        <v>13.72</v>
      </c>
      <c r="N29" s="297">
        <v>0.1251252816882904</v>
      </c>
      <c r="O29" s="297">
        <v>3.691195809804567</v>
      </c>
      <c r="P29" s="298">
        <v>6</v>
      </c>
      <c r="Q29" s="299">
        <v>2</v>
      </c>
      <c r="R29" s="299">
        <v>59</v>
      </c>
    </row>
    <row r="30" spans="1:18" ht="16.5">
      <c r="A30" s="288" t="s">
        <v>118</v>
      </c>
      <c r="B30" s="289" t="s">
        <v>366</v>
      </c>
      <c r="C30" s="290" t="s">
        <v>67</v>
      </c>
      <c r="D30" s="291">
        <v>0.83272303888259502</v>
      </c>
      <c r="E30" s="292">
        <v>9652</v>
      </c>
      <c r="F30" s="244" t="s">
        <v>123</v>
      </c>
      <c r="G30" s="293" t="s">
        <v>342</v>
      </c>
      <c r="H30" s="294">
        <v>2</v>
      </c>
      <c r="I30" s="245">
        <v>660.9079999999999</v>
      </c>
      <c r="J30" s="295">
        <v>1.8940189326360116E-2</v>
      </c>
      <c r="K30" s="295">
        <v>0.32460778953699232</v>
      </c>
      <c r="L30" s="295">
        <v>0.24965653313320463</v>
      </c>
      <c r="M30" s="296">
        <v>11.875999999999999</v>
      </c>
      <c r="N30" s="297">
        <v>0.30261397955539959</v>
      </c>
      <c r="O30" s="297">
        <v>11.953252192438283</v>
      </c>
      <c r="P30" s="298">
        <v>2</v>
      </c>
      <c r="Q30" s="299">
        <v>2</v>
      </c>
      <c r="R30" s="299">
        <v>79</v>
      </c>
    </row>
    <row r="31" spans="1:18" ht="16.5">
      <c r="A31" s="288" t="s">
        <v>118</v>
      </c>
      <c r="B31" s="289" t="s">
        <v>469</v>
      </c>
      <c r="C31" s="290" t="s">
        <v>67</v>
      </c>
      <c r="D31" s="291">
        <v>0.82428571428571429</v>
      </c>
      <c r="E31" s="292">
        <v>915</v>
      </c>
      <c r="F31" s="244" t="s">
        <v>119</v>
      </c>
      <c r="G31" s="293" t="s">
        <v>203</v>
      </c>
      <c r="H31" s="294">
        <v>2</v>
      </c>
      <c r="I31" s="245">
        <v>504.923</v>
      </c>
      <c r="J31" s="295">
        <v>3.1092386997048964E-2</v>
      </c>
      <c r="K31" s="295">
        <v>0.40859117970756936</v>
      </c>
      <c r="L31" s="295">
        <v>0.19012799971480801</v>
      </c>
      <c r="M31" s="296">
        <v>17.103000000000002</v>
      </c>
      <c r="N31" s="297">
        <v>0.198049999702925</v>
      </c>
      <c r="O31" s="297">
        <v>6.535649990196525</v>
      </c>
      <c r="P31" s="298">
        <v>12</v>
      </c>
      <c r="Q31" s="299">
        <v>1</v>
      </c>
      <c r="R31" s="299">
        <v>183</v>
      </c>
    </row>
    <row r="32" spans="1:18" ht="16.5">
      <c r="A32" s="288" t="s">
        <v>118</v>
      </c>
      <c r="B32" s="289" t="s">
        <v>477</v>
      </c>
      <c r="C32" s="290" t="s">
        <v>70</v>
      </c>
      <c r="D32" s="291">
        <v>0.79549999999999998</v>
      </c>
      <c r="E32" s="292">
        <v>6225</v>
      </c>
      <c r="F32" s="244" t="s">
        <v>121</v>
      </c>
      <c r="G32" s="293" t="s">
        <v>289</v>
      </c>
      <c r="H32" s="294">
        <v>1</v>
      </c>
      <c r="I32" s="245">
        <v>665.23599999999999</v>
      </c>
      <c r="J32" s="295">
        <v>7.2343765803468726E-2</v>
      </c>
      <c r="K32" s="295">
        <v>0.36507082063497004</v>
      </c>
      <c r="L32" s="295">
        <v>3.4574196225099066E-2</v>
      </c>
      <c r="M32" s="296">
        <v>13.853999999999999</v>
      </c>
      <c r="N32" s="297">
        <v>0.60129036913215761</v>
      </c>
      <c r="O32" s="297">
        <v>15.934194782002177</v>
      </c>
      <c r="P32" s="298">
        <v>24</v>
      </c>
      <c r="Q32" s="299">
        <v>4</v>
      </c>
      <c r="R32" s="299">
        <v>106</v>
      </c>
    </row>
    <row r="33" spans="1:18" ht="16.5">
      <c r="A33" s="288" t="s">
        <v>118</v>
      </c>
      <c r="B33" s="289" t="s">
        <v>483</v>
      </c>
      <c r="C33" s="290" t="s">
        <v>67</v>
      </c>
      <c r="D33" s="291">
        <v>0.84235660998730655</v>
      </c>
      <c r="E33" s="292">
        <v>5549</v>
      </c>
      <c r="F33" s="244" t="s">
        <v>121</v>
      </c>
      <c r="G33" s="293" t="s">
        <v>214</v>
      </c>
      <c r="H33" s="294">
        <v>4</v>
      </c>
      <c r="I33" s="245">
        <v>550.649</v>
      </c>
      <c r="J33" s="295">
        <v>6.0098654370806567E-2</v>
      </c>
      <c r="K33" s="295">
        <v>0.42557428324198748</v>
      </c>
      <c r="L33" s="295">
        <v>0.14165103359853554</v>
      </c>
      <c r="M33" s="296">
        <v>17.036000000000001</v>
      </c>
      <c r="N33" s="297">
        <v>0</v>
      </c>
      <c r="O33" s="297">
        <v>24.334921156671491</v>
      </c>
      <c r="P33" s="298">
        <v>20</v>
      </c>
      <c r="Q33" s="299">
        <v>0</v>
      </c>
      <c r="R33" s="299">
        <v>254</v>
      </c>
    </row>
  </sheetData>
  <phoneticPr fontId="2" type="noConversion"/>
  <conditionalFormatting sqref="C14:D3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22"/>
  <sheetViews>
    <sheetView showGridLines="0" workbookViewId="0"/>
  </sheetViews>
  <sheetFormatPr defaultRowHeight="13.5"/>
  <cols>
    <col min="1" max="16384" width="9.140625" style="234"/>
  </cols>
  <sheetData>
    <row r="1" spans="1:13">
      <c r="A1" s="229"/>
      <c r="B1" s="230"/>
      <c r="C1" s="231"/>
      <c r="D1" s="232"/>
      <c r="E1" s="232"/>
      <c r="F1" s="233"/>
      <c r="G1" s="232"/>
      <c r="H1" s="232"/>
      <c r="I1" s="232"/>
      <c r="J1" s="232"/>
      <c r="K1" s="232"/>
      <c r="L1" s="232"/>
      <c r="M1" s="232"/>
    </row>
    <row r="2" spans="1:13" ht="41.25">
      <c r="A2" s="306" t="s">
        <v>492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</row>
    <row r="4" spans="1:13" ht="17.25">
      <c r="A4" s="235" t="s">
        <v>284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</row>
    <row r="5" spans="1:13" ht="26.25">
      <c r="A5" s="237" t="s">
        <v>285</v>
      </c>
    </row>
    <row r="6" spans="1:13" ht="26.25">
      <c r="A6" s="237" t="s">
        <v>286</v>
      </c>
    </row>
    <row r="7" spans="1:13" ht="26.25">
      <c r="A7" s="237"/>
    </row>
    <row r="8" spans="1:13" ht="17.25">
      <c r="A8" s="238" t="s">
        <v>287</v>
      </c>
    </row>
    <row r="9" spans="1:13" ht="40.5">
      <c r="A9" s="247" t="s">
        <v>0</v>
      </c>
      <c r="B9" s="248" t="s">
        <v>74</v>
      </c>
      <c r="C9" s="240" t="s">
        <v>65</v>
      </c>
      <c r="D9" s="240" t="s">
        <v>161</v>
      </c>
      <c r="E9" s="249" t="s">
        <v>147</v>
      </c>
      <c r="F9" s="248" t="s">
        <v>152</v>
      </c>
      <c r="G9" s="249" t="s">
        <v>150</v>
      </c>
      <c r="H9" s="249" t="s">
        <v>154</v>
      </c>
      <c r="I9" s="241" t="s">
        <v>156</v>
      </c>
      <c r="J9" s="249" t="s">
        <v>11</v>
      </c>
      <c r="K9" s="249" t="s">
        <v>12</v>
      </c>
      <c r="L9" s="249" t="s">
        <v>13</v>
      </c>
      <c r="M9" s="249" t="s">
        <v>183</v>
      </c>
    </row>
    <row r="10" spans="1:13" ht="16.5">
      <c r="A10" s="250" t="s">
        <v>118</v>
      </c>
      <c r="B10" s="251" t="s">
        <v>343</v>
      </c>
      <c r="C10" s="242" t="s">
        <v>67</v>
      </c>
      <c r="D10" s="243">
        <v>0.8011240340089183</v>
      </c>
      <c r="E10" s="252">
        <v>968</v>
      </c>
      <c r="F10" s="244" t="s">
        <v>123</v>
      </c>
      <c r="G10" s="253" t="s">
        <v>342</v>
      </c>
      <c r="H10" s="254">
        <v>5</v>
      </c>
      <c r="I10" s="245">
        <v>1130.8209999999999</v>
      </c>
      <c r="J10" s="246">
        <v>2.4233683253127081E-2</v>
      </c>
      <c r="K10" s="246">
        <v>0.43606000368123554</v>
      </c>
      <c r="L10" s="246">
        <v>0.16540683224490496</v>
      </c>
      <c r="M10" s="300">
        <v>47</v>
      </c>
    </row>
    <row r="11" spans="1:13" ht="16.5">
      <c r="A11" s="250" t="s">
        <v>118</v>
      </c>
      <c r="B11" s="251" t="s">
        <v>222</v>
      </c>
      <c r="C11" s="242" t="s">
        <v>68</v>
      </c>
      <c r="D11" s="243">
        <v>0.91681818181818175</v>
      </c>
      <c r="E11" s="252">
        <v>8363</v>
      </c>
      <c r="F11" s="244" t="s">
        <v>120</v>
      </c>
      <c r="G11" s="253" t="s">
        <v>205</v>
      </c>
      <c r="H11" s="254">
        <v>1</v>
      </c>
      <c r="I11" s="245">
        <v>6296.9589999999998</v>
      </c>
      <c r="J11" s="246">
        <v>5.7100056332580022E-2</v>
      </c>
      <c r="K11" s="246">
        <v>0.34867217523928373</v>
      </c>
      <c r="L11" s="246">
        <v>0.15356618964805074</v>
      </c>
      <c r="M11" s="300">
        <v>52</v>
      </c>
    </row>
    <row r="12" spans="1:13" ht="16.5">
      <c r="A12" s="250" t="s">
        <v>118</v>
      </c>
      <c r="B12" s="251" t="s">
        <v>314</v>
      </c>
      <c r="C12" s="242" t="s">
        <v>69</v>
      </c>
      <c r="D12" s="243">
        <v>0.86863636363636354</v>
      </c>
      <c r="E12" s="252">
        <v>8480</v>
      </c>
      <c r="F12" s="244" t="s">
        <v>122</v>
      </c>
      <c r="G12" s="253" t="s">
        <v>315</v>
      </c>
      <c r="H12" s="254">
        <v>1</v>
      </c>
      <c r="I12" s="245">
        <v>5240.4650000000001</v>
      </c>
      <c r="J12" s="246">
        <v>3.5857012381550327E-2</v>
      </c>
      <c r="K12" s="246">
        <v>0.41385810627546649</v>
      </c>
      <c r="L12" s="246">
        <v>0.12537055394893393</v>
      </c>
      <c r="M12" s="300">
        <v>146</v>
      </c>
    </row>
    <row r="13" spans="1:13" ht="16.5">
      <c r="A13" s="250" t="s">
        <v>118</v>
      </c>
      <c r="B13" s="251" t="s">
        <v>345</v>
      </c>
      <c r="C13" s="242" t="s">
        <v>70</v>
      </c>
      <c r="D13" s="243">
        <v>0.71363636363636362</v>
      </c>
      <c r="E13" s="252">
        <v>7573</v>
      </c>
      <c r="F13" s="244" t="s">
        <v>123</v>
      </c>
      <c r="G13" s="253" t="s">
        <v>342</v>
      </c>
      <c r="H13" s="254">
        <v>1</v>
      </c>
      <c r="I13" s="245">
        <v>1247.415</v>
      </c>
      <c r="J13" s="246">
        <v>6.3368939546060996E-3</v>
      </c>
      <c r="K13" s="246">
        <v>0.47391763417934957</v>
      </c>
      <c r="L13" s="246">
        <v>0.21324098235150291</v>
      </c>
      <c r="M13" s="300">
        <v>51</v>
      </c>
    </row>
    <row r="14" spans="1:13" ht="16.5">
      <c r="A14" s="250" t="s">
        <v>118</v>
      </c>
      <c r="B14" s="251" t="s">
        <v>303</v>
      </c>
      <c r="C14" s="242" t="s">
        <v>70</v>
      </c>
      <c r="D14" s="243">
        <v>0.73227272727272719</v>
      </c>
      <c r="E14" s="252">
        <v>5662</v>
      </c>
      <c r="F14" s="244" t="s">
        <v>91</v>
      </c>
      <c r="G14" s="253" t="s">
        <v>347</v>
      </c>
      <c r="H14" s="254">
        <v>1</v>
      </c>
      <c r="I14" s="245">
        <v>891.56500000000005</v>
      </c>
      <c r="J14" s="246">
        <v>9.8197775268876156E-4</v>
      </c>
      <c r="K14" s="246">
        <v>0.42545127951460771</v>
      </c>
      <c r="L14" s="246">
        <v>0.11328394452451587</v>
      </c>
      <c r="M14" s="300">
        <v>44</v>
      </c>
    </row>
    <row r="15" spans="1:13" ht="16.5">
      <c r="A15" s="250" t="s">
        <v>118</v>
      </c>
      <c r="B15" s="251" t="s">
        <v>291</v>
      </c>
      <c r="C15" s="242" t="s">
        <v>70</v>
      </c>
      <c r="D15" s="243">
        <v>0.7445454545454544</v>
      </c>
      <c r="E15" s="252">
        <v>9974</v>
      </c>
      <c r="F15" s="244" t="s">
        <v>123</v>
      </c>
      <c r="G15" s="253" t="s">
        <v>290</v>
      </c>
      <c r="H15" s="254">
        <v>1</v>
      </c>
      <c r="I15" s="245">
        <v>3893.076</v>
      </c>
      <c r="J15" s="246">
        <v>4.5559438603546838E-2</v>
      </c>
      <c r="K15" s="246">
        <v>0.37244031422328083</v>
      </c>
      <c r="L15" s="246">
        <v>0.1813476027696351</v>
      </c>
      <c r="M15" s="300">
        <v>110</v>
      </c>
    </row>
    <row r="16" spans="1:13" ht="16.5">
      <c r="A16" s="250" t="s">
        <v>118</v>
      </c>
      <c r="B16" s="251" t="s">
        <v>356</v>
      </c>
      <c r="C16" s="242" t="s">
        <v>70</v>
      </c>
      <c r="D16" s="243">
        <v>0.79727272727272724</v>
      </c>
      <c r="E16" s="252">
        <v>5465</v>
      </c>
      <c r="F16" s="244" t="s">
        <v>123</v>
      </c>
      <c r="G16" s="253" t="s">
        <v>220</v>
      </c>
      <c r="H16" s="254">
        <v>1</v>
      </c>
      <c r="I16" s="245">
        <v>2242.4319999999998</v>
      </c>
      <c r="J16" s="246">
        <v>3.6737709789376093E-2</v>
      </c>
      <c r="K16" s="246">
        <v>0.41197794867561854</v>
      </c>
      <c r="L16" s="246">
        <v>0.13735087619156347</v>
      </c>
      <c r="M16" s="300">
        <v>81</v>
      </c>
    </row>
    <row r="17" spans="1:13" ht="16.5">
      <c r="A17" s="250" t="s">
        <v>118</v>
      </c>
      <c r="B17" s="251" t="s">
        <v>297</v>
      </c>
      <c r="C17" s="242" t="s">
        <v>68</v>
      </c>
      <c r="D17" s="243">
        <v>0.94818181818181801</v>
      </c>
      <c r="E17" s="252">
        <v>1319</v>
      </c>
      <c r="F17" s="244" t="s">
        <v>122</v>
      </c>
      <c r="G17" s="253" t="s">
        <v>215</v>
      </c>
      <c r="H17" s="254">
        <v>1</v>
      </c>
      <c r="I17" s="245">
        <v>1225.135</v>
      </c>
      <c r="J17" s="246">
        <v>3.6237276873107203E-2</v>
      </c>
      <c r="K17" s="246">
        <v>0.41641570804687295</v>
      </c>
      <c r="L17" s="246">
        <v>8.7337313847045434E-2</v>
      </c>
      <c r="M17" s="300">
        <v>47</v>
      </c>
    </row>
    <row r="18" spans="1:13" ht="16.5">
      <c r="A18" s="250" t="s">
        <v>118</v>
      </c>
      <c r="B18" s="251" t="s">
        <v>264</v>
      </c>
      <c r="C18" s="242" t="s">
        <v>67</v>
      </c>
      <c r="D18" s="243">
        <v>0.82739130434782615</v>
      </c>
      <c r="E18" s="252">
        <v>6465</v>
      </c>
      <c r="F18" s="244" t="s">
        <v>120</v>
      </c>
      <c r="G18" s="253" t="s">
        <v>211</v>
      </c>
      <c r="H18" s="254">
        <v>1</v>
      </c>
      <c r="I18" s="245">
        <v>2404.1999999999998</v>
      </c>
      <c r="J18" s="246">
        <v>3.5036437220539424E-2</v>
      </c>
      <c r="K18" s="246">
        <v>0.37327358139685207</v>
      </c>
      <c r="L18" s="246">
        <v>0.21420846851343484</v>
      </c>
      <c r="M18" s="300">
        <v>41</v>
      </c>
    </row>
    <row r="19" spans="1:13" ht="16.5">
      <c r="A19" s="250" t="s">
        <v>118</v>
      </c>
      <c r="B19" s="251" t="s">
        <v>299</v>
      </c>
      <c r="C19" s="242" t="s">
        <v>68</v>
      </c>
      <c r="D19" s="243">
        <v>0.9103623234426077</v>
      </c>
      <c r="E19" s="252">
        <v>6868</v>
      </c>
      <c r="F19" s="244" t="s">
        <v>121</v>
      </c>
      <c r="G19" s="253" t="s">
        <v>288</v>
      </c>
      <c r="H19" s="254">
        <v>2</v>
      </c>
      <c r="I19" s="245">
        <v>3337.2629999999999</v>
      </c>
      <c r="J19" s="246">
        <v>5.2901465877047749E-2</v>
      </c>
      <c r="K19" s="246">
        <v>0.41156121920737798</v>
      </c>
      <c r="L19" s="246">
        <v>0.15491736791496505</v>
      </c>
      <c r="M19" s="300">
        <v>114</v>
      </c>
    </row>
    <row r="20" spans="1:13" ht="16.5">
      <c r="A20" s="250" t="s">
        <v>118</v>
      </c>
      <c r="B20" s="251" t="s">
        <v>268</v>
      </c>
      <c r="C20" s="242" t="s">
        <v>67</v>
      </c>
      <c r="D20" s="243">
        <v>0.83409090909090899</v>
      </c>
      <c r="E20" s="252">
        <v>467</v>
      </c>
      <c r="F20" s="244" t="s">
        <v>123</v>
      </c>
      <c r="G20" s="253" t="s">
        <v>220</v>
      </c>
      <c r="H20" s="254">
        <v>1</v>
      </c>
      <c r="I20" s="245">
        <v>2286.2449999999999</v>
      </c>
      <c r="J20" s="246">
        <v>2.4641458363171779E-2</v>
      </c>
      <c r="K20" s="246">
        <v>0.46883558654081969</v>
      </c>
      <c r="L20" s="246">
        <v>0.22219840830707122</v>
      </c>
      <c r="M20" s="300">
        <v>97</v>
      </c>
    </row>
    <row r="21" spans="1:13" ht="16.5">
      <c r="A21" s="250" t="s">
        <v>118</v>
      </c>
      <c r="B21" s="251" t="s">
        <v>364</v>
      </c>
      <c r="C21" s="242" t="s">
        <v>69</v>
      </c>
      <c r="D21" s="243">
        <v>0.88928551705785486</v>
      </c>
      <c r="E21" s="252">
        <v>7671</v>
      </c>
      <c r="F21" s="244" t="s">
        <v>119</v>
      </c>
      <c r="G21" s="253" t="s">
        <v>200</v>
      </c>
      <c r="H21" s="254">
        <v>3</v>
      </c>
      <c r="I21" s="245">
        <v>3088.7960000000003</v>
      </c>
      <c r="J21" s="246">
        <v>5.2799980573259096E-2</v>
      </c>
      <c r="K21" s="246">
        <v>0.41849885476856274</v>
      </c>
      <c r="L21" s="246">
        <v>0.19672830607347547</v>
      </c>
      <c r="M21" s="300">
        <v>78</v>
      </c>
    </row>
    <row r="22" spans="1:13" ht="16.5">
      <c r="A22" s="250" t="s">
        <v>118</v>
      </c>
      <c r="B22" s="251" t="s">
        <v>278</v>
      </c>
      <c r="C22" s="242" t="s">
        <v>68</v>
      </c>
      <c r="D22" s="243">
        <v>0.94288679313804291</v>
      </c>
      <c r="E22" s="252">
        <v>5528</v>
      </c>
      <c r="F22" s="244" t="s">
        <v>122</v>
      </c>
      <c r="G22" s="253" t="s">
        <v>216</v>
      </c>
      <c r="H22" s="254">
        <v>5</v>
      </c>
      <c r="I22" s="245">
        <v>777.173</v>
      </c>
      <c r="J22" s="246">
        <v>4.4035422688099811E-2</v>
      </c>
      <c r="K22" s="246">
        <v>0.44599122211028974</v>
      </c>
      <c r="L22" s="246">
        <v>0.18014007177295147</v>
      </c>
      <c r="M22" s="300">
        <v>37</v>
      </c>
    </row>
  </sheetData>
  <mergeCells count="1">
    <mergeCell ref="A2:M2"/>
  </mergeCells>
  <phoneticPr fontId="2" type="noConversion"/>
  <conditionalFormatting sqref="C10:D22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2024-11-04T06:32:00Z</dcterms:modified>
</cp:coreProperties>
</file>