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BEE3765C-807E-4DF0-9CDA-A9BFCFCA009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명단'!$A$13:$K$41</definedName>
    <definedName name="_xlnm._FilterDatabase" localSheetId="4" hidden="1">운전자별!$A$4:$BR$93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운전자별!$A$1:$R$93</definedName>
    <definedName name="_xlnm.Print_Area" localSheetId="1">종합!$A$1:$L$129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9" i="12" l="1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33" i="60" l="1"/>
  <c r="F25" i="60"/>
  <c r="F38" i="60"/>
  <c r="F30" i="60"/>
  <c r="F22" i="60"/>
  <c r="F14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37" i="60"/>
  <c r="F43" i="60"/>
  <c r="F35" i="60"/>
  <c r="F19" i="60"/>
  <c r="F40" i="60"/>
  <c r="F44" i="60"/>
  <c r="F36" i="60"/>
  <c r="F28" i="60"/>
  <c r="F20" i="60"/>
  <c r="F12" i="60"/>
  <c r="F27" i="60"/>
  <c r="F11" i="60"/>
  <c r="F32" i="60"/>
  <c r="F24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8" i="12" l="1"/>
  <c r="B119" i="12" l="1"/>
  <c r="G119" i="12" s="1"/>
  <c r="B120" i="12"/>
  <c r="G120" i="12" s="1"/>
  <c r="B121" i="12"/>
  <c r="J121" i="12" s="1"/>
  <c r="U67" i="12"/>
  <c r="J10" i="12" l="1"/>
  <c r="J32" i="12" s="1"/>
  <c r="N26" i="12"/>
  <c r="K28" i="12"/>
  <c r="D28" i="12" l="1"/>
  <c r="I53" i="12" a="1"/>
  <c r="G53" i="12" a="1"/>
  <c r="N53" i="12" a="1"/>
  <c r="H53" i="12" a="1"/>
  <c r="F53" i="12" a="1"/>
  <c r="E53" i="12" a="1"/>
  <c r="D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9" i="12" l="1"/>
  <c r="D118" i="12"/>
  <c r="J119" i="12"/>
  <c r="G118" i="12"/>
  <c r="D120" i="12"/>
  <c r="G121" i="12"/>
  <c r="D119" i="12"/>
  <c r="I120" i="12"/>
  <c r="H120" i="12"/>
  <c r="H121" i="12"/>
  <c r="F121" i="12"/>
  <c r="E120" i="12"/>
  <c r="E118" i="12"/>
  <c r="F119" i="12"/>
  <c r="F120" i="12"/>
  <c r="E119" i="12"/>
  <c r="I118" i="12"/>
  <c r="H118" i="12"/>
  <c r="F118" i="12"/>
  <c r="E121" i="12"/>
  <c r="I121" i="12"/>
  <c r="J118" i="12"/>
  <c r="J120" i="12"/>
  <c r="D12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<sst xmlns="http://schemas.openxmlformats.org/spreadsheetml/2006/main" count="2705" uniqueCount="574">
  <si>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</si>
  <si>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</si>
  <si>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</si>
  <si>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</si>
  <si>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</si>
  <si>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</si>
  <si>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</si>
  <si>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</si>
  <si>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</si>
  <si>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</si>
  <si>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</si>
  <si>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</si>
  <si>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</si>
  <si>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</si>
  <si>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</si>
  <si>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</si>
  <si>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</si>
  <si>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</si>
  <si>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</si>
  <si>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</si>
  <si>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</si>
  <si>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</si>
  <si>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</si>
  <si>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</si>
  <si>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</si>
  <si>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</si>
  <si>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</si>
  <si>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</si>
  <si>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</si>
  <si>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</si>
  <si>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</si>
  <si>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</si>
  <si>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</si>
  <si>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</si>
  <si>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</si>
  <si>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</si>
  <si>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</si>
  <si>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</si>
  <si>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</si>
  <si>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</si>
  <si>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</si>
  <si>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</si>
  <si>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</si>
  <si>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</si>
  <si>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</si>
  <si>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</si>
  <si>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</si>
  <si>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</si>
  <si>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</si>
  <si>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</si>
  <si>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</si>
  <si>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</si>
  <si>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</si>
  <si>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</si>
  <si>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</si>
  <si>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</si>
  <si>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</si>
  <si>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</si>
  <si>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</si>
  <si>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</si>
  <si>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</si>
  <si>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</si>
  <si>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</si>
  <si>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</si>
  <si>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</si>
  <si>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</si>
  <si>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</si>
  <si>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</si>
  <si>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</si>
  <si>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</si>
  <si>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</si>
  <si>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</si>
  <si>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</si>
  <si>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</si>
  <si>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</si>
  <si>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</si>
  <si>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</si>
  <si>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</si>
  <si>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</si>
  <si>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</si>
  <si>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</si>
  <si>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</si>
  <si>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</si>
  <si>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</si>
  <si>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</si>
  <si>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</si>
  <si>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</si>
  <si>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</si>
  <si>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</si>
  <si>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</si>
  <si>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</si>
  <si>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</si>
  <si>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</si>
  <si>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</si>
  <si>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</si>
  <si>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</si>
  <si>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</si>
  <si>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</si>
  <si>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</si>
  <si>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</si>
  <si>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</si>
  <si>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</si>
  <si>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</si>
  <si>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</si>
  <si>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</si>
  <si>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</si>
  <si>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</si>
  <si>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</si>
  <si>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</si>
  <si>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</si>
  <si>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</si>
  <si>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</si>
  <si>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</si>
  <si>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</si>
  <si>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</si>
  <si>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</si>
  <si>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</si>
  <si>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</si>
  <si>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</si>
  <si>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</si>
  <si>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</si>
  <si>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</si>
  <si>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</si>
  <si>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</si>
  <si>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</si>
  <si>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</si>
  <si>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</si>
  <si>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</si>
  <si>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</si>
  <si>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</si>
  <si>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</si>
  <si>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</si>
  <si>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</si>
  <si>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</si>
  <si>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</si>
  <si>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</si>
  <si>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</si>
  <si>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</si>
  <si>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</si>
  <si>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</si>
  <si>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</si>
  <si>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</si>
  <si>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</si>
  <si>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</si>
  <si>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</si>
  <si>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</si>
  <si>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</si>
  <si>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</si>
  <si>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</si>
  <si>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</si>
  <si>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</si>
  <si>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</si>
  <si>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</si>
  <si>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</si>
  <si>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</si>
  <si>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</si>
  <si>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</si>
  <si>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</si>
  <si>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</si>
  <si>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</si>
  <si>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</si>
  <si>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</si>
  <si>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</si>
  <si>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</si>
  <si>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</si>
  <si>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</si>
  <si>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</si>
  <si>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</si>
  <si>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</si>
  <si>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</si>
  <si>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</si>
  <si>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</si>
  <si>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</si>
  <si>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</si>
  <si>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</si>
  <si>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</si>
  <si>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</si>
  <si>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</si>
  <si>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</si>
  <si>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</si>
  <si>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</si>
  <si>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</si>
  <si>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</si>
  <si>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</si>
  <si>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</si>
  <si>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</si>
  <si>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</si>
  <si>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</si>
  <si>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</si>
  <si>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</si>
  <si>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</si>
  <si>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</si>
  <si>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</si>
  <si>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</si>
  <si>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</si>
  <si>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</si>
  <si>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</si>
  <si>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</si>
  <si>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</si>
  <si>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</si>
  <si>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</si>
  <si>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</si>
  <si>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</si>
  <si>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</si>
  <si>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</si>
  <si>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</si>
  <si>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</si>
  <si>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</si>
  <si>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</si>
  <si>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</si>
  <si>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</si>
  <si>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신동아교통1D7</t>
  </si>
  <si>
    <t>70바2542</t>
  </si>
  <si>
    <t>신동아교통1D1</t>
  </si>
  <si>
    <t>70바3701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</si>
  <si>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</si>
  <si>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</si>
  <si>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</si>
  <si>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</si>
  <si>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</si>
  <si>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</si>
  <si>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</si>
  <si>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</si>
  <si>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</si>
  <si>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</si>
  <si>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</si>
  <si>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</si>
  <si>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</si>
  <si>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</si>
  <si>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70바3725</t>
  </si>
  <si>
    <t>71바6411</t>
  </si>
  <si>
    <t>71바6783</t>
  </si>
  <si>
    <t>71바6789</t>
  </si>
  <si>
    <t>70바3722</t>
  </si>
  <si>
    <t>71바6402</t>
  </si>
  <si>
    <t>71바6403</t>
  </si>
  <si>
    <t>71바6404</t>
  </si>
  <si>
    <t>71바6406</t>
  </si>
  <si>
    <t>71바6407</t>
  </si>
  <si>
    <t>71바6409</t>
  </si>
  <si>
    <t>70바3723</t>
  </si>
  <si>
    <t>71바6401</t>
  </si>
  <si>
    <t>71바6408</t>
  </si>
  <si>
    <t>71바6413</t>
  </si>
  <si>
    <t>71바6414</t>
  </si>
  <si>
    <t>71바6780</t>
  </si>
  <si>
    <t>70바3709</t>
  </si>
  <si>
    <t>70바3717</t>
  </si>
  <si>
    <t>71바6405</t>
  </si>
  <si>
    <t>강문호</t>
  </si>
  <si>
    <t>5232834</t>
  </si>
  <si>
    <t>권대원</t>
  </si>
  <si>
    <t>5231954</t>
  </si>
  <si>
    <t>권병석</t>
  </si>
  <si>
    <t>5231452</t>
  </si>
  <si>
    <t>권영구</t>
  </si>
  <si>
    <t>5232621</t>
  </si>
  <si>
    <t>김공태</t>
  </si>
  <si>
    <t>5236680</t>
  </si>
  <si>
    <t>김광성</t>
  </si>
  <si>
    <t>5238281</t>
  </si>
  <si>
    <t>김기화</t>
  </si>
  <si>
    <t>5236620</t>
  </si>
  <si>
    <t>김대성</t>
  </si>
  <si>
    <t>5232636</t>
  </si>
  <si>
    <t>김동수</t>
  </si>
  <si>
    <t>5239997</t>
  </si>
  <si>
    <t>김봉재</t>
  </si>
  <si>
    <t>5234000</t>
  </si>
  <si>
    <t>김상훈</t>
  </si>
  <si>
    <t>5234692</t>
  </si>
  <si>
    <t>김성준</t>
  </si>
  <si>
    <t>5233855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</si>
  <si>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</si>
  <si>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</si>
  <si>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</si>
  <si>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</si>
  <si>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</si>
  <si>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</si>
  <si>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</si>
  <si>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</si>
  <si>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</si>
  <si>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</si>
  <si>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김정구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</si>
  <si>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</si>
  <si>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</si>
  <si>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</si>
  <si>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</si>
  <si>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</si>
  <si>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</si>
  <si>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</si>
  <si>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</si>
  <si>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</si>
  <si>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</si>
  <si>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</si>
  <si>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</si>
  <si>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</si>
  <si>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김형구</t>
  </si>
  <si>
    <t>5237724</t>
  </si>
  <si>
    <t>류제인</t>
  </si>
  <si>
    <t>5234905</t>
  </si>
  <si>
    <t>문종철</t>
  </si>
  <si>
    <t>5239124</t>
  </si>
  <si>
    <t>민병철</t>
  </si>
  <si>
    <t>5232390</t>
  </si>
  <si>
    <t>박동우</t>
  </si>
  <si>
    <t>5238729</t>
  </si>
  <si>
    <t>박영자</t>
  </si>
  <si>
    <t>5236652</t>
  </si>
  <si>
    <t>박용우</t>
  </si>
  <si>
    <t>5231346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</si>
  <si>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</si>
  <si>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</si>
  <si>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</si>
  <si>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</si>
  <si>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</si>
  <si>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</si>
  <si>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</si>
  <si>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</si>
  <si>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</si>
  <si>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</si>
  <si>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</si>
  <si>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</si>
  <si>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</si>
  <si>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</si>
  <si>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</si>
  <si>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</si>
  <si>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변우현</t>
  </si>
  <si>
    <t>5239974</t>
  </si>
  <si>
    <t>서영준</t>
  </si>
  <si>
    <t>5231515</t>
  </si>
  <si>
    <t>서영환</t>
  </si>
  <si>
    <t>5231495</t>
  </si>
  <si>
    <t>손윤규</t>
  </si>
  <si>
    <t>5231902</t>
  </si>
  <si>
    <t>신영준</t>
  </si>
  <si>
    <t>5231621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</si>
  <si>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</si>
  <si>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</si>
  <si>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</si>
  <si>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</si>
  <si>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</si>
  <si>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</si>
  <si>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</si>
  <si>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</si>
  <si>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여덕재</t>
  </si>
  <si>
    <t>5233065</t>
  </si>
  <si>
    <t>오규대</t>
  </si>
  <si>
    <t>523272</t>
  </si>
  <si>
    <t>윤성영</t>
  </si>
  <si>
    <t>5238829</t>
  </si>
  <si>
    <t>이성림</t>
  </si>
  <si>
    <t>5235286</t>
  </si>
  <si>
    <t>이장만</t>
  </si>
  <si>
    <t>5232433</t>
  </si>
  <si>
    <t>이재오</t>
  </si>
  <si>
    <t>5238612</t>
  </si>
  <si>
    <t>이찬호</t>
  </si>
  <si>
    <t>5238035</t>
  </si>
  <si>
    <t>이춘학</t>
  </si>
  <si>
    <t>5238014</t>
  </si>
  <si>
    <t>이현규</t>
  </si>
  <si>
    <t>5233670</t>
  </si>
  <si>
    <t>장귀덕</t>
  </si>
  <si>
    <t>5236217</t>
  </si>
  <si>
    <t>전희재</t>
  </si>
  <si>
    <t>5234152</t>
  </si>
  <si>
    <t>조완석</t>
  </si>
  <si>
    <t>5231</t>
  </si>
  <si>
    <t>조운제</t>
  </si>
  <si>
    <t>52329</t>
  </si>
  <si>
    <t>조학철</t>
  </si>
  <si>
    <t>5235002</t>
  </si>
  <si>
    <t>최상락</t>
  </si>
  <si>
    <t>5231065</t>
  </si>
  <si>
    <t>허상근</t>
  </si>
  <si>
    <t>5233608</t>
  </si>
  <si>
    <t>허행기</t>
  </si>
  <si>
    <t>5235700</t>
  </si>
  <si>
    <t>황병성</t>
  </si>
  <si>
    <t>5234641</t>
  </si>
  <si>
    <t>황태범</t>
  </si>
  <si>
    <t>5235557</t>
  </si>
  <si>
    <t>=</t>
  </si>
  <si>
    <t>▽</t>
  </si>
  <si>
    <t>신동아교통516C1</t>
  </si>
  <si>
    <t>신동혁</t>
  </si>
  <si>
    <t>5232426</t>
  </si>
  <si>
    <t>양미경</t>
  </si>
  <si>
    <t>5236828</t>
  </si>
  <si>
    <t>이안수</t>
  </si>
  <si>
    <t>5232282</t>
  </si>
  <si>
    <t>이철우</t>
  </si>
  <si>
    <t>5237400</t>
  </si>
  <si>
    <t>개선율(유카전)</t>
  </si>
  <si>
    <t>인천전체</t>
  </si>
  <si>
    <t>0%(0명)</t>
  </si>
  <si>
    <t>순위</t>
  </si>
  <si>
    <t>50%(3명)</t>
  </si>
  <si>
    <t>박기호</t>
  </si>
  <si>
    <t>신동아교통1F2</t>
  </si>
  <si>
    <t>518518</t>
  </si>
  <si>
    <t>신동아교통518D1</t>
  </si>
  <si>
    <t>신동아교통518F1</t>
  </si>
  <si>
    <t>신동아교통518C1</t>
  </si>
  <si>
    <t>신동아교통518C2</t>
  </si>
  <si>
    <t>신동아교통518D2</t>
  </si>
  <si>
    <t>520520</t>
  </si>
  <si>
    <t>신동아교통520F1</t>
  </si>
  <si>
    <t>신동아교통520D3</t>
  </si>
  <si>
    <t>신동아교통520D2</t>
  </si>
  <si>
    <t>신동아교통520D1</t>
  </si>
  <si>
    <t>NULL</t>
  </si>
  <si>
    <t>5232063</t>
  </si>
  <si>
    <t>5234793</t>
  </si>
  <si>
    <t>5236477</t>
  </si>
  <si>
    <t>5236640</t>
  </si>
  <si>
    <t>5237000</t>
  </si>
  <si>
    <t>5237280</t>
  </si>
  <si>
    <t>5238515</t>
  </si>
  <si>
    <t>5235569</t>
  </si>
  <si>
    <t>최재욱</t>
  </si>
  <si>
    <t>5231066</t>
  </si>
  <si>
    <t>5235747</t>
  </si>
  <si>
    <t>5237066</t>
  </si>
  <si>
    <t>(우  수)</t>
  </si>
  <si>
    <t>유근수</t>
  </si>
  <si>
    <t>5238759</t>
  </si>
  <si>
    <t>5236048</t>
  </si>
  <si>
    <t>하헌길</t>
  </si>
  <si>
    <t>5235626</t>
  </si>
  <si>
    <t>▲</t>
  </si>
  <si>
    <t>신동아교통1B1</t>
  </si>
  <si>
    <t>신동아교통516F2</t>
  </si>
  <si>
    <t>신동아교통516F1</t>
  </si>
  <si>
    <t>신동아교통518B1</t>
  </si>
  <si>
    <t>3%(3명)</t>
  </si>
  <si>
    <t>분석기간: 24.10.01-24.10.31</t>
  </si>
  <si>
    <t>24'10</t>
    <phoneticPr fontId="2" type="noConversion"/>
  </si>
  <si>
    <t>19위/(32개사)</t>
  </si>
  <si>
    <t>6%(5명)</t>
  </si>
  <si>
    <t>9%(9명)</t>
  </si>
  <si>
    <t>21%(17명)</t>
  </si>
  <si>
    <t>29%(27명)</t>
  </si>
  <si>
    <t>31%(28명)</t>
  </si>
  <si>
    <t>D</t>
    <phoneticPr fontId="2" type="noConversion"/>
  </si>
  <si>
    <t>7%(1명)</t>
  </si>
  <si>
    <t>2%(1명)</t>
  </si>
  <si>
    <t>14%(2명)</t>
  </si>
  <si>
    <t>29%(4명)</t>
  </si>
  <si>
    <t>5%(3명)</t>
  </si>
  <si>
    <t>17%(1명)</t>
  </si>
  <si>
    <t>21%(3명)</t>
  </si>
  <si>
    <t>21%(12명)</t>
  </si>
  <si>
    <t>36%(5명)</t>
  </si>
  <si>
    <t>29%(16명)</t>
  </si>
  <si>
    <t>41%(23명)</t>
  </si>
  <si>
    <t>신동아교통1B2</t>
  </si>
  <si>
    <t>신동아교통1F3</t>
  </si>
  <si>
    <t>신동아교통1F8</t>
  </si>
  <si>
    <t>신동아교통1F4</t>
  </si>
  <si>
    <t>신동아교통1F5</t>
  </si>
  <si>
    <t>신동아교통1F7</t>
  </si>
  <si>
    <t>신동아교통1F6</t>
  </si>
  <si>
    <t>신동아교통518B2</t>
  </si>
  <si>
    <t>신동아교통520B2</t>
  </si>
  <si>
    <t>신동아교통520B1</t>
  </si>
  <si>
    <t>신동아교통예비D6</t>
  </si>
  <si>
    <t>신동아교통예비F4</t>
  </si>
  <si>
    <t>신동아교통예비B3</t>
  </si>
  <si>
    <t>523204</t>
  </si>
  <si>
    <t>523204296.289</t>
  </si>
  <si>
    <t>5231066354.909</t>
  </si>
  <si>
    <t>5232063173.394</t>
  </si>
  <si>
    <t>5233562</t>
  </si>
  <si>
    <t>5233562430.291</t>
  </si>
  <si>
    <t>5234793551.871</t>
  </si>
  <si>
    <t>5235747686.131</t>
  </si>
  <si>
    <t>5235894</t>
  </si>
  <si>
    <t>5235894436.172</t>
  </si>
  <si>
    <t>52364774053.932</t>
  </si>
  <si>
    <t>52366403468.833</t>
  </si>
  <si>
    <t>5237000535.854</t>
  </si>
  <si>
    <t>5237066325.893</t>
  </si>
  <si>
    <t>5237280465.157</t>
  </si>
  <si>
    <t>5238515406.442</t>
  </si>
  <si>
    <t>52328342573.483</t>
  </si>
  <si>
    <t>52319545040.539</t>
  </si>
  <si>
    <t>52314521554.712</t>
  </si>
  <si>
    <t>5232621892.806</t>
  </si>
  <si>
    <t>52366802430.284</t>
  </si>
  <si>
    <t>52382811023.562</t>
  </si>
  <si>
    <t>52366202665.774</t>
  </si>
  <si>
    <t>52326362153.94</t>
  </si>
  <si>
    <t>52399971874.379</t>
  </si>
  <si>
    <t>52340002172.996</t>
  </si>
  <si>
    <t>52346922270.043</t>
  </si>
  <si>
    <t>52338552586.885</t>
  </si>
  <si>
    <t>52354192788.821</t>
  </si>
  <si>
    <t>52348542770.187</t>
  </si>
  <si>
    <t>52360952176.538</t>
  </si>
  <si>
    <t>5233898656.748</t>
  </si>
  <si>
    <t>52315582530.329</t>
  </si>
  <si>
    <t>5238951172.699</t>
  </si>
  <si>
    <t>5232503287.466</t>
  </si>
  <si>
    <t>52384142417.252</t>
  </si>
  <si>
    <t>5235062137.085</t>
  </si>
  <si>
    <t>52320032506.948</t>
  </si>
  <si>
    <t>52390051938.217</t>
  </si>
  <si>
    <t>5239704565.817</t>
  </si>
  <si>
    <t>52377242901.498</t>
  </si>
  <si>
    <t>52349051341.385</t>
  </si>
  <si>
    <t>5239124452.319</t>
  </si>
  <si>
    <t>(최우수)</t>
  </si>
  <si>
    <t>52323902051.543</t>
  </si>
  <si>
    <t>5235569279.584</t>
  </si>
  <si>
    <t>52387292143.809</t>
  </si>
  <si>
    <t>52366521528.218</t>
  </si>
  <si>
    <t>52313462549.014</t>
  </si>
  <si>
    <t>52355821434.302</t>
  </si>
  <si>
    <t>5237600261.844</t>
  </si>
  <si>
    <t>5232322674.59</t>
  </si>
  <si>
    <t>52333231635.547</t>
  </si>
  <si>
    <t>52315802723.913</t>
  </si>
  <si>
    <t>5239312535.175</t>
  </si>
  <si>
    <t>5232451264.128</t>
  </si>
  <si>
    <t>52397152386.619</t>
  </si>
  <si>
    <t>5239974500.091</t>
  </si>
  <si>
    <t>5231515790.051</t>
  </si>
  <si>
    <t>52314951566.174</t>
  </si>
  <si>
    <t>52319021985.498</t>
  </si>
  <si>
    <t>52324262455.124</t>
  </si>
  <si>
    <t>5231621386.736</t>
  </si>
  <si>
    <t>52356972503.17</t>
  </si>
  <si>
    <t>52387392646.165</t>
  </si>
  <si>
    <t>52329812711.446</t>
  </si>
  <si>
    <t>5232782526.923</t>
  </si>
  <si>
    <t>52368281427.945</t>
  </si>
  <si>
    <t>52330652304.556</t>
  </si>
  <si>
    <t>5232721661.71</t>
  </si>
  <si>
    <t>5238759388.533</t>
  </si>
  <si>
    <t>5238829316.086</t>
  </si>
  <si>
    <t>5235286360.335</t>
  </si>
  <si>
    <t>5232282555.858</t>
  </si>
  <si>
    <t>52324332441.02</t>
  </si>
  <si>
    <t>5238612264.105</t>
  </si>
  <si>
    <t>52380352482.591</t>
  </si>
  <si>
    <t>5237400555.518</t>
  </si>
  <si>
    <t>52380142216.592</t>
  </si>
  <si>
    <t>52336701149.74</t>
  </si>
  <si>
    <t>52362172730.485</t>
  </si>
  <si>
    <t>52341521510.297</t>
  </si>
  <si>
    <t>조병호</t>
  </si>
  <si>
    <t>5233435</t>
  </si>
  <si>
    <t>5233435285.562</t>
  </si>
  <si>
    <t>5231302.247</t>
  </si>
  <si>
    <t>523292547.746</t>
  </si>
  <si>
    <t>52350022149.102</t>
  </si>
  <si>
    <t>52310652437.721</t>
  </si>
  <si>
    <t>5236048798.171</t>
  </si>
  <si>
    <t>5235626358.623</t>
  </si>
  <si>
    <t>52336081439.157</t>
  </si>
  <si>
    <t>52357001639.285</t>
  </si>
  <si>
    <t>52346412499.849</t>
  </si>
  <si>
    <t>52355571324.304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</si>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</sst>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19" fillId="0" borderId="0" xfId="568" applyFont="1" applyAlignment="1">
      <alignment horizontal="center" vertical="center"/>
    </xf>
    <xf numFmtId="49" fontId="83" fillId="15" borderId="0" xfId="568" applyNumberFormat="1" applyFont="1" applyFill="1" applyAlignment="1">
      <alignment horizontal="center" vertical="center" wrapText="1"/>
    </xf>
    <xf numFmtId="191" fontId="8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40-4479-BD10-6584ED22B0F1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F40-4479-BD10-6584ED22B0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  <c:pt idx="9">
                  <c:v>1.9626889687425886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3.3707865168539325E-2</c:v>
                </c:pt>
                <c:pt idx="1">
                  <c:v>5.6179775280898875E-2</c:v>
                </c:pt>
                <c:pt idx="2">
                  <c:v>8.98876404494382E-2</c:v>
                </c:pt>
                <c:pt idx="3">
                  <c:v>0.21348314606741572</c:v>
                </c:pt>
                <c:pt idx="4">
                  <c:v>0.29213483146067415</c:v>
                </c:pt>
                <c:pt idx="5">
                  <c:v>0.3146067415730337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0.14285714285714285</c:v>
                </c:pt>
                <c:pt idx="2">
                  <c:v>0.4107142857142857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0.2857142857142857</c:v>
                </c:pt>
                <c:pt idx="1">
                  <c:v>0.35714285714285715</c:v>
                </c:pt>
                <c:pt idx="2">
                  <c:v>0.2857142857142857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7.1428571428571425E-2</c:v>
                </c:pt>
                <c:pt idx="1">
                  <c:v>0.21428571428571427</c:v>
                </c:pt>
                <c:pt idx="2">
                  <c:v>0.21428571428571427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0.2857142857142857</c:v>
                </c:pt>
                <c:pt idx="1">
                  <c:v>7.1428571428571425E-2</c:v>
                </c:pt>
                <c:pt idx="2">
                  <c:v>5.3571428571428568E-2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0.14285714285714285</c:v>
                </c:pt>
                <c:pt idx="2">
                  <c:v>1.7857142857142856E-2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7.1428571428571425E-2</c:v>
                </c:pt>
                <c:pt idx="1">
                  <c:v>7.1428571428571425E-2</c:v>
                </c:pt>
                <c:pt idx="2">
                  <c:v>1.7857142857142856E-2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849407</xdr:colOff>
      <xdr:row>14</xdr:row>
      <xdr:rowOff>67234</xdr:rowOff>
    </xdr:from>
    <xdr:to>
      <xdr:col>5</xdr:col>
      <xdr:colOff>705972</xdr:colOff>
      <xdr:row>15</xdr:row>
      <xdr:rowOff>87408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28466" y="4583205"/>
          <a:ext cx="730624" cy="31152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8AA252-8699-4593-AB91-C387292205F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381000</xdr:colOff>
      <xdr:row>14</xdr:row>
      <xdr:rowOff>268941</xdr:rowOff>
    </xdr:from>
    <xdr:to>
      <xdr:col>5</xdr:col>
      <xdr:colOff>638736</xdr:colOff>
      <xdr:row>15</xdr:row>
      <xdr:rowOff>145676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034118" y="4784912"/>
          <a:ext cx="257736" cy="168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531158</xdr:colOff>
      <xdr:row>11</xdr:row>
      <xdr:rowOff>179294</xdr:rowOff>
    </xdr:from>
    <xdr:to>
      <xdr:col>6</xdr:col>
      <xdr:colOff>280148</xdr:colOff>
      <xdr:row>13</xdr:row>
      <xdr:rowOff>4482</xdr:rowOff>
    </xdr:to>
    <xdr:sp macro="" textlink="$K$20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184276" y="3821206"/>
          <a:ext cx="623048" cy="40789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829235</xdr:colOff>
      <xdr:row>12</xdr:row>
      <xdr:rowOff>257735</xdr:rowOff>
    </xdr:from>
    <xdr:to>
      <xdr:col>6</xdr:col>
      <xdr:colOff>235324</xdr:colOff>
      <xdr:row>14</xdr:row>
      <xdr:rowOff>168088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 flipV="1">
          <a:off x="4482353" y="4191000"/>
          <a:ext cx="280147" cy="493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7E7FE7C-6E8D-4F8A-9B3A-8DC63BED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25ED2B6-7014-47B5-ACEB-7634D6E4A051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79AD4F6-9C0E-4F07-8E03-AA0C9DE2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29" width="9.140625" style="4"/>
    <col min="30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437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93" t="s">
        <v>38</v>
      </c>
      <c r="D4" s="293"/>
      <c r="E4" s="61" t="s">
        <v>112</v>
      </c>
      <c r="F4" s="61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438</v>
      </c>
      <c r="C5" s="294" t="s">
        <v>191</v>
      </c>
      <c r="D5" s="294"/>
      <c r="E5" s="62">
        <v>4</v>
      </c>
      <c r="F5" s="63">
        <v>47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25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>
      <c r="G10" s="6"/>
      <c r="H10" s="189" t="s">
        <v>92</v>
      </c>
      <c r="I10" s="190" t="s">
        <v>93</v>
      </c>
      <c r="J10" s="191" t="str">
        <f>C5</f>
        <v>신동아교통</v>
      </c>
      <c r="K10" s="192" t="s">
        <v>94</v>
      </c>
      <c r="X10" s="225"/>
      <c r="Z10" s="39"/>
      <c r="AA10" s="39"/>
      <c r="AB10" s="39"/>
    </row>
    <row r="11" spans="1:28" ht="23.25" customHeight="1" thickTop="1">
      <c r="G11" s="6"/>
      <c r="H11" s="233">
        <v>1</v>
      </c>
      <c r="I11" s="234">
        <v>2.0099999999999998</v>
      </c>
      <c r="J11" s="235">
        <v>1.8025798211869086</v>
      </c>
      <c r="K11" s="236"/>
      <c r="M11" s="2"/>
      <c r="Y11" s="226"/>
      <c r="Z11" s="281"/>
      <c r="AA11" s="282"/>
      <c r="AB11" s="39"/>
    </row>
    <row r="12" spans="1:28" ht="23.25" customHeight="1">
      <c r="G12" s="6"/>
      <c r="H12" s="237">
        <v>2</v>
      </c>
      <c r="I12" s="234">
        <v>2.3662575846193561</v>
      </c>
      <c r="J12" s="235">
        <v>2.1458088314185924</v>
      </c>
      <c r="K12" s="238">
        <v>0.19040988154726191</v>
      </c>
      <c r="M12" s="282"/>
      <c r="Y12" s="226"/>
      <c r="Z12" s="281"/>
      <c r="AA12" s="282"/>
      <c r="AB12" s="39"/>
    </row>
    <row r="13" spans="1:28" ht="23.25" customHeight="1">
      <c r="G13" s="6"/>
      <c r="H13" s="237">
        <v>3</v>
      </c>
      <c r="I13" s="234">
        <v>2.37</v>
      </c>
      <c r="J13" s="235">
        <v>2.1464053110778827</v>
      </c>
      <c r="K13" s="239">
        <v>2.7797427737130675E-4</v>
      </c>
      <c r="M13" s="282"/>
      <c r="Y13" s="226"/>
      <c r="Z13" s="281"/>
      <c r="AA13" s="282"/>
      <c r="AB13" s="39"/>
    </row>
    <row r="14" spans="1:28" ht="23.25" customHeight="1">
      <c r="G14" s="6"/>
      <c r="H14" s="237">
        <v>4</v>
      </c>
      <c r="I14" s="234">
        <v>2.33</v>
      </c>
      <c r="J14" s="235">
        <v>2.1105265819972874</v>
      </c>
      <c r="K14" s="239">
        <v>-1.6715728802673246E-2</v>
      </c>
      <c r="M14" s="282"/>
      <c r="Y14" s="226"/>
      <c r="Z14" s="281"/>
      <c r="AA14" s="282"/>
      <c r="AB14" s="39"/>
    </row>
    <row r="15" spans="1:28" ht="23.25" customHeight="1">
      <c r="G15" s="6"/>
      <c r="H15" s="237">
        <v>5</v>
      </c>
      <c r="I15" s="234">
        <v>2.2850259626150282</v>
      </c>
      <c r="J15" s="235">
        <v>2.0374384423668168</v>
      </c>
      <c r="K15" s="239">
        <v>-3.4630286229943574E-2</v>
      </c>
      <c r="M15" s="282"/>
      <c r="Y15" s="226"/>
      <c r="Z15" s="281"/>
      <c r="AA15" s="282"/>
      <c r="AB15" s="39"/>
    </row>
    <row r="16" spans="1:28" ht="23.25" customHeight="1">
      <c r="G16" s="6"/>
      <c r="H16" s="237">
        <v>6</v>
      </c>
      <c r="I16" s="234">
        <v>2.0664933427553414</v>
      </c>
      <c r="J16" s="235">
        <v>1.955714514331393</v>
      </c>
      <c r="K16" s="239">
        <v>-4.0111115180730628E-2</v>
      </c>
      <c r="M16" s="282"/>
      <c r="Y16" s="226"/>
      <c r="Z16" s="281"/>
      <c r="AA16" s="282"/>
      <c r="AB16" s="39"/>
    </row>
    <row r="17" spans="2:28" ht="23.25" customHeight="1">
      <c r="G17" s="6"/>
      <c r="H17" s="237">
        <v>7</v>
      </c>
      <c r="I17" s="234">
        <v>2.13</v>
      </c>
      <c r="J17" s="235">
        <v>1.9259680893375393</v>
      </c>
      <c r="K17" s="239">
        <v>-1.5210003697305075E-2</v>
      </c>
      <c r="M17" s="282"/>
      <c r="Y17" s="226"/>
      <c r="Z17" s="281"/>
      <c r="AA17" s="282"/>
      <c r="AB17" s="39"/>
    </row>
    <row r="18" spans="2:28" ht="23.25" customHeight="1">
      <c r="G18" s="6"/>
      <c r="H18" s="237">
        <v>8</v>
      </c>
      <c r="I18" s="234">
        <v>2.08</v>
      </c>
      <c r="J18" s="235">
        <v>1.8596281625906155</v>
      </c>
      <c r="K18" s="239">
        <v>-3.4444977107456753E-2</v>
      </c>
      <c r="M18" s="282"/>
      <c r="Y18" s="226"/>
      <c r="Z18" s="281"/>
      <c r="AA18" s="282"/>
      <c r="AB18" s="39"/>
    </row>
    <row r="19" spans="2:28" ht="23.25" customHeight="1">
      <c r="G19" s="6"/>
      <c r="H19" s="237">
        <v>9</v>
      </c>
      <c r="I19" s="234">
        <v>2.13</v>
      </c>
      <c r="J19" s="235">
        <v>1.8874781889783026</v>
      </c>
      <c r="K19" s="239">
        <v>1.4976126382647115E-2</v>
      </c>
      <c r="M19" s="282"/>
      <c r="Y19" s="226"/>
      <c r="Z19" s="281"/>
      <c r="AA19" s="282"/>
      <c r="AB19" s="39"/>
    </row>
    <row r="20" spans="2:28" ht="23.25" customHeight="1">
      <c r="G20" s="6"/>
      <c r="H20" s="237">
        <v>10</v>
      </c>
      <c r="I20" s="234">
        <v>2.25</v>
      </c>
      <c r="J20" s="235">
        <v>1.9626889687425886</v>
      </c>
      <c r="K20" s="239">
        <v>3.9847231191051824E-2</v>
      </c>
      <c r="M20" s="2"/>
      <c r="Y20" s="226"/>
      <c r="Z20" s="281"/>
      <c r="AA20" s="282"/>
      <c r="AB20" s="39"/>
    </row>
    <row r="21" spans="2:28" ht="23.25" customHeight="1">
      <c r="G21" s="6"/>
      <c r="H21" s="240" t="s">
        <v>394</v>
      </c>
      <c r="I21" s="241">
        <v>0.11940298507462699</v>
      </c>
      <c r="J21" s="242">
        <v>8.882222338995005E-2</v>
      </c>
      <c r="K21" s="243">
        <v>-3.0580761684676938E-2</v>
      </c>
      <c r="M21" s="282"/>
      <c r="Y21" s="226"/>
      <c r="Z21" s="281"/>
      <c r="AA21" s="282"/>
      <c r="AB21" s="39"/>
    </row>
    <row r="22" spans="2:28" ht="23.25" customHeight="1">
      <c r="H22" s="244" t="s">
        <v>397</v>
      </c>
      <c r="I22" s="245"/>
      <c r="J22" s="246" t="s">
        <v>439</v>
      </c>
      <c r="K22" s="247"/>
      <c r="M22" s="282"/>
      <c r="X22" s="2"/>
      <c r="Y22" s="2"/>
      <c r="AB22" s="39"/>
    </row>
    <row r="23" spans="2:28" ht="9" customHeight="1">
      <c r="M23" s="282"/>
      <c r="X23" s="2"/>
      <c r="Y23" s="2"/>
      <c r="AB23" s="282"/>
    </row>
    <row r="24" spans="2:28" ht="16.5" customHeight="1">
      <c r="B24" s="51" t="s">
        <v>129</v>
      </c>
      <c r="C24" s="51"/>
      <c r="D24" s="50"/>
      <c r="E24" s="50"/>
      <c r="F24" s="50"/>
      <c r="G24" s="50"/>
      <c r="H24" s="50"/>
      <c r="I24" s="50"/>
      <c r="J24" s="50"/>
      <c r="K24" s="50"/>
      <c r="M24" s="282"/>
      <c r="X24" s="2"/>
      <c r="Y24" s="2"/>
      <c r="AB24" s="282"/>
    </row>
    <row r="25" spans="2:28" ht="27.75" customHeight="1">
      <c r="B25" s="55" t="s">
        <v>62</v>
      </c>
      <c r="C25" s="55" t="s">
        <v>101</v>
      </c>
      <c r="D25" s="55" t="s">
        <v>103</v>
      </c>
      <c r="E25" s="55" t="s">
        <v>104</v>
      </c>
      <c r="F25" s="55" t="s">
        <v>105</v>
      </c>
      <c r="G25" s="55" t="s">
        <v>106</v>
      </c>
      <c r="H25" s="55" t="s">
        <v>6</v>
      </c>
      <c r="I25" s="55" t="s">
        <v>7</v>
      </c>
      <c r="J25" s="55" t="s">
        <v>107</v>
      </c>
      <c r="K25" s="55" t="s">
        <v>72</v>
      </c>
      <c r="M25" s="282"/>
      <c r="X25" s="2"/>
      <c r="Y25" s="2"/>
      <c r="AB25" s="282"/>
    </row>
    <row r="26" spans="2:28" ht="23.25" customHeight="1">
      <c r="B26" s="75" t="s">
        <v>395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82"/>
      <c r="N26" s="283" t="str">
        <f>C5</f>
        <v>신동아교통</v>
      </c>
      <c r="Y26" s="2"/>
    </row>
    <row r="27" spans="2:28" ht="22.5" customHeight="1">
      <c r="B27" s="221" t="s">
        <v>118</v>
      </c>
      <c r="C27" s="68">
        <v>10</v>
      </c>
      <c r="D27" s="69">
        <v>1.7108047421988896E-2</v>
      </c>
      <c r="E27" s="69">
        <v>0.3525832212109567</v>
      </c>
      <c r="F27" s="69">
        <v>0.18894490701490929</v>
      </c>
      <c r="G27" s="70">
        <v>11.121024999999999</v>
      </c>
      <c r="H27" s="71">
        <v>0.379241986013376</v>
      </c>
      <c r="I27" s="71">
        <v>24.348074971112247</v>
      </c>
      <c r="J27" s="72">
        <v>1.9626889687425886</v>
      </c>
      <c r="K27" s="73" t="s">
        <v>67</v>
      </c>
      <c r="M27" s="282"/>
      <c r="N27" s="39" t="s">
        <v>67</v>
      </c>
      <c r="O27" s="39">
        <v>89</v>
      </c>
      <c r="Y27" s="2"/>
    </row>
    <row r="28" spans="2:28" ht="22.5" customHeight="1">
      <c r="B28" s="52" t="s">
        <v>108</v>
      </c>
      <c r="C28" s="52"/>
      <c r="D28" s="66">
        <f>D27/D26-1</f>
        <v>-0.15865918579576332</v>
      </c>
      <c r="E28" s="66">
        <f t="shared" ref="E28:J28" si="0">E27/E26-1</f>
        <v>-9.6788832241461176E-3</v>
      </c>
      <c r="F28" s="66">
        <f t="shared" si="0"/>
        <v>-4.1857040912841814E-2</v>
      </c>
      <c r="G28" s="66">
        <f t="shared" si="0"/>
        <v>-0.12908023696314774</v>
      </c>
      <c r="H28" s="66">
        <f t="shared" si="0"/>
        <v>1.7260173993009831E-2</v>
      </c>
      <c r="I28" s="66">
        <f t="shared" si="0"/>
        <v>0.35246598634171766</v>
      </c>
      <c r="J28" s="66">
        <f t="shared" si="0"/>
        <v>-0.12602281423966766</v>
      </c>
      <c r="K28" s="67" t="str">
        <f>J22</f>
        <v>19위/(32개사)</v>
      </c>
      <c r="M28" s="2" t="s">
        <v>71</v>
      </c>
      <c r="N28" s="284">
        <v>3.3707865168539325E-2</v>
      </c>
      <c r="O28" s="39">
        <v>3</v>
      </c>
      <c r="X28" s="2"/>
      <c r="Y28" s="2"/>
    </row>
    <row r="29" spans="2:28" ht="22.5" customHeight="1">
      <c r="M29" s="2" t="s">
        <v>66</v>
      </c>
      <c r="N29" s="284">
        <v>5.6179775280898875E-2</v>
      </c>
      <c r="O29" s="39">
        <v>5</v>
      </c>
      <c r="X29" s="2"/>
      <c r="Y29" s="2"/>
    </row>
    <row r="30" spans="2:28" ht="17.25" customHeight="1">
      <c r="B30" s="51" t="s">
        <v>130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68</v>
      </c>
      <c r="N30" s="284">
        <v>8.98876404494382E-2</v>
      </c>
      <c r="O30" s="39">
        <v>9</v>
      </c>
      <c r="X30" s="2"/>
      <c r="Y30" s="2"/>
    </row>
    <row r="31" spans="2:28" ht="22.5" customHeight="1">
      <c r="B31" s="59"/>
      <c r="C31" s="59"/>
      <c r="M31" s="2" t="s">
        <v>69</v>
      </c>
      <c r="N31" s="284">
        <v>0.21348314606741572</v>
      </c>
      <c r="O31" s="39">
        <v>17</v>
      </c>
      <c r="X31" s="2"/>
      <c r="Y31" s="2"/>
    </row>
    <row r="32" spans="2:28" ht="22.5" customHeight="1" thickBot="1">
      <c r="H32" s="193" t="s">
        <v>92</v>
      </c>
      <c r="I32" s="194" t="s">
        <v>93</v>
      </c>
      <c r="J32" s="195" t="str">
        <f>J10</f>
        <v>신동아교통</v>
      </c>
      <c r="K32" s="196" t="s">
        <v>116</v>
      </c>
      <c r="M32" s="2" t="s">
        <v>67</v>
      </c>
      <c r="N32" s="284">
        <v>0.29213483146067415</v>
      </c>
      <c r="O32" s="39">
        <v>27</v>
      </c>
      <c r="X32" s="2"/>
      <c r="Y32" s="2"/>
    </row>
    <row r="33" spans="2:28" ht="22.5" customHeight="1" thickTop="1">
      <c r="H33" s="201" t="s">
        <v>110</v>
      </c>
      <c r="I33" s="202" t="s">
        <v>69</v>
      </c>
      <c r="J33" s="203" t="s">
        <v>67</v>
      </c>
      <c r="K33" s="204"/>
      <c r="M33" s="2" t="s">
        <v>70</v>
      </c>
      <c r="N33" s="284">
        <v>0.3146067415730337</v>
      </c>
      <c r="O33" s="39">
        <v>28</v>
      </c>
      <c r="X33" s="2"/>
      <c r="Z33" s="39"/>
      <c r="AA33" s="39"/>
      <c r="AB33" s="39"/>
    </row>
    <row r="34" spans="2:28" ht="21" customHeight="1">
      <c r="H34" s="197" t="s">
        <v>95</v>
      </c>
      <c r="I34" s="198">
        <v>7.2690414132638284E-2</v>
      </c>
      <c r="J34" s="199" t="s">
        <v>436</v>
      </c>
      <c r="K34" s="200">
        <v>-3.8982548964098959E-2</v>
      </c>
      <c r="M34" s="2"/>
      <c r="X34" s="2"/>
      <c r="Z34" s="39"/>
      <c r="AA34" s="39"/>
      <c r="AB34" s="39"/>
    </row>
    <row r="35" spans="2:28" ht="21" customHeight="1">
      <c r="H35" s="181" t="s">
        <v>96</v>
      </c>
      <c r="I35" s="173">
        <v>9.556907037358818E-2</v>
      </c>
      <c r="J35" s="182" t="s">
        <v>440</v>
      </c>
      <c r="K35" s="183">
        <v>-3.9389295092689305E-2</v>
      </c>
      <c r="L35" s="4"/>
      <c r="M35" s="2"/>
      <c r="X35" s="2"/>
      <c r="Z35" s="39"/>
      <c r="AA35" s="39"/>
      <c r="AB35" s="39"/>
    </row>
    <row r="36" spans="2:28" ht="21" customHeight="1">
      <c r="H36" s="180" t="s">
        <v>97</v>
      </c>
      <c r="I36" s="173">
        <v>0.16188821314798726</v>
      </c>
      <c r="J36" s="182" t="s">
        <v>441</v>
      </c>
      <c r="K36" s="183">
        <v>-7.2000572698549065E-2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100</v>
      </c>
      <c r="I37" s="173">
        <v>0.22473211699971041</v>
      </c>
      <c r="J37" s="182" t="s">
        <v>442</v>
      </c>
      <c r="K37" s="183">
        <v>-1.1248970932294683E-2</v>
      </c>
      <c r="L37" s="4"/>
      <c r="M37" s="2"/>
      <c r="X37" s="2"/>
      <c r="Z37" s="39"/>
      <c r="AA37" s="39"/>
      <c r="AB37" s="39"/>
    </row>
    <row r="38" spans="2:28" ht="21" customHeight="1">
      <c r="H38" s="184" t="s">
        <v>98</v>
      </c>
      <c r="I38" s="173">
        <v>0.23284100781928757</v>
      </c>
      <c r="J38" s="182" t="s">
        <v>443</v>
      </c>
      <c r="K38" s="183">
        <v>5.9293823641386578E-2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99</v>
      </c>
      <c r="I39" s="186">
        <v>0.21227917752678829</v>
      </c>
      <c r="J39" s="187" t="s">
        <v>444</v>
      </c>
      <c r="K39" s="188">
        <v>0.10232756404624541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1" t="s">
        <v>131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39"/>
    </row>
    <row r="42" spans="2:28" ht="30.75" customHeight="1">
      <c r="B42" s="55" t="s">
        <v>62</v>
      </c>
      <c r="C42" s="55" t="s">
        <v>102</v>
      </c>
      <c r="D42" s="55" t="s">
        <v>103</v>
      </c>
      <c r="E42" s="55" t="s">
        <v>104</v>
      </c>
      <c r="F42" s="55" t="s">
        <v>105</v>
      </c>
      <c r="G42" s="55" t="s">
        <v>106</v>
      </c>
      <c r="H42" s="55" t="s">
        <v>6</v>
      </c>
      <c r="I42" s="55" t="s">
        <v>7</v>
      </c>
      <c r="J42" s="55" t="s">
        <v>107</v>
      </c>
      <c r="K42" s="55" t="s">
        <v>72</v>
      </c>
      <c r="L42" s="4"/>
      <c r="M42" s="2"/>
      <c r="N42" s="39" t="s">
        <v>124</v>
      </c>
      <c r="X42" s="2"/>
      <c r="Z42" s="39"/>
      <c r="AA42" s="39"/>
      <c r="AB42" s="39"/>
    </row>
    <row r="43" spans="2:28" ht="22.5" customHeight="1">
      <c r="B43" s="223" t="s">
        <v>118</v>
      </c>
      <c r="C43" s="76">
        <v>1</v>
      </c>
      <c r="D43" s="77">
        <v>4.5400501429335778E-2</v>
      </c>
      <c r="E43" s="77">
        <v>0.42203860139799132</v>
      </c>
      <c r="F43" s="77">
        <v>0.19555727079582466</v>
      </c>
      <c r="G43" s="78">
        <v>12.791386363636366</v>
      </c>
      <c r="H43" s="79">
        <v>2.7704864805327722</v>
      </c>
      <c r="I43" s="79">
        <v>37.220149098886061</v>
      </c>
      <c r="J43" s="80">
        <v>1.8012558813292503</v>
      </c>
      <c r="K43" s="82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1" t="s">
        <v>118</v>
      </c>
      <c r="C44" s="68">
        <v>2</v>
      </c>
      <c r="D44" s="69">
        <v>3.6769378991377104E-2</v>
      </c>
      <c r="E44" s="69">
        <v>0.35038463600900377</v>
      </c>
      <c r="F44" s="69">
        <v>0.17344343965005266</v>
      </c>
      <c r="G44" s="70">
        <v>8.8261521739130444</v>
      </c>
      <c r="H44" s="71">
        <v>0.15185645982291787</v>
      </c>
      <c r="I44" s="71">
        <v>12.76061513158119</v>
      </c>
      <c r="J44" s="72">
        <v>2.1257930788309598</v>
      </c>
      <c r="K44" s="73" t="s">
        <v>183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1" t="s">
        <v>118</v>
      </c>
      <c r="C45" s="68">
        <v>3</v>
      </c>
      <c r="D45" s="69">
        <v>1.4764748193290626E-2</v>
      </c>
      <c r="E45" s="69">
        <v>0.34611809803620375</v>
      </c>
      <c r="F45" s="69">
        <v>0.1867004801819527</v>
      </c>
      <c r="G45" s="70">
        <v>8.6954468085106367</v>
      </c>
      <c r="H45" s="71">
        <v>0.19410174290195237</v>
      </c>
      <c r="I45" s="71">
        <v>14.850053156485631</v>
      </c>
      <c r="J45" s="72">
        <v>2.1462944234732237</v>
      </c>
      <c r="K45" s="73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1" t="s">
        <v>118</v>
      </c>
      <c r="C46" s="68">
        <v>4</v>
      </c>
      <c r="D46" s="69">
        <v>1.2844745255908572E-2</v>
      </c>
      <c r="E46" s="69">
        <v>0.34547236747939647</v>
      </c>
      <c r="F46" s="69">
        <v>0.19391720507870028</v>
      </c>
      <c r="G46" s="70">
        <v>9.0521276595744684</v>
      </c>
      <c r="H46" s="71">
        <v>0.30285645258042304</v>
      </c>
      <c r="I46" s="71">
        <v>15.60277574417003</v>
      </c>
      <c r="J46" s="72">
        <v>2.1105265819972874</v>
      </c>
      <c r="K46" s="73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118</v>
      </c>
      <c r="C47" s="68">
        <v>5</v>
      </c>
      <c r="D47" s="69">
        <v>1.2629534200365077E-2</v>
      </c>
      <c r="E47" s="69">
        <v>0.34872865299141814</v>
      </c>
      <c r="F47" s="69">
        <v>0.19529184574870956</v>
      </c>
      <c r="G47" s="70">
        <v>9.7305744680851074</v>
      </c>
      <c r="H47" s="71">
        <v>0.21576404612517466</v>
      </c>
      <c r="I47" s="71">
        <v>17.601692429486061</v>
      </c>
      <c r="J47" s="72">
        <v>2.0410802591658737</v>
      </c>
      <c r="K47" s="73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1" t="s">
        <v>118</v>
      </c>
      <c r="C48" s="68">
        <v>6</v>
      </c>
      <c r="D48" s="69">
        <v>1.3427480305085039E-2</v>
      </c>
      <c r="E48" s="69">
        <v>0.343930214503812</v>
      </c>
      <c r="F48" s="69">
        <v>0.18278408213951261</v>
      </c>
      <c r="G48" s="70">
        <v>10.521702127659577</v>
      </c>
      <c r="H48" s="71">
        <v>0.2495737624523596</v>
      </c>
      <c r="I48" s="71">
        <v>15.865578398078791</v>
      </c>
      <c r="J48" s="72">
        <v>1.955714514331393</v>
      </c>
      <c r="K48" s="73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1" t="s">
        <v>118</v>
      </c>
      <c r="C49" s="68">
        <v>7</v>
      </c>
      <c r="D49" s="69">
        <v>1.497666239981245E-2</v>
      </c>
      <c r="E49" s="69">
        <v>0.3447922475794023</v>
      </c>
      <c r="F49" s="69">
        <v>0.17433371024134373</v>
      </c>
      <c r="G49" s="70">
        <v>11.130543478260867</v>
      </c>
      <c r="H49" s="71">
        <v>0.21714477326263573</v>
      </c>
      <c r="I49" s="71">
        <v>13.482983861771029</v>
      </c>
      <c r="J49" s="72">
        <v>1.9259739965357277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1" t="s">
        <v>118</v>
      </c>
      <c r="C50" s="68">
        <v>8</v>
      </c>
      <c r="D50" s="69">
        <v>1.8920213015445591E-2</v>
      </c>
      <c r="E50" s="69">
        <v>0.34250703847930797</v>
      </c>
      <c r="F50" s="69">
        <v>0.16433557516432135</v>
      </c>
      <c r="G50" s="70">
        <v>11.958863636363635</v>
      </c>
      <c r="H50" s="71">
        <v>0.19198358099531304</v>
      </c>
      <c r="I50" s="71">
        <v>16.650427857926839</v>
      </c>
      <c r="J50" s="72">
        <v>1.8596281625906155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1" t="s">
        <v>118</v>
      </c>
      <c r="C51" s="68">
        <v>9</v>
      </c>
      <c r="D51" s="69">
        <v>1.7761558937509907E-2</v>
      </c>
      <c r="E51" s="69">
        <v>0.34465791204439855</v>
      </c>
      <c r="F51" s="69">
        <v>0.16796582037877425</v>
      </c>
      <c r="G51" s="70">
        <v>11.641249999999998</v>
      </c>
      <c r="H51" s="71">
        <v>0.22617332456037847</v>
      </c>
      <c r="I51" s="71">
        <v>18.951011461885802</v>
      </c>
      <c r="J51" s="72">
        <v>1.8874781889783026</v>
      </c>
      <c r="K51" s="73" t="s">
        <v>445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1" t="s">
        <v>118</v>
      </c>
      <c r="C52" s="68">
        <v>10</v>
      </c>
      <c r="D52" s="69">
        <v>1.7108047421988896E-2</v>
      </c>
      <c r="E52" s="69">
        <v>0.3525832212109567</v>
      </c>
      <c r="F52" s="69">
        <v>0.18894490701490929</v>
      </c>
      <c r="G52" s="70">
        <v>11.121024999999999</v>
      </c>
      <c r="H52" s="71">
        <v>0.379241986013376</v>
      </c>
      <c r="I52" s="71">
        <v>24.348074971112247</v>
      </c>
      <c r="J52" s="72">
        <v>1.9626889687425886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5.5" customHeight="1">
      <c r="B53" s="52" t="s">
        <v>108</v>
      </c>
      <c r="C53" s="52"/>
      <c r="D53" s="66" cm="1">
        <f t="array" aca="1" ref="D53" ca="1">(INDIRECT(ADDRESS(ROW()-1,COLUMN()))/INDIRECT(ADDRESS(ROW()-2,COLUMN())))-1</f>
        <v>-3.6793589899413948E-2</v>
      </c>
      <c r="E53" s="66" cm="1">
        <f t="array" aca="1" ref="E53" ca="1">(INDIRECT(ADDRESS(ROW()-1,COLUMN()))/INDIRECT(ADDRESS(ROW()-2,COLUMN())))-1</f>
        <v>2.2994711247299682E-2</v>
      </c>
      <c r="F53" s="66" cm="1">
        <f t="array" aca="1" ref="F53" ca="1">(INDIRECT(ADDRESS(ROW()-1,COLUMN()))/INDIRECT(ADDRESS(ROW()-2,COLUMN())))-1</f>
        <v>0.12490092680061804</v>
      </c>
      <c r="G53" s="66" cm="1">
        <f t="array" aca="1" ref="G53" ca="1">(INDIRECT(ADDRESS(ROW()-1,COLUMN()))/INDIRECT(ADDRESS(ROW()-2,COLUMN())))-1</f>
        <v>-4.4688070439170891E-2</v>
      </c>
      <c r="H53" s="66" cm="1">
        <f t="array" aca="1" ref="H53" ca="1">(INDIRECT(ADDRESS(ROW()-1,COLUMN()))/INDIRECT(ADDRESS(ROW()-2,COLUMN())))-1</f>
        <v>0.67677592726959634</v>
      </c>
      <c r="I53" s="66" cm="1">
        <f t="array" aca="1" ref="I53" ca="1">(INDIRECT(ADDRESS(ROW()-1,COLUMN()))/INDIRECT(ADDRESS(ROW()-2,COLUMN())))-1</f>
        <v>0.28479026146340525</v>
      </c>
      <c r="J53" s="66" cm="1">
        <f t="array" aca="1" ref="J53" ca="1">(INDIRECT(ADDRESS(ROW()-1,COLUMN()))/INDIRECT(ADDRESS(ROW()-2,COLUMN())))-1</f>
        <v>3.9847231191051824E-2</v>
      </c>
      <c r="K53" s="74" t="str" cm="1">
        <f t="array" aca="1" ref="K53" ca="1">_xlfn.IFS(N53=0,"등급유지",N53&gt;0,N53&amp;"등급 상승",N53&lt;0,N53&amp;"등급 하락")</f>
        <v>등급유지</v>
      </c>
      <c r="M53" s="285"/>
      <c r="N53" s="39" cm="1">
        <f t="array" aca="1" ref="N53" ca="1">(INDIRECT(ADDRESS(ROW()-1,COLUMN()))-INDIRECT(ADDRESS(ROW()-2,COLUMN())))</f>
        <v>0</v>
      </c>
      <c r="O53" s="39" t="s">
        <v>125</v>
      </c>
      <c r="X53" s="227"/>
      <c r="Z53" s="286"/>
      <c r="AA53" s="39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5"/>
      <c r="N54" s="2"/>
      <c r="O54" s="2"/>
      <c r="X54" s="227"/>
      <c r="Z54" s="286"/>
      <c r="AA54" s="39"/>
      <c r="AB54" s="39"/>
    </row>
    <row r="55" spans="2:28" ht="18" customHeight="1">
      <c r="B55" s="51" t="s">
        <v>132</v>
      </c>
      <c r="C55" s="51"/>
      <c r="D55" s="50"/>
      <c r="E55" s="50"/>
      <c r="F55" s="50"/>
      <c r="G55" s="50"/>
      <c r="H55" s="50"/>
      <c r="I55" s="50"/>
      <c r="J55" s="50"/>
      <c r="K55" s="50"/>
      <c r="M55" s="285"/>
      <c r="X55" s="227"/>
      <c r="Z55" s="286"/>
      <c r="AA55" s="39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85"/>
      <c r="X56" s="227"/>
      <c r="Z56" s="286"/>
      <c r="AA56" s="39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85"/>
      <c r="N57" s="227"/>
      <c r="P57" s="286"/>
      <c r="AA57" s="287"/>
    </row>
    <row r="58" spans="2:28" ht="25.5" customHeight="1">
      <c r="B58" s="47"/>
      <c r="C58" s="47"/>
      <c r="D58" s="48"/>
      <c r="M58" s="285"/>
      <c r="N58" s="227"/>
      <c r="P58" s="286"/>
      <c r="AA58" s="287"/>
    </row>
    <row r="59" spans="2:28" ht="25.5" customHeight="1">
      <c r="B59" s="47"/>
      <c r="C59" s="47"/>
      <c r="D59" s="48"/>
      <c r="M59" s="285"/>
      <c r="N59" s="227"/>
      <c r="P59" s="286"/>
      <c r="AA59" s="287"/>
    </row>
    <row r="60" spans="2:28" ht="25.5" customHeight="1">
      <c r="B60" s="47"/>
      <c r="C60" s="47"/>
      <c r="D60" s="48"/>
      <c r="M60" s="285"/>
      <c r="N60" s="227"/>
      <c r="P60" s="286"/>
      <c r="AA60" s="287"/>
    </row>
    <row r="61" spans="2:28" ht="25.5" customHeight="1">
      <c r="B61" s="47"/>
      <c r="C61" s="47"/>
      <c r="D61" s="48"/>
      <c r="M61" s="285"/>
      <c r="N61" s="227"/>
      <c r="P61" s="286"/>
      <c r="AA61" s="287"/>
    </row>
    <row r="62" spans="2:28" ht="25.5" customHeight="1">
      <c r="B62" s="47"/>
      <c r="C62" s="47"/>
      <c r="D62" s="48"/>
      <c r="M62" s="285"/>
      <c r="N62" s="227"/>
      <c r="P62" s="286"/>
      <c r="AA62" s="287"/>
    </row>
    <row r="63" spans="2:28" ht="25.5" customHeight="1">
      <c r="B63" s="47"/>
      <c r="C63" s="47"/>
      <c r="D63" s="48"/>
      <c r="M63" s="285"/>
      <c r="N63" s="227"/>
      <c r="P63" s="286"/>
      <c r="AA63" s="287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85"/>
      <c r="N64" s="227"/>
      <c r="P64" s="286"/>
      <c r="AA64" s="287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285"/>
      <c r="N65" s="227"/>
      <c r="P65" s="286"/>
      <c r="AA65" s="287"/>
    </row>
    <row r="66" spans="2:27" ht="25.5" customHeight="1" thickBot="1">
      <c r="B66" s="205" t="s">
        <v>92</v>
      </c>
      <c r="C66" s="206" t="s">
        <v>122</v>
      </c>
      <c r="D66" s="206" t="s">
        <v>123</v>
      </c>
      <c r="E66" s="206" t="s">
        <v>120</v>
      </c>
      <c r="F66" s="206" t="s">
        <v>121</v>
      </c>
      <c r="G66" s="206" t="s">
        <v>175</v>
      </c>
      <c r="H66" s="206" t="s">
        <v>175</v>
      </c>
      <c r="I66" s="206" t="s">
        <v>175</v>
      </c>
      <c r="J66" s="206" t="s">
        <v>175</v>
      </c>
      <c r="K66" s="207" t="s">
        <v>175</v>
      </c>
      <c r="M66" s="288">
        <v>1</v>
      </c>
      <c r="N66" s="289">
        <v>2</v>
      </c>
      <c r="O66" s="289">
        <v>3</v>
      </c>
      <c r="P66" s="288">
        <v>4</v>
      </c>
      <c r="Q66" s="289"/>
      <c r="R66" s="289"/>
      <c r="S66" s="288"/>
      <c r="T66" s="289"/>
      <c r="U66" s="290"/>
      <c r="AA66" s="287"/>
    </row>
    <row r="67" spans="2:27" ht="25.5" customHeight="1" thickTop="1">
      <c r="B67" s="210" t="s">
        <v>110</v>
      </c>
      <c r="C67" s="211" t="s">
        <v>69</v>
      </c>
      <c r="D67" s="212" t="s">
        <v>69</v>
      </c>
      <c r="E67" s="212" t="s">
        <v>67</v>
      </c>
      <c r="F67" s="212" t="s">
        <v>67</v>
      </c>
      <c r="G67" s="212" t="s">
        <v>175</v>
      </c>
      <c r="H67" s="212" t="s">
        <v>175</v>
      </c>
      <c r="I67" s="212" t="s">
        <v>175</v>
      </c>
      <c r="J67" s="212" t="s">
        <v>175</v>
      </c>
      <c r="K67" s="212" t="s">
        <v>175</v>
      </c>
      <c r="M67" s="288" t="s">
        <v>122</v>
      </c>
      <c r="N67" s="288" t="s">
        <v>123</v>
      </c>
      <c r="O67" s="288" t="s">
        <v>120</v>
      </c>
      <c r="P67" s="288" t="s">
        <v>121</v>
      </c>
      <c r="Q67" s="288"/>
      <c r="R67" s="288"/>
      <c r="S67" s="288"/>
      <c r="T67" s="288"/>
      <c r="U67" s="285" t="str">
        <f t="shared" ref="U67" si="1">K66</f>
        <v/>
      </c>
      <c r="AA67" s="287"/>
    </row>
    <row r="68" spans="2:27" ht="25.5" customHeight="1">
      <c r="B68" s="208" t="s">
        <v>95</v>
      </c>
      <c r="C68" s="198" t="s">
        <v>446</v>
      </c>
      <c r="D68" s="198" t="s">
        <v>446</v>
      </c>
      <c r="E68" s="198" t="s">
        <v>447</v>
      </c>
      <c r="F68" s="198" t="s">
        <v>396</v>
      </c>
      <c r="G68" s="198" t="s">
        <v>175</v>
      </c>
      <c r="H68" s="198" t="s">
        <v>175</v>
      </c>
      <c r="I68" s="198" t="s">
        <v>175</v>
      </c>
      <c r="J68" s="198" t="s">
        <v>175</v>
      </c>
      <c r="K68" s="209" t="s">
        <v>175</v>
      </c>
      <c r="M68" s="285"/>
      <c r="N68" s="227"/>
      <c r="P68" s="286"/>
      <c r="AA68" s="287"/>
    </row>
    <row r="69" spans="2:27" ht="25.5" customHeight="1">
      <c r="B69" s="172" t="s">
        <v>96</v>
      </c>
      <c r="C69" s="174" t="s">
        <v>448</v>
      </c>
      <c r="D69" s="174" t="s">
        <v>448</v>
      </c>
      <c r="E69" s="174" t="s">
        <v>447</v>
      </c>
      <c r="F69" s="174" t="s">
        <v>396</v>
      </c>
      <c r="G69" s="174" t="s">
        <v>175</v>
      </c>
      <c r="H69" s="174" t="s">
        <v>175</v>
      </c>
      <c r="I69" s="174" t="s">
        <v>175</v>
      </c>
      <c r="J69" s="174" t="s">
        <v>175</v>
      </c>
      <c r="K69" s="175" t="s">
        <v>175</v>
      </c>
      <c r="M69" s="291">
        <v>7.1428571428571425E-2</v>
      </c>
      <c r="N69" s="291">
        <v>7.1428571428571425E-2</v>
      </c>
      <c r="O69" s="291">
        <v>1.7857142857142856E-2</v>
      </c>
      <c r="P69" s="291">
        <v>0</v>
      </c>
      <c r="Q69" s="291"/>
      <c r="R69" s="291"/>
      <c r="S69" s="291"/>
      <c r="T69" s="291"/>
      <c r="AA69" s="287"/>
    </row>
    <row r="70" spans="2:27" ht="25.5" customHeight="1">
      <c r="B70" s="171" t="s">
        <v>97</v>
      </c>
      <c r="C70" s="174" t="s">
        <v>449</v>
      </c>
      <c r="D70" s="174" t="s">
        <v>446</v>
      </c>
      <c r="E70" s="174" t="s">
        <v>450</v>
      </c>
      <c r="F70" s="174" t="s">
        <v>451</v>
      </c>
      <c r="G70" s="174" t="s">
        <v>175</v>
      </c>
      <c r="H70" s="174" t="s">
        <v>175</v>
      </c>
      <c r="I70" s="174" t="s">
        <v>175</v>
      </c>
      <c r="J70" s="174" t="s">
        <v>175</v>
      </c>
      <c r="K70" s="175" t="s">
        <v>175</v>
      </c>
      <c r="M70" s="291">
        <v>0.14285714285714285</v>
      </c>
      <c r="N70" s="291">
        <v>0.14285714285714285</v>
      </c>
      <c r="O70" s="291">
        <v>1.7857142857142856E-2</v>
      </c>
      <c r="P70" s="291">
        <v>0</v>
      </c>
      <c r="Q70" s="291"/>
      <c r="R70" s="291"/>
      <c r="S70" s="291"/>
      <c r="T70" s="291"/>
      <c r="AA70" s="287"/>
    </row>
    <row r="71" spans="2:27" ht="25.5" customHeight="1">
      <c r="B71" s="171" t="s">
        <v>100</v>
      </c>
      <c r="C71" s="174" t="s">
        <v>446</v>
      </c>
      <c r="D71" s="174" t="s">
        <v>452</v>
      </c>
      <c r="E71" s="174" t="s">
        <v>453</v>
      </c>
      <c r="F71" s="174" t="s">
        <v>451</v>
      </c>
      <c r="G71" s="174" t="s">
        <v>175</v>
      </c>
      <c r="H71" s="174" t="s">
        <v>175</v>
      </c>
      <c r="I71" s="174" t="s">
        <v>175</v>
      </c>
      <c r="J71" s="174" t="s">
        <v>175</v>
      </c>
      <c r="K71" s="175" t="s">
        <v>175</v>
      </c>
      <c r="M71" s="291">
        <v>0.2857142857142857</v>
      </c>
      <c r="N71" s="291">
        <v>7.1428571428571425E-2</v>
      </c>
      <c r="O71" s="291">
        <v>5.3571428571428568E-2</v>
      </c>
      <c r="P71" s="291">
        <v>0.16666666666666666</v>
      </c>
      <c r="Q71" s="291"/>
      <c r="R71" s="291"/>
      <c r="S71" s="291"/>
      <c r="T71" s="291"/>
      <c r="AA71" s="287"/>
    </row>
    <row r="72" spans="2:27" ht="25.5" customHeight="1">
      <c r="B72" s="176" t="s">
        <v>98</v>
      </c>
      <c r="C72" s="174" t="s">
        <v>449</v>
      </c>
      <c r="D72" s="174" t="s">
        <v>454</v>
      </c>
      <c r="E72" s="174" t="s">
        <v>455</v>
      </c>
      <c r="F72" s="174" t="s">
        <v>451</v>
      </c>
      <c r="G72" s="174" t="s">
        <v>175</v>
      </c>
      <c r="H72" s="174" t="s">
        <v>175</v>
      </c>
      <c r="I72" s="174" t="s">
        <v>175</v>
      </c>
      <c r="J72" s="174" t="s">
        <v>175</v>
      </c>
      <c r="K72" s="175" t="s">
        <v>175</v>
      </c>
      <c r="M72" s="291">
        <v>7.1428571428571425E-2</v>
      </c>
      <c r="N72" s="291">
        <v>0.21428571428571427</v>
      </c>
      <c r="O72" s="291">
        <v>0.21428571428571427</v>
      </c>
      <c r="P72" s="291">
        <v>0.16666666666666666</v>
      </c>
      <c r="Q72" s="291"/>
      <c r="R72" s="291"/>
      <c r="S72" s="291"/>
      <c r="T72" s="291"/>
      <c r="AA72" s="287"/>
    </row>
    <row r="73" spans="2:27" ht="25.5" customHeight="1">
      <c r="B73" s="177" t="s">
        <v>99</v>
      </c>
      <c r="C73" s="178" t="s">
        <v>448</v>
      </c>
      <c r="D73" s="178" t="s">
        <v>448</v>
      </c>
      <c r="E73" s="178" t="s">
        <v>456</v>
      </c>
      <c r="F73" s="178" t="s">
        <v>398</v>
      </c>
      <c r="G73" s="178" t="s">
        <v>175</v>
      </c>
      <c r="H73" s="178" t="s">
        <v>175</v>
      </c>
      <c r="I73" s="178" t="s">
        <v>175</v>
      </c>
      <c r="J73" s="178" t="s">
        <v>175</v>
      </c>
      <c r="K73" s="179" t="s">
        <v>175</v>
      </c>
      <c r="M73" s="291">
        <v>0.2857142857142857</v>
      </c>
      <c r="N73" s="291">
        <v>0.35714285714285715</v>
      </c>
      <c r="O73" s="291">
        <v>0.2857142857142857</v>
      </c>
      <c r="P73" s="291">
        <v>0.16666666666666666</v>
      </c>
      <c r="Q73" s="291"/>
      <c r="R73" s="291"/>
      <c r="S73" s="291"/>
      <c r="T73" s="291"/>
      <c r="AA73" s="287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291">
        <v>0.14285714285714285</v>
      </c>
      <c r="N74" s="291">
        <v>0.14285714285714285</v>
      </c>
      <c r="O74" s="291">
        <v>0.4107142857142857</v>
      </c>
      <c r="P74" s="291">
        <v>0.5</v>
      </c>
      <c r="Q74" s="291"/>
      <c r="R74" s="291"/>
      <c r="S74" s="291"/>
      <c r="T74" s="291"/>
      <c r="AA74" s="287"/>
    </row>
    <row r="75" spans="2:27" ht="17.25" customHeight="1">
      <c r="B75" s="51" t="s">
        <v>133</v>
      </c>
      <c r="C75" s="51"/>
      <c r="D75" s="50"/>
      <c r="E75" s="50"/>
      <c r="F75" s="50"/>
      <c r="G75" s="50"/>
      <c r="H75" s="50"/>
      <c r="I75" s="50"/>
      <c r="J75" s="50"/>
      <c r="K75" s="50"/>
      <c r="M75" s="285"/>
      <c r="N75" s="227"/>
      <c r="P75" s="286"/>
      <c r="AA75" s="287"/>
    </row>
    <row r="76" spans="2:27" ht="30.75" customHeight="1">
      <c r="B76" s="55" t="s">
        <v>75</v>
      </c>
      <c r="C76" s="55" t="s">
        <v>102</v>
      </c>
      <c r="D76" s="55" t="s">
        <v>103</v>
      </c>
      <c r="E76" s="55" t="s">
        <v>104</v>
      </c>
      <c r="F76" s="55" t="s">
        <v>105</v>
      </c>
      <c r="G76" s="55" t="s">
        <v>106</v>
      </c>
      <c r="H76" s="55" t="s">
        <v>6</v>
      </c>
      <c r="I76" s="55" t="s">
        <v>7</v>
      </c>
      <c r="J76" s="55" t="s">
        <v>107</v>
      </c>
      <c r="K76" s="55" t="s">
        <v>109</v>
      </c>
      <c r="M76" s="285"/>
      <c r="N76" s="227"/>
      <c r="P76" s="286"/>
      <c r="AA76" s="287"/>
    </row>
    <row r="77" spans="2:27" ht="17.25">
      <c r="B77" s="86" t="s">
        <v>122</v>
      </c>
      <c r="C77" s="65">
        <v>1</v>
      </c>
      <c r="D77" s="87">
        <v>4.1163958918510837E-2</v>
      </c>
      <c r="E77" s="87">
        <v>0.45387585747384868</v>
      </c>
      <c r="F77" s="87">
        <v>0.15582916592149049</v>
      </c>
      <c r="G77" s="88">
        <v>12.607749999999999</v>
      </c>
      <c r="H77" s="89">
        <v>2.4306495542991504</v>
      </c>
      <c r="I77" s="89">
        <v>22.094381453207323</v>
      </c>
      <c r="J77" s="90">
        <v>1.7407182612621928</v>
      </c>
      <c r="K77" s="73"/>
      <c r="M77" s="285"/>
      <c r="N77" s="227"/>
      <c r="P77" s="286"/>
      <c r="AA77" s="287"/>
    </row>
    <row r="78" spans="2:27" ht="17.25">
      <c r="B78" s="86" t="s">
        <v>122</v>
      </c>
      <c r="C78" s="65">
        <v>2</v>
      </c>
      <c r="D78" s="87">
        <v>2.9942925431167389E-2</v>
      </c>
      <c r="E78" s="87">
        <v>0.37341234014015368</v>
      </c>
      <c r="F78" s="87">
        <v>0.12957470982405378</v>
      </c>
      <c r="G78" s="88">
        <v>8.0604444444444443</v>
      </c>
      <c r="H78" s="89">
        <v>9.2605585354787356E-2</v>
      </c>
      <c r="I78" s="89">
        <v>5.8536477900578747</v>
      </c>
      <c r="J78" s="90">
        <v>2.137392024158836</v>
      </c>
      <c r="K78" s="73"/>
      <c r="M78" s="285"/>
      <c r="N78" s="227"/>
      <c r="P78" s="286"/>
      <c r="AA78" s="287"/>
    </row>
    <row r="79" spans="2:27" ht="17.25">
      <c r="B79" s="86" t="s">
        <v>122</v>
      </c>
      <c r="C79" s="65">
        <v>3</v>
      </c>
      <c r="D79" s="87">
        <v>1.2974435697968056E-2</v>
      </c>
      <c r="E79" s="87">
        <v>0.36964328687809334</v>
      </c>
      <c r="F79" s="87">
        <v>0.15373557063373083</v>
      </c>
      <c r="G79" s="88">
        <v>8.0888888888888886</v>
      </c>
      <c r="H79" s="89">
        <v>9.4708159559461685E-2</v>
      </c>
      <c r="I79" s="89">
        <v>7.0370365068018623</v>
      </c>
      <c r="J79" s="90">
        <v>2.1690259665590954</v>
      </c>
      <c r="K79" s="73"/>
      <c r="M79" s="285"/>
      <c r="N79" s="227"/>
      <c r="P79" s="286"/>
      <c r="AA79" s="287"/>
    </row>
    <row r="80" spans="2:27" ht="17.25">
      <c r="B80" s="86" t="s">
        <v>122</v>
      </c>
      <c r="C80" s="65">
        <v>4</v>
      </c>
      <c r="D80" s="87">
        <v>1.2880297103908972E-2</v>
      </c>
      <c r="E80" s="87">
        <v>0.36915614115070838</v>
      </c>
      <c r="F80" s="87">
        <v>0.15887971434764431</v>
      </c>
      <c r="G80" s="88">
        <v>8.6171111111111109</v>
      </c>
      <c r="H80" s="89">
        <v>0.1013663679568747</v>
      </c>
      <c r="I80" s="89">
        <v>6.1205978366341487</v>
      </c>
      <c r="J80" s="90">
        <v>2.0997821507985548</v>
      </c>
      <c r="K80" s="73"/>
      <c r="M80" s="285"/>
      <c r="N80" s="227"/>
      <c r="P80" s="286"/>
      <c r="AA80" s="287"/>
    </row>
    <row r="81" spans="2:27" ht="17.25">
      <c r="B81" s="86" t="s">
        <v>122</v>
      </c>
      <c r="C81" s="65">
        <v>5</v>
      </c>
      <c r="D81" s="87">
        <v>1.2022412035435878E-2</v>
      </c>
      <c r="E81" s="87">
        <v>0.37282468003130376</v>
      </c>
      <c r="F81" s="87">
        <v>0.16433283714150818</v>
      </c>
      <c r="G81" s="88">
        <v>9.2153333333333354</v>
      </c>
      <c r="H81" s="89">
        <v>8.8938445955663914E-2</v>
      </c>
      <c r="I81" s="89">
        <v>7.0439249196885827</v>
      </c>
      <c r="J81" s="90">
        <v>2.0357496397494761</v>
      </c>
      <c r="K81" s="73"/>
      <c r="M81" s="285"/>
      <c r="N81" s="227"/>
      <c r="P81" s="286"/>
      <c r="AA81" s="287"/>
    </row>
    <row r="82" spans="2:27" ht="17.25">
      <c r="B82" s="86" t="s">
        <v>122</v>
      </c>
      <c r="C82" s="65">
        <v>6</v>
      </c>
      <c r="D82" s="87">
        <v>1.1465235738373694E-2</v>
      </c>
      <c r="E82" s="87">
        <v>0.36975620657412739</v>
      </c>
      <c r="F82" s="87">
        <v>0.1445025655206317</v>
      </c>
      <c r="G82" s="88">
        <v>10.11188888888889</v>
      </c>
      <c r="H82" s="89">
        <v>0.27204248215401317</v>
      </c>
      <c r="I82" s="89">
        <v>7.3291445192081195</v>
      </c>
      <c r="J82" s="90">
        <v>1.9385730029385602</v>
      </c>
      <c r="K82" s="73"/>
      <c r="M82" s="285"/>
      <c r="N82" s="227"/>
      <c r="P82" s="286"/>
      <c r="AA82" s="287"/>
    </row>
    <row r="83" spans="2:27" ht="17.25">
      <c r="B83" s="86" t="s">
        <v>122</v>
      </c>
      <c r="C83" s="65">
        <v>7</v>
      </c>
      <c r="D83" s="87">
        <v>1.3195310110001216E-2</v>
      </c>
      <c r="E83" s="87">
        <v>0.36596543541179105</v>
      </c>
      <c r="F83" s="87">
        <v>0.12893405048367806</v>
      </c>
      <c r="G83" s="88">
        <v>10.916444444444444</v>
      </c>
      <c r="H83" s="89">
        <v>0.45679492171360231</v>
      </c>
      <c r="I83" s="89">
        <v>8.1869438227121751</v>
      </c>
      <c r="J83" s="90">
        <v>1.8726537588947678</v>
      </c>
      <c r="K83" s="73"/>
      <c r="M83" s="285"/>
      <c r="N83" s="227"/>
      <c r="P83" s="286"/>
      <c r="AA83" s="287"/>
    </row>
    <row r="84" spans="2:27" ht="17.25">
      <c r="B84" s="86" t="s">
        <v>122</v>
      </c>
      <c r="C84" s="65">
        <v>8</v>
      </c>
      <c r="D84" s="87">
        <v>1.6968580551500745E-2</v>
      </c>
      <c r="E84" s="87">
        <v>0.36493674647934993</v>
      </c>
      <c r="F84" s="87">
        <v>0.11364359493322096</v>
      </c>
      <c r="G84" s="88">
        <v>11.84011111111111</v>
      </c>
      <c r="H84" s="89">
        <v>0.57926144832114834</v>
      </c>
      <c r="I84" s="89">
        <v>10.901783804374992</v>
      </c>
      <c r="J84" s="90">
        <v>1.8159154256385042</v>
      </c>
      <c r="K84" s="73"/>
      <c r="M84" s="285"/>
      <c r="N84" s="227"/>
      <c r="P84" s="286"/>
      <c r="AA84" s="287"/>
    </row>
    <row r="85" spans="2:27" ht="17.25">
      <c r="B85" s="86" t="s">
        <v>122</v>
      </c>
      <c r="C85" s="65">
        <v>9</v>
      </c>
      <c r="D85" s="87">
        <v>1.664639142610649E-2</v>
      </c>
      <c r="E85" s="87">
        <v>0.36682329095334648</v>
      </c>
      <c r="F85" s="87">
        <v>0.1242178715928218</v>
      </c>
      <c r="G85" s="88">
        <v>11.303500000000003</v>
      </c>
      <c r="H85" s="89">
        <v>0.61443300045913507</v>
      </c>
      <c r="I85" s="89">
        <v>10.614330082931557</v>
      </c>
      <c r="J85" s="90">
        <v>1.8542631568253749</v>
      </c>
      <c r="K85" s="73"/>
      <c r="M85" s="285"/>
      <c r="N85" s="227"/>
      <c r="P85" s="286"/>
      <c r="AA85" s="287"/>
    </row>
    <row r="86" spans="2:27" ht="17.25">
      <c r="B86" s="86" t="s">
        <v>122</v>
      </c>
      <c r="C86" s="65">
        <v>10</v>
      </c>
      <c r="D86" s="87">
        <v>1.5032336368208325E-2</v>
      </c>
      <c r="E86" s="87">
        <v>0.38272800245011324</v>
      </c>
      <c r="F86" s="87">
        <v>0.15756528472150066</v>
      </c>
      <c r="G86" s="88">
        <v>10.277000000000001</v>
      </c>
      <c r="H86" s="89">
        <v>1.196176245267937</v>
      </c>
      <c r="I86" s="89">
        <v>14.593350192268831</v>
      </c>
      <c r="J86" s="90">
        <v>1.9750909115941826</v>
      </c>
      <c r="K86" s="73" t="s">
        <v>69</v>
      </c>
      <c r="M86" s="285"/>
      <c r="N86" s="227"/>
      <c r="P86" s="286"/>
      <c r="AA86" s="287"/>
    </row>
    <row r="87" spans="2:27" ht="17.25">
      <c r="B87" s="86" t="s">
        <v>123</v>
      </c>
      <c r="C87" s="65">
        <v>1</v>
      </c>
      <c r="D87" s="87">
        <v>3.8429368113613166E-2</v>
      </c>
      <c r="E87" s="87">
        <v>0.44419916088186123</v>
      </c>
      <c r="F87" s="87">
        <v>0.19555741541721872</v>
      </c>
      <c r="G87" s="88">
        <v>7.6119999999999992</v>
      </c>
      <c r="H87" s="89">
        <v>0.33592684856945548</v>
      </c>
      <c r="I87" s="89">
        <v>6.9044964768472008</v>
      </c>
      <c r="J87" s="90">
        <v>2.2234597379538505</v>
      </c>
      <c r="K87" s="73"/>
      <c r="M87" s="285"/>
      <c r="N87" s="227"/>
      <c r="P87" s="286"/>
      <c r="AA87" s="287"/>
    </row>
    <row r="88" spans="2:27" ht="17.25">
      <c r="B88" s="86" t="s">
        <v>123</v>
      </c>
      <c r="C88" s="65">
        <v>2</v>
      </c>
      <c r="D88" s="87">
        <v>5.2242168821673214E-2</v>
      </c>
      <c r="E88" s="87">
        <v>0.31966649860757673</v>
      </c>
      <c r="F88" s="87">
        <v>0.20175020196694346</v>
      </c>
      <c r="G88" s="88">
        <v>5.0453333333333337</v>
      </c>
      <c r="H88" s="89">
        <v>0.11198310225559976</v>
      </c>
      <c r="I88" s="89">
        <v>1.6580723850103321</v>
      </c>
      <c r="J88" s="90">
        <v>2.6024596066539636</v>
      </c>
      <c r="K88" s="73"/>
      <c r="M88" s="285"/>
      <c r="N88" s="227"/>
      <c r="P88" s="286"/>
      <c r="AA88" s="287"/>
    </row>
    <row r="89" spans="2:27" ht="17.25">
      <c r="B89" s="86" t="s">
        <v>123</v>
      </c>
      <c r="C89" s="65">
        <v>3</v>
      </c>
      <c r="D89" s="87">
        <v>1.5012798543140422E-2</v>
      </c>
      <c r="E89" s="87">
        <v>0.31389939830602337</v>
      </c>
      <c r="F89" s="87">
        <v>0.24917187546333697</v>
      </c>
      <c r="G89" s="88">
        <v>4.6295000000000002</v>
      </c>
      <c r="H89" s="89">
        <v>6.4835190821739289E-2</v>
      </c>
      <c r="I89" s="89">
        <v>2.0883756201528656</v>
      </c>
      <c r="J89" s="90">
        <v>2.6943900832716632</v>
      </c>
      <c r="K89" s="73"/>
      <c r="M89" s="285"/>
      <c r="N89" s="227"/>
      <c r="P89" s="286"/>
      <c r="AA89" s="287"/>
    </row>
    <row r="90" spans="2:27" ht="17.25">
      <c r="B90" s="86" t="s">
        <v>123</v>
      </c>
      <c r="C90" s="65">
        <v>4</v>
      </c>
      <c r="D90" s="87">
        <v>1.1301838389518367E-2</v>
      </c>
      <c r="E90" s="87">
        <v>0.31491712189242582</v>
      </c>
      <c r="F90" s="87">
        <v>0.2537769918931802</v>
      </c>
      <c r="G90" s="88">
        <v>5.0375000000000005</v>
      </c>
      <c r="H90" s="89">
        <v>0.13284766252260405</v>
      </c>
      <c r="I90" s="89">
        <v>2.565857710436581</v>
      </c>
      <c r="J90" s="90">
        <v>2.6281948430014164</v>
      </c>
      <c r="K90" s="73"/>
      <c r="M90" s="285"/>
      <c r="N90" s="227"/>
      <c r="P90" s="286"/>
      <c r="AA90" s="287"/>
    </row>
    <row r="91" spans="2:27" ht="17.25">
      <c r="B91" s="86" t="s">
        <v>123</v>
      </c>
      <c r="C91" s="65">
        <v>5</v>
      </c>
      <c r="D91" s="87">
        <v>1.18603713674905E-2</v>
      </c>
      <c r="E91" s="87">
        <v>0.31985722521523269</v>
      </c>
      <c r="F91" s="87">
        <v>0.24862542387486405</v>
      </c>
      <c r="G91" s="88">
        <v>5.5108333333333333</v>
      </c>
      <c r="H91" s="89">
        <v>0.11830219708550707</v>
      </c>
      <c r="I91" s="89">
        <v>3.8848915042918128</v>
      </c>
      <c r="J91" s="90">
        <v>2.5372175122096698</v>
      </c>
      <c r="K91" s="73"/>
      <c r="M91" s="285"/>
      <c r="N91" s="227"/>
      <c r="P91" s="286"/>
      <c r="AA91" s="287"/>
    </row>
    <row r="92" spans="2:27" ht="17.25">
      <c r="B92" s="86" t="s">
        <v>123</v>
      </c>
      <c r="C92" s="65">
        <v>6</v>
      </c>
      <c r="D92" s="87">
        <v>1.3286362659680584E-2</v>
      </c>
      <c r="E92" s="87">
        <v>0.31529968006530962</v>
      </c>
      <c r="F92" s="87">
        <v>0.23223789914000875</v>
      </c>
      <c r="G92" s="88">
        <v>6.468</v>
      </c>
      <c r="H92" s="89">
        <v>0.40523745091054825</v>
      </c>
      <c r="I92" s="89">
        <v>2.7666665966711066</v>
      </c>
      <c r="J92" s="90">
        <v>2.3454132268323233</v>
      </c>
      <c r="K92" s="73"/>
      <c r="M92" s="285"/>
      <c r="N92" s="227"/>
      <c r="P92" s="286"/>
      <c r="AA92" s="287"/>
    </row>
    <row r="93" spans="2:27" ht="17.25">
      <c r="B93" s="86" t="s">
        <v>123</v>
      </c>
      <c r="C93" s="65">
        <v>7</v>
      </c>
      <c r="D93" s="87">
        <v>1.5039192406591505E-2</v>
      </c>
      <c r="E93" s="87">
        <v>0.32031629581516968</v>
      </c>
      <c r="F93" s="87">
        <v>0.21239974513418589</v>
      </c>
      <c r="G93" s="88">
        <v>7.0888333333333335</v>
      </c>
      <c r="H93" s="89">
        <v>0.14921073420633871</v>
      </c>
      <c r="I93" s="89">
        <v>3.0605550597672266</v>
      </c>
      <c r="J93" s="90">
        <v>2.2519734842239263</v>
      </c>
      <c r="K93" s="73"/>
      <c r="M93" s="285"/>
      <c r="N93" s="227"/>
      <c r="P93" s="286"/>
      <c r="AA93" s="287"/>
    </row>
    <row r="94" spans="2:27" ht="17.25">
      <c r="B94" s="86" t="s">
        <v>123</v>
      </c>
      <c r="C94" s="65">
        <v>8</v>
      </c>
      <c r="D94" s="87">
        <v>1.8802921095990785E-2</v>
      </c>
      <c r="E94" s="87">
        <v>0.32273878449567633</v>
      </c>
      <c r="F94" s="87">
        <v>0.19407383407973511</v>
      </c>
      <c r="G94" s="88">
        <v>8.0311666666666657</v>
      </c>
      <c r="H94" s="89">
        <v>0.19696805861447847</v>
      </c>
      <c r="I94" s="89">
        <v>3.0590345429717982</v>
      </c>
      <c r="J94" s="90">
        <v>2.1217311400221797</v>
      </c>
      <c r="K94" s="73"/>
      <c r="M94" s="285"/>
      <c r="N94" s="227"/>
      <c r="P94" s="286"/>
      <c r="AA94" s="287"/>
    </row>
    <row r="95" spans="2:27" ht="17.25">
      <c r="B95" s="86" t="s">
        <v>123</v>
      </c>
      <c r="C95" s="65">
        <v>9</v>
      </c>
      <c r="D95" s="87">
        <v>1.3697528285990924E-2</v>
      </c>
      <c r="E95" s="87">
        <v>0.32862186496016765</v>
      </c>
      <c r="F95" s="87">
        <v>0.2080835333132281</v>
      </c>
      <c r="G95" s="88">
        <v>7.9041666666666659</v>
      </c>
      <c r="H95" s="89">
        <v>0.24059133994269449</v>
      </c>
      <c r="I95" s="89">
        <v>4.2075508752768895</v>
      </c>
      <c r="J95" s="90">
        <v>2.1495146924830251</v>
      </c>
      <c r="K95" s="73"/>
    </row>
    <row r="96" spans="2:27" ht="20.25" customHeight="1">
      <c r="B96" s="86" t="s">
        <v>123</v>
      </c>
      <c r="C96" s="65">
        <v>10</v>
      </c>
      <c r="D96" s="87">
        <v>1.4546667293962919E-2</v>
      </c>
      <c r="E96" s="87">
        <v>0.33395837325125527</v>
      </c>
      <c r="F96" s="87">
        <v>0.25253452276542615</v>
      </c>
      <c r="G96" s="88">
        <v>7.3436666666666666</v>
      </c>
      <c r="H96" s="89">
        <v>0.13483586299910802</v>
      </c>
      <c r="I96" s="89">
        <v>6.0893615547984261</v>
      </c>
      <c r="J96" s="90">
        <v>2.3644978671001509</v>
      </c>
      <c r="K96" s="73" t="s">
        <v>69</v>
      </c>
    </row>
    <row r="97" spans="2:11" ht="20.25" customHeight="1">
      <c r="B97" s="86" t="s">
        <v>120</v>
      </c>
      <c r="C97" s="65">
        <v>1</v>
      </c>
      <c r="D97" s="87">
        <v>5.3398743988600644E-2</v>
      </c>
      <c r="E97" s="87">
        <v>0.37974206531252608</v>
      </c>
      <c r="F97" s="87">
        <v>0.1977670806607579</v>
      </c>
      <c r="G97" s="88">
        <v>13.944571428571434</v>
      </c>
      <c r="H97" s="89">
        <v>2.4732414577936077</v>
      </c>
      <c r="I97" s="89">
        <v>50.358200337749658</v>
      </c>
      <c r="J97" s="90">
        <v>1.7532257425871574</v>
      </c>
      <c r="K97" s="73"/>
    </row>
    <row r="98" spans="2:11" ht="20.25" customHeight="1">
      <c r="B98" s="86" t="s">
        <v>120</v>
      </c>
      <c r="C98" s="65">
        <v>2</v>
      </c>
      <c r="D98" s="87">
        <v>3.0705177193842779E-2</v>
      </c>
      <c r="E98" s="87">
        <v>0.34010486277951024</v>
      </c>
      <c r="F98" s="87">
        <v>0.18157089312478267</v>
      </c>
      <c r="G98" s="88">
        <v>10.129428571428573</v>
      </c>
      <c r="H98" s="89">
        <v>0.13822099484086747</v>
      </c>
      <c r="I98" s="89">
        <v>18.290567430045183</v>
      </c>
      <c r="J98" s="90">
        <v>2.044383112071416</v>
      </c>
      <c r="K98" s="73"/>
    </row>
    <row r="99" spans="2:11" ht="20.25" customHeight="1">
      <c r="B99" s="86" t="s">
        <v>120</v>
      </c>
      <c r="C99" s="65">
        <v>3</v>
      </c>
      <c r="D99" s="87">
        <v>1.4317546987998779E-2</v>
      </c>
      <c r="E99" s="87">
        <v>0.34106961151876974</v>
      </c>
      <c r="F99" s="87">
        <v>0.18393910464358224</v>
      </c>
      <c r="G99" s="88">
        <v>10.242666666666665</v>
      </c>
      <c r="H99" s="89">
        <v>0.15417774487473057</v>
      </c>
      <c r="I99" s="89">
        <v>21.370046441243392</v>
      </c>
      <c r="J99" s="90">
        <v>2.0429017254933344</v>
      </c>
      <c r="K99" s="73"/>
    </row>
    <row r="100" spans="2:11" ht="20.25" customHeight="1">
      <c r="B100" s="86" t="s">
        <v>120</v>
      </c>
      <c r="C100" s="65">
        <v>4</v>
      </c>
      <c r="D100" s="87">
        <v>1.1612602897495909E-2</v>
      </c>
      <c r="E100" s="87">
        <v>0.34009082350931397</v>
      </c>
      <c r="F100" s="87">
        <v>0.18995039682807097</v>
      </c>
      <c r="G100" s="88">
        <v>10.472476190476192</v>
      </c>
      <c r="H100" s="89">
        <v>0.17379134820702585</v>
      </c>
      <c r="I100" s="89">
        <v>21.970063823134716</v>
      </c>
      <c r="J100" s="90">
        <v>2.0211560257544563</v>
      </c>
      <c r="K100" s="73"/>
    </row>
    <row r="101" spans="2:11" ht="20.25" customHeight="1">
      <c r="B101" s="86" t="s">
        <v>120</v>
      </c>
      <c r="C101" s="65">
        <v>5</v>
      </c>
      <c r="D101" s="87">
        <v>1.1977718287262249E-2</v>
      </c>
      <c r="E101" s="87">
        <v>0.34236293859396472</v>
      </c>
      <c r="F101" s="87">
        <v>0.19069679075313045</v>
      </c>
      <c r="G101" s="88">
        <v>11.360761904761905</v>
      </c>
      <c r="H101" s="89">
        <v>0.11309262884185177</v>
      </c>
      <c r="I101" s="89">
        <v>25.908767316809293</v>
      </c>
      <c r="J101" s="90">
        <v>1.9488927332162471</v>
      </c>
      <c r="K101" s="73"/>
    </row>
    <row r="102" spans="2:11" ht="20.25" customHeight="1">
      <c r="B102" s="86" t="s">
        <v>120</v>
      </c>
      <c r="C102" s="65">
        <v>6</v>
      </c>
      <c r="D102" s="87">
        <v>1.2867303660987733E-2</v>
      </c>
      <c r="E102" s="87">
        <v>0.33639156724966573</v>
      </c>
      <c r="F102" s="87">
        <v>0.18007567701385549</v>
      </c>
      <c r="G102" s="88">
        <v>11.917238095238096</v>
      </c>
      <c r="H102" s="89">
        <v>5.3880791723139358E-2</v>
      </c>
      <c r="I102" s="89">
        <v>22.657252361775335</v>
      </c>
      <c r="J102" s="90">
        <v>1.879502285621542</v>
      </c>
      <c r="K102" s="73"/>
    </row>
    <row r="103" spans="2:11" ht="20.25" customHeight="1">
      <c r="B103" s="86" t="s">
        <v>120</v>
      </c>
      <c r="C103" s="65">
        <v>7</v>
      </c>
      <c r="D103" s="87">
        <v>1.4378663960673086E-2</v>
      </c>
      <c r="E103" s="87">
        <v>0.33662628887959328</v>
      </c>
      <c r="F103" s="87">
        <v>0.17585695779421293</v>
      </c>
      <c r="G103" s="88">
        <v>12.303761904761902</v>
      </c>
      <c r="H103" s="89">
        <v>5.4711053535977348E-2</v>
      </c>
      <c r="I103" s="89">
        <v>21.179690939082281</v>
      </c>
      <c r="J103" s="90">
        <v>1.8357969434303758</v>
      </c>
      <c r="K103" s="73"/>
    </row>
    <row r="104" spans="2:11" ht="20.25" customHeight="1">
      <c r="B104" s="86" t="s">
        <v>120</v>
      </c>
      <c r="C104" s="65">
        <v>8</v>
      </c>
      <c r="D104" s="87">
        <v>1.9434518304606029E-2</v>
      </c>
      <c r="E104" s="87">
        <v>0.33649383298573227</v>
      </c>
      <c r="F104" s="87">
        <v>0.1662183799778077</v>
      </c>
      <c r="G104" s="88">
        <v>12.949619047619045</v>
      </c>
      <c r="H104" s="89">
        <v>5.3814932063083014E-2</v>
      </c>
      <c r="I104" s="89">
        <v>22.276392155668418</v>
      </c>
      <c r="J104" s="90">
        <v>1.8034860819291159</v>
      </c>
      <c r="K104" s="73"/>
    </row>
    <row r="105" spans="2:11" ht="20.25" customHeight="1">
      <c r="B105" s="86" t="s">
        <v>120</v>
      </c>
      <c r="C105" s="65">
        <v>9</v>
      </c>
      <c r="D105" s="87">
        <v>1.7426808524889547E-2</v>
      </c>
      <c r="E105" s="87">
        <v>0.33658170608907095</v>
      </c>
      <c r="F105" s="87">
        <v>0.16982595858038799</v>
      </c>
      <c r="G105" s="88">
        <v>12.548095238095234</v>
      </c>
      <c r="H105" s="89">
        <v>6.6302947449308522E-2</v>
      </c>
      <c r="I105" s="89">
        <v>23.424027661750408</v>
      </c>
      <c r="J105" s="90">
        <v>1.84659490497705</v>
      </c>
      <c r="K105" s="73"/>
    </row>
    <row r="106" spans="2:11" ht="20.25" customHeight="1">
      <c r="B106" s="86" t="s">
        <v>120</v>
      </c>
      <c r="C106" s="65">
        <v>10</v>
      </c>
      <c r="D106" s="87">
        <v>1.7586666815007684E-2</v>
      </c>
      <c r="E106" s="87">
        <v>0.34373080322018396</v>
      </c>
      <c r="F106" s="87">
        <v>0.18245508514111619</v>
      </c>
      <c r="G106" s="88">
        <v>12.205476190476187</v>
      </c>
      <c r="H106" s="89">
        <v>0.13811766910155238</v>
      </c>
      <c r="I106" s="89">
        <v>30.292986627291075</v>
      </c>
      <c r="J106" s="90">
        <v>1.8919512777117578</v>
      </c>
      <c r="K106" s="73" t="s">
        <v>67</v>
      </c>
    </row>
    <row r="107" spans="2:11" ht="20.25" customHeight="1">
      <c r="B107" s="86" t="s">
        <v>121</v>
      </c>
      <c r="C107" s="65">
        <v>1</v>
      </c>
      <c r="D107" s="87">
        <v>3.1746312955770052E-2</v>
      </c>
      <c r="E107" s="87">
        <v>0.4799538912005073</v>
      </c>
      <c r="F107" s="87">
        <v>0.23356254260326248</v>
      </c>
      <c r="G107" s="88">
        <v>12.744166666666667</v>
      </c>
      <c r="H107" s="89">
        <v>6.6137297893908311</v>
      </c>
      <c r="I107" s="89">
        <v>27.136300967426976</v>
      </c>
      <c r="J107" s="90">
        <v>1.743769988537901</v>
      </c>
      <c r="K107" s="73"/>
    </row>
    <row r="108" spans="2:11" ht="20.25" customHeight="1">
      <c r="B108" s="86" t="s">
        <v>121</v>
      </c>
      <c r="C108" s="65">
        <v>2</v>
      </c>
      <c r="D108" s="87">
        <v>4.573753653794875E-2</v>
      </c>
      <c r="E108" s="87">
        <v>0.37789181024332125</v>
      </c>
      <c r="F108" s="87">
        <v>0.16661876648673143</v>
      </c>
      <c r="G108" s="88">
        <v>7.980666666666667</v>
      </c>
      <c r="H108" s="89">
        <v>0.23275111727518827</v>
      </c>
      <c r="I108" s="89">
        <v>5.4122393137057108</v>
      </c>
      <c r="J108" s="90">
        <v>2.0995892336766615</v>
      </c>
      <c r="K108" s="73"/>
    </row>
    <row r="109" spans="2:11" ht="20.25" customHeight="1">
      <c r="B109" s="86" t="s">
        <v>121</v>
      </c>
      <c r="C109" s="65">
        <v>3</v>
      </c>
      <c r="D109" s="87">
        <v>1.7102536200663293E-2</v>
      </c>
      <c r="E109" s="87">
        <v>0.35621501768667413</v>
      </c>
      <c r="F109" s="87">
        <v>0.19298356754179896</v>
      </c>
      <c r="G109" s="88">
        <v>7.269857142857143</v>
      </c>
      <c r="H109" s="89">
        <v>0.53836006295793359</v>
      </c>
      <c r="I109" s="89">
        <v>4.640151018827904</v>
      </c>
      <c r="J109" s="90">
        <v>2.1897888493262587</v>
      </c>
      <c r="K109" s="73"/>
    </row>
    <row r="110" spans="2:11" ht="20.25" customHeight="1">
      <c r="B110" s="86" t="s">
        <v>121</v>
      </c>
      <c r="C110" s="65">
        <v>4</v>
      </c>
      <c r="D110" s="87">
        <v>1.6150549612398594E-2</v>
      </c>
      <c r="E110" s="87">
        <v>0.35522048496241893</v>
      </c>
      <c r="F110" s="87">
        <v>0.20567852492479283</v>
      </c>
      <c r="G110" s="88">
        <v>7.7985714285714289</v>
      </c>
      <c r="H110" s="89">
        <v>1.259657951692511</v>
      </c>
      <c r="I110" s="89">
        <v>7.5546673509058673</v>
      </c>
      <c r="J110" s="90">
        <v>2.1379940292218444</v>
      </c>
      <c r="K110" s="73"/>
    </row>
    <row r="111" spans="2:11" ht="20.25" customHeight="1">
      <c r="B111" s="86" t="s">
        <v>121</v>
      </c>
      <c r="C111" s="65">
        <v>5</v>
      </c>
      <c r="D111" s="87">
        <v>1.5289440598216256E-2</v>
      </c>
      <c r="E111" s="87">
        <v>0.35945327409630756</v>
      </c>
      <c r="F111" s="87">
        <v>0.2097106665513632</v>
      </c>
      <c r="G111" s="88">
        <v>8.4271428571428579</v>
      </c>
      <c r="H111" s="89">
        <v>0.84170250483190867</v>
      </c>
      <c r="I111" s="89">
        <v>6.3826398435902263</v>
      </c>
      <c r="J111" s="90">
        <v>2.0660169358379896</v>
      </c>
      <c r="K111" s="73"/>
    </row>
    <row r="112" spans="2:11" ht="20.25" customHeight="1">
      <c r="B112" s="86" t="s">
        <v>121</v>
      </c>
      <c r="C112" s="65">
        <v>6</v>
      </c>
      <c r="D112" s="87">
        <v>1.6563432316814751E-2</v>
      </c>
      <c r="E112" s="87">
        <v>0.35702858022223355</v>
      </c>
      <c r="F112" s="87">
        <v>0.19905761189480053</v>
      </c>
      <c r="G112" s="88">
        <v>9.3048571428571432</v>
      </c>
      <c r="H112" s="89">
        <v>0.99791414934068867</v>
      </c>
      <c r="I112" s="89">
        <v>6.1695604601343623</v>
      </c>
      <c r="J112" s="90">
        <v>1.9679753370949147</v>
      </c>
      <c r="K112" s="73"/>
    </row>
    <row r="113" spans="2:11" ht="20.25" customHeight="1">
      <c r="B113" s="86" t="s">
        <v>121</v>
      </c>
      <c r="C113" s="65">
        <v>7</v>
      </c>
      <c r="D113" s="87">
        <v>1.7698871700719716E-2</v>
      </c>
      <c r="E113" s="87">
        <v>0.3597910165552855</v>
      </c>
      <c r="F113" s="87">
        <v>0.18666116215551526</v>
      </c>
      <c r="G113" s="88">
        <v>10.087166666666667</v>
      </c>
      <c r="H113" s="89">
        <v>0.50261594266573284</v>
      </c>
      <c r="I113" s="89">
        <v>7.0799521578948914</v>
      </c>
      <c r="J113" s="90">
        <v>1.9145527648929326</v>
      </c>
      <c r="K113" s="73"/>
    </row>
    <row r="114" spans="2:11" ht="20.25" customHeight="1">
      <c r="B114" s="86" t="s">
        <v>121</v>
      </c>
      <c r="C114" s="65">
        <v>8</v>
      </c>
      <c r="D114" s="87">
        <v>1.9842843013702299E-2</v>
      </c>
      <c r="E114" s="87">
        <v>0.361036879047964</v>
      </c>
      <c r="F114" s="87">
        <v>0.18326500326753492</v>
      </c>
      <c r="G114" s="88">
        <v>11.4322</v>
      </c>
      <c r="H114" s="89">
        <v>0.50033347225926073</v>
      </c>
      <c r="I114" s="89">
        <v>8.0768117664709234</v>
      </c>
      <c r="J114" s="90">
        <v>1.8843436043331641</v>
      </c>
      <c r="K114" s="73"/>
    </row>
    <row r="115" spans="2:11" ht="20.25" customHeight="1">
      <c r="B115" s="86" t="s">
        <v>121</v>
      </c>
      <c r="C115" s="65">
        <v>9</v>
      </c>
      <c r="D115" s="87">
        <v>2.7496011595236826E-2</v>
      </c>
      <c r="E115" s="87">
        <v>0.37186610886456833</v>
      </c>
      <c r="F115" s="87">
        <v>0.15785829713394142</v>
      </c>
      <c r="G115" s="88">
        <v>11.447999999999999</v>
      </c>
      <c r="H115" s="89">
        <v>1.009182075519039</v>
      </c>
      <c r="I115" s="89">
        <v>13.998929341144835</v>
      </c>
      <c r="J115" s="90">
        <v>1.8142875980249293</v>
      </c>
      <c r="K115" s="73"/>
    </row>
    <row r="116" spans="2:11" ht="20.25" customHeight="1">
      <c r="B116" s="86" t="s">
        <v>121</v>
      </c>
      <c r="C116" s="65">
        <v>10</v>
      </c>
      <c r="D116" s="87">
        <v>2.1513694423946038E-2</v>
      </c>
      <c r="E116" s="87">
        <v>0.37991683763435063</v>
      </c>
      <c r="F116" s="87">
        <v>0.19096371613174304</v>
      </c>
      <c r="G116" s="88">
        <v>11.96</v>
      </c>
      <c r="H116" s="89">
        <v>1.4550936279994935</v>
      </c>
      <c r="I116" s="89">
        <v>20.128795187326325</v>
      </c>
      <c r="J116" s="90">
        <v>1.9122006551432511</v>
      </c>
      <c r="K116" s="73" t="s">
        <v>67</v>
      </c>
    </row>
    <row r="117" spans="2:11" ht="20.25" customHeight="1">
      <c r="B117" s="84" t="s">
        <v>127</v>
      </c>
      <c r="C117" s="83"/>
      <c r="D117" s="84"/>
      <c r="E117" s="84"/>
      <c r="F117" s="84"/>
      <c r="G117" s="84"/>
      <c r="H117" s="84"/>
      <c r="I117" s="84"/>
      <c r="J117" s="84"/>
      <c r="K117" s="83"/>
    </row>
    <row r="118" spans="2:11" ht="20.25" customHeight="1">
      <c r="B118" s="222" t="str">
        <f>C66</f>
        <v>518</v>
      </c>
      <c r="C118" s="53"/>
      <c r="D118" s="66">
        <f t="shared" ref="D118:J121" si="2">(SUMIFS(D$77:D$116,$B$77:$B$116,$B118,$C$77:$C$116,MAX($C$77:$C$116))/SUMIFS(D$77:D$116,$B$77:$B$116,$B118,$C$77:$C$116,MAX($C$77:$C$116)-1))-1</f>
        <v>-9.6961258244044779E-2</v>
      </c>
      <c r="E118" s="66">
        <f t="shared" si="2"/>
        <v>4.3357965235608642E-2</v>
      </c>
      <c r="F118" s="66">
        <f t="shared" si="2"/>
        <v>0.26845906068966907</v>
      </c>
      <c r="G118" s="66">
        <f t="shared" si="2"/>
        <v>-9.0812580174282509E-2</v>
      </c>
      <c r="H118" s="66">
        <f t="shared" si="2"/>
        <v>0.94679687512567567</v>
      </c>
      <c r="I118" s="66">
        <f t="shared" si="2"/>
        <v>0.37487246752725012</v>
      </c>
      <c r="J118" s="85">
        <f t="shared" si="2"/>
        <v>6.5162139647790385E-2</v>
      </c>
      <c r="K118" s="54"/>
    </row>
    <row r="119" spans="2:11" ht="20.25" customHeight="1">
      <c r="B119" s="41" t="str">
        <f>D66</f>
        <v>520</v>
      </c>
      <c r="C119" s="53"/>
      <c r="D119" s="66">
        <f t="shared" si="2"/>
        <v>6.19921339268521E-2</v>
      </c>
      <c r="E119" s="66">
        <f t="shared" si="2"/>
        <v>1.6239054244715057E-2</v>
      </c>
      <c r="F119" s="66">
        <f t="shared" si="2"/>
        <v>0.21362088938237123</v>
      </c>
      <c r="G119" s="66">
        <f>(SUMIFS(G$77:G$116,$B$77:$B$116,$B119,$C$77:$C$116,MAX($C$77:$C$116))/SUMIFS(G$77:G$116,$B$77:$B$116,$B119,$C$77:$C$116,MAX($C$77:$C$116)-1))-1</f>
        <v>-7.0911966262519721E-2</v>
      </c>
      <c r="H119" s="66">
        <f>(SUMIFS(H$77:H$116,$B$77:$B$116,$B119,$C$77:$C$116,MAX($C$77:$C$116))/SUMIFS(H$77:H$116,$B$77:$B$116,$B119,$C$77:$C$116,MAX($C$77:$C$116)-1))-1</f>
        <v>-0.43956476974098879</v>
      </c>
      <c r="I119" s="66">
        <f t="shared" si="2"/>
        <v>0.44724609049384312</v>
      </c>
      <c r="J119" s="85">
        <f t="shared" si="2"/>
        <v>0.10001475001261184</v>
      </c>
      <c r="K119" s="54"/>
    </row>
    <row r="120" spans="2:11" ht="20.25" customHeight="1">
      <c r="B120" s="41" t="str">
        <f>E66</f>
        <v>1</v>
      </c>
      <c r="C120" s="53"/>
      <c r="D120" s="66">
        <f t="shared" si="2"/>
        <v>9.1731248375066521E-3</v>
      </c>
      <c r="E120" s="66">
        <f t="shared" si="2"/>
        <v>2.1240302136982692E-2</v>
      </c>
      <c r="F120" s="66">
        <f t="shared" si="2"/>
        <v>7.4365112767787789E-2</v>
      </c>
      <c r="G120" s="66">
        <f>(SUMIFS(G$77:G$116,$B$77:$B$116,$B120,$C$77:$C$116,MAX($C$77:$C$116))/SUMIFS(G$77:G$116,$B$77:$B$116,$B120,$C$77:$C$116,MAX($C$77:$C$116)-1))-1</f>
        <v>-2.7304466623657486E-2</v>
      </c>
      <c r="H120" s="66">
        <f t="shared" si="2"/>
        <v>1.0831301535599049</v>
      </c>
      <c r="I120" s="66">
        <f t="shared" si="2"/>
        <v>0.2932441450603791</v>
      </c>
      <c r="J120" s="85">
        <f t="shared" si="2"/>
        <v>2.4562167161005677E-2</v>
      </c>
      <c r="K120" s="54"/>
    </row>
    <row r="121" spans="2:11" ht="20.25" customHeight="1">
      <c r="B121" s="41" t="str">
        <f>F66</f>
        <v>516</v>
      </c>
      <c r="C121" s="53"/>
      <c r="D121" s="66">
        <f t="shared" si="2"/>
        <v>-0.21757036108928296</v>
      </c>
      <c r="E121" s="66">
        <f t="shared" si="2"/>
        <v>2.1649536157957172E-2</v>
      </c>
      <c r="F121" s="66">
        <f t="shared" si="2"/>
        <v>0.20971605293392948</v>
      </c>
      <c r="G121" s="66">
        <f t="shared" si="2"/>
        <v>4.4723969252271401E-2</v>
      </c>
      <c r="H121" s="66">
        <f t="shared" si="2"/>
        <v>0.44185441190195007</v>
      </c>
      <c r="I121" s="66">
        <f t="shared" si="2"/>
        <v>0.43788104767162062</v>
      </c>
      <c r="J121" s="85">
        <f t="shared" si="2"/>
        <v>5.3967770724394404E-2</v>
      </c>
      <c r="K121" s="54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0" t="s">
        <v>77</v>
      </c>
      <c r="G123" s="42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1" t="s">
        <v>78</v>
      </c>
      <c r="G124" s="43"/>
      <c r="H124" s="45" t="s">
        <v>81</v>
      </c>
      <c r="I124" s="45"/>
    </row>
    <row r="125" spans="2:11">
      <c r="B125" s="26" t="s">
        <v>34</v>
      </c>
      <c r="C125" s="26" t="s">
        <v>53</v>
      </c>
      <c r="D125" s="26"/>
      <c r="E125" s="26"/>
      <c r="F125" s="91" t="s">
        <v>79</v>
      </c>
      <c r="G125" s="43"/>
      <c r="H125" s="45" t="s">
        <v>82</v>
      </c>
      <c r="I125" s="45"/>
    </row>
    <row r="126" spans="2:11">
      <c r="B126" s="26" t="s">
        <v>4</v>
      </c>
      <c r="C126" s="26" t="s">
        <v>54</v>
      </c>
      <c r="D126" s="26"/>
      <c r="E126" s="26"/>
      <c r="F126" s="91" t="s">
        <v>80</v>
      </c>
      <c r="G126" s="43"/>
      <c r="H126" s="45" t="s">
        <v>83</v>
      </c>
      <c r="I126" s="45"/>
    </row>
    <row r="127" spans="2:11">
      <c r="B127" s="26" t="s">
        <v>5</v>
      </c>
      <c r="C127" s="26" t="s">
        <v>55</v>
      </c>
      <c r="D127" s="26"/>
      <c r="E127" s="26"/>
      <c r="F127" s="91" t="s">
        <v>87</v>
      </c>
      <c r="G127" s="43"/>
      <c r="H127" s="45" t="s">
        <v>84</v>
      </c>
      <c r="I127" s="45"/>
    </row>
    <row r="128" spans="2:11">
      <c r="B128" s="26" t="s">
        <v>56</v>
      </c>
      <c r="C128" s="26" t="s">
        <v>57</v>
      </c>
      <c r="D128" s="26"/>
      <c r="E128" s="26"/>
      <c r="F128" s="91" t="s">
        <v>88</v>
      </c>
      <c r="G128" s="43"/>
      <c r="H128" s="45" t="s">
        <v>85</v>
      </c>
      <c r="I128" s="45"/>
    </row>
    <row r="129" spans="2:9" ht="17.25" thickBot="1">
      <c r="B129" s="27" t="s">
        <v>58</v>
      </c>
      <c r="C129" s="27" t="s">
        <v>59</v>
      </c>
      <c r="D129" s="27"/>
      <c r="E129" s="27"/>
      <c r="F129" s="92" t="s">
        <v>89</v>
      </c>
      <c r="G129" s="44"/>
      <c r="H129" s="46" t="s">
        <v>86</v>
      </c>
      <c r="I129" s="46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77:K85 B91:K116">
    <cfRule type="expression" dxfId="55" priority="6">
      <formula>$B77&lt;&gt;$B78</formula>
    </cfRule>
  </conditionalFormatting>
  <conditionalFormatting sqref="B86:K90">
    <cfRule type="expression" dxfId="54" priority="71">
      <formula>$B86&lt;&gt;$B91</formula>
    </cfRule>
  </conditionalFormatting>
  <conditionalFormatting sqref="C67:K67">
    <cfRule type="containsText" dxfId="53" priority="7" operator="containsText" text="F">
      <formula>NOT(ISERROR(SEARCH("F",C67)))</formula>
    </cfRule>
    <cfRule type="containsText" dxfId="52" priority="8" operator="containsText" text="D">
      <formula>NOT(ISERROR(SEARCH("D",C67)))</formula>
    </cfRule>
    <cfRule type="containsText" dxfId="51" priority="9" operator="containsText" text="S">
      <formula>NOT(ISERROR(SEARCH("S",C67)))</formula>
    </cfRule>
    <cfRule type="containsText" dxfId="50" priority="10" operator="containsText" text="A">
      <formula>NOT(ISERROR(SEARCH("A",C67)))</formula>
    </cfRule>
  </conditionalFormatting>
  <conditionalFormatting sqref="D54:K54 D56:K57 D58:D63 D64:K65 D74:K74 D117:K117 K118:K121">
    <cfRule type="containsText" dxfId="49" priority="65" operator="containsText" text="악화">
      <formula>NOT(ISERROR(SEARCH("악화",D54)))</formula>
    </cfRule>
  </conditionalFormatting>
  <conditionalFormatting sqref="D54:K54 D56:K57 D64:K65 D74:K74 D117:K117 K118:K121 D58:D63">
    <cfRule type="containsText" dxfId="48" priority="64" operator="containsText" text="개선">
      <formula>NOT(ISERROR(SEARCH("개선",D54)))</formula>
    </cfRule>
  </conditionalFormatting>
  <conditionalFormatting sqref="G4:G5">
    <cfRule type="containsText" dxfId="47" priority="15" operator="containsText" text="S">
      <formula>NOT(ISERROR(SEARCH("S",G4)))</formula>
    </cfRule>
    <cfRule type="containsText" dxfId="46" priority="16" operator="containsText" text="A">
      <formula>NOT(ISERROR(SEARCH("A",G4)))</formula>
    </cfRule>
  </conditionalFormatting>
  <conditionalFormatting sqref="G5">
    <cfRule type="containsText" dxfId="45" priority="11" operator="containsText" text="F">
      <formula>NOT(ISERROR(SEARCH("F",G5)))</formula>
    </cfRule>
    <cfRule type="containsText" dxfId="44" priority="12" operator="containsText" text="D">
      <formula>NOT(ISERROR(SEARCH("D",G5)))</formula>
    </cfRule>
  </conditionalFormatting>
  <conditionalFormatting sqref="K1:K21 J22">
    <cfRule type="containsText" dxfId="43" priority="1" operator="containsText" text="D">
      <formula>NOT(ISERROR(SEARCH("D",J1)))</formula>
    </cfRule>
    <cfRule type="containsText" dxfId="42" priority="2" operator="containsText" text="F">
      <formula>NOT(ISERROR(SEARCH("F",J1)))</formula>
    </cfRule>
    <cfRule type="containsText" dxfId="41" priority="3" operator="containsText" text="S">
      <formula>NOT(ISERROR(SEARCH("S",J1)))</formula>
    </cfRule>
    <cfRule type="containsText" dxfId="40" priority="4" operator="containsText" text="A">
      <formula>NOT(ISERROR(SEARCH("A",J1)))</formula>
    </cfRule>
  </conditionalFormatting>
  <conditionalFormatting sqref="K24:K28 K30:K66 K68:K1048576">
    <cfRule type="containsText" dxfId="39" priority="17" operator="containsText" text="D">
      <formula>NOT(ISERROR(SEARCH("D",K24)))</formula>
    </cfRule>
    <cfRule type="containsText" dxfId="38" priority="18" operator="containsText" text="F">
      <formula>NOT(ISERROR(SEARCH("F",K24)))</formula>
    </cfRule>
    <cfRule type="containsText" dxfId="37" priority="19" operator="containsText" text="S">
      <formula>NOT(ISERROR(SEARCH("S",K24)))</formula>
    </cfRule>
    <cfRule type="containsText" dxfId="36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156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4" t="s">
        <v>45</v>
      </c>
      <c r="G4" s="147" t="s">
        <v>146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신동아교통</v>
      </c>
      <c r="B5" s="141" t="str">
        <f>V5</f>
        <v>1</v>
      </c>
      <c r="C5" s="142" t="str">
        <f>Y5</f>
        <v>70바2411</v>
      </c>
      <c r="D5" s="130" t="str">
        <f>Z5</f>
        <v>저상</v>
      </c>
      <c r="E5" s="126" t="str">
        <f>AZ5</f>
        <v>D</v>
      </c>
      <c r="F5" s="149">
        <f>G5/H5</f>
        <v>0.8208333333333333</v>
      </c>
      <c r="G5" s="150">
        <f>AE5</f>
        <v>1.97</v>
      </c>
      <c r="H5" s="151">
        <f>AF5</f>
        <v>2.4</v>
      </c>
      <c r="I5" s="152">
        <f>AC5</f>
        <v>5334.884</v>
      </c>
      <c r="J5" s="153">
        <f>AI5/AH5</f>
        <v>1.3538562296461635E-2</v>
      </c>
      <c r="K5" s="153">
        <f>AJ5/AH5</f>
        <v>0.34270275158486874</v>
      </c>
      <c r="L5" s="153">
        <f>AK5/AC5</f>
        <v>0.19625543873118892</v>
      </c>
      <c r="M5" s="154">
        <f>AG5</f>
        <v>11.163</v>
      </c>
      <c r="N5" s="155">
        <f>IF(AW5=0,AT5,"속도계이상")</f>
        <v>1.9E-2</v>
      </c>
      <c r="O5" s="155">
        <f>IF(AW5=0,AU5,"속도계이상")</f>
        <v>23.693000000000001</v>
      </c>
      <c r="P5" s="156">
        <f>AQ5/60</f>
        <v>0.15333333333333332</v>
      </c>
      <c r="Q5" s="157">
        <f>AN5</f>
        <v>81</v>
      </c>
      <c r="R5" s="158">
        <f>AC5/(AH5-AI5-AJ5)</f>
        <v>26.498050960162985</v>
      </c>
      <c r="S5" s="143">
        <f>IF(AW5=0,AL5,"속도계이상")</f>
        <v>1</v>
      </c>
      <c r="T5" s="143">
        <f>IF(AW5=0,AM5,"속도계이상")</f>
        <v>1264</v>
      </c>
      <c r="U5" t="s">
        <v>118</v>
      </c>
      <c r="V5" s="5" t="s">
        <v>120</v>
      </c>
      <c r="W5" t="s">
        <v>118</v>
      </c>
      <c r="X5" s="5" t="s">
        <v>120</v>
      </c>
      <c r="Y5" t="s">
        <v>192</v>
      </c>
      <c r="Z5" t="s">
        <v>193</v>
      </c>
      <c r="AA5" t="s">
        <v>48</v>
      </c>
      <c r="AB5">
        <v>523</v>
      </c>
      <c r="AC5" s="1">
        <v>5334.884</v>
      </c>
      <c r="AD5" s="1">
        <v>2708.3049999999998</v>
      </c>
      <c r="AE5" s="28">
        <v>1.97</v>
      </c>
      <c r="AF5">
        <v>2.4</v>
      </c>
      <c r="AG5">
        <v>11.163</v>
      </c>
      <c r="AH5">
        <v>312.74325199999998</v>
      </c>
      <c r="AI5">
        <v>4.2340939999999998</v>
      </c>
      <c r="AJ5">
        <v>107.17797299999999</v>
      </c>
      <c r="AK5">
        <v>1047</v>
      </c>
      <c r="AL5">
        <v>1</v>
      </c>
      <c r="AM5">
        <v>1264</v>
      </c>
      <c r="AN5">
        <v>81</v>
      </c>
      <c r="AO5">
        <v>17.058350000000001</v>
      </c>
      <c r="AP5">
        <v>3107.4</v>
      </c>
      <c r="AQ5">
        <v>9.1999999999999993</v>
      </c>
      <c r="AR5">
        <v>5</v>
      </c>
      <c r="AS5">
        <v>884</v>
      </c>
      <c r="AT5">
        <v>1.9E-2</v>
      </c>
      <c r="AU5">
        <v>23.693000000000001</v>
      </c>
      <c r="AV5">
        <v>47684</v>
      </c>
      <c r="AW5">
        <v>0</v>
      </c>
      <c r="AX5" s="29">
        <v>0.45</v>
      </c>
      <c r="AY5">
        <v>0.8208333333333333</v>
      </c>
      <c r="AZ5" t="s">
        <v>67</v>
      </c>
      <c r="BA5" t="s">
        <v>119</v>
      </c>
      <c r="BB5">
        <v>3</v>
      </c>
      <c r="BC5" t="s">
        <v>217</v>
      </c>
      <c r="BD5">
        <v>11</v>
      </c>
      <c r="BE5">
        <v>121635.41499999999</v>
      </c>
      <c r="BF5">
        <v>4.3859627559950369E-2</v>
      </c>
      <c r="BG5">
        <v>3.6001444288792595E-2</v>
      </c>
      <c r="BH5">
        <v>189325.02899999998</v>
      </c>
      <c r="BI5">
        <v>2.8178440157534589E-2</v>
      </c>
      <c r="BJ5">
        <v>2.3129802962642974E-2</v>
      </c>
      <c r="BK5">
        <v>1</v>
      </c>
      <c r="BL5" t="s">
        <v>70</v>
      </c>
      <c r="BM5">
        <v>1</v>
      </c>
      <c r="BN5" t="s">
        <v>431</v>
      </c>
    </row>
    <row r="6" spans="1:66">
      <c r="A6" s="138" t="str">
        <f t="shared" ref="A6:A7" si="0">W6</f>
        <v>신동아교통</v>
      </c>
      <c r="B6" s="138" t="str">
        <f t="shared" ref="B6:B7" si="1">V6</f>
        <v>1</v>
      </c>
      <c r="C6" s="139" t="str">
        <f t="shared" ref="C6:C7" si="2">Y6</f>
        <v>70바2415</v>
      </c>
      <c r="D6" s="114" t="str">
        <f t="shared" ref="D6:D7" si="3">Z6</f>
        <v>저상</v>
      </c>
      <c r="E6" s="110" t="str">
        <f>AZ6</f>
        <v>F</v>
      </c>
      <c r="F6" s="159">
        <f>G6/H6</f>
        <v>0.79583333333333328</v>
      </c>
      <c r="G6" s="160">
        <f>AE6</f>
        <v>1.91</v>
      </c>
      <c r="H6" s="161">
        <f>AF6</f>
        <v>2.4</v>
      </c>
      <c r="I6" s="162">
        <f t="shared" ref="I6:I7" si="4">AC6</f>
        <v>6741.5720000000001</v>
      </c>
      <c r="J6" s="163">
        <f t="shared" ref="J6:J7" si="5">AI6/AH6</f>
        <v>1.9187410247098344E-2</v>
      </c>
      <c r="K6" s="163">
        <f t="shared" ref="K6:K7" si="6">AJ6/AH6</f>
        <v>0.33487771717857429</v>
      </c>
      <c r="L6" s="163">
        <f t="shared" ref="L6:L7" si="7">AK6/AC6</f>
        <v>0.1914983626964156</v>
      </c>
      <c r="M6" s="164">
        <f t="shared" ref="M6:M7" si="8">AG6</f>
        <v>11.426</v>
      </c>
      <c r="N6" s="165">
        <f t="shared" ref="N6:N7" si="9">IF(AW6=0,AT6,"속도계이상")</f>
        <v>0.54900000000000004</v>
      </c>
      <c r="O6" s="165">
        <f t="shared" ref="O6:O7" si="10">IF(AW6=0,AU6,"속도계이상")</f>
        <v>24.846</v>
      </c>
      <c r="P6" s="166">
        <f t="shared" ref="P6:P7" si="11">AQ6/60</f>
        <v>0</v>
      </c>
      <c r="Q6" s="167">
        <f t="shared" ref="Q6:Q7" si="12">AN6</f>
        <v>83</v>
      </c>
      <c r="R6" s="168">
        <f t="shared" ref="R6:R7" si="13">AC6/(AH6-AI6-AJ6)</f>
        <v>26.66180106023258</v>
      </c>
      <c r="S6" s="140">
        <f t="shared" ref="S6:S7" si="14">IF(AW6=0,AL6,"속도계이상")</f>
        <v>37</v>
      </c>
      <c r="T6" s="140">
        <f t="shared" ref="T6:T7" si="15">IF(AW6=0,AM6,"속도계이상")</f>
        <v>1675</v>
      </c>
      <c r="U6" t="s">
        <v>118</v>
      </c>
      <c r="V6" s="5" t="s">
        <v>120</v>
      </c>
      <c r="W6" t="s">
        <v>118</v>
      </c>
      <c r="X6" s="5" t="s">
        <v>120</v>
      </c>
      <c r="Y6" t="s">
        <v>194</v>
      </c>
      <c r="Z6" t="s">
        <v>193</v>
      </c>
      <c r="AA6" t="s">
        <v>48</v>
      </c>
      <c r="AB6">
        <v>523</v>
      </c>
      <c r="AC6" s="1">
        <v>6741.5720000000001</v>
      </c>
      <c r="AD6" s="1">
        <v>3529.9630000000002</v>
      </c>
      <c r="AE6" s="28">
        <v>1.91</v>
      </c>
      <c r="AF6">
        <v>2.4</v>
      </c>
      <c r="AG6">
        <v>11.426</v>
      </c>
      <c r="AH6">
        <v>391.456007</v>
      </c>
      <c r="AI6">
        <v>7.5110270000000003</v>
      </c>
      <c r="AJ6">
        <v>131.08989399999999</v>
      </c>
      <c r="AK6">
        <v>1291</v>
      </c>
      <c r="AL6">
        <v>37</v>
      </c>
      <c r="AM6">
        <v>1675</v>
      </c>
      <c r="AN6">
        <v>83</v>
      </c>
      <c r="AO6">
        <v>17.221786999999999</v>
      </c>
      <c r="AP6">
        <v>5292.7</v>
      </c>
      <c r="AQ6">
        <v>0</v>
      </c>
      <c r="AR6">
        <v>31</v>
      </c>
      <c r="AS6">
        <v>4427</v>
      </c>
      <c r="AT6">
        <v>0.54900000000000004</v>
      </c>
      <c r="AU6">
        <v>24.846</v>
      </c>
      <c r="AV6">
        <v>59045</v>
      </c>
      <c r="AW6">
        <v>0</v>
      </c>
      <c r="AX6" s="29">
        <v>0.44</v>
      </c>
      <c r="AY6">
        <v>0.79583333333333328</v>
      </c>
      <c r="AZ6" t="s">
        <v>70</v>
      </c>
      <c r="BA6" t="s">
        <v>119</v>
      </c>
      <c r="BB6">
        <v>2</v>
      </c>
      <c r="BC6" t="s">
        <v>400</v>
      </c>
      <c r="BD6">
        <v>13</v>
      </c>
      <c r="BE6">
        <v>121635.41499999999</v>
      </c>
      <c r="BF6">
        <v>5.5424417304779205E-2</v>
      </c>
      <c r="BG6">
        <v>4.4108598771720117E-2</v>
      </c>
      <c r="BH6">
        <v>189325.02899999998</v>
      </c>
      <c r="BI6">
        <v>3.5608456185684784E-2</v>
      </c>
      <c r="BJ6">
        <v>2.833839638110747E-2</v>
      </c>
      <c r="BK6">
        <v>1</v>
      </c>
      <c r="BL6" t="s">
        <v>70</v>
      </c>
      <c r="BM6">
        <v>0</v>
      </c>
      <c r="BN6" t="s">
        <v>383</v>
      </c>
    </row>
    <row r="7" spans="1:66">
      <c r="A7" s="141" t="str">
        <f t="shared" si="0"/>
        <v>신동아교통</v>
      </c>
      <c r="B7" s="141" t="str">
        <f t="shared" si="1"/>
        <v>1</v>
      </c>
      <c r="C7" s="142" t="str">
        <f t="shared" si="2"/>
        <v>70바2451</v>
      </c>
      <c r="D7" s="130" t="str">
        <f t="shared" si="3"/>
        <v>저상</v>
      </c>
      <c r="E7" s="126" t="str">
        <f t="shared" ref="E7:E44" si="16">AZ7</f>
        <v>C</v>
      </c>
      <c r="F7" s="149">
        <f t="shared" ref="F7:F44" si="17">G7/H7</f>
        <v>0.85521739130434793</v>
      </c>
      <c r="G7" s="150">
        <f t="shared" ref="G7:G44" si="18">AE7</f>
        <v>1.9670000000000001</v>
      </c>
      <c r="H7" s="151">
        <f t="shared" ref="H7:H44" si="19">AF7</f>
        <v>2.2999999999999998</v>
      </c>
      <c r="I7" s="152">
        <f t="shared" si="4"/>
        <v>6685.1149999999998</v>
      </c>
      <c r="J7" s="153">
        <f t="shared" si="5"/>
        <v>1.4606971064071722E-2</v>
      </c>
      <c r="K7" s="153">
        <f t="shared" si="6"/>
        <v>0.35008106939139438</v>
      </c>
      <c r="L7" s="153">
        <f t="shared" si="7"/>
        <v>0.14853895557518457</v>
      </c>
      <c r="M7" s="154">
        <f t="shared" si="8"/>
        <v>11.625</v>
      </c>
      <c r="N7" s="155">
        <f t="shared" si="9"/>
        <v>1.4999999999999999E-2</v>
      </c>
      <c r="O7" s="155">
        <f t="shared" si="10"/>
        <v>19.491</v>
      </c>
      <c r="P7" s="156">
        <f t="shared" si="11"/>
        <v>0.4966666666666667</v>
      </c>
      <c r="Q7" s="157">
        <f t="shared" si="12"/>
        <v>87</v>
      </c>
      <c r="R7" s="158">
        <f t="shared" si="13"/>
        <v>27.127163025857552</v>
      </c>
      <c r="S7" s="143">
        <f t="shared" si="14"/>
        <v>1</v>
      </c>
      <c r="T7" s="143">
        <f t="shared" si="15"/>
        <v>1303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196</v>
      </c>
      <c r="Z7" s="4" t="s">
        <v>193</v>
      </c>
      <c r="AA7" s="4" t="s">
        <v>48</v>
      </c>
      <c r="AB7" s="4">
        <v>523</v>
      </c>
      <c r="AC7" s="4">
        <v>6685.1149999999998</v>
      </c>
      <c r="AD7" s="4">
        <v>3399.4319999999998</v>
      </c>
      <c r="AE7" s="4">
        <v>1.9670000000000001</v>
      </c>
      <c r="AF7" s="4">
        <v>2.2999999999999998</v>
      </c>
      <c r="AG7" s="4">
        <v>11.625</v>
      </c>
      <c r="AH7" s="4">
        <v>387.897941</v>
      </c>
      <c r="AI7" s="4">
        <v>5.6660139999999997</v>
      </c>
      <c r="AJ7" s="4">
        <v>135.795726</v>
      </c>
      <c r="AK7" s="4">
        <v>993</v>
      </c>
      <c r="AL7" s="4">
        <v>1</v>
      </c>
      <c r="AM7" s="4">
        <v>1303</v>
      </c>
      <c r="AN7" s="4">
        <v>87</v>
      </c>
      <c r="AO7" s="4">
        <v>17.234210999999998</v>
      </c>
      <c r="AP7" s="4">
        <v>3425.3</v>
      </c>
      <c r="AQ7" s="4">
        <v>29.8</v>
      </c>
      <c r="AR7" s="4">
        <v>9</v>
      </c>
      <c r="AS7" s="4">
        <v>1883</v>
      </c>
      <c r="AT7" s="4">
        <v>1.4999999999999999E-2</v>
      </c>
      <c r="AU7" s="4">
        <v>19.491</v>
      </c>
      <c r="AV7" s="4">
        <v>53313</v>
      </c>
      <c r="AW7" s="4">
        <v>0</v>
      </c>
      <c r="AX7" s="30">
        <v>0.45</v>
      </c>
      <c r="AY7">
        <v>0.85521739130434793</v>
      </c>
      <c r="AZ7" t="s">
        <v>69</v>
      </c>
      <c r="BA7" t="s">
        <v>119</v>
      </c>
      <c r="BB7">
        <v>4</v>
      </c>
      <c r="BC7" t="s">
        <v>201</v>
      </c>
      <c r="BD7">
        <v>10</v>
      </c>
      <c r="BE7">
        <v>121635.41499999999</v>
      </c>
      <c r="BF7">
        <v>5.4960267944989545E-2</v>
      </c>
      <c r="BG7">
        <v>4.7002976977301936E-2</v>
      </c>
      <c r="BH7">
        <v>189325.02899999998</v>
      </c>
      <c r="BI7">
        <v>3.5310254726014068E-2</v>
      </c>
      <c r="BJ7">
        <v>3.0197943933073772E-2</v>
      </c>
      <c r="BK7">
        <v>1</v>
      </c>
      <c r="BL7" t="s">
        <v>70</v>
      </c>
      <c r="BM7">
        <v>2</v>
      </c>
      <c r="BN7" t="s">
        <v>431</v>
      </c>
    </row>
    <row r="8" spans="1:66">
      <c r="A8" s="138" t="str">
        <f t="shared" ref="A8:A44" si="20">W8</f>
        <v>신동아교통</v>
      </c>
      <c r="B8" s="138" t="str">
        <f t="shared" ref="B8:B44" si="21">V8</f>
        <v>1</v>
      </c>
      <c r="C8" s="139" t="str">
        <f t="shared" ref="C8:C44" si="22">Y8</f>
        <v>70바2468</v>
      </c>
      <c r="D8" s="114" t="str">
        <f t="shared" ref="D8:D44" si="23">Z8</f>
        <v>저상</v>
      </c>
      <c r="E8" s="110" t="str">
        <f t="shared" si="16"/>
        <v>F</v>
      </c>
      <c r="F8" s="159">
        <f t="shared" si="17"/>
        <v>0.79863636363636348</v>
      </c>
      <c r="G8" s="160">
        <f t="shared" si="18"/>
        <v>1.7569999999999999</v>
      </c>
      <c r="H8" s="161">
        <f t="shared" si="19"/>
        <v>2.2000000000000002</v>
      </c>
      <c r="I8" s="162">
        <f t="shared" ref="I8:I44" si="24">AC8</f>
        <v>5833.3010000000004</v>
      </c>
      <c r="J8" s="163">
        <f t="shared" ref="J8:J44" si="25">AI8/AH8</f>
        <v>1.5826189134889982E-2</v>
      </c>
      <c r="K8" s="163">
        <f t="shared" ref="K8:K44" si="26">AJ8/AH8</f>
        <v>0.33990027258044914</v>
      </c>
      <c r="L8" s="163">
        <f t="shared" ref="L8:L44" si="27">AK8/AC8</f>
        <v>0.20520113740059015</v>
      </c>
      <c r="M8" s="164">
        <f t="shared" ref="M8:M44" si="28">AG8</f>
        <v>13.419</v>
      </c>
      <c r="N8" s="165">
        <f t="shared" ref="N8:N44" si="29">IF(AW8=0,AT8,"속도계이상")</f>
        <v>1.7000000000000001E-2</v>
      </c>
      <c r="O8" s="165">
        <f t="shared" ref="O8:O44" si="30">IF(AW8=0,AU8,"속도계이상")</f>
        <v>29.382999999999999</v>
      </c>
      <c r="P8" s="166">
        <f t="shared" ref="P8:P44" si="31">AQ8/60</f>
        <v>0</v>
      </c>
      <c r="Q8" s="167">
        <f t="shared" ref="Q8:Q44" si="32">AN8</f>
        <v>82</v>
      </c>
      <c r="R8" s="168">
        <f t="shared" ref="R8:R44" si="33">AC8/(AH8-AI8-AJ8)</f>
        <v>26.561779718804001</v>
      </c>
      <c r="S8" s="140">
        <f t="shared" ref="S8:S44" si="34">IF(AW8=0,AL8,"속도계이상")</f>
        <v>1</v>
      </c>
      <c r="T8" s="140">
        <f t="shared" ref="T8:T44" si="35">IF(AW8=0,AM8,"속도계이상")</f>
        <v>1714</v>
      </c>
      <c r="U8" t="s">
        <v>118</v>
      </c>
      <c r="V8" s="5" t="s">
        <v>120</v>
      </c>
      <c r="W8" t="s">
        <v>118</v>
      </c>
      <c r="X8" s="5" t="s">
        <v>120</v>
      </c>
      <c r="Y8" t="s">
        <v>198</v>
      </c>
      <c r="Z8" t="s">
        <v>193</v>
      </c>
      <c r="AA8" t="s">
        <v>48</v>
      </c>
      <c r="AB8">
        <v>523</v>
      </c>
      <c r="AC8" s="1">
        <v>5833.3010000000004</v>
      </c>
      <c r="AD8" s="1">
        <v>3320.9589999999998</v>
      </c>
      <c r="AE8" s="28">
        <v>1.7569999999999999</v>
      </c>
      <c r="AF8">
        <v>2.2000000000000002</v>
      </c>
      <c r="AG8">
        <v>13.419</v>
      </c>
      <c r="AH8">
        <v>340.86854099999999</v>
      </c>
      <c r="AI8">
        <v>5.3946500000000004</v>
      </c>
      <c r="AJ8">
        <v>115.86131</v>
      </c>
      <c r="AK8">
        <v>1197</v>
      </c>
      <c r="AL8">
        <v>1</v>
      </c>
      <c r="AM8">
        <v>1714</v>
      </c>
      <c r="AN8">
        <v>82</v>
      </c>
      <c r="AO8">
        <v>17.113050999999999</v>
      </c>
      <c r="AP8">
        <v>6647.9</v>
      </c>
      <c r="AQ8">
        <v>0</v>
      </c>
      <c r="AR8">
        <v>23</v>
      </c>
      <c r="AS8">
        <v>2499</v>
      </c>
      <c r="AT8">
        <v>1.7000000000000001E-2</v>
      </c>
      <c r="AU8">
        <v>29.382999999999999</v>
      </c>
      <c r="AV8">
        <v>51192</v>
      </c>
      <c r="AW8">
        <v>0</v>
      </c>
      <c r="AX8" s="29">
        <v>0.45</v>
      </c>
      <c r="AY8">
        <v>0.79863636363636348</v>
      </c>
      <c r="AZ8" t="s">
        <v>70</v>
      </c>
      <c r="BA8" t="s">
        <v>119</v>
      </c>
      <c r="BB8">
        <v>1</v>
      </c>
      <c r="BC8" t="s">
        <v>225</v>
      </c>
      <c r="BD8">
        <v>8</v>
      </c>
      <c r="BE8">
        <v>121635.41499999999</v>
      </c>
      <c r="BF8">
        <v>4.7957258171890157E-2</v>
      </c>
      <c r="BG8">
        <v>3.8300410276368629E-2</v>
      </c>
      <c r="BH8">
        <v>189325.02899999998</v>
      </c>
      <c r="BI8">
        <v>3.0811039780693765E-2</v>
      </c>
      <c r="BJ8">
        <v>2.4606816770308605E-2</v>
      </c>
      <c r="BK8">
        <v>1</v>
      </c>
      <c r="BL8" t="s">
        <v>67</v>
      </c>
      <c r="BM8">
        <v>-1</v>
      </c>
      <c r="BN8" t="s">
        <v>384</v>
      </c>
    </row>
    <row r="9" spans="1:66">
      <c r="A9" s="141" t="str">
        <f t="shared" si="20"/>
        <v>신동아교통</v>
      </c>
      <c r="B9" s="141" t="str">
        <f t="shared" si="21"/>
        <v>1</v>
      </c>
      <c r="C9" s="142" t="str">
        <f t="shared" si="22"/>
        <v>70바2503</v>
      </c>
      <c r="D9" s="130" t="str">
        <f t="shared" si="23"/>
        <v>저상</v>
      </c>
      <c r="E9" s="126" t="str">
        <f t="shared" si="16"/>
        <v>C</v>
      </c>
      <c r="F9" s="149">
        <f t="shared" si="17"/>
        <v>0.86708333333333332</v>
      </c>
      <c r="G9" s="150">
        <f t="shared" si="18"/>
        <v>2.081</v>
      </c>
      <c r="H9" s="151">
        <f t="shared" si="19"/>
        <v>2.4</v>
      </c>
      <c r="I9" s="152">
        <f t="shared" si="24"/>
        <v>6423.53</v>
      </c>
      <c r="J9" s="153">
        <f t="shared" si="25"/>
        <v>2.6797640834359909E-2</v>
      </c>
      <c r="K9" s="153">
        <f t="shared" si="26"/>
        <v>0.32399173045616314</v>
      </c>
      <c r="L9" s="153">
        <f t="shared" si="27"/>
        <v>0.21281133582313774</v>
      </c>
      <c r="M9" s="154">
        <f t="shared" si="28"/>
        <v>8.9749999999999996</v>
      </c>
      <c r="N9" s="155">
        <f t="shared" si="29"/>
        <v>0</v>
      </c>
      <c r="O9" s="155">
        <f t="shared" si="30"/>
        <v>8.8580000000000005</v>
      </c>
      <c r="P9" s="156">
        <f t="shared" si="31"/>
        <v>0.10666666666666667</v>
      </c>
      <c r="Q9" s="157">
        <f t="shared" si="32"/>
        <v>87</v>
      </c>
      <c r="R9" s="158">
        <f t="shared" si="33"/>
        <v>25.773120076937271</v>
      </c>
      <c r="S9" s="143">
        <f t="shared" si="34"/>
        <v>0</v>
      </c>
      <c r="T9" s="143">
        <f t="shared" si="35"/>
        <v>569</v>
      </c>
      <c r="U9" t="s">
        <v>118</v>
      </c>
      <c r="V9" s="5" t="s">
        <v>120</v>
      </c>
      <c r="W9" t="s">
        <v>118</v>
      </c>
      <c r="X9" s="5" t="s">
        <v>120</v>
      </c>
      <c r="Y9" t="s">
        <v>200</v>
      </c>
      <c r="Z9" t="s">
        <v>193</v>
      </c>
      <c r="AA9" t="s">
        <v>48</v>
      </c>
      <c r="AB9">
        <v>523</v>
      </c>
      <c r="AC9" s="1">
        <v>6423.53</v>
      </c>
      <c r="AD9" s="1">
        <v>3086.3620000000001</v>
      </c>
      <c r="AE9" s="28">
        <v>2.081</v>
      </c>
      <c r="AF9">
        <v>2.4</v>
      </c>
      <c r="AG9">
        <v>8.9749999999999996</v>
      </c>
      <c r="AH9">
        <v>383.90267499999999</v>
      </c>
      <c r="AI9">
        <v>10.287686000000001</v>
      </c>
      <c r="AJ9">
        <v>124.381292</v>
      </c>
      <c r="AK9">
        <v>1367</v>
      </c>
      <c r="AL9">
        <v>0</v>
      </c>
      <c r="AM9">
        <v>569</v>
      </c>
      <c r="AN9">
        <v>87</v>
      </c>
      <c r="AO9">
        <v>16.732182999999999</v>
      </c>
      <c r="AP9">
        <v>2039.5</v>
      </c>
      <c r="AQ9">
        <v>6.4</v>
      </c>
      <c r="AR9">
        <v>19</v>
      </c>
      <c r="AS9">
        <v>4960</v>
      </c>
      <c r="AT9">
        <v>0</v>
      </c>
      <c r="AU9">
        <v>8.8580000000000005</v>
      </c>
      <c r="AV9">
        <v>51681</v>
      </c>
      <c r="AW9">
        <v>0</v>
      </c>
      <c r="AX9" s="29">
        <v>0.43</v>
      </c>
      <c r="AY9">
        <v>0.86708333333333332</v>
      </c>
      <c r="AZ9" t="s">
        <v>69</v>
      </c>
      <c r="BA9" t="s">
        <v>119</v>
      </c>
      <c r="BB9">
        <v>3</v>
      </c>
      <c r="BC9" t="s">
        <v>206</v>
      </c>
      <c r="BD9">
        <v>8</v>
      </c>
      <c r="BE9">
        <v>121635.41499999999</v>
      </c>
      <c r="BF9">
        <v>5.2809701845469924E-2</v>
      </c>
      <c r="BG9">
        <v>4.5790412308509547E-2</v>
      </c>
      <c r="BH9">
        <v>189325.02899999998</v>
      </c>
      <c r="BI9">
        <v>3.3928583209143472E-2</v>
      </c>
      <c r="BJ9">
        <v>2.9418909024261485E-2</v>
      </c>
      <c r="BK9">
        <v>1</v>
      </c>
      <c r="BL9" t="s">
        <v>70</v>
      </c>
      <c r="BM9">
        <v>2</v>
      </c>
      <c r="BN9" t="s">
        <v>431</v>
      </c>
    </row>
    <row r="10" spans="1:66">
      <c r="A10" s="138" t="str">
        <f t="shared" si="20"/>
        <v>신동아교통</v>
      </c>
      <c r="B10" s="138" t="str">
        <f t="shared" si="21"/>
        <v>1</v>
      </c>
      <c r="C10" s="139" t="str">
        <f t="shared" si="22"/>
        <v>70바2535</v>
      </c>
      <c r="D10" s="114" t="str">
        <f t="shared" si="23"/>
        <v>저상</v>
      </c>
      <c r="E10" s="110" t="str">
        <f t="shared" si="16"/>
        <v>D</v>
      </c>
      <c r="F10" s="159">
        <f t="shared" si="17"/>
        <v>0.80608695652173923</v>
      </c>
      <c r="G10" s="160">
        <f t="shared" si="18"/>
        <v>1.8540000000000001</v>
      </c>
      <c r="H10" s="161">
        <f t="shared" si="19"/>
        <v>2.2999999999999998</v>
      </c>
      <c r="I10" s="162">
        <f t="shared" si="24"/>
        <v>6550.5060000000003</v>
      </c>
      <c r="J10" s="163">
        <f t="shared" si="25"/>
        <v>1.991128652186978E-2</v>
      </c>
      <c r="K10" s="163">
        <f t="shared" si="26"/>
        <v>0.3533083631440268</v>
      </c>
      <c r="L10" s="163">
        <f t="shared" si="27"/>
        <v>0.18487121452907607</v>
      </c>
      <c r="M10" s="164">
        <f t="shared" si="28"/>
        <v>12.186999999999999</v>
      </c>
      <c r="N10" s="165">
        <f t="shared" si="29"/>
        <v>0.28999999999999998</v>
      </c>
      <c r="O10" s="165">
        <f t="shared" si="30"/>
        <v>17.082999999999998</v>
      </c>
      <c r="P10" s="166">
        <f t="shared" si="31"/>
        <v>0.29333333333333333</v>
      </c>
      <c r="Q10" s="167">
        <f t="shared" si="32"/>
        <v>84</v>
      </c>
      <c r="R10" s="168">
        <f t="shared" si="33"/>
        <v>26.342126920131893</v>
      </c>
      <c r="S10" s="140">
        <f t="shared" si="34"/>
        <v>19</v>
      </c>
      <c r="T10" s="140">
        <f t="shared" si="35"/>
        <v>1119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202</v>
      </c>
      <c r="Z10" s="4" t="s">
        <v>193</v>
      </c>
      <c r="AA10" s="4" t="s">
        <v>48</v>
      </c>
      <c r="AB10" s="4">
        <v>523</v>
      </c>
      <c r="AC10" s="4">
        <v>6550.5060000000003</v>
      </c>
      <c r="AD10" s="4">
        <v>3533.89</v>
      </c>
      <c r="AE10" s="4">
        <v>1.8540000000000001</v>
      </c>
      <c r="AF10" s="4">
        <v>2.2999999999999998</v>
      </c>
      <c r="AG10" s="4">
        <v>12.186999999999999</v>
      </c>
      <c r="AH10" s="4">
        <v>396.74241999999998</v>
      </c>
      <c r="AI10" s="4">
        <v>7.8996519999999997</v>
      </c>
      <c r="AJ10" s="4">
        <v>140.172415</v>
      </c>
      <c r="AK10" s="4">
        <v>1211</v>
      </c>
      <c r="AL10" s="4">
        <v>19</v>
      </c>
      <c r="AM10" s="4">
        <v>1119</v>
      </c>
      <c r="AN10" s="4">
        <v>84</v>
      </c>
      <c r="AO10" s="4">
        <v>16.510726999999999</v>
      </c>
      <c r="AP10" s="4">
        <v>2762</v>
      </c>
      <c r="AQ10" s="4">
        <v>17.600000000000001</v>
      </c>
      <c r="AR10" s="4">
        <v>63</v>
      </c>
      <c r="AS10" s="4">
        <v>12763</v>
      </c>
      <c r="AT10" s="4">
        <v>0.28999999999999998</v>
      </c>
      <c r="AU10" s="4">
        <v>17.082999999999998</v>
      </c>
      <c r="AV10" s="4">
        <v>55993</v>
      </c>
      <c r="AW10" s="4">
        <v>0</v>
      </c>
      <c r="AX10" s="30">
        <v>0.45</v>
      </c>
      <c r="AY10">
        <v>0.80608695652173923</v>
      </c>
      <c r="AZ10" t="s">
        <v>67</v>
      </c>
      <c r="BA10" t="s">
        <v>119</v>
      </c>
      <c r="BB10">
        <v>5</v>
      </c>
      <c r="BC10" t="s">
        <v>204</v>
      </c>
      <c r="BD10">
        <v>14</v>
      </c>
      <c r="BE10">
        <v>121635.41499999999</v>
      </c>
      <c r="BF10">
        <v>5.3853608342603186E-2</v>
      </c>
      <c r="BG10">
        <v>4.3410691246602746E-2</v>
      </c>
      <c r="BH10">
        <v>189325.02899999998</v>
      </c>
      <c r="BI10">
        <v>3.4599260512987964E-2</v>
      </c>
      <c r="BJ10">
        <v>2.7890012604817258E-2</v>
      </c>
      <c r="BK10">
        <v>1</v>
      </c>
      <c r="BL10" t="s">
        <v>70</v>
      </c>
      <c r="BM10">
        <v>1</v>
      </c>
      <c r="BN10" t="s">
        <v>431</v>
      </c>
    </row>
    <row r="11" spans="1:66">
      <c r="A11" s="141" t="str">
        <f t="shared" si="20"/>
        <v>신동아교통</v>
      </c>
      <c r="B11" s="141" t="str">
        <f t="shared" si="21"/>
        <v>1</v>
      </c>
      <c r="C11" s="142" t="str">
        <f t="shared" si="22"/>
        <v>70바2536</v>
      </c>
      <c r="D11" s="130" t="str">
        <f t="shared" si="23"/>
        <v>저상</v>
      </c>
      <c r="E11" s="126" t="str">
        <f t="shared" si="16"/>
        <v>D</v>
      </c>
      <c r="F11" s="149">
        <f t="shared" si="17"/>
        <v>0.84</v>
      </c>
      <c r="G11" s="150">
        <f t="shared" si="18"/>
        <v>1.8480000000000001</v>
      </c>
      <c r="H11" s="151">
        <f t="shared" si="19"/>
        <v>2.2000000000000002</v>
      </c>
      <c r="I11" s="152">
        <f t="shared" si="24"/>
        <v>5827.8890000000001</v>
      </c>
      <c r="J11" s="153">
        <f t="shared" si="25"/>
        <v>1.1093352033357403E-2</v>
      </c>
      <c r="K11" s="153">
        <f t="shared" si="26"/>
        <v>0.3618698726105215</v>
      </c>
      <c r="L11" s="153">
        <f t="shared" si="27"/>
        <v>0.23644925289414401</v>
      </c>
      <c r="M11" s="154">
        <f t="shared" si="28"/>
        <v>12.818</v>
      </c>
      <c r="N11" s="155">
        <f t="shared" si="29"/>
        <v>0.10299999999999999</v>
      </c>
      <c r="O11" s="155">
        <f t="shared" si="30"/>
        <v>32.121000000000002</v>
      </c>
      <c r="P11" s="156">
        <f t="shared" si="31"/>
        <v>8.8333333333333333E-2</v>
      </c>
      <c r="Q11" s="157">
        <f t="shared" si="32"/>
        <v>83</v>
      </c>
      <c r="R11" s="158">
        <f t="shared" si="33"/>
        <v>27.121657928452429</v>
      </c>
      <c r="S11" s="143">
        <f t="shared" si="34"/>
        <v>6</v>
      </c>
      <c r="T11" s="143">
        <f t="shared" si="35"/>
        <v>1872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203</v>
      </c>
      <c r="Z11" t="s">
        <v>193</v>
      </c>
      <c r="AA11" t="s">
        <v>48</v>
      </c>
      <c r="AB11">
        <v>523</v>
      </c>
      <c r="AC11" s="1">
        <v>5827.8890000000001</v>
      </c>
      <c r="AD11" s="1">
        <v>3154.0549999999998</v>
      </c>
      <c r="AE11" s="28">
        <v>1.8480000000000001</v>
      </c>
      <c r="AF11">
        <v>2.2000000000000002</v>
      </c>
      <c r="AG11">
        <v>12.818</v>
      </c>
      <c r="AH11">
        <v>342.69046800000001</v>
      </c>
      <c r="AI11">
        <v>3.8015859999999999</v>
      </c>
      <c r="AJ11">
        <v>124.009356</v>
      </c>
      <c r="AK11">
        <v>1378</v>
      </c>
      <c r="AL11">
        <v>6</v>
      </c>
      <c r="AM11">
        <v>1872</v>
      </c>
      <c r="AN11">
        <v>83</v>
      </c>
      <c r="AO11">
        <v>17.006276</v>
      </c>
      <c r="AP11">
        <v>1023.9</v>
      </c>
      <c r="AQ11">
        <v>5.3</v>
      </c>
      <c r="AR11">
        <v>13</v>
      </c>
      <c r="AS11">
        <v>1295</v>
      </c>
      <c r="AT11">
        <v>0.10299999999999999</v>
      </c>
      <c r="AU11">
        <v>32.121000000000002</v>
      </c>
      <c r="AV11">
        <v>49308</v>
      </c>
      <c r="AW11">
        <v>0</v>
      </c>
      <c r="AX11" s="29">
        <v>0.45</v>
      </c>
      <c r="AY11">
        <v>0.84</v>
      </c>
      <c r="AZ11" t="s">
        <v>67</v>
      </c>
      <c r="BA11" t="s">
        <v>119</v>
      </c>
      <c r="BB11">
        <v>1</v>
      </c>
      <c r="BC11" t="s">
        <v>213</v>
      </c>
      <c r="BD11">
        <v>8</v>
      </c>
      <c r="BE11">
        <v>121635.41499999999</v>
      </c>
      <c r="BF11">
        <v>4.791276455134387E-2</v>
      </c>
      <c r="BG11">
        <v>4.0246722223128847E-2</v>
      </c>
      <c r="BH11">
        <v>189325.02899999998</v>
      </c>
      <c r="BI11">
        <v>3.0782454019853873E-2</v>
      </c>
      <c r="BJ11">
        <v>2.5857261376677251E-2</v>
      </c>
      <c r="BK11">
        <v>1</v>
      </c>
      <c r="BL11" t="s">
        <v>67</v>
      </c>
      <c r="BM11">
        <v>0</v>
      </c>
      <c r="BN11" t="s">
        <v>383</v>
      </c>
    </row>
    <row r="12" spans="1:66" s="2" customFormat="1">
      <c r="A12" s="138" t="str">
        <f t="shared" si="20"/>
        <v>신동아교통</v>
      </c>
      <c r="B12" s="138" t="str">
        <f t="shared" si="21"/>
        <v>1</v>
      </c>
      <c r="C12" s="139" t="str">
        <f t="shared" si="22"/>
        <v>70바2537</v>
      </c>
      <c r="D12" s="114" t="str">
        <f t="shared" si="23"/>
        <v>저상</v>
      </c>
      <c r="E12" s="110" t="str">
        <f t="shared" si="16"/>
        <v>B</v>
      </c>
      <c r="F12" s="159">
        <f t="shared" si="17"/>
        <v>0.91434782608695664</v>
      </c>
      <c r="G12" s="160">
        <f t="shared" si="18"/>
        <v>2.1030000000000002</v>
      </c>
      <c r="H12" s="161">
        <f t="shared" si="19"/>
        <v>2.2999999999999998</v>
      </c>
      <c r="I12" s="162">
        <f t="shared" si="24"/>
        <v>7166.2089999999998</v>
      </c>
      <c r="J12" s="163">
        <f t="shared" si="25"/>
        <v>1.0328978615066637E-2</v>
      </c>
      <c r="K12" s="163">
        <f t="shared" si="26"/>
        <v>0.34173241593024534</v>
      </c>
      <c r="L12" s="163">
        <f t="shared" si="27"/>
        <v>0.15517270009847606</v>
      </c>
      <c r="M12" s="164">
        <f t="shared" si="28"/>
        <v>10.211</v>
      </c>
      <c r="N12" s="165">
        <f t="shared" si="29"/>
        <v>8.4000000000000005E-2</v>
      </c>
      <c r="O12" s="165">
        <f t="shared" si="30"/>
        <v>34.956000000000003</v>
      </c>
      <c r="P12" s="166">
        <f t="shared" si="31"/>
        <v>0.04</v>
      </c>
      <c r="Q12" s="167">
        <f t="shared" si="32"/>
        <v>84</v>
      </c>
      <c r="R12" s="168">
        <f t="shared" si="33"/>
        <v>26.811941546808235</v>
      </c>
      <c r="S12" s="140">
        <f t="shared" si="34"/>
        <v>6</v>
      </c>
      <c r="T12" s="140">
        <f t="shared" si="35"/>
        <v>2505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205</v>
      </c>
      <c r="Z12" t="s">
        <v>193</v>
      </c>
      <c r="AA12" t="s">
        <v>48</v>
      </c>
      <c r="AB12">
        <v>523</v>
      </c>
      <c r="AC12" s="1">
        <v>7166.2089999999998</v>
      </c>
      <c r="AD12" s="1">
        <v>3406.9720000000002</v>
      </c>
      <c r="AE12" s="28">
        <v>2.1030000000000002</v>
      </c>
      <c r="AF12">
        <v>2.2999999999999998</v>
      </c>
      <c r="AG12">
        <v>10.211</v>
      </c>
      <c r="AH12">
        <v>412.50322599999998</v>
      </c>
      <c r="AI12">
        <v>4.2607369999999998</v>
      </c>
      <c r="AJ12">
        <v>140.96572399999999</v>
      </c>
      <c r="AK12">
        <v>1112</v>
      </c>
      <c r="AL12">
        <v>6</v>
      </c>
      <c r="AM12">
        <v>2505</v>
      </c>
      <c r="AN12">
        <v>84</v>
      </c>
      <c r="AO12">
        <v>17.372492000000001</v>
      </c>
      <c r="AP12">
        <v>3127.2</v>
      </c>
      <c r="AQ12">
        <v>2.4</v>
      </c>
      <c r="AR12">
        <v>24</v>
      </c>
      <c r="AS12">
        <v>4058</v>
      </c>
      <c r="AT12">
        <v>8.4000000000000005E-2</v>
      </c>
      <c r="AU12">
        <v>34.956000000000003</v>
      </c>
      <c r="AV12">
        <v>60427</v>
      </c>
      <c r="AW12">
        <v>0</v>
      </c>
      <c r="AX12" s="29">
        <v>0.45</v>
      </c>
      <c r="AY12" s="2">
        <v>0.91434782608695664</v>
      </c>
      <c r="AZ12" s="2" t="s">
        <v>68</v>
      </c>
      <c r="BA12" s="2" t="s">
        <v>119</v>
      </c>
      <c r="BB12" s="2">
        <v>2</v>
      </c>
      <c r="BC12" s="2" t="s">
        <v>457</v>
      </c>
      <c r="BD12" s="2">
        <v>12</v>
      </c>
      <c r="BE12" s="2">
        <v>121635.41499999999</v>
      </c>
      <c r="BF12" s="2">
        <v>5.891548115324801E-2</v>
      </c>
      <c r="BG12" s="2">
        <v>5.3869242115339382E-2</v>
      </c>
      <c r="BH12" s="2">
        <v>189325.02899999998</v>
      </c>
      <c r="BI12" s="2">
        <v>3.7851355617645251E-2</v>
      </c>
      <c r="BJ12" s="2">
        <v>3.4609304723438247E-2</v>
      </c>
      <c r="BK12" s="2">
        <v>1</v>
      </c>
      <c r="BL12" s="2" t="s">
        <v>67</v>
      </c>
      <c r="BM12" s="2">
        <v>2</v>
      </c>
      <c r="BN12" s="2" t="s">
        <v>431</v>
      </c>
    </row>
    <row r="13" spans="1:66">
      <c r="A13" s="141" t="str">
        <f t="shared" si="20"/>
        <v>신동아교통</v>
      </c>
      <c r="B13" s="141" t="str">
        <f t="shared" si="21"/>
        <v>1</v>
      </c>
      <c r="C13" s="142" t="str">
        <f t="shared" si="22"/>
        <v>70바2538</v>
      </c>
      <c r="D13" s="130" t="str">
        <f t="shared" si="23"/>
        <v>저상</v>
      </c>
      <c r="E13" s="126" t="str">
        <f t="shared" si="16"/>
        <v>C</v>
      </c>
      <c r="F13" s="149">
        <f t="shared" si="17"/>
        <v>0.88863636363636356</v>
      </c>
      <c r="G13" s="150">
        <f t="shared" si="18"/>
        <v>1.9550000000000001</v>
      </c>
      <c r="H13" s="151">
        <f t="shared" si="19"/>
        <v>2.2000000000000002</v>
      </c>
      <c r="I13" s="152">
        <f t="shared" si="24"/>
        <v>7042.5649999999996</v>
      </c>
      <c r="J13" s="153">
        <f t="shared" si="25"/>
        <v>1.8560138748745805E-2</v>
      </c>
      <c r="K13" s="153">
        <f t="shared" si="26"/>
        <v>0.35533806644060451</v>
      </c>
      <c r="L13" s="153">
        <f t="shared" si="27"/>
        <v>0.19680329539024491</v>
      </c>
      <c r="M13" s="154">
        <f t="shared" si="28"/>
        <v>11.416</v>
      </c>
      <c r="N13" s="155">
        <f t="shared" si="29"/>
        <v>9.9000000000000005E-2</v>
      </c>
      <c r="O13" s="155">
        <f t="shared" si="30"/>
        <v>24.536999999999999</v>
      </c>
      <c r="P13" s="156">
        <f t="shared" si="31"/>
        <v>0</v>
      </c>
      <c r="Q13" s="157">
        <f t="shared" si="32"/>
        <v>76</v>
      </c>
      <c r="R13" s="158">
        <f t="shared" si="33"/>
        <v>26.671575024359431</v>
      </c>
      <c r="S13" s="143">
        <f t="shared" si="34"/>
        <v>7</v>
      </c>
      <c r="T13" s="143">
        <f t="shared" si="35"/>
        <v>1728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207</v>
      </c>
      <c r="Z13" s="4" t="s">
        <v>193</v>
      </c>
      <c r="AA13" s="4" t="s">
        <v>48</v>
      </c>
      <c r="AB13" s="4">
        <v>523</v>
      </c>
      <c r="AC13" s="4">
        <v>7042.5649999999996</v>
      </c>
      <c r="AD13" s="4">
        <v>3601.509</v>
      </c>
      <c r="AE13" s="4">
        <v>1.9550000000000001</v>
      </c>
      <c r="AF13" s="4">
        <v>2.2000000000000002</v>
      </c>
      <c r="AG13" s="4">
        <v>11.416</v>
      </c>
      <c r="AH13" s="4">
        <v>421.73267700000002</v>
      </c>
      <c r="AI13" s="4">
        <v>7.8274169999999996</v>
      </c>
      <c r="AJ13" s="4">
        <v>149.857674</v>
      </c>
      <c r="AK13" s="4">
        <v>1386</v>
      </c>
      <c r="AL13" s="4">
        <v>7</v>
      </c>
      <c r="AM13" s="4">
        <v>1728</v>
      </c>
      <c r="AN13" s="4">
        <v>76</v>
      </c>
      <c r="AO13" s="4">
        <v>16.699120000000001</v>
      </c>
      <c r="AP13" s="4">
        <v>8042.9</v>
      </c>
      <c r="AQ13" s="4">
        <v>0</v>
      </c>
      <c r="AR13" s="4">
        <v>35</v>
      </c>
      <c r="AS13" s="4">
        <v>6651</v>
      </c>
      <c r="AT13" s="4">
        <v>9.9000000000000005E-2</v>
      </c>
      <c r="AU13" s="4">
        <v>24.536999999999999</v>
      </c>
      <c r="AV13" s="4">
        <v>50587</v>
      </c>
      <c r="AW13" s="4">
        <v>0</v>
      </c>
      <c r="AX13" s="30">
        <v>0.45</v>
      </c>
      <c r="AY13">
        <v>0.88863636363636356</v>
      </c>
      <c r="AZ13" t="s">
        <v>69</v>
      </c>
      <c r="BA13" t="s">
        <v>119</v>
      </c>
      <c r="BB13">
        <v>1</v>
      </c>
      <c r="BC13" t="s">
        <v>208</v>
      </c>
      <c r="BD13">
        <v>12</v>
      </c>
      <c r="BE13">
        <v>121635.41499999999</v>
      </c>
      <c r="BF13">
        <v>5.789896799381989E-2</v>
      </c>
      <c r="BG13">
        <v>5.1451128376326309E-2</v>
      </c>
      <c r="BH13">
        <v>189325.02899999998</v>
      </c>
      <c r="BI13">
        <v>3.7198277677274252E-2</v>
      </c>
      <c r="BJ13">
        <v>3.3055742208668706E-2</v>
      </c>
      <c r="BK13">
        <v>1</v>
      </c>
      <c r="BL13" t="s">
        <v>69</v>
      </c>
      <c r="BM13">
        <v>0</v>
      </c>
      <c r="BN13" t="s">
        <v>383</v>
      </c>
    </row>
    <row r="14" spans="1:66">
      <c r="A14" s="138" t="str">
        <f t="shared" si="20"/>
        <v>신동아교통</v>
      </c>
      <c r="B14" s="138" t="str">
        <f t="shared" si="21"/>
        <v>1</v>
      </c>
      <c r="C14" s="139" t="str">
        <f t="shared" si="22"/>
        <v>70바2539</v>
      </c>
      <c r="D14" s="114" t="str">
        <f t="shared" si="23"/>
        <v>저상</v>
      </c>
      <c r="E14" s="110" t="str">
        <f t="shared" si="16"/>
        <v>D</v>
      </c>
      <c r="F14" s="159">
        <f t="shared" si="17"/>
        <v>0.80583333333333329</v>
      </c>
      <c r="G14" s="160">
        <f t="shared" si="18"/>
        <v>1.9339999999999999</v>
      </c>
      <c r="H14" s="161">
        <f t="shared" si="19"/>
        <v>2.4</v>
      </c>
      <c r="I14" s="162">
        <f t="shared" si="24"/>
        <v>4764.5450000000001</v>
      </c>
      <c r="J14" s="163">
        <f t="shared" si="25"/>
        <v>1.4868685224404616E-2</v>
      </c>
      <c r="K14" s="163">
        <f t="shared" si="26"/>
        <v>0.35773666540351279</v>
      </c>
      <c r="L14" s="163">
        <f t="shared" si="27"/>
        <v>0.1634993477866197</v>
      </c>
      <c r="M14" s="164">
        <f t="shared" si="28"/>
        <v>10.646000000000001</v>
      </c>
      <c r="N14" s="165">
        <f t="shared" si="29"/>
        <v>4.2000000000000003E-2</v>
      </c>
      <c r="O14" s="165">
        <f t="shared" si="30"/>
        <v>22.206</v>
      </c>
      <c r="P14" s="166">
        <f t="shared" si="31"/>
        <v>0.15666666666666668</v>
      </c>
      <c r="Q14" s="167">
        <f t="shared" si="32"/>
        <v>85</v>
      </c>
      <c r="R14" s="168">
        <f t="shared" si="33"/>
        <v>27.076612347879049</v>
      </c>
      <c r="S14" s="140">
        <f t="shared" si="34"/>
        <v>2</v>
      </c>
      <c r="T14" s="140">
        <f t="shared" si="35"/>
        <v>1058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209</v>
      </c>
      <c r="Z14" t="s">
        <v>193</v>
      </c>
      <c r="AA14" t="s">
        <v>48</v>
      </c>
      <c r="AB14">
        <v>523</v>
      </c>
      <c r="AC14" s="1">
        <v>4764.5450000000001</v>
      </c>
      <c r="AD14" s="1">
        <v>2464.0839999999998</v>
      </c>
      <c r="AE14" s="28">
        <v>1.9339999999999999</v>
      </c>
      <c r="AF14">
        <v>2.4</v>
      </c>
      <c r="AG14">
        <v>10.646000000000001</v>
      </c>
      <c r="AH14">
        <v>280.46992299999999</v>
      </c>
      <c r="AI14">
        <v>4.1702190000000003</v>
      </c>
      <c r="AJ14">
        <v>100.33437499999999</v>
      </c>
      <c r="AK14">
        <v>779</v>
      </c>
      <c r="AL14">
        <v>2</v>
      </c>
      <c r="AM14">
        <v>1058</v>
      </c>
      <c r="AN14">
        <v>85</v>
      </c>
      <c r="AO14">
        <v>16.987721000000001</v>
      </c>
      <c r="AP14">
        <v>2986.2</v>
      </c>
      <c r="AQ14">
        <v>9.4</v>
      </c>
      <c r="AR14">
        <v>15</v>
      </c>
      <c r="AS14">
        <v>6063</v>
      </c>
      <c r="AT14">
        <v>4.2000000000000003E-2</v>
      </c>
      <c r="AU14">
        <v>22.206</v>
      </c>
      <c r="AV14">
        <v>38576</v>
      </c>
      <c r="AW14">
        <v>0</v>
      </c>
      <c r="AX14" s="29">
        <v>0.42</v>
      </c>
      <c r="AY14">
        <v>0.80583333333333329</v>
      </c>
      <c r="AZ14" t="s">
        <v>67</v>
      </c>
      <c r="BA14" t="s">
        <v>119</v>
      </c>
      <c r="BB14">
        <v>6</v>
      </c>
      <c r="BC14" t="s">
        <v>195</v>
      </c>
      <c r="BD14">
        <v>8</v>
      </c>
      <c r="BE14">
        <v>121635.41499999999</v>
      </c>
      <c r="BF14">
        <v>3.9170705341039044E-2</v>
      </c>
      <c r="BG14">
        <v>3.1565060053987293E-2</v>
      </c>
      <c r="BH14">
        <v>189325.02899999998</v>
      </c>
      <c r="BI14">
        <v>2.5165954153901122E-2</v>
      </c>
      <c r="BJ14">
        <v>2.0279564722351987E-2</v>
      </c>
      <c r="BK14">
        <v>1</v>
      </c>
      <c r="BL14" t="s">
        <v>70</v>
      </c>
      <c r="BM14">
        <v>1</v>
      </c>
      <c r="BN14" t="s">
        <v>431</v>
      </c>
    </row>
    <row r="15" spans="1:66">
      <c r="A15" s="141" t="str">
        <f t="shared" si="20"/>
        <v>신동아교통</v>
      </c>
      <c r="B15" s="141" t="str">
        <f t="shared" si="21"/>
        <v>1</v>
      </c>
      <c r="C15" s="142" t="str">
        <f t="shared" si="22"/>
        <v>70바2540</v>
      </c>
      <c r="D15" s="130" t="str">
        <f t="shared" si="23"/>
        <v>저상</v>
      </c>
      <c r="E15" s="126" t="str">
        <f t="shared" si="16"/>
        <v>D</v>
      </c>
      <c r="F15" s="149">
        <f t="shared" si="17"/>
        <v>0.80304347826086964</v>
      </c>
      <c r="G15" s="150">
        <f t="shared" si="18"/>
        <v>1.847</v>
      </c>
      <c r="H15" s="151">
        <f t="shared" si="19"/>
        <v>2.2999999999999998</v>
      </c>
      <c r="I15" s="152">
        <f t="shared" si="24"/>
        <v>6448.9849999999997</v>
      </c>
      <c r="J15" s="153">
        <f t="shared" si="25"/>
        <v>3.8647258154005215E-2</v>
      </c>
      <c r="K15" s="153">
        <f t="shared" si="26"/>
        <v>0.34176627872880028</v>
      </c>
      <c r="L15" s="153">
        <f t="shared" si="27"/>
        <v>0.2130567833542798</v>
      </c>
      <c r="M15" s="154">
        <f t="shared" si="28"/>
        <v>13.456</v>
      </c>
      <c r="N15" s="155">
        <f t="shared" si="29"/>
        <v>1.6E-2</v>
      </c>
      <c r="O15" s="155">
        <f t="shared" si="30"/>
        <v>33.167999999999999</v>
      </c>
      <c r="P15" s="156">
        <f t="shared" si="31"/>
        <v>0.11666666666666667</v>
      </c>
      <c r="Q15" s="157">
        <f t="shared" si="32"/>
        <v>86</v>
      </c>
      <c r="R15" s="158">
        <f t="shared" si="33"/>
        <v>27.988957681673888</v>
      </c>
      <c r="S15" s="143">
        <f t="shared" si="34"/>
        <v>1</v>
      </c>
      <c r="T15" s="143">
        <f t="shared" si="35"/>
        <v>2139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210</v>
      </c>
      <c r="Z15" t="s">
        <v>193</v>
      </c>
      <c r="AA15" t="s">
        <v>48</v>
      </c>
      <c r="AB15">
        <v>523</v>
      </c>
      <c r="AC15" s="1">
        <v>6448.9849999999997</v>
      </c>
      <c r="AD15" s="1">
        <v>3491.1529999999998</v>
      </c>
      <c r="AE15" s="28">
        <v>1.847</v>
      </c>
      <c r="AF15">
        <v>2.2999999999999998</v>
      </c>
      <c r="AG15">
        <v>13.456</v>
      </c>
      <c r="AH15">
        <v>371.87991299999999</v>
      </c>
      <c r="AI15">
        <v>14.372139000000001</v>
      </c>
      <c r="AJ15">
        <v>127.096014</v>
      </c>
      <c r="AK15">
        <v>1374</v>
      </c>
      <c r="AL15">
        <v>1</v>
      </c>
      <c r="AM15">
        <v>2139</v>
      </c>
      <c r="AN15">
        <v>86</v>
      </c>
      <c r="AO15">
        <v>17.341578999999999</v>
      </c>
      <c r="AP15">
        <v>5399.4</v>
      </c>
      <c r="AQ15">
        <v>7</v>
      </c>
      <c r="AR15">
        <v>44</v>
      </c>
      <c r="AS15">
        <v>10083</v>
      </c>
      <c r="AT15">
        <v>1.6E-2</v>
      </c>
      <c r="AU15">
        <v>33.167999999999999</v>
      </c>
      <c r="AV15">
        <v>53374</v>
      </c>
      <c r="AW15">
        <v>0</v>
      </c>
      <c r="AX15" s="29">
        <v>0.45</v>
      </c>
      <c r="AY15">
        <v>0.80304347826086964</v>
      </c>
      <c r="AZ15" t="s">
        <v>67</v>
      </c>
      <c r="BA15" t="s">
        <v>119</v>
      </c>
      <c r="BB15">
        <v>7</v>
      </c>
      <c r="BC15" t="s">
        <v>211</v>
      </c>
      <c r="BD15">
        <v>10</v>
      </c>
      <c r="BE15">
        <v>121635.41499999999</v>
      </c>
      <c r="BF15">
        <v>5.3018974778028256E-2</v>
      </c>
      <c r="BG15">
        <v>4.2576541919573128E-2</v>
      </c>
      <c r="BH15">
        <v>189325.02899999998</v>
      </c>
      <c r="BI15">
        <v>3.4063034528836654E-2</v>
      </c>
      <c r="BJ15">
        <v>2.7354097728157091E-2</v>
      </c>
      <c r="BK15">
        <v>1</v>
      </c>
      <c r="BL15" t="s">
        <v>70</v>
      </c>
      <c r="BM15">
        <v>1</v>
      </c>
      <c r="BN15" t="s">
        <v>431</v>
      </c>
    </row>
    <row r="16" spans="1:66">
      <c r="A16" s="138" t="str">
        <f t="shared" si="20"/>
        <v>신동아교통</v>
      </c>
      <c r="B16" s="138" t="str">
        <f t="shared" si="21"/>
        <v>1</v>
      </c>
      <c r="C16" s="139" t="str">
        <f t="shared" si="22"/>
        <v>70바2542</v>
      </c>
      <c r="D16" s="114" t="str">
        <f t="shared" si="23"/>
        <v>저상</v>
      </c>
      <c r="E16" s="110" t="str">
        <f t="shared" si="16"/>
        <v>D</v>
      </c>
      <c r="F16" s="159">
        <f t="shared" si="17"/>
        <v>0.83454545454545448</v>
      </c>
      <c r="G16" s="160">
        <f t="shared" si="18"/>
        <v>1.8360000000000001</v>
      </c>
      <c r="H16" s="161">
        <f t="shared" si="19"/>
        <v>2.2000000000000002</v>
      </c>
      <c r="I16" s="162">
        <f t="shared" si="24"/>
        <v>5073.665</v>
      </c>
      <c r="J16" s="163">
        <f t="shared" si="25"/>
        <v>1.1547132562602128E-2</v>
      </c>
      <c r="K16" s="163">
        <f t="shared" si="26"/>
        <v>0.3487306514881604</v>
      </c>
      <c r="L16" s="163">
        <f t="shared" si="27"/>
        <v>0.23158801379279081</v>
      </c>
      <c r="M16" s="164">
        <f t="shared" si="28"/>
        <v>13.743</v>
      </c>
      <c r="N16" s="165">
        <f t="shared" si="29"/>
        <v>0.51200000000000001</v>
      </c>
      <c r="O16" s="165">
        <f t="shared" si="30"/>
        <v>59.561999999999998</v>
      </c>
      <c r="P16" s="166">
        <f t="shared" si="31"/>
        <v>0.32333333333333331</v>
      </c>
      <c r="Q16" s="167">
        <f t="shared" si="32"/>
        <v>87</v>
      </c>
      <c r="R16" s="168">
        <f t="shared" si="33"/>
        <v>28.201030372719792</v>
      </c>
      <c r="S16" s="140">
        <f t="shared" si="34"/>
        <v>26</v>
      </c>
      <c r="T16" s="140">
        <f t="shared" si="35"/>
        <v>3022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212</v>
      </c>
      <c r="Z16" s="4" t="s">
        <v>193</v>
      </c>
      <c r="AA16" s="4" t="s">
        <v>48</v>
      </c>
      <c r="AB16" s="4">
        <v>523</v>
      </c>
      <c r="AC16" s="4">
        <v>5073.665</v>
      </c>
      <c r="AD16" s="4">
        <v>2764.0320000000002</v>
      </c>
      <c r="AE16" s="4">
        <v>1.8360000000000001</v>
      </c>
      <c r="AF16" s="4">
        <v>2.2000000000000002</v>
      </c>
      <c r="AG16" s="4">
        <v>13.743</v>
      </c>
      <c r="AH16" s="4">
        <v>281.232417</v>
      </c>
      <c r="AI16" s="4">
        <v>3.2474280000000002</v>
      </c>
      <c r="AJ16" s="4">
        <v>98.074364000000003</v>
      </c>
      <c r="AK16" s="4">
        <v>1175</v>
      </c>
      <c r="AL16" s="4">
        <v>26</v>
      </c>
      <c r="AM16" s="4">
        <v>3022</v>
      </c>
      <c r="AN16" s="4">
        <v>87</v>
      </c>
      <c r="AO16" s="4">
        <v>18.040825000000002</v>
      </c>
      <c r="AP16" s="4">
        <v>5780.4</v>
      </c>
      <c r="AQ16" s="4">
        <v>19.399999999999999</v>
      </c>
      <c r="AR16" s="4">
        <v>32</v>
      </c>
      <c r="AS16" s="4">
        <v>4738</v>
      </c>
      <c r="AT16" s="4">
        <v>0.51200000000000001</v>
      </c>
      <c r="AU16" s="4">
        <v>59.561999999999998</v>
      </c>
      <c r="AV16" s="4">
        <v>41955</v>
      </c>
      <c r="AW16" s="4">
        <v>0</v>
      </c>
      <c r="AX16" s="30">
        <v>0.45</v>
      </c>
      <c r="AY16">
        <v>0.83454545454545448</v>
      </c>
      <c r="AZ16" t="s">
        <v>67</v>
      </c>
      <c r="BA16" t="s">
        <v>119</v>
      </c>
      <c r="BB16">
        <v>2</v>
      </c>
      <c r="BC16" t="s">
        <v>199</v>
      </c>
      <c r="BD16">
        <v>10</v>
      </c>
      <c r="BE16">
        <v>121635.41499999999</v>
      </c>
      <c r="BF16">
        <v>4.1712070452507605E-2</v>
      </c>
      <c r="BG16">
        <v>3.4810618795819981E-2</v>
      </c>
      <c r="BH16">
        <v>189325.02899999998</v>
      </c>
      <c r="BI16">
        <v>2.6798701824046731E-2</v>
      </c>
      <c r="BJ16">
        <v>2.2364734794977179E-2</v>
      </c>
      <c r="BK16">
        <v>1</v>
      </c>
      <c r="BL16" t="s">
        <v>69</v>
      </c>
      <c r="BM16">
        <v>-1</v>
      </c>
      <c r="BN16" t="s">
        <v>384</v>
      </c>
    </row>
    <row r="17" spans="1:66">
      <c r="A17" s="141" t="str">
        <f t="shared" si="20"/>
        <v>신동아교통</v>
      </c>
      <c r="B17" s="141" t="str">
        <f t="shared" si="21"/>
        <v>1</v>
      </c>
      <c r="C17" s="142" t="str">
        <f t="shared" si="22"/>
        <v>70바3701</v>
      </c>
      <c r="D17" s="130" t="str">
        <f t="shared" si="23"/>
        <v>저상</v>
      </c>
      <c r="E17" s="126" t="str">
        <f t="shared" si="16"/>
        <v>F</v>
      </c>
      <c r="F17" s="149">
        <f t="shared" si="17"/>
        <v>0.78913043478260869</v>
      </c>
      <c r="G17" s="150">
        <f t="shared" si="18"/>
        <v>1.8149999999999999</v>
      </c>
      <c r="H17" s="151">
        <f t="shared" si="19"/>
        <v>2.2999999999999998</v>
      </c>
      <c r="I17" s="152">
        <f t="shared" si="24"/>
        <v>4731.5439999999999</v>
      </c>
      <c r="J17" s="153">
        <f t="shared" si="25"/>
        <v>1.3316071418816335E-2</v>
      </c>
      <c r="K17" s="153">
        <f t="shared" si="26"/>
        <v>0.32909029753517888</v>
      </c>
      <c r="L17" s="153">
        <f t="shared" si="27"/>
        <v>0.13843261311740945</v>
      </c>
      <c r="M17" s="154">
        <f t="shared" si="28"/>
        <v>13.079000000000001</v>
      </c>
      <c r="N17" s="155">
        <f t="shared" si="29"/>
        <v>4.2000000000000003E-2</v>
      </c>
      <c r="O17" s="155">
        <f t="shared" si="30"/>
        <v>25.678999999999998</v>
      </c>
      <c r="P17" s="156">
        <f t="shared" si="31"/>
        <v>0</v>
      </c>
      <c r="Q17" s="157">
        <f t="shared" si="32"/>
        <v>78</v>
      </c>
      <c r="R17" s="158">
        <f t="shared" si="33"/>
        <v>26.996247992901981</v>
      </c>
      <c r="S17" s="143">
        <f t="shared" si="34"/>
        <v>2</v>
      </c>
      <c r="T17" s="143">
        <f t="shared" si="35"/>
        <v>1215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214</v>
      </c>
      <c r="Z17" t="s">
        <v>193</v>
      </c>
      <c r="AA17" t="s">
        <v>48</v>
      </c>
      <c r="AB17">
        <v>523</v>
      </c>
      <c r="AC17" s="1">
        <v>4731.5439999999999</v>
      </c>
      <c r="AD17" s="1">
        <v>2606.5880000000002</v>
      </c>
      <c r="AE17" s="28">
        <v>1.8149999999999999</v>
      </c>
      <c r="AF17">
        <v>2.2999999999999998</v>
      </c>
      <c r="AG17">
        <v>13.079000000000001</v>
      </c>
      <c r="AH17">
        <v>266.52740799999998</v>
      </c>
      <c r="AI17">
        <v>3.5490979999999999</v>
      </c>
      <c r="AJ17">
        <v>87.711584000000002</v>
      </c>
      <c r="AK17">
        <v>655</v>
      </c>
      <c r="AL17">
        <v>2</v>
      </c>
      <c r="AM17">
        <v>1215</v>
      </c>
      <c r="AN17">
        <v>78</v>
      </c>
      <c r="AO17">
        <v>17.752559999999999</v>
      </c>
      <c r="AP17">
        <v>2538.4</v>
      </c>
      <c r="AQ17">
        <v>0</v>
      </c>
      <c r="AR17">
        <v>7</v>
      </c>
      <c r="AS17">
        <v>344</v>
      </c>
      <c r="AT17">
        <v>4.2000000000000003E-2</v>
      </c>
      <c r="AU17">
        <v>25.678999999999998</v>
      </c>
      <c r="AV17">
        <v>39401</v>
      </c>
      <c r="AW17">
        <v>0</v>
      </c>
      <c r="AX17" s="29">
        <v>0.45</v>
      </c>
      <c r="AY17">
        <v>0.78913043478260869</v>
      </c>
      <c r="AZ17" t="s">
        <v>70</v>
      </c>
      <c r="BA17" t="s">
        <v>119</v>
      </c>
      <c r="BB17">
        <v>3</v>
      </c>
      <c r="BC17" t="s">
        <v>458</v>
      </c>
      <c r="BD17">
        <v>7</v>
      </c>
      <c r="BE17">
        <v>121635.41499999999</v>
      </c>
      <c r="BF17">
        <v>3.8899394555442592E-2</v>
      </c>
      <c r="BG17">
        <v>3.0696696138316652E-2</v>
      </c>
      <c r="BH17">
        <v>189325.02899999998</v>
      </c>
      <c r="BI17">
        <v>2.4991645452223859E-2</v>
      </c>
      <c r="BJ17">
        <v>1.9721668041646219E-2</v>
      </c>
      <c r="BK17">
        <v>1</v>
      </c>
      <c r="BL17" t="s">
        <v>70</v>
      </c>
      <c r="BM17">
        <v>0</v>
      </c>
      <c r="BN17" t="s">
        <v>383</v>
      </c>
    </row>
    <row r="18" spans="1:66">
      <c r="A18" s="138" t="str">
        <f t="shared" si="20"/>
        <v>신동아교통</v>
      </c>
      <c r="B18" s="138" t="str">
        <f t="shared" si="21"/>
        <v>1</v>
      </c>
      <c r="C18" s="139" t="str">
        <f t="shared" si="22"/>
        <v>70바3703</v>
      </c>
      <c r="D18" s="114" t="str">
        <f t="shared" si="23"/>
        <v>저상</v>
      </c>
      <c r="E18" s="110" t="str">
        <f t="shared" si="16"/>
        <v>F</v>
      </c>
      <c r="F18" s="159">
        <f t="shared" si="17"/>
        <v>0.76416666666666677</v>
      </c>
      <c r="G18" s="160">
        <f t="shared" si="18"/>
        <v>1.8340000000000001</v>
      </c>
      <c r="H18" s="161">
        <f t="shared" si="19"/>
        <v>2.4</v>
      </c>
      <c r="I18" s="162">
        <f t="shared" si="24"/>
        <v>5355.0879999999997</v>
      </c>
      <c r="J18" s="163">
        <f t="shared" si="25"/>
        <v>1.4277183087503897E-2</v>
      </c>
      <c r="K18" s="163">
        <f t="shared" si="26"/>
        <v>0.35349024707911281</v>
      </c>
      <c r="L18" s="163">
        <f t="shared" si="27"/>
        <v>0.13912002940007709</v>
      </c>
      <c r="M18" s="164">
        <f t="shared" si="28"/>
        <v>12.282999999999999</v>
      </c>
      <c r="N18" s="165">
        <f t="shared" si="29"/>
        <v>0.16800000000000001</v>
      </c>
      <c r="O18" s="165">
        <f t="shared" si="30"/>
        <v>35.180999999999997</v>
      </c>
      <c r="P18" s="166">
        <f t="shared" si="31"/>
        <v>0.9933333333333334</v>
      </c>
      <c r="Q18" s="167">
        <f t="shared" si="32"/>
        <v>86</v>
      </c>
      <c r="R18" s="168">
        <f t="shared" si="33"/>
        <v>27.408256910081253</v>
      </c>
      <c r="S18" s="140">
        <f t="shared" si="34"/>
        <v>9</v>
      </c>
      <c r="T18" s="140">
        <f t="shared" si="35"/>
        <v>1884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215</v>
      </c>
      <c r="Z18" t="s">
        <v>193</v>
      </c>
      <c r="AA18" t="s">
        <v>48</v>
      </c>
      <c r="AB18">
        <v>523</v>
      </c>
      <c r="AC18" s="1">
        <v>5355.0879999999997</v>
      </c>
      <c r="AD18" s="1">
        <v>2920.1149999999998</v>
      </c>
      <c r="AE18" s="28">
        <v>1.8340000000000001</v>
      </c>
      <c r="AF18">
        <v>2.4</v>
      </c>
      <c r="AG18">
        <v>12.282999999999999</v>
      </c>
      <c r="AH18">
        <v>309.03547099999997</v>
      </c>
      <c r="AI18">
        <v>4.4121560000000004</v>
      </c>
      <c r="AJ18">
        <v>109.24102499999999</v>
      </c>
      <c r="AK18">
        <v>745</v>
      </c>
      <c r="AL18">
        <v>9</v>
      </c>
      <c r="AM18">
        <v>1884</v>
      </c>
      <c r="AN18">
        <v>86</v>
      </c>
      <c r="AO18">
        <v>17.328392000000001</v>
      </c>
      <c r="AP18">
        <v>3929.3</v>
      </c>
      <c r="AQ18">
        <v>59.6</v>
      </c>
      <c r="AR18">
        <v>22</v>
      </c>
      <c r="AS18">
        <v>5854</v>
      </c>
      <c r="AT18">
        <v>0.16800000000000001</v>
      </c>
      <c r="AU18">
        <v>35.180999999999997</v>
      </c>
      <c r="AV18">
        <v>43398</v>
      </c>
      <c r="AW18">
        <v>0</v>
      </c>
      <c r="AX18" s="29">
        <v>0.43</v>
      </c>
      <c r="AY18">
        <v>0.76416666666666677</v>
      </c>
      <c r="AZ18" t="s">
        <v>70</v>
      </c>
      <c r="BA18" t="s">
        <v>119</v>
      </c>
      <c r="BB18">
        <v>8</v>
      </c>
      <c r="BC18" t="s">
        <v>459</v>
      </c>
      <c r="BD18">
        <v>15</v>
      </c>
      <c r="BE18">
        <v>121635.41499999999</v>
      </c>
      <c r="BF18">
        <v>4.4025730499624639E-2</v>
      </c>
      <c r="BG18">
        <v>3.3642995723463166E-2</v>
      </c>
      <c r="BH18">
        <v>189325.02899999998</v>
      </c>
      <c r="BI18">
        <v>2.828515610579941E-2</v>
      </c>
      <c r="BJ18">
        <v>2.1614573457515052E-2</v>
      </c>
      <c r="BK18">
        <v>1</v>
      </c>
      <c r="BL18" t="s">
        <v>70</v>
      </c>
      <c r="BM18">
        <v>0</v>
      </c>
      <c r="BN18" t="s">
        <v>383</v>
      </c>
    </row>
    <row r="19" spans="1:66">
      <c r="A19" s="141" t="str">
        <f t="shared" si="20"/>
        <v>신동아교통</v>
      </c>
      <c r="B19" s="141" t="str">
        <f t="shared" si="21"/>
        <v>1</v>
      </c>
      <c r="C19" s="142" t="str">
        <f t="shared" si="22"/>
        <v>70바3705</v>
      </c>
      <c r="D19" s="130" t="str">
        <f t="shared" si="23"/>
        <v>저상</v>
      </c>
      <c r="E19" s="126" t="str">
        <f t="shared" si="16"/>
        <v>F</v>
      </c>
      <c r="F19" s="149">
        <f t="shared" si="17"/>
        <v>0.78909090909090907</v>
      </c>
      <c r="G19" s="150">
        <f t="shared" si="18"/>
        <v>1.736</v>
      </c>
      <c r="H19" s="151">
        <f t="shared" si="19"/>
        <v>2.2000000000000002</v>
      </c>
      <c r="I19" s="152">
        <f t="shared" si="24"/>
        <v>5499.5860000000002</v>
      </c>
      <c r="J19" s="153">
        <f t="shared" si="25"/>
        <v>1.6656764790291871E-2</v>
      </c>
      <c r="K19" s="153">
        <f t="shared" si="26"/>
        <v>0.35191155609625346</v>
      </c>
      <c r="L19" s="153">
        <f t="shared" si="27"/>
        <v>0.16110303575578233</v>
      </c>
      <c r="M19" s="154">
        <f t="shared" si="28"/>
        <v>13.691000000000001</v>
      </c>
      <c r="N19" s="155">
        <f t="shared" si="29"/>
        <v>0</v>
      </c>
      <c r="O19" s="155">
        <f t="shared" si="30"/>
        <v>13.946999999999999</v>
      </c>
      <c r="P19" s="156">
        <f t="shared" si="31"/>
        <v>0</v>
      </c>
      <c r="Q19" s="157">
        <f t="shared" si="32"/>
        <v>72</v>
      </c>
      <c r="R19" s="158">
        <f t="shared" si="33"/>
        <v>26.606135828075008</v>
      </c>
      <c r="S19" s="143">
        <f t="shared" si="34"/>
        <v>0</v>
      </c>
      <c r="T19" s="143">
        <f t="shared" si="35"/>
        <v>767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216</v>
      </c>
      <c r="Z19" s="4" t="s">
        <v>193</v>
      </c>
      <c r="AA19" s="4" t="s">
        <v>48</v>
      </c>
      <c r="AB19" s="4">
        <v>523</v>
      </c>
      <c r="AC19" s="4">
        <v>5499.5860000000002</v>
      </c>
      <c r="AD19" s="4">
        <v>3167.8580000000002</v>
      </c>
      <c r="AE19" s="4">
        <v>1.736</v>
      </c>
      <c r="AF19" s="4">
        <v>2.2000000000000002</v>
      </c>
      <c r="AG19" s="4">
        <v>13.691000000000001</v>
      </c>
      <c r="AH19" s="4">
        <v>327.357147</v>
      </c>
      <c r="AI19" s="4">
        <v>5.4527109999999999</v>
      </c>
      <c r="AJ19" s="4">
        <v>115.20076299999999</v>
      </c>
      <c r="AK19" s="4">
        <v>886</v>
      </c>
      <c r="AL19" s="4">
        <v>0</v>
      </c>
      <c r="AM19" s="4">
        <v>767</v>
      </c>
      <c r="AN19" s="4">
        <v>72</v>
      </c>
      <c r="AO19" s="4">
        <v>16.799956999999999</v>
      </c>
      <c r="AP19" s="4">
        <v>3381.3</v>
      </c>
      <c r="AQ19" s="4">
        <v>0</v>
      </c>
      <c r="AR19" s="4">
        <v>26</v>
      </c>
      <c r="AS19" s="4">
        <v>3234</v>
      </c>
      <c r="AT19" s="4">
        <v>0</v>
      </c>
      <c r="AU19" s="4">
        <v>13.946999999999999</v>
      </c>
      <c r="AV19" s="4">
        <v>46941</v>
      </c>
      <c r="AW19" s="4">
        <v>0</v>
      </c>
      <c r="AX19" s="30">
        <v>0.45</v>
      </c>
      <c r="AY19">
        <v>0.78909090909090907</v>
      </c>
      <c r="AZ19" t="s">
        <v>70</v>
      </c>
      <c r="BA19" t="s">
        <v>119</v>
      </c>
      <c r="BB19">
        <v>4</v>
      </c>
      <c r="BC19" t="s">
        <v>460</v>
      </c>
      <c r="BD19">
        <v>13</v>
      </c>
      <c r="BE19">
        <v>121635.41499999999</v>
      </c>
      <c r="BF19">
        <v>4.5213690437114887E-2</v>
      </c>
      <c r="BG19">
        <v>3.5677712090377928E-2</v>
      </c>
      <c r="BH19">
        <v>189325.02899999998</v>
      </c>
      <c r="BI19">
        <v>2.9048383243612239E-2</v>
      </c>
      <c r="BJ19">
        <v>2.2921815141323111E-2</v>
      </c>
      <c r="BK19">
        <v>1</v>
      </c>
      <c r="BL19" t="s">
        <v>67</v>
      </c>
      <c r="BM19">
        <v>-1</v>
      </c>
      <c r="BN19" t="s">
        <v>384</v>
      </c>
    </row>
    <row r="20" spans="1:66">
      <c r="A20" s="138" t="str">
        <f t="shared" si="20"/>
        <v>신동아교통</v>
      </c>
      <c r="B20" s="138" t="str">
        <f t="shared" si="21"/>
        <v>1</v>
      </c>
      <c r="C20" s="139" t="str">
        <f t="shared" si="22"/>
        <v>70바3706</v>
      </c>
      <c r="D20" s="114" t="str">
        <f t="shared" si="23"/>
        <v>저상</v>
      </c>
      <c r="E20" s="110" t="str">
        <f t="shared" si="16"/>
        <v>C</v>
      </c>
      <c r="F20" s="159">
        <f t="shared" si="17"/>
        <v>0.8672727272727272</v>
      </c>
      <c r="G20" s="160">
        <f t="shared" si="18"/>
        <v>1.9079999999999999</v>
      </c>
      <c r="H20" s="161">
        <f t="shared" si="19"/>
        <v>2.2000000000000002</v>
      </c>
      <c r="I20" s="162">
        <f t="shared" si="24"/>
        <v>6745.6819999999998</v>
      </c>
      <c r="J20" s="163">
        <f t="shared" si="25"/>
        <v>1.2817677989137501E-2</v>
      </c>
      <c r="K20" s="163">
        <f t="shared" si="26"/>
        <v>0.34905810189050812</v>
      </c>
      <c r="L20" s="163">
        <f t="shared" si="27"/>
        <v>0.17507495906270115</v>
      </c>
      <c r="M20" s="164">
        <f t="shared" si="28"/>
        <v>11.712</v>
      </c>
      <c r="N20" s="165">
        <f t="shared" si="29"/>
        <v>5.8999999999999997E-2</v>
      </c>
      <c r="O20" s="165">
        <f t="shared" si="30"/>
        <v>41.107999999999997</v>
      </c>
      <c r="P20" s="166">
        <f t="shared" si="31"/>
        <v>0.13333333333333333</v>
      </c>
      <c r="Q20" s="167">
        <f t="shared" si="32"/>
        <v>87</v>
      </c>
      <c r="R20" s="168">
        <f t="shared" si="33"/>
        <v>26.443246218055329</v>
      </c>
      <c r="S20" s="140">
        <f t="shared" si="34"/>
        <v>4</v>
      </c>
      <c r="T20" s="140">
        <f t="shared" si="35"/>
        <v>2773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218</v>
      </c>
      <c r="Z20" t="s">
        <v>193</v>
      </c>
      <c r="AA20" t="s">
        <v>48</v>
      </c>
      <c r="AB20">
        <v>523</v>
      </c>
      <c r="AC20" s="1">
        <v>6745.6819999999998</v>
      </c>
      <c r="AD20" s="1">
        <v>3535.2930000000001</v>
      </c>
      <c r="AE20" s="28">
        <v>1.9079999999999999</v>
      </c>
      <c r="AF20">
        <v>2.2000000000000002</v>
      </c>
      <c r="AG20">
        <v>11.712</v>
      </c>
      <c r="AH20">
        <v>399.76601099999999</v>
      </c>
      <c r="AI20">
        <v>5.124072</v>
      </c>
      <c r="AJ20">
        <v>139.54156499999999</v>
      </c>
      <c r="AK20">
        <v>1181</v>
      </c>
      <c r="AL20">
        <v>4</v>
      </c>
      <c r="AM20">
        <v>2773</v>
      </c>
      <c r="AN20">
        <v>87</v>
      </c>
      <c r="AO20">
        <v>16.874075000000001</v>
      </c>
      <c r="AP20">
        <v>9025.5</v>
      </c>
      <c r="AQ20">
        <v>8</v>
      </c>
      <c r="AR20">
        <v>19</v>
      </c>
      <c r="AS20">
        <v>2415</v>
      </c>
      <c r="AT20">
        <v>5.8999999999999997E-2</v>
      </c>
      <c r="AU20">
        <v>41.107999999999997</v>
      </c>
      <c r="AV20">
        <v>56330</v>
      </c>
      <c r="AW20">
        <v>0</v>
      </c>
      <c r="AX20" s="29">
        <v>0.45</v>
      </c>
      <c r="AY20">
        <v>0.8672727272727272</v>
      </c>
      <c r="AZ20" t="s">
        <v>69</v>
      </c>
      <c r="BA20" t="s">
        <v>119</v>
      </c>
      <c r="BB20">
        <v>2</v>
      </c>
      <c r="BC20" t="s">
        <v>222</v>
      </c>
      <c r="BD20">
        <v>9</v>
      </c>
      <c r="BE20">
        <v>121635.41499999999</v>
      </c>
      <c r="BF20">
        <v>5.545820680597012E-2</v>
      </c>
      <c r="BG20">
        <v>4.8097390266268629E-2</v>
      </c>
      <c r="BH20">
        <v>189325.02899999998</v>
      </c>
      <c r="BI20">
        <v>3.5630164884327048E-2</v>
      </c>
      <c r="BJ20">
        <v>3.0901070272407273E-2</v>
      </c>
      <c r="BK20">
        <v>1</v>
      </c>
      <c r="BL20" t="s">
        <v>67</v>
      </c>
      <c r="BM20">
        <v>1</v>
      </c>
      <c r="BN20" t="s">
        <v>431</v>
      </c>
    </row>
    <row r="21" spans="1:66">
      <c r="A21" s="141" t="str">
        <f t="shared" si="20"/>
        <v>신동아교통</v>
      </c>
      <c r="B21" s="141" t="str">
        <f t="shared" si="21"/>
        <v>1</v>
      </c>
      <c r="C21" s="142" t="str">
        <f t="shared" si="22"/>
        <v>70바3707</v>
      </c>
      <c r="D21" s="130" t="str">
        <f t="shared" si="23"/>
        <v>저상</v>
      </c>
      <c r="E21" s="126" t="str">
        <f t="shared" si="16"/>
        <v>F</v>
      </c>
      <c r="F21" s="149">
        <f t="shared" si="17"/>
        <v>0.78227272727272723</v>
      </c>
      <c r="G21" s="150">
        <f t="shared" si="18"/>
        <v>1.7210000000000001</v>
      </c>
      <c r="H21" s="151">
        <f t="shared" si="19"/>
        <v>2.2000000000000002</v>
      </c>
      <c r="I21" s="152">
        <f t="shared" si="24"/>
        <v>2935.1309999999999</v>
      </c>
      <c r="J21" s="153">
        <f t="shared" si="25"/>
        <v>1.5490478365901283E-2</v>
      </c>
      <c r="K21" s="153">
        <f t="shared" si="26"/>
        <v>0.34880456458449166</v>
      </c>
      <c r="L21" s="153">
        <f t="shared" si="27"/>
        <v>0.19283636743981786</v>
      </c>
      <c r="M21" s="154">
        <f t="shared" si="28"/>
        <v>16.361000000000001</v>
      </c>
      <c r="N21" s="155">
        <f t="shared" si="29"/>
        <v>0.34100000000000003</v>
      </c>
      <c r="O21" s="155">
        <f t="shared" si="30"/>
        <v>45.075000000000003</v>
      </c>
      <c r="P21" s="156">
        <f t="shared" si="31"/>
        <v>0</v>
      </c>
      <c r="Q21" s="157">
        <f t="shared" si="32"/>
        <v>73</v>
      </c>
      <c r="R21" s="158">
        <f t="shared" si="33"/>
        <v>29.130153293591984</v>
      </c>
      <c r="S21" s="143">
        <f t="shared" si="34"/>
        <v>10</v>
      </c>
      <c r="T21" s="143">
        <f t="shared" si="35"/>
        <v>1323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219</v>
      </c>
      <c r="Z21" t="s">
        <v>193</v>
      </c>
      <c r="AA21" t="s">
        <v>48</v>
      </c>
      <c r="AB21">
        <v>523</v>
      </c>
      <c r="AC21" s="1">
        <v>2935.1309999999999</v>
      </c>
      <c r="AD21" s="1">
        <v>1705.5719999999999</v>
      </c>
      <c r="AE21" s="28">
        <v>1.7210000000000001</v>
      </c>
      <c r="AF21">
        <v>2.2000000000000002</v>
      </c>
      <c r="AG21">
        <v>16.361000000000001</v>
      </c>
      <c r="AH21">
        <v>158.49994699999999</v>
      </c>
      <c r="AI21">
        <v>2.4552399999999999</v>
      </c>
      <c r="AJ21">
        <v>55.285505000000001</v>
      </c>
      <c r="AK21">
        <v>566</v>
      </c>
      <c r="AL21">
        <v>10</v>
      </c>
      <c r="AM21">
        <v>1323</v>
      </c>
      <c r="AN21">
        <v>73</v>
      </c>
      <c r="AO21">
        <v>18.518181999999999</v>
      </c>
      <c r="AP21">
        <v>2437.8000000000002</v>
      </c>
      <c r="AQ21">
        <v>0</v>
      </c>
      <c r="AR21">
        <v>22</v>
      </c>
      <c r="AS21">
        <v>6069</v>
      </c>
      <c r="AT21">
        <v>0.34100000000000003</v>
      </c>
      <c r="AU21">
        <v>45.075000000000003</v>
      </c>
      <c r="AV21">
        <v>23069</v>
      </c>
      <c r="AW21">
        <v>0</v>
      </c>
      <c r="AX21" s="29">
        <v>0.46</v>
      </c>
      <c r="AY21">
        <v>0.78227272727272723</v>
      </c>
      <c r="AZ21" t="s">
        <v>70</v>
      </c>
      <c r="BA21" t="s">
        <v>119</v>
      </c>
      <c r="BB21">
        <v>5</v>
      </c>
      <c r="BC21" t="s">
        <v>461</v>
      </c>
      <c r="BD21">
        <v>10</v>
      </c>
      <c r="BE21">
        <v>121635.41499999999</v>
      </c>
      <c r="BF21">
        <v>2.4130562632601698E-2</v>
      </c>
      <c r="BG21">
        <v>1.8876681041230692E-2</v>
      </c>
      <c r="BH21">
        <v>189325.02899999998</v>
      </c>
      <c r="BI21">
        <v>1.5503132446370839E-2</v>
      </c>
      <c r="BJ21">
        <v>1.2127677700092824E-2</v>
      </c>
      <c r="BK21">
        <v>1</v>
      </c>
      <c r="BL21" t="s">
        <v>67</v>
      </c>
      <c r="BM21">
        <v>-1</v>
      </c>
      <c r="BN21" t="s">
        <v>384</v>
      </c>
    </row>
    <row r="22" spans="1:66">
      <c r="A22" s="138" t="str">
        <f t="shared" si="20"/>
        <v>신동아교통</v>
      </c>
      <c r="B22" s="138" t="str">
        <f t="shared" si="21"/>
        <v>1</v>
      </c>
      <c r="C22" s="139" t="str">
        <f t="shared" si="22"/>
        <v>70바3718</v>
      </c>
      <c r="D22" s="114" t="str">
        <f t="shared" si="23"/>
        <v>저상</v>
      </c>
      <c r="E22" s="110" t="str">
        <f t="shared" si="16"/>
        <v>F</v>
      </c>
      <c r="F22" s="159">
        <f t="shared" si="17"/>
        <v>0.7695833333333334</v>
      </c>
      <c r="G22" s="160">
        <f t="shared" si="18"/>
        <v>1.847</v>
      </c>
      <c r="H22" s="161">
        <f t="shared" si="19"/>
        <v>2.4</v>
      </c>
      <c r="I22" s="162">
        <f t="shared" si="24"/>
        <v>5688.6559999999999</v>
      </c>
      <c r="J22" s="163">
        <f t="shared" si="25"/>
        <v>1.5526241335708754E-2</v>
      </c>
      <c r="K22" s="163">
        <f t="shared" si="26"/>
        <v>0.33092585068213998</v>
      </c>
      <c r="L22" s="163">
        <f t="shared" si="27"/>
        <v>0.1763158116785406</v>
      </c>
      <c r="M22" s="164">
        <f t="shared" si="28"/>
        <v>12.045</v>
      </c>
      <c r="N22" s="165">
        <f t="shared" si="29"/>
        <v>3.5000000000000003E-2</v>
      </c>
      <c r="O22" s="165">
        <f t="shared" si="30"/>
        <v>36.634</v>
      </c>
      <c r="P22" s="166">
        <f t="shared" si="31"/>
        <v>0</v>
      </c>
      <c r="Q22" s="167">
        <f t="shared" si="32"/>
        <v>86</v>
      </c>
      <c r="R22" s="168">
        <f t="shared" si="33"/>
        <v>26.053711602669416</v>
      </c>
      <c r="S22" s="140">
        <f t="shared" si="34"/>
        <v>2</v>
      </c>
      <c r="T22" s="140">
        <f t="shared" si="35"/>
        <v>2084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220</v>
      </c>
      <c r="Z22" s="4" t="s">
        <v>193</v>
      </c>
      <c r="AA22" s="4" t="s">
        <v>48</v>
      </c>
      <c r="AB22" s="4">
        <v>523</v>
      </c>
      <c r="AC22" s="4">
        <v>5688.6559999999999</v>
      </c>
      <c r="AD22" s="4">
        <v>3080.058</v>
      </c>
      <c r="AE22" s="4">
        <v>1.847</v>
      </c>
      <c r="AF22" s="4">
        <v>2.4</v>
      </c>
      <c r="AG22" s="4">
        <v>12.045</v>
      </c>
      <c r="AH22" s="4">
        <v>334.089358</v>
      </c>
      <c r="AI22" s="4">
        <v>5.1871520000000002</v>
      </c>
      <c r="AJ22" s="4">
        <v>110.55880500000001</v>
      </c>
      <c r="AK22" s="4">
        <v>1003</v>
      </c>
      <c r="AL22" s="4">
        <v>2</v>
      </c>
      <c r="AM22" s="4">
        <v>2084</v>
      </c>
      <c r="AN22" s="4">
        <v>86</v>
      </c>
      <c r="AO22" s="4">
        <v>17.027348</v>
      </c>
      <c r="AP22" s="4">
        <v>3975.8</v>
      </c>
      <c r="AQ22" s="4">
        <v>0</v>
      </c>
      <c r="AR22" s="4">
        <v>20</v>
      </c>
      <c r="AS22" s="4">
        <v>2467</v>
      </c>
      <c r="AT22" s="4">
        <v>3.5000000000000003E-2</v>
      </c>
      <c r="AU22" s="4">
        <v>36.634</v>
      </c>
      <c r="AV22" s="4">
        <v>44668</v>
      </c>
      <c r="AW22" s="4">
        <v>0</v>
      </c>
      <c r="AX22" s="30">
        <v>0.45</v>
      </c>
      <c r="AY22">
        <v>0.7695833333333334</v>
      </c>
      <c r="AZ22" t="s">
        <v>70</v>
      </c>
      <c r="BA22" t="s">
        <v>119</v>
      </c>
      <c r="BB22">
        <v>7</v>
      </c>
      <c r="BC22" t="s">
        <v>462</v>
      </c>
      <c r="BD22">
        <v>9</v>
      </c>
      <c r="BE22">
        <v>121635.41499999999</v>
      </c>
      <c r="BF22">
        <v>4.676808970479527E-2</v>
      </c>
      <c r="BG22">
        <v>3.5991942368648694E-2</v>
      </c>
      <c r="BH22">
        <v>189325.02899999998</v>
      </c>
      <c r="BI22">
        <v>3.0047036200374758E-2</v>
      </c>
      <c r="BJ22">
        <v>2.3123698275871744E-2</v>
      </c>
      <c r="BK22">
        <v>1</v>
      </c>
      <c r="BL22" t="s">
        <v>70</v>
      </c>
      <c r="BM22">
        <v>0</v>
      </c>
      <c r="BN22" t="s">
        <v>383</v>
      </c>
    </row>
    <row r="23" spans="1:66">
      <c r="A23" s="141" t="str">
        <f t="shared" si="20"/>
        <v>신동아교통</v>
      </c>
      <c r="B23" s="141" t="str">
        <f t="shared" si="21"/>
        <v>1</v>
      </c>
      <c r="C23" s="142" t="str">
        <f t="shared" si="22"/>
        <v>70바3727</v>
      </c>
      <c r="D23" s="130" t="str">
        <f t="shared" si="23"/>
        <v>저상</v>
      </c>
      <c r="E23" s="126" t="str">
        <f t="shared" si="16"/>
        <v>B</v>
      </c>
      <c r="F23" s="149">
        <f t="shared" si="17"/>
        <v>0.93409090909090908</v>
      </c>
      <c r="G23" s="150">
        <f t="shared" si="18"/>
        <v>2.0550000000000002</v>
      </c>
      <c r="H23" s="151">
        <f t="shared" si="19"/>
        <v>2.2000000000000002</v>
      </c>
      <c r="I23" s="152">
        <f t="shared" si="24"/>
        <v>4492.57</v>
      </c>
      <c r="J23" s="153">
        <f t="shared" si="25"/>
        <v>1.6832275310308571E-2</v>
      </c>
      <c r="K23" s="153">
        <f t="shared" si="26"/>
        <v>0.31435748191797969</v>
      </c>
      <c r="L23" s="153">
        <f t="shared" si="27"/>
        <v>0.19075940942489489</v>
      </c>
      <c r="M23" s="154">
        <f t="shared" si="28"/>
        <v>10.657999999999999</v>
      </c>
      <c r="N23" s="155">
        <f t="shared" si="29"/>
        <v>0.312</v>
      </c>
      <c r="O23" s="155">
        <f t="shared" si="30"/>
        <v>38.707999999999998</v>
      </c>
      <c r="P23" s="156">
        <f t="shared" si="31"/>
        <v>7.8333333333333338E-2</v>
      </c>
      <c r="Q23" s="157">
        <f t="shared" si="32"/>
        <v>83</v>
      </c>
      <c r="R23" s="158">
        <f t="shared" si="33"/>
        <v>26.88014628985778</v>
      </c>
      <c r="S23" s="143">
        <f t="shared" si="34"/>
        <v>14</v>
      </c>
      <c r="T23" s="143">
        <f t="shared" si="35"/>
        <v>1739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221</v>
      </c>
      <c r="Z23" t="s">
        <v>193</v>
      </c>
      <c r="AA23" t="s">
        <v>48</v>
      </c>
      <c r="AB23">
        <v>523</v>
      </c>
      <c r="AC23" s="1">
        <v>4492.57</v>
      </c>
      <c r="AD23" s="1">
        <v>2186.0079999999998</v>
      </c>
      <c r="AE23" s="28">
        <v>2.0550000000000002</v>
      </c>
      <c r="AF23">
        <v>2.2000000000000002</v>
      </c>
      <c r="AG23">
        <v>10.657999999999999</v>
      </c>
      <c r="AH23">
        <v>249.89657800000001</v>
      </c>
      <c r="AI23">
        <v>4.2063280000000001</v>
      </c>
      <c r="AJ23">
        <v>78.556859000000003</v>
      </c>
      <c r="AK23">
        <v>857</v>
      </c>
      <c r="AL23">
        <v>14</v>
      </c>
      <c r="AM23">
        <v>1739</v>
      </c>
      <c r="AN23">
        <v>83</v>
      </c>
      <c r="AO23">
        <v>17.977716999999998</v>
      </c>
      <c r="AP23">
        <v>2252.4</v>
      </c>
      <c r="AQ23">
        <v>4.7</v>
      </c>
      <c r="AR23">
        <v>9</v>
      </c>
      <c r="AS23">
        <v>1690</v>
      </c>
      <c r="AT23">
        <v>0.312</v>
      </c>
      <c r="AU23">
        <v>38.707999999999998</v>
      </c>
      <c r="AV23">
        <v>38179</v>
      </c>
      <c r="AW23">
        <v>0</v>
      </c>
      <c r="AX23" s="29">
        <v>0.45</v>
      </c>
      <c r="AY23">
        <v>0.93409090909090908</v>
      </c>
      <c r="AZ23" t="s">
        <v>68</v>
      </c>
      <c r="BA23" t="s">
        <v>119</v>
      </c>
      <c r="BB23">
        <v>1</v>
      </c>
      <c r="BC23" t="s">
        <v>432</v>
      </c>
      <c r="BD23">
        <v>10</v>
      </c>
      <c r="BE23">
        <v>121635.41499999999</v>
      </c>
      <c r="BF23">
        <v>3.693472004021197E-2</v>
      </c>
      <c r="BG23">
        <v>3.4500386219379814E-2</v>
      </c>
      <c r="BH23">
        <v>189325.02899999998</v>
      </c>
      <c r="BI23">
        <v>2.3729403469416609E-2</v>
      </c>
      <c r="BJ23">
        <v>2.2165420058932333E-2</v>
      </c>
      <c r="BK23">
        <v>1</v>
      </c>
      <c r="BL23" t="s">
        <v>69</v>
      </c>
      <c r="BM23">
        <v>1</v>
      </c>
      <c r="BN23" t="s">
        <v>431</v>
      </c>
    </row>
    <row r="24" spans="1:66">
      <c r="A24" s="138" t="str">
        <f t="shared" si="20"/>
        <v>신동아교통</v>
      </c>
      <c r="B24" s="138" t="str">
        <f t="shared" si="21"/>
        <v>1</v>
      </c>
      <c r="C24" s="139" t="str">
        <f t="shared" si="22"/>
        <v>70바3728</v>
      </c>
      <c r="D24" s="114" t="str">
        <f t="shared" si="23"/>
        <v>저상</v>
      </c>
      <c r="E24" s="110" t="str">
        <f t="shared" si="16"/>
        <v>F</v>
      </c>
      <c r="F24" s="159">
        <f t="shared" si="17"/>
        <v>0.77083333333333337</v>
      </c>
      <c r="G24" s="160">
        <f t="shared" si="18"/>
        <v>1.85</v>
      </c>
      <c r="H24" s="161">
        <f t="shared" si="19"/>
        <v>2.4</v>
      </c>
      <c r="I24" s="162">
        <f t="shared" si="24"/>
        <v>6585.5429999999997</v>
      </c>
      <c r="J24" s="163">
        <f t="shared" si="25"/>
        <v>2.0184427396010521E-2</v>
      </c>
      <c r="K24" s="163">
        <f t="shared" si="26"/>
        <v>0.33034082461830178</v>
      </c>
      <c r="L24" s="163">
        <f t="shared" si="27"/>
        <v>0.13362603508928572</v>
      </c>
      <c r="M24" s="164">
        <f t="shared" si="28"/>
        <v>12.31</v>
      </c>
      <c r="N24" s="165">
        <f t="shared" si="29"/>
        <v>1.4999999999999999E-2</v>
      </c>
      <c r="O24" s="165">
        <f t="shared" si="30"/>
        <v>31.963999999999999</v>
      </c>
      <c r="P24" s="166">
        <f t="shared" si="31"/>
        <v>0.63666666666666671</v>
      </c>
      <c r="Q24" s="167">
        <f t="shared" si="32"/>
        <v>89</v>
      </c>
      <c r="R24" s="168">
        <f t="shared" si="33"/>
        <v>27.054661377207815</v>
      </c>
      <c r="S24" s="140">
        <f t="shared" si="34"/>
        <v>1</v>
      </c>
      <c r="T24" s="140">
        <f t="shared" si="35"/>
        <v>2105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223</v>
      </c>
      <c r="Z24" t="s">
        <v>193</v>
      </c>
      <c r="AA24" t="s">
        <v>48</v>
      </c>
      <c r="AB24">
        <v>523</v>
      </c>
      <c r="AC24" s="1">
        <v>6585.5429999999997</v>
      </c>
      <c r="AD24" s="1">
        <v>3560.6550000000002</v>
      </c>
      <c r="AE24" s="28">
        <v>1.85</v>
      </c>
      <c r="AF24">
        <v>2.4</v>
      </c>
      <c r="AG24">
        <v>12.31</v>
      </c>
      <c r="AH24">
        <v>374.78932900000001</v>
      </c>
      <c r="AI24">
        <v>7.564908</v>
      </c>
      <c r="AJ24">
        <v>123.808216</v>
      </c>
      <c r="AK24">
        <v>880</v>
      </c>
      <c r="AL24">
        <v>1</v>
      </c>
      <c r="AM24">
        <v>2105</v>
      </c>
      <c r="AN24">
        <v>89</v>
      </c>
      <c r="AO24">
        <v>17.571318999999999</v>
      </c>
      <c r="AP24">
        <v>3950.7</v>
      </c>
      <c r="AQ24">
        <v>38.200000000000003</v>
      </c>
      <c r="AR24">
        <v>16</v>
      </c>
      <c r="AS24">
        <v>2793</v>
      </c>
      <c r="AT24">
        <v>1.4999999999999999E-2</v>
      </c>
      <c r="AU24">
        <v>31.963999999999999</v>
      </c>
      <c r="AV24">
        <v>54787</v>
      </c>
      <c r="AW24">
        <v>0</v>
      </c>
      <c r="AX24" s="29">
        <v>0.44</v>
      </c>
      <c r="AY24">
        <v>0.77083333333333337</v>
      </c>
      <c r="AZ24" t="s">
        <v>70</v>
      </c>
      <c r="BA24" t="s">
        <v>119</v>
      </c>
      <c r="BB24">
        <v>6</v>
      </c>
      <c r="BC24" t="s">
        <v>463</v>
      </c>
      <c r="BD24">
        <v>12</v>
      </c>
      <c r="BE24">
        <v>121635.41499999999</v>
      </c>
      <c r="BF24">
        <v>5.4141657674288364E-2</v>
      </c>
      <c r="BG24">
        <v>4.1734194457263951E-2</v>
      </c>
      <c r="BH24">
        <v>189325.02899999998</v>
      </c>
      <c r="BI24">
        <v>3.4784323207471955E-2</v>
      </c>
      <c r="BJ24">
        <v>2.6812915805759632E-2</v>
      </c>
      <c r="BK24">
        <v>1</v>
      </c>
      <c r="BL24" t="s">
        <v>70</v>
      </c>
      <c r="BM24">
        <v>0</v>
      </c>
      <c r="BN24" t="s">
        <v>383</v>
      </c>
    </row>
    <row r="25" spans="1:66">
      <c r="A25" s="141" t="str">
        <f t="shared" si="20"/>
        <v>신동아교통</v>
      </c>
      <c r="B25" s="141" t="str">
        <f t="shared" si="21"/>
        <v>1</v>
      </c>
      <c r="C25" s="142" t="str">
        <f t="shared" si="22"/>
        <v>70바3734</v>
      </c>
      <c r="D25" s="130" t="str">
        <f t="shared" si="23"/>
        <v>저상</v>
      </c>
      <c r="E25" s="126" t="str">
        <f t="shared" si="16"/>
        <v>D</v>
      </c>
      <c r="F25" s="149">
        <f t="shared" si="17"/>
        <v>0.80913043478260871</v>
      </c>
      <c r="G25" s="150">
        <f t="shared" si="18"/>
        <v>1.861</v>
      </c>
      <c r="H25" s="151">
        <f t="shared" si="19"/>
        <v>2.2999999999999998</v>
      </c>
      <c r="I25" s="152">
        <f t="shared" si="24"/>
        <v>5708.8490000000002</v>
      </c>
      <c r="J25" s="153">
        <f t="shared" si="25"/>
        <v>2.3567406710539428E-2</v>
      </c>
      <c r="K25" s="153">
        <f t="shared" si="26"/>
        <v>0.35407656454140157</v>
      </c>
      <c r="L25" s="153">
        <f t="shared" si="27"/>
        <v>0.19443499031065631</v>
      </c>
      <c r="M25" s="154">
        <f t="shared" si="28"/>
        <v>13.090999999999999</v>
      </c>
      <c r="N25" s="155">
        <f t="shared" si="29"/>
        <v>0.33300000000000002</v>
      </c>
      <c r="O25" s="155">
        <f t="shared" si="30"/>
        <v>52.356999999999999</v>
      </c>
      <c r="P25" s="156">
        <f t="shared" si="31"/>
        <v>0.39666666666666667</v>
      </c>
      <c r="Q25" s="157">
        <f t="shared" si="32"/>
        <v>88</v>
      </c>
      <c r="R25" s="158">
        <f t="shared" si="33"/>
        <v>27.685448076193339</v>
      </c>
      <c r="S25" s="143">
        <f t="shared" si="34"/>
        <v>19</v>
      </c>
      <c r="T25" s="143">
        <f t="shared" si="35"/>
        <v>2989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224</v>
      </c>
      <c r="Z25" s="4" t="s">
        <v>193</v>
      </c>
      <c r="AA25" s="4" t="s">
        <v>48</v>
      </c>
      <c r="AB25" s="4">
        <v>523</v>
      </c>
      <c r="AC25" s="4">
        <v>5708.8490000000002</v>
      </c>
      <c r="AD25" s="4">
        <v>3068.1239999999998</v>
      </c>
      <c r="AE25" s="4">
        <v>1.861</v>
      </c>
      <c r="AF25" s="4">
        <v>2.2999999999999998</v>
      </c>
      <c r="AG25" s="4">
        <v>13.090999999999999</v>
      </c>
      <c r="AH25" s="4">
        <v>331.327969</v>
      </c>
      <c r="AI25" s="4">
        <v>7.808541</v>
      </c>
      <c r="AJ25" s="4">
        <v>117.31546899999999</v>
      </c>
      <c r="AK25" s="4">
        <v>1110</v>
      </c>
      <c r="AL25" s="4">
        <v>19</v>
      </c>
      <c r="AM25" s="4">
        <v>2989</v>
      </c>
      <c r="AN25" s="4">
        <v>88</v>
      </c>
      <c r="AO25" s="4">
        <v>17.230205000000002</v>
      </c>
      <c r="AP25" s="4">
        <v>6693.4</v>
      </c>
      <c r="AQ25" s="4">
        <v>23.8</v>
      </c>
      <c r="AR25" s="4">
        <v>28</v>
      </c>
      <c r="AS25" s="4">
        <v>5258</v>
      </c>
      <c r="AT25" s="4">
        <v>0.33300000000000002</v>
      </c>
      <c r="AU25" s="4">
        <v>52.356999999999999</v>
      </c>
      <c r="AV25" s="4">
        <v>0</v>
      </c>
      <c r="AW25" s="4">
        <v>0</v>
      </c>
      <c r="AX25" s="30">
        <v>0.45</v>
      </c>
      <c r="AY25">
        <v>0.80913043478260871</v>
      </c>
      <c r="AZ25" t="s">
        <v>67</v>
      </c>
      <c r="BA25" t="s">
        <v>119</v>
      </c>
      <c r="BB25">
        <v>4</v>
      </c>
      <c r="BC25" t="s">
        <v>197</v>
      </c>
      <c r="BD25">
        <v>12</v>
      </c>
      <c r="BE25">
        <v>121635.41499999999</v>
      </c>
      <c r="BF25">
        <v>4.6934102210281443E-2</v>
      </c>
      <c r="BG25">
        <v>3.7975810527536423E-2</v>
      </c>
      <c r="BH25">
        <v>189325.02899999998</v>
      </c>
      <c r="BI25">
        <v>3.0153694047499662E-2</v>
      </c>
      <c r="BJ25">
        <v>2.4398271574955162E-2</v>
      </c>
      <c r="BK25">
        <v>1</v>
      </c>
      <c r="BL25" t="s">
        <v>70</v>
      </c>
      <c r="BM25">
        <v>1</v>
      </c>
      <c r="BN25" t="s">
        <v>431</v>
      </c>
    </row>
    <row r="26" spans="1:66">
      <c r="A26" s="138" t="str">
        <f t="shared" si="20"/>
        <v>신동아교통</v>
      </c>
      <c r="B26" s="138" t="str">
        <f t="shared" si="21"/>
        <v>516</v>
      </c>
      <c r="C26" s="139" t="str">
        <f t="shared" si="22"/>
        <v>70바3725</v>
      </c>
      <c r="D26" s="114" t="str">
        <f t="shared" si="23"/>
        <v>중형</v>
      </c>
      <c r="E26" s="110" t="str">
        <f t="shared" si="16"/>
        <v>C</v>
      </c>
      <c r="F26" s="159">
        <f t="shared" si="17"/>
        <v>0.88375000000000004</v>
      </c>
      <c r="G26" s="160">
        <f t="shared" si="18"/>
        <v>2.121</v>
      </c>
      <c r="H26" s="161">
        <f t="shared" si="19"/>
        <v>2.4</v>
      </c>
      <c r="I26" s="162">
        <f t="shared" si="24"/>
        <v>5115.893</v>
      </c>
      <c r="J26" s="163">
        <f t="shared" si="25"/>
        <v>1.8281173114716446E-2</v>
      </c>
      <c r="K26" s="163">
        <f t="shared" si="26"/>
        <v>0.34878370352844218</v>
      </c>
      <c r="L26" s="163">
        <f t="shared" si="27"/>
        <v>0.10750811246443191</v>
      </c>
      <c r="M26" s="164">
        <f t="shared" si="28"/>
        <v>9.4350000000000005</v>
      </c>
      <c r="N26" s="165">
        <f t="shared" si="29"/>
        <v>7.8E-2</v>
      </c>
      <c r="O26" s="165">
        <f t="shared" si="30"/>
        <v>11.279</v>
      </c>
      <c r="P26" s="166">
        <f t="shared" si="31"/>
        <v>7.4999999999999997E-2</v>
      </c>
      <c r="Q26" s="167">
        <f t="shared" si="32"/>
        <v>85</v>
      </c>
      <c r="R26" s="168">
        <f t="shared" si="33"/>
        <v>20.745652125639271</v>
      </c>
      <c r="S26" s="140">
        <f t="shared" si="34"/>
        <v>4</v>
      </c>
      <c r="T26" s="140">
        <f t="shared" si="35"/>
        <v>577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229</v>
      </c>
      <c r="Z26" t="s">
        <v>226</v>
      </c>
      <c r="AA26" t="s">
        <v>48</v>
      </c>
      <c r="AB26">
        <v>523</v>
      </c>
      <c r="AC26" s="1">
        <v>5115.893</v>
      </c>
      <c r="AD26" s="1">
        <v>2412.4859999999999</v>
      </c>
      <c r="AE26" s="28">
        <v>2.121</v>
      </c>
      <c r="AF26">
        <v>2.4</v>
      </c>
      <c r="AG26">
        <v>9.4350000000000005</v>
      </c>
      <c r="AH26">
        <v>389.61454800000001</v>
      </c>
      <c r="AI26">
        <v>7.122611</v>
      </c>
      <c r="AJ26">
        <v>135.89120500000001</v>
      </c>
      <c r="AK26">
        <v>550</v>
      </c>
      <c r="AL26">
        <v>4</v>
      </c>
      <c r="AM26">
        <v>577</v>
      </c>
      <c r="AN26">
        <v>85</v>
      </c>
      <c r="AO26">
        <v>13.130651</v>
      </c>
      <c r="AP26">
        <v>143.1</v>
      </c>
      <c r="AQ26">
        <v>4.5</v>
      </c>
      <c r="AR26">
        <v>8</v>
      </c>
      <c r="AS26">
        <v>3831</v>
      </c>
      <c r="AT26">
        <v>7.8E-2</v>
      </c>
      <c r="AU26">
        <v>11.279</v>
      </c>
      <c r="AV26">
        <v>36637</v>
      </c>
      <c r="AW26">
        <v>0</v>
      </c>
      <c r="AX26" s="29">
        <v>0.56000000000000005</v>
      </c>
      <c r="AY26">
        <v>0.88375000000000004</v>
      </c>
      <c r="AZ26" t="s">
        <v>69</v>
      </c>
      <c r="BA26" t="s">
        <v>228</v>
      </c>
      <c r="BB26">
        <v>1</v>
      </c>
      <c r="BC26" t="s">
        <v>385</v>
      </c>
      <c r="BD26">
        <v>5</v>
      </c>
      <c r="BE26">
        <v>14432.061000000002</v>
      </c>
      <c r="BF26">
        <v>0.35448110980129582</v>
      </c>
      <c r="BG26">
        <v>0.31327268078689519</v>
      </c>
      <c r="BH26">
        <v>189325.02899999998</v>
      </c>
      <c r="BI26">
        <v>2.7021746818271981E-2</v>
      </c>
      <c r="BJ26">
        <v>2.3880468750647865E-2</v>
      </c>
      <c r="BK26">
        <v>1</v>
      </c>
      <c r="BL26" t="s">
        <v>70</v>
      </c>
      <c r="BM26">
        <v>2</v>
      </c>
      <c r="BN26" t="s">
        <v>431</v>
      </c>
    </row>
    <row r="27" spans="1:66">
      <c r="A27" s="141" t="str">
        <f t="shared" si="20"/>
        <v>신동아교통</v>
      </c>
      <c r="B27" s="141" t="str">
        <f t="shared" si="21"/>
        <v>516</v>
      </c>
      <c r="C27" s="142" t="str">
        <f t="shared" si="22"/>
        <v>71바6783</v>
      </c>
      <c r="D27" s="130" t="str">
        <f t="shared" si="23"/>
        <v>중형</v>
      </c>
      <c r="E27" s="126" t="str">
        <f t="shared" si="16"/>
        <v>F</v>
      </c>
      <c r="F27" s="149">
        <f t="shared" si="17"/>
        <v>0.77913043478260879</v>
      </c>
      <c r="G27" s="150">
        <f t="shared" si="18"/>
        <v>1.792</v>
      </c>
      <c r="H27" s="151">
        <f t="shared" si="19"/>
        <v>2.2999999999999998</v>
      </c>
      <c r="I27" s="152">
        <f t="shared" si="24"/>
        <v>4275.6289999999999</v>
      </c>
      <c r="J27" s="153">
        <f t="shared" si="25"/>
        <v>2.5306136771512961E-2</v>
      </c>
      <c r="K27" s="153">
        <f t="shared" si="26"/>
        <v>0.39423915207411636</v>
      </c>
      <c r="L27" s="153">
        <f t="shared" si="27"/>
        <v>0.25329606474275479</v>
      </c>
      <c r="M27" s="154">
        <f t="shared" si="28"/>
        <v>13.657999999999999</v>
      </c>
      <c r="N27" s="155">
        <f t="shared" si="29"/>
        <v>1.754</v>
      </c>
      <c r="O27" s="155">
        <f t="shared" si="30"/>
        <v>30.335000000000001</v>
      </c>
      <c r="P27" s="156">
        <f t="shared" si="31"/>
        <v>0.215</v>
      </c>
      <c r="Q27" s="157">
        <f t="shared" si="32"/>
        <v>93</v>
      </c>
      <c r="R27" s="158">
        <f t="shared" si="33"/>
        <v>22.039089242103096</v>
      </c>
      <c r="S27" s="143">
        <f t="shared" si="34"/>
        <v>75</v>
      </c>
      <c r="T27" s="143">
        <f t="shared" si="35"/>
        <v>1297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231</v>
      </c>
      <c r="Z27" s="4" t="s">
        <v>226</v>
      </c>
      <c r="AA27" s="4" t="s">
        <v>48</v>
      </c>
      <c r="AB27" s="4">
        <v>523</v>
      </c>
      <c r="AC27" s="4">
        <v>4275.6289999999999</v>
      </c>
      <c r="AD27" s="4">
        <v>2385.6869999999999</v>
      </c>
      <c r="AE27" s="4">
        <v>1.792</v>
      </c>
      <c r="AF27" s="4">
        <v>2.2999999999999998</v>
      </c>
      <c r="AG27" s="4">
        <v>13.657999999999999</v>
      </c>
      <c r="AH27" s="4">
        <v>334.22430600000001</v>
      </c>
      <c r="AI27" s="4">
        <v>8.4579260000000005</v>
      </c>
      <c r="AJ27" s="4">
        <v>131.764307</v>
      </c>
      <c r="AK27" s="4">
        <v>1083</v>
      </c>
      <c r="AL27" s="4">
        <v>75</v>
      </c>
      <c r="AM27" s="4">
        <v>1297</v>
      </c>
      <c r="AN27" s="4">
        <v>93</v>
      </c>
      <c r="AO27" s="4">
        <v>12.792693</v>
      </c>
      <c r="AP27" s="4">
        <v>577.9</v>
      </c>
      <c r="AQ27" s="4">
        <v>12.9</v>
      </c>
      <c r="AR27" s="4">
        <v>72</v>
      </c>
      <c r="AS27" s="4">
        <v>32042</v>
      </c>
      <c r="AT27" s="4">
        <v>1.754</v>
      </c>
      <c r="AU27" s="4">
        <v>30.335000000000001</v>
      </c>
      <c r="AV27" s="4">
        <v>0</v>
      </c>
      <c r="AW27" s="4">
        <v>0</v>
      </c>
      <c r="AX27" s="30">
        <v>0.56000000000000005</v>
      </c>
      <c r="AY27">
        <v>0.77913043478260879</v>
      </c>
      <c r="AZ27" t="s">
        <v>70</v>
      </c>
      <c r="BA27" t="s">
        <v>228</v>
      </c>
      <c r="BB27">
        <v>2</v>
      </c>
      <c r="BC27" t="s">
        <v>433</v>
      </c>
      <c r="BD27">
        <v>1</v>
      </c>
      <c r="BE27">
        <v>14432.061000000002</v>
      </c>
      <c r="BF27">
        <v>0.29625907207570695</v>
      </c>
      <c r="BG27">
        <v>0.2308244596346378</v>
      </c>
      <c r="BH27">
        <v>189325.02899999998</v>
      </c>
      <c r="BI27">
        <v>2.2583538069866085E-2</v>
      </c>
      <c r="BJ27">
        <v>1.759552183530436E-2</v>
      </c>
      <c r="BK27">
        <v>1</v>
      </c>
      <c r="BL27" t="s">
        <v>70</v>
      </c>
      <c r="BM27">
        <v>0</v>
      </c>
      <c r="BN27" t="s">
        <v>383</v>
      </c>
    </row>
    <row r="28" spans="1:66">
      <c r="A28" s="138" t="str">
        <f t="shared" si="20"/>
        <v>신동아교통</v>
      </c>
      <c r="B28" s="138" t="str">
        <f t="shared" si="21"/>
        <v>516</v>
      </c>
      <c r="C28" s="139" t="str">
        <f t="shared" si="22"/>
        <v>71바6789</v>
      </c>
      <c r="D28" s="114" t="str">
        <f t="shared" si="23"/>
        <v>중형</v>
      </c>
      <c r="E28" s="110" t="str">
        <f t="shared" si="16"/>
        <v>F</v>
      </c>
      <c r="F28" s="159">
        <f t="shared" si="17"/>
        <v>0.79695652173913045</v>
      </c>
      <c r="G28" s="160">
        <f t="shared" si="18"/>
        <v>1.833</v>
      </c>
      <c r="H28" s="161">
        <f t="shared" si="19"/>
        <v>2.2999999999999998</v>
      </c>
      <c r="I28" s="162">
        <f t="shared" si="24"/>
        <v>5040.5389999999998</v>
      </c>
      <c r="J28" s="163">
        <f t="shared" si="25"/>
        <v>2.1493582673062495E-2</v>
      </c>
      <c r="K28" s="163">
        <f t="shared" si="26"/>
        <v>0.39817375536880228</v>
      </c>
      <c r="L28" s="163">
        <f t="shared" si="27"/>
        <v>0.22279363377607039</v>
      </c>
      <c r="M28" s="164">
        <f t="shared" si="28"/>
        <v>12.787000000000001</v>
      </c>
      <c r="N28" s="165">
        <f t="shared" si="29"/>
        <v>2.5990000000000002</v>
      </c>
      <c r="O28" s="165">
        <f t="shared" si="30"/>
        <v>20.454000000000001</v>
      </c>
      <c r="P28" s="166">
        <f t="shared" si="31"/>
        <v>0</v>
      </c>
      <c r="Q28" s="167">
        <f t="shared" si="32"/>
        <v>84</v>
      </c>
      <c r="R28" s="168">
        <f t="shared" si="33"/>
        <v>21.594868408346482</v>
      </c>
      <c r="S28" s="140">
        <f t="shared" si="34"/>
        <v>131</v>
      </c>
      <c r="T28" s="140">
        <f t="shared" si="35"/>
        <v>1031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232</v>
      </c>
      <c r="Z28" s="4" t="s">
        <v>226</v>
      </c>
      <c r="AA28" s="4" t="s">
        <v>48</v>
      </c>
      <c r="AB28" s="4">
        <v>523</v>
      </c>
      <c r="AC28" s="4">
        <v>5040.5389999999998</v>
      </c>
      <c r="AD28" s="4">
        <v>2749.1840000000002</v>
      </c>
      <c r="AE28" s="4">
        <v>1.833</v>
      </c>
      <c r="AF28" s="4">
        <v>2.2999999999999998</v>
      </c>
      <c r="AG28" s="4">
        <v>12.787000000000001</v>
      </c>
      <c r="AH28" s="4">
        <v>402.206795</v>
      </c>
      <c r="AI28" s="4">
        <v>8.6448649999999994</v>
      </c>
      <c r="AJ28" s="4">
        <v>160.14819</v>
      </c>
      <c r="AK28" s="4">
        <v>1123</v>
      </c>
      <c r="AL28" s="4">
        <v>131</v>
      </c>
      <c r="AM28" s="4">
        <v>1031</v>
      </c>
      <c r="AN28" s="4">
        <v>84</v>
      </c>
      <c r="AO28" s="4">
        <v>12.532207</v>
      </c>
      <c r="AP28" s="4">
        <v>632.9</v>
      </c>
      <c r="AQ28" s="4">
        <v>0</v>
      </c>
      <c r="AR28" s="4">
        <v>58</v>
      </c>
      <c r="AS28" s="4">
        <v>15624</v>
      </c>
      <c r="AT28" s="4">
        <v>2.5990000000000002</v>
      </c>
      <c r="AU28" s="4">
        <v>20.454000000000001</v>
      </c>
      <c r="AV28" s="4">
        <v>0</v>
      </c>
      <c r="AW28" s="4">
        <v>0</v>
      </c>
      <c r="AX28" s="30">
        <v>0.56000000000000005</v>
      </c>
      <c r="AY28">
        <v>0.79695652173913045</v>
      </c>
      <c r="AZ28" t="s">
        <v>70</v>
      </c>
      <c r="BA28" t="s">
        <v>228</v>
      </c>
      <c r="BB28">
        <v>1</v>
      </c>
      <c r="BC28" t="s">
        <v>434</v>
      </c>
      <c r="BD28">
        <v>1</v>
      </c>
      <c r="BE28">
        <v>14432.061000000002</v>
      </c>
      <c r="BF28">
        <v>0.34925981812299706</v>
      </c>
      <c r="BG28">
        <v>0.27834488983454503</v>
      </c>
      <c r="BH28">
        <v>189325.02899999998</v>
      </c>
      <c r="BI28">
        <v>2.6623732882143123E-2</v>
      </c>
      <c r="BJ28">
        <v>2.1217957553464499E-2</v>
      </c>
      <c r="BK28">
        <v>1</v>
      </c>
      <c r="BL28" t="s">
        <v>70</v>
      </c>
      <c r="BM28">
        <v>0</v>
      </c>
      <c r="BN28" t="s">
        <v>383</v>
      </c>
    </row>
    <row r="29" spans="1:66">
      <c r="A29" s="141" t="str">
        <f t="shared" si="20"/>
        <v>신동아교통</v>
      </c>
      <c r="B29" s="141" t="str">
        <f t="shared" si="21"/>
        <v>518</v>
      </c>
      <c r="C29" s="142" t="str">
        <f t="shared" si="22"/>
        <v>70바3722</v>
      </c>
      <c r="D29" s="130" t="str">
        <f t="shared" si="23"/>
        <v>대형</v>
      </c>
      <c r="E29" s="126" t="str">
        <f t="shared" si="16"/>
        <v>C</v>
      </c>
      <c r="F29" s="149">
        <f t="shared" si="17"/>
        <v>0.88565217391304352</v>
      </c>
      <c r="G29" s="150">
        <f t="shared" si="18"/>
        <v>2.0369999999999999</v>
      </c>
      <c r="H29" s="151">
        <f t="shared" si="19"/>
        <v>2.2999999999999998</v>
      </c>
      <c r="I29" s="152">
        <f t="shared" si="24"/>
        <v>2450.8539999999998</v>
      </c>
      <c r="J29" s="153">
        <f t="shared" si="25"/>
        <v>1.2361228661978453E-2</v>
      </c>
      <c r="K29" s="153">
        <f t="shared" si="26"/>
        <v>0.38114930748114756</v>
      </c>
      <c r="L29" s="153">
        <f t="shared" si="27"/>
        <v>0.10241328124808741</v>
      </c>
      <c r="M29" s="154">
        <f t="shared" si="28"/>
        <v>9.6349999999999998</v>
      </c>
      <c r="N29" s="155">
        <f t="shared" si="29"/>
        <v>8.2000000000000003E-2</v>
      </c>
      <c r="O29" s="155">
        <f t="shared" si="30"/>
        <v>17.504000000000001</v>
      </c>
      <c r="P29" s="156">
        <f t="shared" si="31"/>
        <v>0</v>
      </c>
      <c r="Q29" s="157">
        <f t="shared" si="32"/>
        <v>66</v>
      </c>
      <c r="R29" s="158">
        <f t="shared" si="33"/>
        <v>20.538582370253035</v>
      </c>
      <c r="S29" s="143">
        <f t="shared" si="34"/>
        <v>2</v>
      </c>
      <c r="T29" s="143">
        <f t="shared" si="35"/>
        <v>429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233</v>
      </c>
      <c r="Z29" t="s">
        <v>189</v>
      </c>
      <c r="AA29" t="s">
        <v>227</v>
      </c>
      <c r="AB29">
        <v>523</v>
      </c>
      <c r="AC29" s="1">
        <v>2450.8539999999998</v>
      </c>
      <c r="AD29" s="1">
        <v>1202.93</v>
      </c>
      <c r="AE29" s="28">
        <v>2.0369999999999999</v>
      </c>
      <c r="AF29">
        <v>2.2999999999999998</v>
      </c>
      <c r="AG29">
        <v>9.6349999999999998</v>
      </c>
      <c r="AH29">
        <v>196.75406599999999</v>
      </c>
      <c r="AI29">
        <v>2.4321220000000001</v>
      </c>
      <c r="AJ29">
        <v>74.992676000000003</v>
      </c>
      <c r="AK29">
        <v>251</v>
      </c>
      <c r="AL29">
        <v>2</v>
      </c>
      <c r="AM29">
        <v>429</v>
      </c>
      <c r="AN29">
        <v>66</v>
      </c>
      <c r="AO29">
        <v>12.456433000000001</v>
      </c>
      <c r="AP29">
        <v>28.6</v>
      </c>
      <c r="AQ29">
        <v>0</v>
      </c>
      <c r="AR29">
        <v>5</v>
      </c>
      <c r="AS29">
        <v>1669</v>
      </c>
      <c r="AT29">
        <v>8.2000000000000003E-2</v>
      </c>
      <c r="AU29">
        <v>17.504000000000001</v>
      </c>
      <c r="AV29">
        <v>18099</v>
      </c>
      <c r="AW29">
        <v>0</v>
      </c>
      <c r="AX29" s="29">
        <v>0.55000000000000004</v>
      </c>
      <c r="AY29">
        <v>0.88565217391304352</v>
      </c>
      <c r="AZ29" t="s">
        <v>69</v>
      </c>
      <c r="BA29" t="s">
        <v>401</v>
      </c>
      <c r="BB29">
        <v>2</v>
      </c>
      <c r="BC29" t="s">
        <v>405</v>
      </c>
      <c r="BD29">
        <v>8</v>
      </c>
      <c r="BE29">
        <v>24243.919000000002</v>
      </c>
      <c r="BF29">
        <v>0.10109149432482428</v>
      </c>
      <c r="BG29">
        <v>8.9531901712898723E-2</v>
      </c>
      <c r="BH29">
        <v>189325.02899999998</v>
      </c>
      <c r="BI29">
        <v>1.294521919761597E-2</v>
      </c>
      <c r="BJ29">
        <v>1.1464961524149449E-2</v>
      </c>
      <c r="BK29">
        <v>1</v>
      </c>
      <c r="BL29" t="s">
        <v>67</v>
      </c>
      <c r="BM29">
        <v>1</v>
      </c>
      <c r="BN29" t="s">
        <v>431</v>
      </c>
    </row>
    <row r="30" spans="1:66">
      <c r="A30" s="138" t="str">
        <f t="shared" si="20"/>
        <v>신동아교통</v>
      </c>
      <c r="B30" s="138" t="str">
        <f t="shared" si="21"/>
        <v>518</v>
      </c>
      <c r="C30" s="139" t="str">
        <f t="shared" si="22"/>
        <v>71바6402</v>
      </c>
      <c r="D30" s="114" t="str">
        <f t="shared" si="23"/>
        <v>대형</v>
      </c>
      <c r="E30" s="110" t="str">
        <f t="shared" si="16"/>
        <v>B</v>
      </c>
      <c r="F30" s="159">
        <f t="shared" si="17"/>
        <v>0.93499999999999994</v>
      </c>
      <c r="G30" s="160">
        <f t="shared" si="18"/>
        <v>2.0569999999999999</v>
      </c>
      <c r="H30" s="161">
        <f t="shared" si="19"/>
        <v>2.2000000000000002</v>
      </c>
      <c r="I30" s="162">
        <f t="shared" si="24"/>
        <v>4081.8490000000002</v>
      </c>
      <c r="J30" s="163">
        <f t="shared" si="25"/>
        <v>1.7876194349188208E-2</v>
      </c>
      <c r="K30" s="163">
        <f t="shared" si="26"/>
        <v>0.38681302541581147</v>
      </c>
      <c r="L30" s="163">
        <f t="shared" si="27"/>
        <v>0.19255979336815252</v>
      </c>
      <c r="M30" s="164">
        <f t="shared" si="28"/>
        <v>9.6189999999999998</v>
      </c>
      <c r="N30" s="165">
        <f t="shared" si="29"/>
        <v>0.49</v>
      </c>
      <c r="O30" s="165">
        <f t="shared" si="30"/>
        <v>10.191000000000001</v>
      </c>
      <c r="P30" s="166">
        <f t="shared" si="31"/>
        <v>0</v>
      </c>
      <c r="Q30" s="167">
        <f t="shared" si="32"/>
        <v>84</v>
      </c>
      <c r="R30" s="168">
        <f t="shared" si="33"/>
        <v>20.351845773531846</v>
      </c>
      <c r="S30" s="140">
        <f t="shared" si="34"/>
        <v>20</v>
      </c>
      <c r="T30" s="140">
        <f t="shared" si="35"/>
        <v>416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234</v>
      </c>
      <c r="Z30" s="4" t="s">
        <v>189</v>
      </c>
      <c r="AA30" s="4" t="s">
        <v>48</v>
      </c>
      <c r="AB30" s="4">
        <v>523</v>
      </c>
      <c r="AC30" s="4">
        <v>4081.8490000000002</v>
      </c>
      <c r="AD30" s="4">
        <v>1983.931</v>
      </c>
      <c r="AE30" s="4">
        <v>2.0569999999999999</v>
      </c>
      <c r="AF30" s="4">
        <v>2.2000000000000002</v>
      </c>
      <c r="AG30" s="4">
        <v>9.6189999999999998</v>
      </c>
      <c r="AH30" s="4">
        <v>336.906496</v>
      </c>
      <c r="AI30" s="4">
        <v>6.0226059999999997</v>
      </c>
      <c r="AJ30" s="4">
        <v>130.31982099999999</v>
      </c>
      <c r="AK30" s="4">
        <v>786</v>
      </c>
      <c r="AL30" s="4">
        <v>20</v>
      </c>
      <c r="AM30" s="4">
        <v>416</v>
      </c>
      <c r="AN30" s="4">
        <v>84</v>
      </c>
      <c r="AO30" s="4">
        <v>12.115672999999999</v>
      </c>
      <c r="AP30" s="4">
        <v>216.3</v>
      </c>
      <c r="AQ30" s="4">
        <v>0</v>
      </c>
      <c r="AR30" s="4">
        <v>8</v>
      </c>
      <c r="AS30" s="4">
        <v>2454</v>
      </c>
      <c r="AT30" s="4">
        <v>0.49</v>
      </c>
      <c r="AU30" s="4">
        <v>10.191000000000001</v>
      </c>
      <c r="AV30" s="4">
        <v>23218</v>
      </c>
      <c r="AW30" s="4">
        <v>0</v>
      </c>
      <c r="AX30" s="30">
        <v>0.56000000000000005</v>
      </c>
      <c r="AY30">
        <v>0.93499999999999994</v>
      </c>
      <c r="AZ30" t="s">
        <v>68</v>
      </c>
      <c r="BA30" t="s">
        <v>401</v>
      </c>
      <c r="BB30">
        <v>1</v>
      </c>
      <c r="BC30" t="s">
        <v>435</v>
      </c>
      <c r="BD30">
        <v>8</v>
      </c>
      <c r="BE30">
        <v>24243.919000000002</v>
      </c>
      <c r="BF30">
        <v>0.16836589001967875</v>
      </c>
      <c r="BG30">
        <v>0.15742210716839963</v>
      </c>
      <c r="BH30">
        <v>189325.02899999998</v>
      </c>
      <c r="BI30">
        <v>2.1560007261374831E-2</v>
      </c>
      <c r="BJ30">
        <v>2.0158606789385466E-2</v>
      </c>
      <c r="BK30">
        <v>1</v>
      </c>
      <c r="BL30" t="s">
        <v>69</v>
      </c>
      <c r="BM30">
        <v>1</v>
      </c>
      <c r="BN30" t="s">
        <v>431</v>
      </c>
    </row>
    <row r="31" spans="1:66">
      <c r="A31" s="141" t="str">
        <f t="shared" si="20"/>
        <v>신동아교통</v>
      </c>
      <c r="B31" s="141" t="str">
        <f t="shared" si="21"/>
        <v>518</v>
      </c>
      <c r="C31" s="142" t="str">
        <f t="shared" si="22"/>
        <v>71바6403</v>
      </c>
      <c r="D31" s="130" t="str">
        <f t="shared" si="23"/>
        <v>대형</v>
      </c>
      <c r="E31" s="126" t="str">
        <f t="shared" si="16"/>
        <v>D</v>
      </c>
      <c r="F31" s="149">
        <f t="shared" si="17"/>
        <v>0.84045454545454534</v>
      </c>
      <c r="G31" s="150">
        <f t="shared" si="18"/>
        <v>1.849</v>
      </c>
      <c r="H31" s="151">
        <f t="shared" si="19"/>
        <v>2.2000000000000002</v>
      </c>
      <c r="I31" s="152">
        <f t="shared" si="24"/>
        <v>3468.8330000000001</v>
      </c>
      <c r="J31" s="153">
        <f t="shared" si="25"/>
        <v>1.3719164259603627E-2</v>
      </c>
      <c r="K31" s="153">
        <f t="shared" si="26"/>
        <v>0.3894883301573368</v>
      </c>
      <c r="L31" s="153">
        <f t="shared" si="27"/>
        <v>0.23869699117830118</v>
      </c>
      <c r="M31" s="154">
        <f t="shared" si="28"/>
        <v>11.487</v>
      </c>
      <c r="N31" s="155">
        <f t="shared" si="29"/>
        <v>0.83599999999999997</v>
      </c>
      <c r="O31" s="155">
        <f t="shared" si="30"/>
        <v>13.606999999999999</v>
      </c>
      <c r="P31" s="156">
        <f t="shared" si="31"/>
        <v>0</v>
      </c>
      <c r="Q31" s="157">
        <f t="shared" si="32"/>
        <v>72</v>
      </c>
      <c r="R31" s="158">
        <f t="shared" si="33"/>
        <v>20.351744475765191</v>
      </c>
      <c r="S31" s="143">
        <f t="shared" si="34"/>
        <v>29</v>
      </c>
      <c r="T31" s="143">
        <f t="shared" si="35"/>
        <v>472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235</v>
      </c>
      <c r="Z31" s="4" t="s">
        <v>189</v>
      </c>
      <c r="AA31" s="4" t="s">
        <v>48</v>
      </c>
      <c r="AB31" s="4">
        <v>523</v>
      </c>
      <c r="AC31" s="4">
        <v>3468.8330000000001</v>
      </c>
      <c r="AD31" s="4">
        <v>1875.6369999999999</v>
      </c>
      <c r="AE31" s="4">
        <v>1.849</v>
      </c>
      <c r="AF31" s="4">
        <v>2.2000000000000002</v>
      </c>
      <c r="AG31" s="4">
        <v>11.487</v>
      </c>
      <c r="AH31" s="4">
        <v>285.600123</v>
      </c>
      <c r="AI31" s="4">
        <v>3.9181949999999999</v>
      </c>
      <c r="AJ31" s="4">
        <v>111.237915</v>
      </c>
      <c r="AK31" s="4">
        <v>828</v>
      </c>
      <c r="AL31" s="4">
        <v>29</v>
      </c>
      <c r="AM31" s="4">
        <v>472</v>
      </c>
      <c r="AN31" s="4">
        <v>72</v>
      </c>
      <c r="AO31" s="4">
        <v>12.145768</v>
      </c>
      <c r="AP31" s="4">
        <v>160.19999999999999</v>
      </c>
      <c r="AQ31" s="4">
        <v>0</v>
      </c>
      <c r="AR31" s="4">
        <v>12</v>
      </c>
      <c r="AS31" s="4">
        <v>3542</v>
      </c>
      <c r="AT31" s="4">
        <v>0.83599999999999997</v>
      </c>
      <c r="AU31" s="4">
        <v>13.606999999999999</v>
      </c>
      <c r="AV31" s="4">
        <v>0</v>
      </c>
      <c r="AW31" s="4">
        <v>0</v>
      </c>
      <c r="AX31" s="4">
        <v>0.56000000000000005</v>
      </c>
      <c r="AY31">
        <v>0.84045454545454534</v>
      </c>
      <c r="AZ31" t="s">
        <v>67</v>
      </c>
      <c r="BA31" t="s">
        <v>401</v>
      </c>
      <c r="BB31">
        <v>1</v>
      </c>
      <c r="BC31" t="s">
        <v>402</v>
      </c>
      <c r="BD31">
        <v>1</v>
      </c>
      <c r="BE31">
        <v>24243.919000000002</v>
      </c>
      <c r="BF31">
        <v>0.14308053908281082</v>
      </c>
      <c r="BG31">
        <v>0.12025268943823508</v>
      </c>
      <c r="BH31">
        <v>189325.02899999998</v>
      </c>
      <c r="BI31">
        <v>1.8322104680623081E-2</v>
      </c>
      <c r="BJ31">
        <v>1.5398896161123669E-2</v>
      </c>
      <c r="BK31">
        <v>1</v>
      </c>
      <c r="BL31" t="s">
        <v>67</v>
      </c>
      <c r="BM31">
        <v>0</v>
      </c>
      <c r="BN31" t="s">
        <v>383</v>
      </c>
    </row>
    <row r="32" spans="1:66">
      <c r="A32" s="138" t="str">
        <f t="shared" si="20"/>
        <v>신동아교통</v>
      </c>
      <c r="B32" s="138" t="str">
        <f t="shared" si="21"/>
        <v>518</v>
      </c>
      <c r="C32" s="139" t="str">
        <f t="shared" si="22"/>
        <v>71바6404</v>
      </c>
      <c r="D32" s="114" t="str">
        <f t="shared" si="23"/>
        <v>대형</v>
      </c>
      <c r="E32" s="110" t="str">
        <f t="shared" si="16"/>
        <v>D</v>
      </c>
      <c r="F32" s="159">
        <f t="shared" si="17"/>
        <v>0.82954545454545447</v>
      </c>
      <c r="G32" s="160">
        <f t="shared" si="18"/>
        <v>1.825</v>
      </c>
      <c r="H32" s="161">
        <f t="shared" si="19"/>
        <v>2.2000000000000002</v>
      </c>
      <c r="I32" s="162">
        <f t="shared" si="24"/>
        <v>4053.9319999999998</v>
      </c>
      <c r="J32" s="163">
        <f t="shared" si="25"/>
        <v>1.7329694726749261E-2</v>
      </c>
      <c r="K32" s="163">
        <f t="shared" si="26"/>
        <v>0.39395585880818806</v>
      </c>
      <c r="L32" s="163">
        <f t="shared" si="27"/>
        <v>0.11939026110946115</v>
      </c>
      <c r="M32" s="164">
        <f t="shared" si="28"/>
        <v>11.815</v>
      </c>
      <c r="N32" s="165">
        <f t="shared" si="29"/>
        <v>0.61699999999999999</v>
      </c>
      <c r="O32" s="165">
        <f t="shared" si="30"/>
        <v>25.678999999999998</v>
      </c>
      <c r="P32" s="166">
        <f t="shared" si="31"/>
        <v>0</v>
      </c>
      <c r="Q32" s="167">
        <f t="shared" si="32"/>
        <v>77</v>
      </c>
      <c r="R32" s="168">
        <f t="shared" si="33"/>
        <v>20.437342674185743</v>
      </c>
      <c r="S32" s="140">
        <f t="shared" si="34"/>
        <v>25</v>
      </c>
      <c r="T32" s="140">
        <f t="shared" si="35"/>
        <v>1041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236</v>
      </c>
      <c r="Z32" t="s">
        <v>189</v>
      </c>
      <c r="AA32" t="s">
        <v>48</v>
      </c>
      <c r="AB32">
        <v>523</v>
      </c>
      <c r="AC32" s="1">
        <v>4053.9319999999998</v>
      </c>
      <c r="AD32" s="1">
        <v>2221.5279999999998</v>
      </c>
      <c r="AE32" s="28">
        <v>1.825</v>
      </c>
      <c r="AF32">
        <v>2.2000000000000002</v>
      </c>
      <c r="AG32">
        <v>11.815</v>
      </c>
      <c r="AH32">
        <v>336.93594100000001</v>
      </c>
      <c r="AI32">
        <v>5.838997</v>
      </c>
      <c r="AJ32">
        <v>132.737888</v>
      </c>
      <c r="AK32">
        <v>484</v>
      </c>
      <c r="AL32">
        <v>25</v>
      </c>
      <c r="AM32">
        <v>1041</v>
      </c>
      <c r="AN32">
        <v>77</v>
      </c>
      <c r="AO32">
        <v>12.031758</v>
      </c>
      <c r="AP32">
        <v>288.8</v>
      </c>
      <c r="AQ32">
        <v>0</v>
      </c>
      <c r="AR32">
        <v>27</v>
      </c>
      <c r="AS32">
        <v>4749</v>
      </c>
      <c r="AT32">
        <v>0.61699999999999999</v>
      </c>
      <c r="AU32">
        <v>25.678999999999998</v>
      </c>
      <c r="AV32">
        <v>0</v>
      </c>
      <c r="AW32">
        <v>0</v>
      </c>
      <c r="AX32">
        <v>0.56000000000000005</v>
      </c>
      <c r="AY32">
        <v>0.82954545454545447</v>
      </c>
      <c r="AZ32" t="s">
        <v>67</v>
      </c>
      <c r="BA32" t="s">
        <v>401</v>
      </c>
      <c r="BB32">
        <v>2</v>
      </c>
      <c r="BC32" t="s">
        <v>406</v>
      </c>
      <c r="BD32">
        <v>1</v>
      </c>
      <c r="BE32">
        <v>24243.919000000002</v>
      </c>
      <c r="BF32">
        <v>0.16721438477005304</v>
      </c>
      <c r="BG32">
        <v>0.13871193282061217</v>
      </c>
      <c r="BH32">
        <v>189325.02899999998</v>
      </c>
      <c r="BI32">
        <v>2.141255185018353E-2</v>
      </c>
      <c r="BJ32">
        <v>1.776268505753861E-2</v>
      </c>
      <c r="BK32">
        <v>1</v>
      </c>
      <c r="BL32" t="s">
        <v>67</v>
      </c>
      <c r="BM32">
        <v>0</v>
      </c>
      <c r="BN32" t="s">
        <v>383</v>
      </c>
    </row>
    <row r="33" spans="1:66">
      <c r="A33" s="141" t="str">
        <f t="shared" si="20"/>
        <v>신동아교통</v>
      </c>
      <c r="B33" s="141" t="str">
        <f t="shared" si="21"/>
        <v>518</v>
      </c>
      <c r="C33" s="142" t="str">
        <f t="shared" si="22"/>
        <v>71바6406</v>
      </c>
      <c r="D33" s="130" t="str">
        <f t="shared" si="23"/>
        <v>대형</v>
      </c>
      <c r="E33" s="126" t="str">
        <f t="shared" si="16"/>
        <v>F</v>
      </c>
      <c r="F33" s="149">
        <f t="shared" si="17"/>
        <v>0.77434782608695651</v>
      </c>
      <c r="G33" s="150">
        <f t="shared" si="18"/>
        <v>1.7809999999999999</v>
      </c>
      <c r="H33" s="151">
        <f t="shared" si="19"/>
        <v>2.2999999999999998</v>
      </c>
      <c r="I33" s="152">
        <f t="shared" si="24"/>
        <v>1342.383</v>
      </c>
      <c r="J33" s="153">
        <f t="shared" si="25"/>
        <v>1.4381888036874712E-2</v>
      </c>
      <c r="K33" s="153">
        <f t="shared" si="26"/>
        <v>0.38765065801739618</v>
      </c>
      <c r="L33" s="153">
        <f t="shared" si="27"/>
        <v>0.21230900570105551</v>
      </c>
      <c r="M33" s="154">
        <f t="shared" si="28"/>
        <v>11.576000000000001</v>
      </c>
      <c r="N33" s="155">
        <f t="shared" si="29"/>
        <v>14.377000000000001</v>
      </c>
      <c r="O33" s="155">
        <f t="shared" si="30"/>
        <v>16.91</v>
      </c>
      <c r="P33" s="156">
        <f t="shared" si="31"/>
        <v>0</v>
      </c>
      <c r="Q33" s="157">
        <f t="shared" si="32"/>
        <v>80</v>
      </c>
      <c r="R33" s="158">
        <f t="shared" si="33"/>
        <v>19.690716879960533</v>
      </c>
      <c r="S33" s="143">
        <f t="shared" si="34"/>
        <v>193</v>
      </c>
      <c r="T33" s="143">
        <f t="shared" si="35"/>
        <v>227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237</v>
      </c>
      <c r="Z33" s="4" t="s">
        <v>189</v>
      </c>
      <c r="AA33" s="4" t="s">
        <v>48</v>
      </c>
      <c r="AB33" s="4">
        <v>523</v>
      </c>
      <c r="AC33" s="4">
        <v>1342.383</v>
      </c>
      <c r="AD33" s="4">
        <v>753.93299999999999</v>
      </c>
      <c r="AE33" s="4">
        <v>1.7809999999999999</v>
      </c>
      <c r="AF33" s="4">
        <v>2.2999999999999998</v>
      </c>
      <c r="AG33" s="4">
        <v>11.576000000000001</v>
      </c>
      <c r="AH33" s="4">
        <v>114.00853600000001</v>
      </c>
      <c r="AI33" s="4">
        <v>1.6396580000000001</v>
      </c>
      <c r="AJ33" s="4">
        <v>44.195484</v>
      </c>
      <c r="AK33" s="4">
        <v>285</v>
      </c>
      <c r="AL33" s="4">
        <v>193</v>
      </c>
      <c r="AM33" s="4">
        <v>227</v>
      </c>
      <c r="AN33" s="4">
        <v>80</v>
      </c>
      <c r="AO33" s="4">
        <v>11.774407</v>
      </c>
      <c r="AP33" s="4">
        <v>228.6</v>
      </c>
      <c r="AQ33" s="4">
        <v>0</v>
      </c>
      <c r="AR33" s="4">
        <v>5</v>
      </c>
      <c r="AS33" s="4">
        <v>1253</v>
      </c>
      <c r="AT33" s="4">
        <v>14.377000000000001</v>
      </c>
      <c r="AU33" s="4">
        <v>16.91</v>
      </c>
      <c r="AV33" s="4">
        <v>0</v>
      </c>
      <c r="AW33" s="4">
        <v>0</v>
      </c>
      <c r="AX33" s="4">
        <v>0.56000000000000005</v>
      </c>
      <c r="AY33">
        <v>0.77434782608695651</v>
      </c>
      <c r="AZ33" t="s">
        <v>70</v>
      </c>
      <c r="BA33" t="s">
        <v>401</v>
      </c>
      <c r="BB33">
        <v>1</v>
      </c>
      <c r="BC33" t="s">
        <v>403</v>
      </c>
      <c r="BD33">
        <v>1</v>
      </c>
      <c r="BE33">
        <v>24243.919000000002</v>
      </c>
      <c r="BF33">
        <v>5.5369884712121002E-2</v>
      </c>
      <c r="BG33">
        <v>4.2875549857516307E-2</v>
      </c>
      <c r="BH33">
        <v>189325.02899999998</v>
      </c>
      <c r="BI33">
        <v>7.0903620461085478E-3</v>
      </c>
      <c r="BJ33">
        <v>5.490406436573619E-3</v>
      </c>
      <c r="BK33">
        <v>1</v>
      </c>
      <c r="BL33" t="s">
        <v>70</v>
      </c>
      <c r="BM33">
        <v>0</v>
      </c>
      <c r="BN33" t="s">
        <v>383</v>
      </c>
    </row>
    <row r="34" spans="1:66">
      <c r="A34" s="138" t="str">
        <f t="shared" si="20"/>
        <v>신동아교통</v>
      </c>
      <c r="B34" s="138" t="str">
        <f t="shared" si="21"/>
        <v>518</v>
      </c>
      <c r="C34" s="139" t="str">
        <f t="shared" si="22"/>
        <v>71바6407</v>
      </c>
      <c r="D34" s="114" t="str">
        <f t="shared" si="23"/>
        <v>대형</v>
      </c>
      <c r="E34" s="110" t="str">
        <f t="shared" si="16"/>
        <v>B</v>
      </c>
      <c r="F34" s="159">
        <f t="shared" si="17"/>
        <v>0.92434782608695654</v>
      </c>
      <c r="G34" s="160">
        <f t="shared" si="18"/>
        <v>2.1259999999999999</v>
      </c>
      <c r="H34" s="161">
        <f t="shared" si="19"/>
        <v>2.2999999999999998</v>
      </c>
      <c r="I34" s="162">
        <f t="shared" si="24"/>
        <v>4440.942</v>
      </c>
      <c r="J34" s="163">
        <f t="shared" si="25"/>
        <v>1.3342381068883486E-2</v>
      </c>
      <c r="K34" s="163">
        <f t="shared" si="26"/>
        <v>0.37475202326481249</v>
      </c>
      <c r="L34" s="163">
        <f t="shared" si="27"/>
        <v>0.11101248338753354</v>
      </c>
      <c r="M34" s="164">
        <f t="shared" si="28"/>
        <v>8.9250000000000007</v>
      </c>
      <c r="N34" s="165">
        <f t="shared" si="29"/>
        <v>0.29299999999999998</v>
      </c>
      <c r="O34" s="165">
        <f t="shared" si="30"/>
        <v>10.426</v>
      </c>
      <c r="P34" s="166">
        <f t="shared" si="31"/>
        <v>0.37666666666666671</v>
      </c>
      <c r="Q34" s="167">
        <f t="shared" si="32"/>
        <v>86</v>
      </c>
      <c r="R34" s="168">
        <f t="shared" si="33"/>
        <v>20.148662137222139</v>
      </c>
      <c r="S34" s="140">
        <f t="shared" si="34"/>
        <v>13</v>
      </c>
      <c r="T34" s="140">
        <f t="shared" si="35"/>
        <v>463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238</v>
      </c>
      <c r="Z34" s="4" t="s">
        <v>189</v>
      </c>
      <c r="AA34" s="4" t="s">
        <v>48</v>
      </c>
      <c r="AB34" s="4">
        <v>523</v>
      </c>
      <c r="AC34" s="4">
        <v>4440.942</v>
      </c>
      <c r="AD34" s="4">
        <v>2089.1320000000001</v>
      </c>
      <c r="AE34" s="4">
        <v>2.1259999999999999</v>
      </c>
      <c r="AF34" s="4">
        <v>2.2999999999999998</v>
      </c>
      <c r="AG34" s="4">
        <v>8.9250000000000007</v>
      </c>
      <c r="AH34" s="4">
        <v>360.200625</v>
      </c>
      <c r="AI34" s="4">
        <v>4.8059339999999997</v>
      </c>
      <c r="AJ34" s="4">
        <v>134.98591300000001</v>
      </c>
      <c r="AK34" s="4">
        <v>493</v>
      </c>
      <c r="AL34" s="4">
        <v>13</v>
      </c>
      <c r="AM34" s="4">
        <v>463</v>
      </c>
      <c r="AN34" s="4">
        <v>86</v>
      </c>
      <c r="AO34" s="4">
        <v>12.329079</v>
      </c>
      <c r="AP34" s="4">
        <v>380.4</v>
      </c>
      <c r="AQ34" s="4">
        <v>22.6</v>
      </c>
      <c r="AR34" s="4">
        <v>10</v>
      </c>
      <c r="AS34" s="4">
        <v>3056</v>
      </c>
      <c r="AT34" s="4">
        <v>0.29299999999999998</v>
      </c>
      <c r="AU34" s="4">
        <v>10.426</v>
      </c>
      <c r="AV34" s="4">
        <v>34887</v>
      </c>
      <c r="AW34" s="4">
        <v>0</v>
      </c>
      <c r="AX34" s="4">
        <v>0.56000000000000005</v>
      </c>
      <c r="AY34">
        <v>0.92434782608695654</v>
      </c>
      <c r="AZ34" t="s">
        <v>68</v>
      </c>
      <c r="BA34" t="s">
        <v>401</v>
      </c>
      <c r="BB34">
        <v>2</v>
      </c>
      <c r="BC34" t="s">
        <v>464</v>
      </c>
      <c r="BD34">
        <v>12</v>
      </c>
      <c r="BE34">
        <v>24243.919000000002</v>
      </c>
      <c r="BF34">
        <v>0.18317756300043733</v>
      </c>
      <c r="BG34">
        <v>0.16931978214736076</v>
      </c>
      <c r="BH34">
        <v>189325.02899999998</v>
      </c>
      <c r="BI34">
        <v>2.3456708410170113E-2</v>
      </c>
      <c r="BJ34">
        <v>2.1682157426096374E-2</v>
      </c>
      <c r="BK34">
        <v>1</v>
      </c>
      <c r="BL34" t="s">
        <v>69</v>
      </c>
      <c r="BM34">
        <v>1</v>
      </c>
      <c r="BN34" t="s">
        <v>431</v>
      </c>
    </row>
    <row r="35" spans="1:66">
      <c r="A35" s="141" t="str">
        <f t="shared" si="20"/>
        <v>신동아교통</v>
      </c>
      <c r="B35" s="141" t="str">
        <f t="shared" si="21"/>
        <v>518</v>
      </c>
      <c r="C35" s="142" t="str">
        <f t="shared" si="22"/>
        <v>71바6409</v>
      </c>
      <c r="D35" s="130" t="str">
        <f t="shared" si="23"/>
        <v>대형</v>
      </c>
      <c r="E35" s="126" t="str">
        <f t="shared" si="16"/>
        <v>C</v>
      </c>
      <c r="F35" s="149">
        <f t="shared" si="17"/>
        <v>0.8917391304347827</v>
      </c>
      <c r="G35" s="150">
        <f t="shared" si="18"/>
        <v>2.0510000000000002</v>
      </c>
      <c r="H35" s="151">
        <f t="shared" si="19"/>
        <v>2.2999999999999998</v>
      </c>
      <c r="I35" s="152">
        <f t="shared" si="24"/>
        <v>4405.1260000000002</v>
      </c>
      <c r="J35" s="153">
        <f t="shared" si="25"/>
        <v>1.4614786541435875E-2</v>
      </c>
      <c r="K35" s="153">
        <f t="shared" si="26"/>
        <v>0.37018288218712081</v>
      </c>
      <c r="L35" s="153">
        <f t="shared" si="27"/>
        <v>0.15731672601419347</v>
      </c>
      <c r="M35" s="154">
        <f t="shared" si="28"/>
        <v>8.8819999999999997</v>
      </c>
      <c r="N35" s="155">
        <f t="shared" si="29"/>
        <v>0.182</v>
      </c>
      <c r="O35" s="155">
        <f t="shared" si="30"/>
        <v>11.122999999999999</v>
      </c>
      <c r="P35" s="156">
        <f t="shared" si="31"/>
        <v>0</v>
      </c>
      <c r="Q35" s="157">
        <f t="shared" si="32"/>
        <v>83</v>
      </c>
      <c r="R35" s="158">
        <f t="shared" si="33"/>
        <v>20.106043772804846</v>
      </c>
      <c r="S35" s="143">
        <f t="shared" si="34"/>
        <v>8</v>
      </c>
      <c r="T35" s="143">
        <f t="shared" si="35"/>
        <v>490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239</v>
      </c>
      <c r="Z35" s="4" t="s">
        <v>189</v>
      </c>
      <c r="AA35" s="4" t="s">
        <v>48</v>
      </c>
      <c r="AB35" s="4">
        <v>523</v>
      </c>
      <c r="AC35" s="4">
        <v>4405.1260000000002</v>
      </c>
      <c r="AD35" s="4">
        <v>2147.7460000000001</v>
      </c>
      <c r="AE35" s="4">
        <v>2.0510000000000002</v>
      </c>
      <c r="AF35" s="4">
        <v>2.2999999999999998</v>
      </c>
      <c r="AG35" s="4">
        <v>8.8819999999999997</v>
      </c>
      <c r="AH35" s="4">
        <v>356.13424700000002</v>
      </c>
      <c r="AI35" s="4">
        <v>5.2048259999999997</v>
      </c>
      <c r="AJ35" s="4">
        <v>131.834802</v>
      </c>
      <c r="AK35" s="4">
        <v>693</v>
      </c>
      <c r="AL35" s="4">
        <v>8</v>
      </c>
      <c r="AM35" s="4">
        <v>490</v>
      </c>
      <c r="AN35" s="4">
        <v>83</v>
      </c>
      <c r="AO35" s="4">
        <v>12.369285</v>
      </c>
      <c r="AP35" s="4">
        <v>223.7</v>
      </c>
      <c r="AQ35" s="4">
        <v>0</v>
      </c>
      <c r="AR35" s="4">
        <v>6</v>
      </c>
      <c r="AS35" s="4">
        <v>1828</v>
      </c>
      <c r="AT35" s="4">
        <v>0.182</v>
      </c>
      <c r="AU35" s="4">
        <v>11.122999999999999</v>
      </c>
      <c r="AV35" s="4">
        <v>29030</v>
      </c>
      <c r="AW35" s="4">
        <v>0</v>
      </c>
      <c r="AX35" s="4">
        <v>0.54</v>
      </c>
      <c r="AY35">
        <v>0.8917391304347827</v>
      </c>
      <c r="AZ35" t="s">
        <v>69</v>
      </c>
      <c r="BA35" t="s">
        <v>401</v>
      </c>
      <c r="BB35">
        <v>1</v>
      </c>
      <c r="BC35" t="s">
        <v>404</v>
      </c>
      <c r="BD35">
        <v>10</v>
      </c>
      <c r="BE35">
        <v>24243.919000000002</v>
      </c>
      <c r="BF35">
        <v>0.18170024409007471</v>
      </c>
      <c r="BG35">
        <v>0.16202921766467099</v>
      </c>
      <c r="BH35">
        <v>189325.02899999998</v>
      </c>
      <c r="BI35">
        <v>2.3267531098595532E-2</v>
      </c>
      <c r="BJ35">
        <v>2.0748567949225843E-2</v>
      </c>
      <c r="BK35">
        <v>1</v>
      </c>
      <c r="BL35" t="s">
        <v>67</v>
      </c>
      <c r="BM35">
        <v>1</v>
      </c>
      <c r="BN35" t="s">
        <v>431</v>
      </c>
    </row>
    <row r="36" spans="1:66">
      <c r="A36" s="138" t="str">
        <f t="shared" si="20"/>
        <v>신동아교통</v>
      </c>
      <c r="B36" s="138" t="str">
        <f t="shared" si="21"/>
        <v>520</v>
      </c>
      <c r="C36" s="139" t="str">
        <f t="shared" si="22"/>
        <v>70바3723</v>
      </c>
      <c r="D36" s="114" t="str">
        <f t="shared" si="23"/>
        <v>중형</v>
      </c>
      <c r="E36" s="110" t="str">
        <f t="shared" si="16"/>
        <v>D</v>
      </c>
      <c r="F36" s="159">
        <f t="shared" si="17"/>
        <v>0.81482758620689655</v>
      </c>
      <c r="G36" s="160">
        <f t="shared" si="18"/>
        <v>2.363</v>
      </c>
      <c r="H36" s="161">
        <f t="shared" si="19"/>
        <v>2.9</v>
      </c>
      <c r="I36" s="162">
        <f t="shared" si="24"/>
        <v>4448.9279999999999</v>
      </c>
      <c r="J36" s="163">
        <f t="shared" si="25"/>
        <v>1.5608870666663045E-2</v>
      </c>
      <c r="K36" s="163">
        <f t="shared" si="26"/>
        <v>0.31525317029076283</v>
      </c>
      <c r="L36" s="163">
        <f t="shared" si="27"/>
        <v>0.24342942839263751</v>
      </c>
      <c r="M36" s="164">
        <f t="shared" si="28"/>
        <v>6.6790000000000003</v>
      </c>
      <c r="N36" s="165">
        <f t="shared" si="29"/>
        <v>6.7000000000000004E-2</v>
      </c>
      <c r="O36" s="165">
        <f t="shared" si="30"/>
        <v>6.1360000000000001</v>
      </c>
      <c r="P36" s="166">
        <f t="shared" si="31"/>
        <v>0.36000000000000004</v>
      </c>
      <c r="Q36" s="167">
        <f t="shared" si="32"/>
        <v>90</v>
      </c>
      <c r="R36" s="168">
        <f t="shared" si="33"/>
        <v>17.959830656684527</v>
      </c>
      <c r="S36" s="140">
        <f t="shared" si="34"/>
        <v>3</v>
      </c>
      <c r="T36" s="140">
        <f t="shared" si="35"/>
        <v>273</v>
      </c>
      <c r="U36" t="s">
        <v>118</v>
      </c>
      <c r="V36" s="5" t="s">
        <v>123</v>
      </c>
      <c r="W36" t="s">
        <v>118</v>
      </c>
      <c r="X36" s="5" t="s">
        <v>123</v>
      </c>
      <c r="Y36" t="s">
        <v>240</v>
      </c>
      <c r="Z36" t="s">
        <v>226</v>
      </c>
      <c r="AA36" t="s">
        <v>48</v>
      </c>
      <c r="AB36">
        <v>523</v>
      </c>
      <c r="AC36" s="1">
        <v>4448.9279999999999</v>
      </c>
      <c r="AD36" s="1">
        <v>1882.423</v>
      </c>
      <c r="AE36" s="28">
        <v>2.363</v>
      </c>
      <c r="AF36">
        <v>2.9</v>
      </c>
      <c r="AG36">
        <v>6.6790000000000003</v>
      </c>
      <c r="AH36">
        <v>370.20090199999999</v>
      </c>
      <c r="AI36">
        <v>5.7784180000000003</v>
      </c>
      <c r="AJ36">
        <v>116.707008</v>
      </c>
      <c r="AK36">
        <v>1083</v>
      </c>
      <c r="AL36">
        <v>3</v>
      </c>
      <c r="AM36">
        <v>273</v>
      </c>
      <c r="AN36">
        <v>90</v>
      </c>
      <c r="AO36">
        <v>12.017604</v>
      </c>
      <c r="AP36">
        <v>194.4</v>
      </c>
      <c r="AQ36">
        <v>21.6</v>
      </c>
      <c r="AR36">
        <v>7</v>
      </c>
      <c r="AS36">
        <v>2366</v>
      </c>
      <c r="AT36">
        <v>6.7000000000000004E-2</v>
      </c>
      <c r="AU36">
        <v>6.1360000000000001</v>
      </c>
      <c r="AV36">
        <v>26534</v>
      </c>
      <c r="AW36">
        <v>0</v>
      </c>
      <c r="AX36">
        <v>0.6</v>
      </c>
      <c r="AY36">
        <v>0.81482758620689655</v>
      </c>
      <c r="AZ36" t="s">
        <v>67</v>
      </c>
      <c r="BA36" t="s">
        <v>407</v>
      </c>
      <c r="BB36">
        <v>3</v>
      </c>
      <c r="BC36" t="s">
        <v>409</v>
      </c>
      <c r="BD36">
        <v>9</v>
      </c>
      <c r="BE36">
        <v>22990.915999999997</v>
      </c>
      <c r="BF36">
        <v>0.19350807945190179</v>
      </c>
      <c r="BG36">
        <v>0.15767572129132548</v>
      </c>
      <c r="BH36">
        <v>189325.02899999998</v>
      </c>
      <c r="BI36">
        <v>2.349888983775093E-2</v>
      </c>
      <c r="BJ36">
        <v>1.914754368503636E-2</v>
      </c>
      <c r="BK36">
        <v>1</v>
      </c>
      <c r="BL36" t="s">
        <v>70</v>
      </c>
      <c r="BM36">
        <v>1</v>
      </c>
      <c r="BN36" t="s">
        <v>431</v>
      </c>
    </row>
    <row r="37" spans="1:66">
      <c r="A37" s="141" t="str">
        <f t="shared" si="20"/>
        <v>신동아교통</v>
      </c>
      <c r="B37" s="141" t="str">
        <f t="shared" si="21"/>
        <v>520</v>
      </c>
      <c r="C37" s="142" t="str">
        <f t="shared" si="22"/>
        <v>71바6401</v>
      </c>
      <c r="D37" s="130" t="str">
        <f t="shared" si="23"/>
        <v>중형</v>
      </c>
      <c r="E37" s="126" t="str">
        <f t="shared" si="16"/>
        <v>F</v>
      </c>
      <c r="F37" s="149">
        <f t="shared" si="17"/>
        <v>0.75142857142857156</v>
      </c>
      <c r="G37" s="150">
        <f t="shared" si="18"/>
        <v>2.1040000000000001</v>
      </c>
      <c r="H37" s="151">
        <f t="shared" si="19"/>
        <v>2.8</v>
      </c>
      <c r="I37" s="152">
        <f t="shared" si="24"/>
        <v>1962.604</v>
      </c>
      <c r="J37" s="153">
        <f t="shared" si="25"/>
        <v>2.8017210864123211E-2</v>
      </c>
      <c r="K37" s="153">
        <f t="shared" si="26"/>
        <v>0.40065765784608459</v>
      </c>
      <c r="L37" s="153">
        <f t="shared" si="27"/>
        <v>0.24304444503323136</v>
      </c>
      <c r="M37" s="154">
        <f t="shared" si="28"/>
        <v>10.922000000000001</v>
      </c>
      <c r="N37" s="155">
        <f t="shared" si="29"/>
        <v>0.20399999999999999</v>
      </c>
      <c r="O37" s="155">
        <f t="shared" si="30"/>
        <v>18.495999999999999</v>
      </c>
      <c r="P37" s="156">
        <f t="shared" si="31"/>
        <v>0.12333333333333334</v>
      </c>
      <c r="Q37" s="157">
        <f t="shared" si="32"/>
        <v>88</v>
      </c>
      <c r="R37" s="158">
        <f t="shared" si="33"/>
        <v>20.946967277341138</v>
      </c>
      <c r="S37" s="143">
        <f t="shared" si="34"/>
        <v>4</v>
      </c>
      <c r="T37" s="143">
        <f t="shared" si="35"/>
        <v>363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241</v>
      </c>
      <c r="Z37" s="4" t="s">
        <v>226</v>
      </c>
      <c r="AA37" s="4" t="s">
        <v>48</v>
      </c>
      <c r="AB37" s="4">
        <v>523</v>
      </c>
      <c r="AC37" s="4">
        <v>1962.604</v>
      </c>
      <c r="AD37" s="4">
        <v>932.83299999999997</v>
      </c>
      <c r="AE37" s="4">
        <v>2.1040000000000001</v>
      </c>
      <c r="AF37" s="4">
        <v>2.8</v>
      </c>
      <c r="AG37" s="4">
        <v>10.922000000000001</v>
      </c>
      <c r="AH37" s="4">
        <v>163.99409</v>
      </c>
      <c r="AI37" s="4">
        <v>4.5946569999999998</v>
      </c>
      <c r="AJ37" s="4">
        <v>65.705488000000003</v>
      </c>
      <c r="AK37" s="4">
        <v>477</v>
      </c>
      <c r="AL37" s="4">
        <v>4</v>
      </c>
      <c r="AM37" s="4">
        <v>363</v>
      </c>
      <c r="AN37" s="4">
        <v>88</v>
      </c>
      <c r="AO37" s="4">
        <v>11.967528</v>
      </c>
      <c r="AP37" s="4">
        <v>160.19999999999999</v>
      </c>
      <c r="AQ37" s="4">
        <v>7.4</v>
      </c>
      <c r="AR37" s="4">
        <v>29</v>
      </c>
      <c r="AS37" s="4">
        <v>16158</v>
      </c>
      <c r="AT37" s="4">
        <v>0.20399999999999999</v>
      </c>
      <c r="AU37" s="4">
        <v>18.495999999999999</v>
      </c>
      <c r="AV37" s="4">
        <v>13583</v>
      </c>
      <c r="AW37" s="4">
        <v>0</v>
      </c>
      <c r="AX37" s="4">
        <v>0.6</v>
      </c>
      <c r="AY37">
        <v>0.75142857142857156</v>
      </c>
      <c r="AZ37" t="s">
        <v>70</v>
      </c>
      <c r="BA37" t="s">
        <v>407</v>
      </c>
      <c r="BB37">
        <v>1</v>
      </c>
      <c r="BC37" t="s">
        <v>408</v>
      </c>
      <c r="BD37">
        <v>12</v>
      </c>
      <c r="BE37">
        <v>22990.915999999997</v>
      </c>
      <c r="BF37">
        <v>8.5364323892097221E-2</v>
      </c>
      <c r="BG37">
        <v>6.4145191953204492E-2</v>
      </c>
      <c r="BH37">
        <v>189325.02899999998</v>
      </c>
      <c r="BI37">
        <v>1.0366320873506906E-2</v>
      </c>
      <c r="BJ37">
        <v>7.7895496849494763E-3</v>
      </c>
      <c r="BK37">
        <v>1</v>
      </c>
      <c r="BL37" t="s">
        <v>70</v>
      </c>
      <c r="BM37">
        <v>0</v>
      </c>
      <c r="BN37" t="s">
        <v>383</v>
      </c>
    </row>
    <row r="38" spans="1:66">
      <c r="A38" s="138" t="str">
        <f t="shared" si="20"/>
        <v>신동아교통</v>
      </c>
      <c r="B38" s="138" t="str">
        <f t="shared" si="21"/>
        <v>520</v>
      </c>
      <c r="C38" s="139" t="str">
        <f t="shared" si="22"/>
        <v>71바6408</v>
      </c>
      <c r="D38" s="114" t="str">
        <f t="shared" si="23"/>
        <v>중형</v>
      </c>
      <c r="E38" s="110" t="str">
        <f t="shared" si="16"/>
        <v>D</v>
      </c>
      <c r="F38" s="159">
        <f t="shared" si="17"/>
        <v>0.84962962962962962</v>
      </c>
      <c r="G38" s="160">
        <f t="shared" si="18"/>
        <v>2.294</v>
      </c>
      <c r="H38" s="161">
        <f t="shared" si="19"/>
        <v>2.7</v>
      </c>
      <c r="I38" s="162">
        <f t="shared" si="24"/>
        <v>4178.0709999999999</v>
      </c>
      <c r="J38" s="163">
        <f t="shared" si="25"/>
        <v>1.60960331127738E-2</v>
      </c>
      <c r="K38" s="163">
        <f t="shared" si="26"/>
        <v>0.33543544654523927</v>
      </c>
      <c r="L38" s="163">
        <f t="shared" si="27"/>
        <v>0.21253827424186905</v>
      </c>
      <c r="M38" s="164">
        <f t="shared" si="28"/>
        <v>7.31</v>
      </c>
      <c r="N38" s="165">
        <f t="shared" si="29"/>
        <v>0.26300000000000001</v>
      </c>
      <c r="O38" s="165">
        <f t="shared" si="30"/>
        <v>3.016</v>
      </c>
      <c r="P38" s="166">
        <f t="shared" si="31"/>
        <v>0</v>
      </c>
      <c r="Q38" s="167">
        <f t="shared" si="32"/>
        <v>78</v>
      </c>
      <c r="R38" s="168">
        <f t="shared" si="33"/>
        <v>18.237359238941131</v>
      </c>
      <c r="S38" s="140">
        <f t="shared" si="34"/>
        <v>11</v>
      </c>
      <c r="T38" s="140">
        <f t="shared" si="35"/>
        <v>126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242</v>
      </c>
      <c r="Z38" s="4" t="s">
        <v>226</v>
      </c>
      <c r="AA38" s="4" t="s">
        <v>48</v>
      </c>
      <c r="AB38" s="4">
        <v>523</v>
      </c>
      <c r="AC38" s="4">
        <v>4178.0709999999999</v>
      </c>
      <c r="AD38" s="4">
        <v>1821.37</v>
      </c>
      <c r="AE38" s="4">
        <v>2.294</v>
      </c>
      <c r="AF38" s="4">
        <v>2.7</v>
      </c>
      <c r="AG38" s="4">
        <v>7.31</v>
      </c>
      <c r="AH38" s="4">
        <v>353.28480999999999</v>
      </c>
      <c r="AI38" s="4">
        <v>5.6864840000000001</v>
      </c>
      <c r="AJ38" s="4">
        <v>118.504248</v>
      </c>
      <c r="AK38" s="4">
        <v>888</v>
      </c>
      <c r="AL38" s="4">
        <v>11</v>
      </c>
      <c r="AM38" s="4">
        <v>126</v>
      </c>
      <c r="AN38" s="4">
        <v>78</v>
      </c>
      <c r="AO38" s="4">
        <v>11.826352999999999</v>
      </c>
      <c r="AP38" s="4">
        <v>173.4</v>
      </c>
      <c r="AQ38" s="4">
        <v>0</v>
      </c>
      <c r="AR38" s="4">
        <v>17</v>
      </c>
      <c r="AS38" s="4">
        <v>4473</v>
      </c>
      <c r="AT38" s="4">
        <v>0.26300000000000001</v>
      </c>
      <c r="AU38" s="4">
        <v>3.016</v>
      </c>
      <c r="AV38" s="4">
        <v>15954</v>
      </c>
      <c r="AW38" s="4">
        <v>0</v>
      </c>
      <c r="AX38" s="4">
        <v>0.6</v>
      </c>
      <c r="AY38">
        <v>0.84962962962962962</v>
      </c>
      <c r="AZ38" t="s">
        <v>67</v>
      </c>
      <c r="BA38" t="s">
        <v>407</v>
      </c>
      <c r="BB38">
        <v>1</v>
      </c>
      <c r="BC38" t="s">
        <v>411</v>
      </c>
      <c r="BD38">
        <v>7</v>
      </c>
      <c r="BE38">
        <v>22990.915999999997</v>
      </c>
      <c r="BF38">
        <v>0.18172703514727295</v>
      </c>
      <c r="BG38">
        <v>0.1544006735658682</v>
      </c>
      <c r="BH38">
        <v>189325.02899999998</v>
      </c>
      <c r="BI38">
        <v>2.2068244341850861E-2</v>
      </c>
      <c r="BJ38">
        <v>1.8749834266742916E-2</v>
      </c>
      <c r="BK38">
        <v>1</v>
      </c>
      <c r="BL38" t="s">
        <v>70</v>
      </c>
      <c r="BM38">
        <v>1</v>
      </c>
      <c r="BN38" t="s">
        <v>431</v>
      </c>
    </row>
    <row r="39" spans="1:66">
      <c r="A39" s="141" t="str">
        <f t="shared" si="20"/>
        <v>신동아교통</v>
      </c>
      <c r="B39" s="141" t="str">
        <f t="shared" si="21"/>
        <v>520</v>
      </c>
      <c r="C39" s="142" t="str">
        <f t="shared" si="22"/>
        <v>71바6413</v>
      </c>
      <c r="D39" s="130" t="str">
        <f t="shared" si="23"/>
        <v>중형</v>
      </c>
      <c r="E39" s="126" t="str">
        <f t="shared" si="16"/>
        <v>D</v>
      </c>
      <c r="F39" s="149">
        <f t="shared" si="17"/>
        <v>0.82034482758620697</v>
      </c>
      <c r="G39" s="150">
        <f t="shared" si="18"/>
        <v>2.379</v>
      </c>
      <c r="H39" s="151">
        <f t="shared" si="19"/>
        <v>2.9</v>
      </c>
      <c r="I39" s="152">
        <f t="shared" si="24"/>
        <v>3919.8519999999999</v>
      </c>
      <c r="J39" s="153">
        <f t="shared" si="25"/>
        <v>1.3359830798149699E-2</v>
      </c>
      <c r="K39" s="153">
        <f t="shared" si="26"/>
        <v>0.35679825347405725</v>
      </c>
      <c r="L39" s="153">
        <f t="shared" si="27"/>
        <v>0.26659169784981679</v>
      </c>
      <c r="M39" s="154">
        <f t="shared" si="28"/>
        <v>7.234</v>
      </c>
      <c r="N39" s="155">
        <f t="shared" si="29"/>
        <v>0.128</v>
      </c>
      <c r="O39" s="155">
        <f t="shared" si="30"/>
        <v>8.4190000000000005</v>
      </c>
      <c r="P39" s="156">
        <f t="shared" si="31"/>
        <v>0</v>
      </c>
      <c r="Q39" s="157">
        <f t="shared" si="32"/>
        <v>78</v>
      </c>
      <c r="R39" s="158">
        <f t="shared" si="33"/>
        <v>18.814320256117494</v>
      </c>
      <c r="S39" s="143">
        <f t="shared" si="34"/>
        <v>5</v>
      </c>
      <c r="T39" s="143">
        <f t="shared" si="35"/>
        <v>330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243</v>
      </c>
      <c r="Z39" t="s">
        <v>226</v>
      </c>
      <c r="AA39" t="s">
        <v>48</v>
      </c>
      <c r="AB39">
        <v>523</v>
      </c>
      <c r="AC39" s="1">
        <v>3919.8519999999999</v>
      </c>
      <c r="AD39" s="1">
        <v>1647.6610000000001</v>
      </c>
      <c r="AE39" s="28">
        <v>2.379</v>
      </c>
      <c r="AF39">
        <v>2.9</v>
      </c>
      <c r="AG39">
        <v>7.234</v>
      </c>
      <c r="AH39">
        <v>330.78787199999999</v>
      </c>
      <c r="AI39">
        <v>4.41927</v>
      </c>
      <c r="AJ39">
        <v>118.024535</v>
      </c>
      <c r="AK39">
        <v>1045</v>
      </c>
      <c r="AL39">
        <v>5</v>
      </c>
      <c r="AM39">
        <v>330</v>
      </c>
      <c r="AN39">
        <v>78</v>
      </c>
      <c r="AO39">
        <v>11.850047</v>
      </c>
      <c r="AP39">
        <v>235.9</v>
      </c>
      <c r="AQ39">
        <v>0</v>
      </c>
      <c r="AR39">
        <v>21</v>
      </c>
      <c r="AS39">
        <v>9805</v>
      </c>
      <c r="AT39">
        <v>0.128</v>
      </c>
      <c r="AU39">
        <v>8.4190000000000005</v>
      </c>
      <c r="AV39">
        <v>24272</v>
      </c>
      <c r="AW39">
        <v>0</v>
      </c>
      <c r="AX39">
        <v>0.6</v>
      </c>
      <c r="AY39">
        <v>0.82034482758620697</v>
      </c>
      <c r="AZ39" t="s">
        <v>67</v>
      </c>
      <c r="BA39" t="s">
        <v>407</v>
      </c>
      <c r="BB39">
        <v>2</v>
      </c>
      <c r="BC39" t="s">
        <v>410</v>
      </c>
      <c r="BD39">
        <v>7</v>
      </c>
      <c r="BE39">
        <v>22990.915999999997</v>
      </c>
      <c r="BF39">
        <v>0.17049568620928371</v>
      </c>
      <c r="BG39">
        <v>0.1398652543075469</v>
      </c>
      <c r="BH39">
        <v>189325.02899999998</v>
      </c>
      <c r="BI39">
        <v>2.0704351773795319E-2</v>
      </c>
      <c r="BJ39">
        <v>1.6984707886158298E-2</v>
      </c>
      <c r="BK39">
        <v>1</v>
      </c>
      <c r="BL39" t="s">
        <v>70</v>
      </c>
      <c r="BM39">
        <v>1</v>
      </c>
      <c r="BN39" t="s">
        <v>431</v>
      </c>
    </row>
    <row r="40" spans="1:66">
      <c r="A40" s="138" t="str">
        <f t="shared" si="20"/>
        <v>신동아교통</v>
      </c>
      <c r="B40" s="138" t="str">
        <f t="shared" si="21"/>
        <v>520</v>
      </c>
      <c r="C40" s="139" t="str">
        <f t="shared" si="22"/>
        <v>71바6414</v>
      </c>
      <c r="D40" s="114" t="str">
        <f t="shared" si="23"/>
        <v>중형</v>
      </c>
      <c r="E40" s="110" t="str">
        <f t="shared" si="16"/>
        <v>B</v>
      </c>
      <c r="F40" s="159">
        <f t="shared" si="17"/>
        <v>0.90370370370370368</v>
      </c>
      <c r="G40" s="160">
        <f t="shared" si="18"/>
        <v>2.44</v>
      </c>
      <c r="H40" s="161">
        <f t="shared" si="19"/>
        <v>2.7</v>
      </c>
      <c r="I40" s="162">
        <f t="shared" si="24"/>
        <v>4081.056</v>
      </c>
      <c r="J40" s="163">
        <f t="shared" si="25"/>
        <v>1.1603429315026366E-2</v>
      </c>
      <c r="K40" s="163">
        <f t="shared" si="26"/>
        <v>0.32923403889923547</v>
      </c>
      <c r="L40" s="163">
        <f t="shared" si="27"/>
        <v>0.27174339190640856</v>
      </c>
      <c r="M40" s="164">
        <f t="shared" si="28"/>
        <v>6.2750000000000004</v>
      </c>
      <c r="N40" s="165">
        <f t="shared" si="29"/>
        <v>0.123</v>
      </c>
      <c r="O40" s="165">
        <f t="shared" si="30"/>
        <v>4.5579999999999998</v>
      </c>
      <c r="P40" s="166">
        <f t="shared" si="31"/>
        <v>0</v>
      </c>
      <c r="Q40" s="167">
        <f t="shared" si="32"/>
        <v>86</v>
      </c>
      <c r="R40" s="168">
        <f t="shared" si="33"/>
        <v>17.994588839913554</v>
      </c>
      <c r="S40" s="140">
        <f t="shared" si="34"/>
        <v>5</v>
      </c>
      <c r="T40" s="140">
        <f t="shared" si="35"/>
        <v>186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244</v>
      </c>
      <c r="Z40" s="4" t="s">
        <v>226</v>
      </c>
      <c r="AA40" s="4" t="s">
        <v>48</v>
      </c>
      <c r="AB40" s="4">
        <v>523</v>
      </c>
      <c r="AC40" s="4">
        <v>4081.056</v>
      </c>
      <c r="AD40" s="4">
        <v>1672.46</v>
      </c>
      <c r="AE40" s="4">
        <v>2.44</v>
      </c>
      <c r="AF40" s="4">
        <v>2.7</v>
      </c>
      <c r="AG40" s="4">
        <v>6.2750000000000004</v>
      </c>
      <c r="AH40" s="4">
        <v>344.06311199999999</v>
      </c>
      <c r="AI40" s="4">
        <v>3.9923120000000001</v>
      </c>
      <c r="AJ40" s="4">
        <v>113.277288</v>
      </c>
      <c r="AK40" s="4">
        <v>1109</v>
      </c>
      <c r="AL40" s="4">
        <v>5</v>
      </c>
      <c r="AM40" s="4">
        <v>186</v>
      </c>
      <c r="AN40" s="4">
        <v>86</v>
      </c>
      <c r="AO40" s="4">
        <v>11.861357999999999</v>
      </c>
      <c r="AP40" s="4">
        <v>116.8</v>
      </c>
      <c r="AQ40" s="4">
        <v>0</v>
      </c>
      <c r="AR40" s="4">
        <v>3</v>
      </c>
      <c r="AS40" s="4">
        <v>261</v>
      </c>
      <c r="AT40" s="4">
        <v>0.123</v>
      </c>
      <c r="AU40" s="4">
        <v>4.5579999999999998</v>
      </c>
      <c r="AV40" s="4">
        <v>23060</v>
      </c>
      <c r="AW40" s="4">
        <v>0</v>
      </c>
      <c r="AX40" s="4">
        <v>0.6</v>
      </c>
      <c r="AY40">
        <v>0.90370370370370368</v>
      </c>
      <c r="AZ40" t="s">
        <v>68</v>
      </c>
      <c r="BA40" t="s">
        <v>407</v>
      </c>
      <c r="BB40">
        <v>2</v>
      </c>
      <c r="BC40" t="s">
        <v>465</v>
      </c>
      <c r="BD40">
        <v>7</v>
      </c>
      <c r="BE40">
        <v>22990.915999999997</v>
      </c>
      <c r="BF40">
        <v>0.17750732506699604</v>
      </c>
      <c r="BG40">
        <v>0.1604140270975816</v>
      </c>
      <c r="BH40">
        <v>189325.02899999998</v>
      </c>
      <c r="BI40">
        <v>2.1555818697378888E-2</v>
      </c>
      <c r="BJ40">
        <v>1.9480073193186846E-2</v>
      </c>
      <c r="BK40">
        <v>1</v>
      </c>
      <c r="BL40" t="s">
        <v>67</v>
      </c>
      <c r="BM40">
        <v>2</v>
      </c>
      <c r="BN40" t="s">
        <v>431</v>
      </c>
    </row>
    <row r="41" spans="1:66">
      <c r="A41" s="141" t="str">
        <f t="shared" si="20"/>
        <v>신동아교통</v>
      </c>
      <c r="B41" s="141" t="str">
        <f t="shared" si="21"/>
        <v>520</v>
      </c>
      <c r="C41" s="142" t="str">
        <f t="shared" si="22"/>
        <v>71바6780</v>
      </c>
      <c r="D41" s="130" t="str">
        <f t="shared" si="23"/>
        <v>중형</v>
      </c>
      <c r="E41" s="126" t="str">
        <f t="shared" si="16"/>
        <v>B</v>
      </c>
      <c r="F41" s="149">
        <f t="shared" si="17"/>
        <v>0.92259259259259252</v>
      </c>
      <c r="G41" s="150">
        <f t="shared" si="18"/>
        <v>2.4910000000000001</v>
      </c>
      <c r="H41" s="151">
        <f t="shared" si="19"/>
        <v>2.7</v>
      </c>
      <c r="I41" s="152">
        <f t="shared" si="24"/>
        <v>4400.4049999999997</v>
      </c>
      <c r="J41" s="153">
        <f t="shared" si="25"/>
        <v>9.797936106112997E-3</v>
      </c>
      <c r="K41" s="153">
        <f t="shared" si="26"/>
        <v>0.30547004193042593</v>
      </c>
      <c r="L41" s="153">
        <f t="shared" si="27"/>
        <v>0.27361117897102655</v>
      </c>
      <c r="M41" s="154">
        <f t="shared" si="28"/>
        <v>5.6420000000000003</v>
      </c>
      <c r="N41" s="155">
        <f t="shared" si="29"/>
        <v>6.8000000000000005E-2</v>
      </c>
      <c r="O41" s="155">
        <f t="shared" si="30"/>
        <v>2.7719999999999998</v>
      </c>
      <c r="P41" s="156">
        <f t="shared" si="31"/>
        <v>0</v>
      </c>
      <c r="Q41" s="157">
        <f t="shared" si="32"/>
        <v>78</v>
      </c>
      <c r="R41" s="158">
        <f t="shared" si="33"/>
        <v>17.494230407061661</v>
      </c>
      <c r="S41" s="143">
        <f t="shared" si="34"/>
        <v>3</v>
      </c>
      <c r="T41" s="143">
        <f t="shared" si="35"/>
        <v>122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245</v>
      </c>
      <c r="Z41" s="4" t="s">
        <v>226</v>
      </c>
      <c r="AA41" s="4" t="s">
        <v>48</v>
      </c>
      <c r="AB41" s="4">
        <v>523</v>
      </c>
      <c r="AC41" s="4">
        <v>4400.4049999999997</v>
      </c>
      <c r="AD41" s="4">
        <v>1766.635</v>
      </c>
      <c r="AE41" s="4">
        <v>2.4910000000000001</v>
      </c>
      <c r="AF41" s="4">
        <v>2.7</v>
      </c>
      <c r="AG41" s="4">
        <v>5.6420000000000003</v>
      </c>
      <c r="AH41" s="4">
        <v>367.34756800000002</v>
      </c>
      <c r="AI41" s="4">
        <v>3.5992479999999998</v>
      </c>
      <c r="AJ41" s="4">
        <v>112.213677</v>
      </c>
      <c r="AK41" s="4">
        <v>1204</v>
      </c>
      <c r="AL41" s="4">
        <v>3</v>
      </c>
      <c r="AM41" s="4">
        <v>122</v>
      </c>
      <c r="AN41" s="4">
        <v>78</v>
      </c>
      <c r="AO41" s="4">
        <v>11.978859</v>
      </c>
      <c r="AP41" s="4">
        <v>113.3</v>
      </c>
      <c r="AQ41" s="4">
        <v>0</v>
      </c>
      <c r="AR41" s="4">
        <v>4</v>
      </c>
      <c r="AS41" s="4">
        <v>389</v>
      </c>
      <c r="AT41" s="4">
        <v>6.8000000000000005E-2</v>
      </c>
      <c r="AU41" s="4">
        <v>2.7719999999999998</v>
      </c>
      <c r="AV41" s="4">
        <v>29789</v>
      </c>
      <c r="AW41" s="4">
        <v>0</v>
      </c>
      <c r="AX41" s="4">
        <v>0.6</v>
      </c>
      <c r="AY41">
        <v>0.92259259259259252</v>
      </c>
      <c r="AZ41" t="s">
        <v>68</v>
      </c>
      <c r="BA41" t="s">
        <v>407</v>
      </c>
      <c r="BB41">
        <v>1</v>
      </c>
      <c r="BC41" t="s">
        <v>466</v>
      </c>
      <c r="BD41">
        <v>6</v>
      </c>
      <c r="BE41">
        <v>22990.915999999997</v>
      </c>
      <c r="BF41">
        <v>0.19139755023244834</v>
      </c>
      <c r="BG41">
        <v>0.17658196208482546</v>
      </c>
      <c r="BH41">
        <v>189325.02899999998</v>
      </c>
      <c r="BI41">
        <v>2.3242595145726876E-2</v>
      </c>
      <c r="BJ41">
        <v>2.1443446114076163E-2</v>
      </c>
      <c r="BK41">
        <v>1</v>
      </c>
      <c r="BL41" t="s">
        <v>67</v>
      </c>
      <c r="BM41">
        <v>2</v>
      </c>
      <c r="BN41" t="s">
        <v>431</v>
      </c>
    </row>
    <row r="42" spans="1:66">
      <c r="A42" s="138" t="str">
        <f t="shared" si="20"/>
        <v>신동아교통</v>
      </c>
      <c r="B42" s="138" t="str">
        <f t="shared" si="21"/>
        <v>예비</v>
      </c>
      <c r="C42" s="139" t="str">
        <f t="shared" si="22"/>
        <v>70바3709</v>
      </c>
      <c r="D42" s="114" t="str">
        <f t="shared" si="23"/>
        <v>저상</v>
      </c>
      <c r="E42" s="110" t="str">
        <f t="shared" si="16"/>
        <v>D</v>
      </c>
      <c r="F42" s="159">
        <f t="shared" si="17"/>
        <v>0.82178571428571434</v>
      </c>
      <c r="G42" s="160">
        <f t="shared" si="18"/>
        <v>2.3010000000000002</v>
      </c>
      <c r="H42" s="161">
        <f t="shared" si="19"/>
        <v>2.8</v>
      </c>
      <c r="I42" s="162">
        <f t="shared" si="24"/>
        <v>3488.5509999999999</v>
      </c>
      <c r="J42" s="163">
        <f t="shared" si="25"/>
        <v>1.7541542754221484E-2</v>
      </c>
      <c r="K42" s="163">
        <f t="shared" si="26"/>
        <v>0.36199788269053168</v>
      </c>
      <c r="L42" s="163">
        <f t="shared" si="27"/>
        <v>0.19119686081699824</v>
      </c>
      <c r="M42" s="164">
        <f t="shared" si="28"/>
        <v>12.795</v>
      </c>
      <c r="N42" s="165">
        <f t="shared" si="29"/>
        <v>0.28699999999999998</v>
      </c>
      <c r="O42" s="165">
        <f t="shared" si="30"/>
        <v>20.18</v>
      </c>
      <c r="P42" s="166">
        <f t="shared" si="31"/>
        <v>0</v>
      </c>
      <c r="Q42" s="167">
        <f t="shared" si="32"/>
        <v>75</v>
      </c>
      <c r="R42" s="168">
        <f t="shared" si="33"/>
        <v>27.112378165896072</v>
      </c>
      <c r="S42" s="140">
        <f t="shared" si="34"/>
        <v>10</v>
      </c>
      <c r="T42" s="140">
        <f t="shared" si="35"/>
        <v>704</v>
      </c>
      <c r="U42" t="s">
        <v>118</v>
      </c>
      <c r="V42" t="s">
        <v>91</v>
      </c>
      <c r="W42" t="s">
        <v>118</v>
      </c>
      <c r="X42" s="4" t="s">
        <v>91</v>
      </c>
      <c r="Y42" s="4" t="s">
        <v>246</v>
      </c>
      <c r="Z42" s="4" t="s">
        <v>193</v>
      </c>
      <c r="AA42" s="4" t="s">
        <v>48</v>
      </c>
      <c r="AB42" s="4">
        <v>523</v>
      </c>
      <c r="AC42" s="4">
        <v>3488.5509999999999</v>
      </c>
      <c r="AD42" s="4">
        <v>1516.2170000000001</v>
      </c>
      <c r="AE42" s="4">
        <v>2.3010000000000002</v>
      </c>
      <c r="AF42" s="4">
        <v>2.8</v>
      </c>
      <c r="AG42" s="4">
        <v>12.795</v>
      </c>
      <c r="AH42" s="4">
        <v>207.37828200000001</v>
      </c>
      <c r="AI42" s="4">
        <v>3.6377350000000002</v>
      </c>
      <c r="AJ42" s="4">
        <v>75.070498999999998</v>
      </c>
      <c r="AK42" s="4">
        <v>667</v>
      </c>
      <c r="AL42" s="4">
        <v>10</v>
      </c>
      <c r="AM42" s="4">
        <v>704</v>
      </c>
      <c r="AN42" s="4">
        <v>75</v>
      </c>
      <c r="AO42" s="4">
        <v>16.822161000000001</v>
      </c>
      <c r="AP42" s="4">
        <v>3197</v>
      </c>
      <c r="AQ42" s="4">
        <v>0</v>
      </c>
      <c r="AR42" s="4">
        <v>33</v>
      </c>
      <c r="AS42" s="4">
        <v>11368</v>
      </c>
      <c r="AT42" s="4">
        <v>0.28699999999999998</v>
      </c>
      <c r="AU42" s="4">
        <v>20.18</v>
      </c>
      <c r="AV42" s="4">
        <v>29477</v>
      </c>
      <c r="AW42" s="4">
        <v>0</v>
      </c>
      <c r="AX42" s="4">
        <v>0.56000000000000005</v>
      </c>
      <c r="AY42">
        <v>0.82178571428571434</v>
      </c>
      <c r="AZ42" t="s">
        <v>67</v>
      </c>
      <c r="BA42" t="s">
        <v>190</v>
      </c>
      <c r="BB42">
        <v>6</v>
      </c>
      <c r="BC42" t="s">
        <v>467</v>
      </c>
      <c r="BD42">
        <v>18</v>
      </c>
      <c r="BE42">
        <v>6022.7179999999998</v>
      </c>
      <c r="BF42">
        <v>0.57923200123266605</v>
      </c>
      <c r="BG42">
        <v>0.47600458387013023</v>
      </c>
      <c r="BH42">
        <v>189325.02899999998</v>
      </c>
      <c r="BI42">
        <v>1.8426253614887866E-2</v>
      </c>
      <c r="BJ42">
        <v>1.5142431988520352E-2</v>
      </c>
      <c r="BK42">
        <v>1</v>
      </c>
      <c r="BL42" t="s">
        <v>70</v>
      </c>
      <c r="BM42">
        <v>1</v>
      </c>
      <c r="BN42" t="s">
        <v>431</v>
      </c>
    </row>
    <row r="43" spans="1:66">
      <c r="A43" s="141" t="str">
        <f t="shared" si="20"/>
        <v>신동아교통</v>
      </c>
      <c r="B43" s="141" t="str">
        <f t="shared" si="21"/>
        <v>예비</v>
      </c>
      <c r="C43" s="142" t="str">
        <f t="shared" si="22"/>
        <v>70바3717</v>
      </c>
      <c r="D43" s="130" t="str">
        <f t="shared" si="23"/>
        <v>저상</v>
      </c>
      <c r="E43" s="126" t="str">
        <f t="shared" si="16"/>
        <v>F</v>
      </c>
      <c r="F43" s="149">
        <f t="shared" si="17"/>
        <v>0.78642857142857148</v>
      </c>
      <c r="G43" s="150">
        <f t="shared" si="18"/>
        <v>2.202</v>
      </c>
      <c r="H43" s="151">
        <f t="shared" si="19"/>
        <v>2.8</v>
      </c>
      <c r="I43" s="152">
        <f t="shared" si="24"/>
        <v>1166.829</v>
      </c>
      <c r="J43" s="153">
        <f t="shared" si="25"/>
        <v>2.3076841082587483E-2</v>
      </c>
      <c r="K43" s="153">
        <f t="shared" si="26"/>
        <v>0.36579493556559622</v>
      </c>
      <c r="L43" s="153">
        <f t="shared" si="27"/>
        <v>0.20825673684832996</v>
      </c>
      <c r="M43" s="154">
        <f t="shared" si="28"/>
        <v>13.516999999999999</v>
      </c>
      <c r="N43" s="155">
        <f t="shared" si="29"/>
        <v>8.5999999999999993E-2</v>
      </c>
      <c r="O43" s="155">
        <f t="shared" si="30"/>
        <v>41.051000000000002</v>
      </c>
      <c r="P43" s="156">
        <f t="shared" si="31"/>
        <v>0</v>
      </c>
      <c r="Q43" s="157">
        <f t="shared" si="32"/>
        <v>74</v>
      </c>
      <c r="R43" s="158">
        <f t="shared" si="33"/>
        <v>26.884762073465001</v>
      </c>
      <c r="S43" s="143">
        <f t="shared" si="34"/>
        <v>1</v>
      </c>
      <c r="T43" s="143">
        <f t="shared" si="35"/>
        <v>479</v>
      </c>
      <c r="U43" t="s">
        <v>118</v>
      </c>
      <c r="V43" t="s">
        <v>91</v>
      </c>
      <c r="W43" s="4" t="s">
        <v>118</v>
      </c>
      <c r="X43" s="4" t="s">
        <v>91</v>
      </c>
      <c r="Y43" s="4" t="s">
        <v>247</v>
      </c>
      <c r="Z43" s="4" t="s">
        <v>193</v>
      </c>
      <c r="AA43" s="4" t="s">
        <v>48</v>
      </c>
      <c r="AB43" s="4">
        <v>523</v>
      </c>
      <c r="AC43" s="4">
        <v>1166.829</v>
      </c>
      <c r="AD43" s="4">
        <v>529.84500000000003</v>
      </c>
      <c r="AE43" s="4">
        <v>2.202</v>
      </c>
      <c r="AF43" s="4">
        <v>2.8</v>
      </c>
      <c r="AG43" s="4">
        <v>13.516999999999999</v>
      </c>
      <c r="AH43" s="4">
        <v>71.018039000000002</v>
      </c>
      <c r="AI43" s="4">
        <v>1.6388720000000001</v>
      </c>
      <c r="AJ43" s="4">
        <v>25.978038999999999</v>
      </c>
      <c r="AK43" s="4">
        <v>243</v>
      </c>
      <c r="AL43" s="4">
        <v>1</v>
      </c>
      <c r="AM43" s="4">
        <v>479</v>
      </c>
      <c r="AN43" s="4">
        <v>74</v>
      </c>
      <c r="AO43" s="4">
        <v>16.430036000000001</v>
      </c>
      <c r="AP43" s="4">
        <v>259.2</v>
      </c>
      <c r="AQ43" s="4">
        <v>0</v>
      </c>
      <c r="AR43" s="4">
        <v>12</v>
      </c>
      <c r="AS43" s="4">
        <v>2619</v>
      </c>
      <c r="AT43" s="4">
        <v>8.5999999999999993E-2</v>
      </c>
      <c r="AU43" s="4">
        <v>41.051000000000002</v>
      </c>
      <c r="AV43" s="4">
        <v>9927</v>
      </c>
      <c r="AW43" s="4">
        <v>0</v>
      </c>
      <c r="AX43" s="4">
        <v>0.56000000000000005</v>
      </c>
      <c r="AY43">
        <v>0.78642857142857148</v>
      </c>
      <c r="AZ43" t="s">
        <v>70</v>
      </c>
      <c r="BA43" t="s">
        <v>190</v>
      </c>
      <c r="BB43">
        <v>4</v>
      </c>
      <c r="BC43" t="s">
        <v>468</v>
      </c>
      <c r="BD43">
        <v>7</v>
      </c>
      <c r="BE43">
        <v>6022.7179999999998</v>
      </c>
      <c r="BF43">
        <v>0.1937379435663433</v>
      </c>
      <c r="BG43">
        <v>0.15236105419038856</v>
      </c>
      <c r="BH43">
        <v>189325.02899999998</v>
      </c>
      <c r="BI43">
        <v>6.163099544540411E-3</v>
      </c>
      <c r="BJ43">
        <v>4.846837570384995E-3</v>
      </c>
      <c r="BK43">
        <v>1</v>
      </c>
      <c r="BL43" t="s">
        <v>70</v>
      </c>
      <c r="BM43">
        <v>0</v>
      </c>
      <c r="BN43" t="s">
        <v>383</v>
      </c>
    </row>
    <row r="44" spans="1:66">
      <c r="A44" s="138" t="str">
        <f t="shared" si="20"/>
        <v>신동아교통</v>
      </c>
      <c r="B44" s="138" t="str">
        <f t="shared" si="21"/>
        <v>예비</v>
      </c>
      <c r="C44" s="139" t="str">
        <f t="shared" si="22"/>
        <v>71바6405</v>
      </c>
      <c r="D44" s="114" t="str">
        <f t="shared" si="23"/>
        <v>중형</v>
      </c>
      <c r="E44" s="110" t="str">
        <f t="shared" si="16"/>
        <v>B</v>
      </c>
      <c r="F44" s="159">
        <f t="shared" si="17"/>
        <v>0.94666666666666666</v>
      </c>
      <c r="G44" s="160">
        <f t="shared" si="18"/>
        <v>2.2719999999999998</v>
      </c>
      <c r="H44" s="161">
        <f t="shared" si="19"/>
        <v>2.4</v>
      </c>
      <c r="I44" s="162">
        <f t="shared" si="24"/>
        <v>1367.338</v>
      </c>
      <c r="J44" s="163">
        <f t="shared" si="25"/>
        <v>1.8878873124457737E-2</v>
      </c>
      <c r="K44" s="163">
        <f t="shared" si="26"/>
        <v>0.3959674587376425</v>
      </c>
      <c r="L44" s="163">
        <f t="shared" si="27"/>
        <v>0.20989689454984795</v>
      </c>
      <c r="M44" s="164">
        <f t="shared" si="28"/>
        <v>10.333</v>
      </c>
      <c r="N44" s="165">
        <f t="shared" si="29"/>
        <v>0.58499999999999996</v>
      </c>
      <c r="O44" s="165">
        <f t="shared" si="30"/>
        <v>16.382000000000001</v>
      </c>
      <c r="P44" s="166">
        <f t="shared" si="31"/>
        <v>1.8333333333333333E-2</v>
      </c>
      <c r="Q44" s="167">
        <f t="shared" si="32"/>
        <v>90</v>
      </c>
      <c r="R44" s="168">
        <f t="shared" si="33"/>
        <v>20.190287544053632</v>
      </c>
      <c r="S44" s="140">
        <f t="shared" si="34"/>
        <v>8</v>
      </c>
      <c r="T44" s="140">
        <f t="shared" si="35"/>
        <v>224</v>
      </c>
      <c r="U44" t="s">
        <v>118</v>
      </c>
      <c r="V44" t="s">
        <v>91</v>
      </c>
      <c r="W44" t="s">
        <v>118</v>
      </c>
      <c r="X44" s="4" t="s">
        <v>91</v>
      </c>
      <c r="Y44" s="4" t="s">
        <v>248</v>
      </c>
      <c r="Z44" s="4" t="s">
        <v>226</v>
      </c>
      <c r="AA44" s="4" t="s">
        <v>48</v>
      </c>
      <c r="AB44" s="4">
        <v>523</v>
      </c>
      <c r="AC44" s="4">
        <v>1367.338</v>
      </c>
      <c r="AD44" s="4">
        <v>601.928</v>
      </c>
      <c r="AE44" s="4">
        <v>2.2719999999999998</v>
      </c>
      <c r="AF44" s="4">
        <v>2.4</v>
      </c>
      <c r="AG44" s="4">
        <v>10.333</v>
      </c>
      <c r="AH44" s="4">
        <v>115.734662</v>
      </c>
      <c r="AI44" s="4">
        <v>2.1849400000000001</v>
      </c>
      <c r="AJ44" s="4">
        <v>45.827159999999999</v>
      </c>
      <c r="AK44" s="4">
        <v>287</v>
      </c>
      <c r="AL44" s="4">
        <v>8</v>
      </c>
      <c r="AM44" s="4">
        <v>224</v>
      </c>
      <c r="AN44" s="4">
        <v>90</v>
      </c>
      <c r="AO44" s="4">
        <v>11.81442</v>
      </c>
      <c r="AP44" s="4">
        <v>31.9</v>
      </c>
      <c r="AQ44" s="4">
        <v>1.1000000000000001</v>
      </c>
      <c r="AR44" s="4">
        <v>10</v>
      </c>
      <c r="AS44" s="4">
        <v>4889</v>
      </c>
      <c r="AT44" s="4">
        <v>0.58499999999999996</v>
      </c>
      <c r="AU44" s="4">
        <v>16.382000000000001</v>
      </c>
      <c r="AV44" s="4">
        <v>7069</v>
      </c>
      <c r="AW44" s="4">
        <v>0</v>
      </c>
      <c r="AX44" s="4">
        <v>0.65</v>
      </c>
      <c r="AY44">
        <v>0.94666666666666666</v>
      </c>
      <c r="AZ44" t="s">
        <v>68</v>
      </c>
      <c r="BA44" t="s">
        <v>190</v>
      </c>
      <c r="BB44">
        <v>3</v>
      </c>
      <c r="BC44" t="s">
        <v>469</v>
      </c>
      <c r="BD44">
        <v>10</v>
      </c>
      <c r="BE44">
        <v>6022.7179999999998</v>
      </c>
      <c r="BF44">
        <v>0.22703005520099065</v>
      </c>
      <c r="BG44">
        <v>0.21492178559027114</v>
      </c>
      <c r="BH44">
        <v>189325.02899999998</v>
      </c>
      <c r="BI44">
        <v>7.2221724048963445E-3</v>
      </c>
      <c r="BJ44">
        <v>6.8369898766352062E-3</v>
      </c>
      <c r="BK44">
        <v>1</v>
      </c>
      <c r="BL44" t="s">
        <v>68</v>
      </c>
      <c r="BM44">
        <v>0</v>
      </c>
      <c r="BN44" t="s">
        <v>383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141</v>
      </c>
      <c r="D4" s="122" t="s">
        <v>158</v>
      </c>
      <c r="E4" s="123" t="s">
        <v>147</v>
      </c>
      <c r="F4" s="121" t="s">
        <v>151</v>
      </c>
      <c r="G4" s="123" t="s">
        <v>149</v>
      </c>
      <c r="H4" s="123" t="s">
        <v>153</v>
      </c>
      <c r="I4" s="124" t="s">
        <v>155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180</v>
      </c>
      <c r="Q4" s="216" t="s">
        <v>43</v>
      </c>
      <c r="R4" s="216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231" t="str">
        <f t="shared" ref="A5:A36" si="0">BF5</f>
        <v>신동아교통</v>
      </c>
      <c r="B5" s="125">
        <f>IF(BH5="NULL", E5, BH5)</f>
        <v>204</v>
      </c>
      <c r="C5" s="126" t="str">
        <f t="shared" ref="C5:C36" si="1">BN5</f>
        <v>D</v>
      </c>
      <c r="D5" s="127">
        <f t="shared" ref="D5:D36" si="2">BM5</f>
        <v>0.84558750069911659</v>
      </c>
      <c r="E5" s="128">
        <f t="shared" ref="E5:E36" si="3">U5</f>
        <v>204</v>
      </c>
      <c r="F5" s="129" t="str">
        <f t="shared" ref="F5:F36" si="4">BG5</f>
        <v>518</v>
      </c>
      <c r="G5" s="130" t="str">
        <f t="shared" ref="G5:G36" si="5">BK5</f>
        <v>70바3722</v>
      </c>
      <c r="H5" s="131">
        <f t="shared" ref="H5:H36" si="6">BJ5</f>
        <v>5</v>
      </c>
      <c r="I5" s="132">
        <f t="shared" ref="I5:I36" si="7">BP5</f>
        <v>740.33699999999999</v>
      </c>
      <c r="J5" s="133">
        <f t="shared" ref="J5:J36" si="8">AB5/AA5</f>
        <v>1.5560022939365059E-2</v>
      </c>
      <c r="K5" s="133">
        <f t="shared" ref="K5:K36" si="9">AC5/AA5</f>
        <v>0.38117615995785514</v>
      </c>
      <c r="L5" s="133">
        <f t="shared" ref="L5:L36" si="10">AD5/I5</f>
        <v>0.16208834625312527</v>
      </c>
      <c r="M5" s="134">
        <f t="shared" ref="M5:M36" si="11">Z5</f>
        <v>9.7260000000000009</v>
      </c>
      <c r="N5" s="135">
        <f t="shared" ref="N5:N36" si="12">AE5*100/W5</f>
        <v>0</v>
      </c>
      <c r="O5" s="135">
        <f>AF5*100/W5</f>
        <v>5.8081657407369889</v>
      </c>
      <c r="P5" s="217">
        <f t="shared" ref="P5:P36" si="13">AK5</f>
        <v>3</v>
      </c>
      <c r="Q5" s="218">
        <f t="shared" ref="Q5:Q36" si="14">AE5</f>
        <v>0</v>
      </c>
      <c r="R5" s="218">
        <f t="shared" ref="R5:R36" si="15">AF5</f>
        <v>43</v>
      </c>
      <c r="T5">
        <v>523</v>
      </c>
      <c r="U5">
        <v>204</v>
      </c>
      <c r="V5" t="s">
        <v>412</v>
      </c>
      <c r="W5">
        <v>740.33699999999999</v>
      </c>
      <c r="X5">
        <v>374.22899999999998</v>
      </c>
      <c r="Y5">
        <v>1.978</v>
      </c>
      <c r="Z5">
        <v>9.7260000000000009</v>
      </c>
      <c r="AA5">
        <v>61.855243000000002</v>
      </c>
      <c r="AB5">
        <v>0.96246900000000002</v>
      </c>
      <c r="AC5">
        <v>23.577743999999999</v>
      </c>
      <c r="AD5" s="1">
        <v>120</v>
      </c>
      <c r="AE5">
        <v>0</v>
      </c>
      <c r="AF5">
        <v>43</v>
      </c>
      <c r="AG5">
        <v>63</v>
      </c>
      <c r="AH5">
        <v>11.968864</v>
      </c>
      <c r="AI5">
        <v>0</v>
      </c>
      <c r="AJ5">
        <v>0</v>
      </c>
      <c r="AK5">
        <v>3</v>
      </c>
      <c r="AL5">
        <v>307</v>
      </c>
      <c r="AM5" t="s">
        <v>470</v>
      </c>
      <c r="AN5" t="s">
        <v>471</v>
      </c>
      <c r="AO5">
        <v>296.28899999999999</v>
      </c>
      <c r="AR5" t="s">
        <v>118</v>
      </c>
      <c r="AS5" t="s">
        <v>122</v>
      </c>
      <c r="AT5" t="s">
        <v>233</v>
      </c>
      <c r="AU5" t="s">
        <v>412</v>
      </c>
      <c r="AV5" t="s">
        <v>227</v>
      </c>
      <c r="AW5">
        <v>5</v>
      </c>
      <c r="BB5">
        <v>0.84558750069911659</v>
      </c>
      <c r="BC5" t="s">
        <v>67</v>
      </c>
      <c r="BF5" t="s">
        <v>118</v>
      </c>
      <c r="BG5" t="s">
        <v>122</v>
      </c>
      <c r="BH5" t="s">
        <v>412</v>
      </c>
      <c r="BI5">
        <v>204</v>
      </c>
      <c r="BJ5">
        <v>5</v>
      </c>
      <c r="BK5" t="s">
        <v>233</v>
      </c>
      <c r="BL5" t="s">
        <v>239</v>
      </c>
      <c r="BM5">
        <v>0.84558750069911659</v>
      </c>
      <c r="BN5" t="s">
        <v>67</v>
      </c>
      <c r="BO5" t="s">
        <v>178</v>
      </c>
      <c r="BP5">
        <v>740.33699999999999</v>
      </c>
    </row>
    <row r="6" spans="1:68" ht="16.5">
      <c r="A6" s="232" t="str">
        <f t="shared" si="0"/>
        <v>신동아교통</v>
      </c>
      <c r="B6" s="109">
        <f t="shared" ref="B6:B69" si="16">IF(BH6="NULL", E6, BH6)</f>
        <v>1066</v>
      </c>
      <c r="C6" s="110" t="str">
        <f t="shared" si="1"/>
        <v>F</v>
      </c>
      <c r="D6" s="111">
        <f t="shared" si="2"/>
        <v>0.75719395351306518</v>
      </c>
      <c r="E6" s="112">
        <f t="shared" si="3"/>
        <v>1066</v>
      </c>
      <c r="F6" s="113" t="str">
        <f t="shared" si="4"/>
        <v>1</v>
      </c>
      <c r="G6" s="114" t="str">
        <f t="shared" si="5"/>
        <v>70바3734</v>
      </c>
      <c r="H6" s="115">
        <f t="shared" si="6"/>
        <v>11</v>
      </c>
      <c r="I6" s="116">
        <f t="shared" si="7"/>
        <v>1676.0500000000002</v>
      </c>
      <c r="J6" s="117">
        <f t="shared" si="8"/>
        <v>3.4729465611298166E-2</v>
      </c>
      <c r="K6" s="117">
        <f t="shared" si="9"/>
        <v>0.34648274628736864</v>
      </c>
      <c r="L6" s="117">
        <f t="shared" si="10"/>
        <v>0.21717729184690193</v>
      </c>
      <c r="M6" s="118">
        <f t="shared" si="11"/>
        <v>14.941000000000001</v>
      </c>
      <c r="N6" s="119">
        <f t="shared" si="12"/>
        <v>0.80376991052892655</v>
      </c>
      <c r="O6" s="119">
        <f>AF6*100/W6</f>
        <v>63.612647204717902</v>
      </c>
      <c r="P6" s="219">
        <f t="shared" si="13"/>
        <v>12</v>
      </c>
      <c r="Q6" s="220">
        <f t="shared" si="14"/>
        <v>14</v>
      </c>
      <c r="R6" s="220">
        <f t="shared" si="15"/>
        <v>1108</v>
      </c>
      <c r="T6">
        <v>523</v>
      </c>
      <c r="U6">
        <v>1066</v>
      </c>
      <c r="V6" t="s">
        <v>412</v>
      </c>
      <c r="W6">
        <v>1741.7919999999999</v>
      </c>
      <c r="X6">
        <v>995.15599999999995</v>
      </c>
      <c r="Y6">
        <v>1.75</v>
      </c>
      <c r="Z6">
        <v>14.941000000000001</v>
      </c>
      <c r="AA6">
        <v>98.594693000000007</v>
      </c>
      <c r="AB6">
        <v>3.4241410000000001</v>
      </c>
      <c r="AC6">
        <v>34.161360000000002</v>
      </c>
      <c r="AD6" s="1">
        <v>364</v>
      </c>
      <c r="AE6">
        <v>14</v>
      </c>
      <c r="AF6">
        <v>1108</v>
      </c>
      <c r="AG6">
        <v>81</v>
      </c>
      <c r="AH6">
        <v>17.666184000000001</v>
      </c>
      <c r="AI6">
        <v>2358.4</v>
      </c>
      <c r="AJ6">
        <v>0</v>
      </c>
      <c r="AK6">
        <v>12</v>
      </c>
      <c r="AL6">
        <v>4591</v>
      </c>
      <c r="AM6" t="s">
        <v>422</v>
      </c>
      <c r="AN6" t="s">
        <v>472</v>
      </c>
      <c r="AO6">
        <v>354.90899999999999</v>
      </c>
      <c r="AR6" t="s">
        <v>118</v>
      </c>
      <c r="AS6" t="s">
        <v>120</v>
      </c>
      <c r="AT6" t="s">
        <v>224</v>
      </c>
      <c r="AU6" t="s">
        <v>412</v>
      </c>
      <c r="AV6" t="s">
        <v>48</v>
      </c>
      <c r="AW6">
        <v>11</v>
      </c>
      <c r="BB6">
        <v>0.75719395351306518</v>
      </c>
      <c r="BC6" t="s">
        <v>70</v>
      </c>
      <c r="BF6" t="s">
        <v>118</v>
      </c>
      <c r="BG6" t="s">
        <v>120</v>
      </c>
      <c r="BH6" t="s">
        <v>412</v>
      </c>
      <c r="BI6">
        <v>1066</v>
      </c>
      <c r="BJ6">
        <v>11</v>
      </c>
      <c r="BK6" t="s">
        <v>224</v>
      </c>
      <c r="BL6" t="s">
        <v>194</v>
      </c>
      <c r="BM6">
        <v>0.75719395351306518</v>
      </c>
      <c r="BN6" t="s">
        <v>70</v>
      </c>
      <c r="BO6" t="s">
        <v>184</v>
      </c>
      <c r="BP6">
        <v>1676.0500000000002</v>
      </c>
    </row>
    <row r="7" spans="1:68" ht="16.5">
      <c r="A7" s="231" t="str">
        <f t="shared" si="0"/>
        <v>신동아교통</v>
      </c>
      <c r="B7" s="125">
        <f t="shared" si="16"/>
        <v>2063</v>
      </c>
      <c r="C7" s="126" t="str">
        <f t="shared" si="1"/>
        <v>C</v>
      </c>
      <c r="D7" s="127">
        <f t="shared" si="2"/>
        <v>0.88783586543183901</v>
      </c>
      <c r="E7" s="128">
        <f t="shared" si="3"/>
        <v>2063</v>
      </c>
      <c r="F7" s="129" t="str">
        <f t="shared" si="4"/>
        <v>520</v>
      </c>
      <c r="G7" s="130" t="str">
        <f t="shared" si="5"/>
        <v>71바6401</v>
      </c>
      <c r="H7" s="131">
        <f t="shared" si="6"/>
        <v>5</v>
      </c>
      <c r="I7" s="132">
        <f t="shared" si="7"/>
        <v>628.53699999999992</v>
      </c>
      <c r="J7" s="133">
        <f t="shared" si="8"/>
        <v>1.4552156618568025E-2</v>
      </c>
      <c r="K7" s="133">
        <f t="shared" si="9"/>
        <v>0.3957954258156709</v>
      </c>
      <c r="L7" s="133">
        <f t="shared" si="10"/>
        <v>0.13682567613362462</v>
      </c>
      <c r="M7" s="134">
        <f t="shared" si="11"/>
        <v>8.9849999999999994</v>
      </c>
      <c r="N7" s="135">
        <f t="shared" si="12"/>
        <v>0.15909962341119138</v>
      </c>
      <c r="O7" s="135">
        <v>70</v>
      </c>
      <c r="P7" s="217">
        <f t="shared" si="13"/>
        <v>2</v>
      </c>
      <c r="Q7" s="218">
        <f t="shared" si="14"/>
        <v>1</v>
      </c>
      <c r="R7" s="218">
        <f t="shared" si="15"/>
        <v>38</v>
      </c>
      <c r="T7">
        <v>523</v>
      </c>
      <c r="U7">
        <v>2063</v>
      </c>
      <c r="V7" t="s">
        <v>412</v>
      </c>
      <c r="W7">
        <v>628.53700000000003</v>
      </c>
      <c r="X7">
        <v>293.91699999999997</v>
      </c>
      <c r="Y7">
        <v>2.1379999999999999</v>
      </c>
      <c r="Z7">
        <v>8.9849999999999994</v>
      </c>
      <c r="AA7">
        <v>53.808588</v>
      </c>
      <c r="AB7">
        <v>0.78303100000000003</v>
      </c>
      <c r="AC7">
        <v>21.297193</v>
      </c>
      <c r="AD7" s="1">
        <v>86</v>
      </c>
      <c r="AE7">
        <v>1</v>
      </c>
      <c r="AF7">
        <v>38</v>
      </c>
      <c r="AG7">
        <v>61</v>
      </c>
      <c r="AH7">
        <v>11.680979000000001</v>
      </c>
      <c r="AI7">
        <v>0</v>
      </c>
      <c r="AJ7">
        <v>0</v>
      </c>
      <c r="AK7">
        <v>2</v>
      </c>
      <c r="AL7">
        <v>88</v>
      </c>
      <c r="AM7" t="s">
        <v>413</v>
      </c>
      <c r="AN7" t="s">
        <v>473</v>
      </c>
      <c r="AO7">
        <v>173.39400000000001</v>
      </c>
      <c r="AR7" t="s">
        <v>118</v>
      </c>
      <c r="AS7" t="s">
        <v>123</v>
      </c>
      <c r="AT7" t="s">
        <v>241</v>
      </c>
      <c r="AU7" t="s">
        <v>412</v>
      </c>
      <c r="AV7" t="s">
        <v>48</v>
      </c>
      <c r="AW7">
        <v>5</v>
      </c>
      <c r="BB7">
        <v>0.88783586543183901</v>
      </c>
      <c r="BC7" t="s">
        <v>69</v>
      </c>
      <c r="BF7" t="s">
        <v>118</v>
      </c>
      <c r="BG7" t="s">
        <v>123</v>
      </c>
      <c r="BH7" t="s">
        <v>412</v>
      </c>
      <c r="BI7">
        <v>2063</v>
      </c>
      <c r="BJ7">
        <v>5</v>
      </c>
      <c r="BK7" t="s">
        <v>241</v>
      </c>
      <c r="BL7" t="s">
        <v>239</v>
      </c>
      <c r="BM7">
        <v>0.88783586543183901</v>
      </c>
      <c r="BN7" t="s">
        <v>69</v>
      </c>
      <c r="BO7" t="s">
        <v>177</v>
      </c>
      <c r="BP7">
        <v>628.53699999999992</v>
      </c>
    </row>
    <row r="8" spans="1:68" ht="16.5">
      <c r="A8" s="232" t="str">
        <f t="shared" si="0"/>
        <v>신동아교통</v>
      </c>
      <c r="B8" s="109">
        <f t="shared" si="16"/>
        <v>3562</v>
      </c>
      <c r="C8" s="110" t="str">
        <f t="shared" si="1"/>
        <v>D</v>
      </c>
      <c r="D8" s="111">
        <f t="shared" si="2"/>
        <v>0.84045494387087849</v>
      </c>
      <c r="E8" s="112">
        <f t="shared" si="3"/>
        <v>3562</v>
      </c>
      <c r="F8" s="113" t="str">
        <f t="shared" si="4"/>
        <v>1</v>
      </c>
      <c r="G8" s="114" t="str">
        <f t="shared" si="5"/>
        <v>70바2411</v>
      </c>
      <c r="H8" s="115">
        <f t="shared" si="6"/>
        <v>8</v>
      </c>
      <c r="I8" s="116">
        <f t="shared" si="7"/>
        <v>1693.4759999999999</v>
      </c>
      <c r="J8" s="117">
        <f t="shared" si="8"/>
        <v>2.2291824721694321E-2</v>
      </c>
      <c r="K8" s="117">
        <f t="shared" si="9"/>
        <v>0.35744113256198962</v>
      </c>
      <c r="L8" s="117">
        <f t="shared" si="10"/>
        <v>0.12813881035219868</v>
      </c>
      <c r="M8" s="118">
        <f t="shared" si="11"/>
        <v>10.942</v>
      </c>
      <c r="N8" s="119">
        <f t="shared" si="12"/>
        <v>0</v>
      </c>
      <c r="O8" s="119">
        <f t="shared" ref="O8:O39" si="17">AF8*100/W8</f>
        <v>18.010293620931147</v>
      </c>
      <c r="P8" s="219">
        <f t="shared" si="13"/>
        <v>9</v>
      </c>
      <c r="Q8" s="220">
        <f t="shared" si="14"/>
        <v>0</v>
      </c>
      <c r="R8" s="220">
        <f t="shared" si="15"/>
        <v>305</v>
      </c>
      <c r="T8">
        <v>523</v>
      </c>
      <c r="U8">
        <v>3562</v>
      </c>
      <c r="V8" t="s">
        <v>412</v>
      </c>
      <c r="W8">
        <v>1693.4760000000001</v>
      </c>
      <c r="X8">
        <v>870.53800000000001</v>
      </c>
      <c r="Y8">
        <v>1.9450000000000001</v>
      </c>
      <c r="Z8">
        <v>10.942</v>
      </c>
      <c r="AA8">
        <v>104.272756</v>
      </c>
      <c r="AB8">
        <v>2.32443</v>
      </c>
      <c r="AC8">
        <v>37.271372</v>
      </c>
      <c r="AD8" s="1">
        <v>217</v>
      </c>
      <c r="AE8">
        <v>0</v>
      </c>
      <c r="AF8">
        <v>305</v>
      </c>
      <c r="AG8">
        <v>71</v>
      </c>
      <c r="AH8">
        <v>16.240829000000002</v>
      </c>
      <c r="AI8">
        <v>836.4</v>
      </c>
      <c r="AJ8">
        <v>0</v>
      </c>
      <c r="AK8">
        <v>9</v>
      </c>
      <c r="AL8">
        <v>2135</v>
      </c>
      <c r="AM8" t="s">
        <v>474</v>
      </c>
      <c r="AN8" t="s">
        <v>475</v>
      </c>
      <c r="AO8">
        <v>430.291</v>
      </c>
      <c r="AR8" t="s">
        <v>118</v>
      </c>
      <c r="AS8" t="s">
        <v>120</v>
      </c>
      <c r="AT8" t="s">
        <v>192</v>
      </c>
      <c r="AU8" t="s">
        <v>412</v>
      </c>
      <c r="AV8" t="s">
        <v>48</v>
      </c>
      <c r="AW8">
        <v>8</v>
      </c>
      <c r="BB8">
        <v>0.84045494387087849</v>
      </c>
      <c r="BC8" t="s">
        <v>67</v>
      </c>
      <c r="BF8" t="s">
        <v>118</v>
      </c>
      <c r="BG8" t="s">
        <v>120</v>
      </c>
      <c r="BH8" t="s">
        <v>412</v>
      </c>
      <c r="BI8">
        <v>3562</v>
      </c>
      <c r="BJ8">
        <v>8</v>
      </c>
      <c r="BK8" t="s">
        <v>192</v>
      </c>
      <c r="BL8" t="s">
        <v>194</v>
      </c>
      <c r="BM8">
        <v>0.84045494387087849</v>
      </c>
      <c r="BN8" t="s">
        <v>67</v>
      </c>
      <c r="BO8" t="s">
        <v>178</v>
      </c>
      <c r="BP8">
        <v>1693.4759999999999</v>
      </c>
    </row>
    <row r="9" spans="1:68" ht="16.5">
      <c r="A9" s="231" t="str">
        <f t="shared" si="0"/>
        <v>신동아교통</v>
      </c>
      <c r="B9" s="125">
        <f t="shared" si="16"/>
        <v>4793</v>
      </c>
      <c r="C9" s="126" t="str">
        <f t="shared" si="1"/>
        <v>C</v>
      </c>
      <c r="D9" s="127">
        <f t="shared" si="2"/>
        <v>0.85316696253089996</v>
      </c>
      <c r="E9" s="128">
        <f t="shared" si="3"/>
        <v>4793</v>
      </c>
      <c r="F9" s="129" t="str">
        <f t="shared" si="4"/>
        <v>1</v>
      </c>
      <c r="G9" s="130" t="str">
        <f t="shared" si="5"/>
        <v>70바2542</v>
      </c>
      <c r="H9" s="131">
        <f t="shared" si="6"/>
        <v>13</v>
      </c>
      <c r="I9" s="132">
        <f t="shared" si="7"/>
        <v>2540.3650000000007</v>
      </c>
      <c r="J9" s="133">
        <f t="shared" si="8"/>
        <v>8.9442945005066762E-3</v>
      </c>
      <c r="K9" s="133">
        <f t="shared" si="9"/>
        <v>0.34672959058505254</v>
      </c>
      <c r="L9" s="133">
        <f t="shared" si="10"/>
        <v>0.15824497660769216</v>
      </c>
      <c r="M9" s="134">
        <f t="shared" si="11"/>
        <v>12.09</v>
      </c>
      <c r="N9" s="135">
        <f t="shared" si="12"/>
        <v>0</v>
      </c>
      <c r="O9" s="135">
        <f t="shared" si="17"/>
        <v>38.735286981286336</v>
      </c>
      <c r="P9" s="217">
        <f t="shared" si="13"/>
        <v>1</v>
      </c>
      <c r="Q9" s="218">
        <f t="shared" si="14"/>
        <v>0</v>
      </c>
      <c r="R9" s="218">
        <f t="shared" si="15"/>
        <v>985</v>
      </c>
      <c r="T9">
        <v>523</v>
      </c>
      <c r="U9">
        <v>4793</v>
      </c>
      <c r="V9" t="s">
        <v>412</v>
      </c>
      <c r="W9">
        <v>2542.9009999999998</v>
      </c>
      <c r="X9">
        <v>1305.9559999999999</v>
      </c>
      <c r="Y9">
        <v>1.9470000000000001</v>
      </c>
      <c r="Z9">
        <v>12.09</v>
      </c>
      <c r="AA9">
        <v>142.82412099999999</v>
      </c>
      <c r="AB9">
        <v>1.277461</v>
      </c>
      <c r="AC9">
        <v>49.521349000000001</v>
      </c>
      <c r="AD9" s="1">
        <v>402</v>
      </c>
      <c r="AE9">
        <v>0</v>
      </c>
      <c r="AF9">
        <v>985</v>
      </c>
      <c r="AG9">
        <v>87</v>
      </c>
      <c r="AH9">
        <v>17.804421999999999</v>
      </c>
      <c r="AI9">
        <v>2572.1</v>
      </c>
      <c r="AJ9">
        <v>22.6</v>
      </c>
      <c r="AK9">
        <v>1</v>
      </c>
      <c r="AL9">
        <v>824</v>
      </c>
      <c r="AM9" t="s">
        <v>414</v>
      </c>
      <c r="AN9" t="s">
        <v>476</v>
      </c>
      <c r="AO9">
        <v>551.87099999999998</v>
      </c>
      <c r="AR9" t="s">
        <v>118</v>
      </c>
      <c r="AS9" t="s">
        <v>120</v>
      </c>
      <c r="AT9" t="s">
        <v>212</v>
      </c>
      <c r="AU9" t="s">
        <v>412</v>
      </c>
      <c r="AV9" t="s">
        <v>48</v>
      </c>
      <c r="AW9">
        <v>13</v>
      </c>
      <c r="BB9">
        <v>0.85316696253089996</v>
      </c>
      <c r="BC9" t="s">
        <v>69</v>
      </c>
      <c r="BF9" t="s">
        <v>118</v>
      </c>
      <c r="BG9" t="s">
        <v>120</v>
      </c>
      <c r="BH9" t="s">
        <v>412</v>
      </c>
      <c r="BI9">
        <v>4793</v>
      </c>
      <c r="BJ9">
        <v>13</v>
      </c>
      <c r="BK9" t="s">
        <v>212</v>
      </c>
      <c r="BL9" t="s">
        <v>202</v>
      </c>
      <c r="BM9">
        <v>0.85316696253089996</v>
      </c>
      <c r="BN9" t="s">
        <v>69</v>
      </c>
      <c r="BO9" t="s">
        <v>177</v>
      </c>
      <c r="BP9">
        <v>2540.3650000000007</v>
      </c>
    </row>
    <row r="10" spans="1:68" ht="16.5">
      <c r="A10" s="232" t="str">
        <f t="shared" si="0"/>
        <v>신동아교통</v>
      </c>
      <c r="B10" s="109">
        <f t="shared" si="16"/>
        <v>5747</v>
      </c>
      <c r="C10" s="110" t="str">
        <f t="shared" si="1"/>
        <v>F</v>
      </c>
      <c r="D10" s="111">
        <f t="shared" si="2"/>
        <v>0.7729166666666667</v>
      </c>
      <c r="E10" s="112">
        <f t="shared" si="3"/>
        <v>5747</v>
      </c>
      <c r="F10" s="113" t="str">
        <f t="shared" si="4"/>
        <v>516</v>
      </c>
      <c r="G10" s="114" t="str">
        <f t="shared" si="5"/>
        <v>70바3725</v>
      </c>
      <c r="H10" s="115">
        <f t="shared" si="6"/>
        <v>1</v>
      </c>
      <c r="I10" s="116">
        <f t="shared" si="7"/>
        <v>686.13099999999997</v>
      </c>
      <c r="J10" s="117">
        <f t="shared" si="8"/>
        <v>3.3697048855774576E-2</v>
      </c>
      <c r="K10" s="117">
        <f t="shared" si="9"/>
        <v>0.35479958256234667</v>
      </c>
      <c r="L10" s="117">
        <f t="shared" si="10"/>
        <v>0.16031923932893283</v>
      </c>
      <c r="M10" s="118">
        <f t="shared" si="11"/>
        <v>11.956</v>
      </c>
      <c r="N10" s="119">
        <f t="shared" si="12"/>
        <v>0.29148952605260514</v>
      </c>
      <c r="O10" s="119">
        <f t="shared" si="17"/>
        <v>27.982994501050094</v>
      </c>
      <c r="P10" s="219">
        <f t="shared" si="13"/>
        <v>1</v>
      </c>
      <c r="Q10" s="220">
        <f t="shared" si="14"/>
        <v>2</v>
      </c>
      <c r="R10" s="220">
        <f t="shared" si="15"/>
        <v>192</v>
      </c>
      <c r="T10">
        <v>523</v>
      </c>
      <c r="U10">
        <v>5747</v>
      </c>
      <c r="V10" t="s">
        <v>412</v>
      </c>
      <c r="W10">
        <v>686.13099999999997</v>
      </c>
      <c r="X10">
        <v>369.81299999999999</v>
      </c>
      <c r="Y10">
        <v>1.855</v>
      </c>
      <c r="Z10">
        <v>11.956</v>
      </c>
      <c r="AA10">
        <v>53.606088999999997</v>
      </c>
      <c r="AB10">
        <v>1.8063670000000001</v>
      </c>
      <c r="AC10">
        <v>19.019418000000002</v>
      </c>
      <c r="AD10" s="1">
        <v>110</v>
      </c>
      <c r="AE10">
        <v>2</v>
      </c>
      <c r="AF10">
        <v>192</v>
      </c>
      <c r="AG10">
        <v>85</v>
      </c>
      <c r="AH10">
        <v>12.799497000000001</v>
      </c>
      <c r="AI10">
        <v>46.8</v>
      </c>
      <c r="AJ10">
        <v>1.5</v>
      </c>
      <c r="AK10">
        <v>1</v>
      </c>
      <c r="AL10">
        <v>514</v>
      </c>
      <c r="AM10" t="s">
        <v>423</v>
      </c>
      <c r="AN10" t="s">
        <v>477</v>
      </c>
      <c r="AO10">
        <v>686.13099999999997</v>
      </c>
      <c r="AR10" t="s">
        <v>118</v>
      </c>
      <c r="AS10" t="s">
        <v>121</v>
      </c>
      <c r="AT10" t="s">
        <v>229</v>
      </c>
      <c r="AU10" t="s">
        <v>412</v>
      </c>
      <c r="AV10" t="s">
        <v>48</v>
      </c>
      <c r="AW10">
        <v>1</v>
      </c>
      <c r="BB10">
        <v>0.7729166666666667</v>
      </c>
      <c r="BC10" t="s">
        <v>70</v>
      </c>
      <c r="BF10" t="s">
        <v>118</v>
      </c>
      <c r="BG10" t="s">
        <v>121</v>
      </c>
      <c r="BH10" t="s">
        <v>412</v>
      </c>
      <c r="BI10">
        <v>5747</v>
      </c>
      <c r="BJ10">
        <v>1</v>
      </c>
      <c r="BK10" t="s">
        <v>229</v>
      </c>
      <c r="BL10" t="s">
        <v>175</v>
      </c>
      <c r="BM10">
        <v>0.7729166666666667</v>
      </c>
      <c r="BN10" t="s">
        <v>70</v>
      </c>
      <c r="BO10" t="s">
        <v>184</v>
      </c>
      <c r="BP10">
        <v>686.13099999999997</v>
      </c>
    </row>
    <row r="11" spans="1:68" ht="16.5">
      <c r="A11" s="231" t="str">
        <f t="shared" si="0"/>
        <v>신동아교통</v>
      </c>
      <c r="B11" s="125">
        <f t="shared" si="16"/>
        <v>5894</v>
      </c>
      <c r="C11" s="126" t="str">
        <f t="shared" si="1"/>
        <v>F</v>
      </c>
      <c r="D11" s="127">
        <f t="shared" si="2"/>
        <v>0.79472997573050574</v>
      </c>
      <c r="E11" s="128">
        <f t="shared" si="3"/>
        <v>5894</v>
      </c>
      <c r="F11" s="129" t="str">
        <f t="shared" si="4"/>
        <v>1</v>
      </c>
      <c r="G11" s="130" t="str">
        <f t="shared" si="5"/>
        <v>70바3734</v>
      </c>
      <c r="H11" s="131">
        <f t="shared" si="6"/>
        <v>8</v>
      </c>
      <c r="I11" s="132">
        <f t="shared" si="7"/>
        <v>1178.6669999999999</v>
      </c>
      <c r="J11" s="133">
        <f t="shared" si="8"/>
        <v>2.5888328952973421E-2</v>
      </c>
      <c r="K11" s="133">
        <f t="shared" si="9"/>
        <v>0.36608666232060932</v>
      </c>
      <c r="L11" s="133">
        <f t="shared" si="10"/>
        <v>0.15016964078912876</v>
      </c>
      <c r="M11" s="134">
        <f t="shared" si="11"/>
        <v>12.298</v>
      </c>
      <c r="N11" s="135">
        <f t="shared" si="12"/>
        <v>0</v>
      </c>
      <c r="O11" s="135">
        <f t="shared" si="17"/>
        <v>34.615374825968658</v>
      </c>
      <c r="P11" s="217">
        <f t="shared" si="13"/>
        <v>16</v>
      </c>
      <c r="Q11" s="218">
        <f t="shared" si="14"/>
        <v>0</v>
      </c>
      <c r="R11" s="218">
        <f t="shared" si="15"/>
        <v>408</v>
      </c>
      <c r="T11">
        <v>523</v>
      </c>
      <c r="U11">
        <v>5894</v>
      </c>
      <c r="V11" t="s">
        <v>412</v>
      </c>
      <c r="W11">
        <v>1178.6669999999999</v>
      </c>
      <c r="X11">
        <v>652.44899999999996</v>
      </c>
      <c r="Y11">
        <v>1.8069999999999999</v>
      </c>
      <c r="Z11">
        <v>12.298</v>
      </c>
      <c r="AA11">
        <v>74.775818999999998</v>
      </c>
      <c r="AB11">
        <v>1.935821</v>
      </c>
      <c r="AC11">
        <v>27.37443</v>
      </c>
      <c r="AD11" s="1">
        <v>177</v>
      </c>
      <c r="AE11">
        <v>0</v>
      </c>
      <c r="AF11">
        <v>408</v>
      </c>
      <c r="AG11">
        <v>73</v>
      </c>
      <c r="AH11">
        <v>15.762675</v>
      </c>
      <c r="AI11">
        <v>580.70000000000005</v>
      </c>
      <c r="AJ11">
        <v>0</v>
      </c>
      <c r="AK11">
        <v>16</v>
      </c>
      <c r="AL11">
        <v>4342</v>
      </c>
      <c r="AM11" t="s">
        <v>478</v>
      </c>
      <c r="AN11" t="s">
        <v>479</v>
      </c>
      <c r="AO11">
        <v>436.17200000000003</v>
      </c>
      <c r="AR11" t="s">
        <v>118</v>
      </c>
      <c r="AS11" t="s">
        <v>120</v>
      </c>
      <c r="AT11" t="s">
        <v>224</v>
      </c>
      <c r="AU11" t="s">
        <v>412</v>
      </c>
      <c r="AV11" t="s">
        <v>48</v>
      </c>
      <c r="AW11">
        <v>8</v>
      </c>
      <c r="BB11">
        <v>0.79472997573050574</v>
      </c>
      <c r="BC11" t="s">
        <v>70</v>
      </c>
      <c r="BF11" t="s">
        <v>118</v>
      </c>
      <c r="BG11" t="s">
        <v>120</v>
      </c>
      <c r="BH11" t="s">
        <v>412</v>
      </c>
      <c r="BI11">
        <v>5894</v>
      </c>
      <c r="BJ11">
        <v>8</v>
      </c>
      <c r="BK11" t="s">
        <v>224</v>
      </c>
      <c r="BL11" t="s">
        <v>196</v>
      </c>
      <c r="BM11">
        <v>0.79472997573050574</v>
      </c>
      <c r="BN11" t="s">
        <v>70</v>
      </c>
      <c r="BO11" t="s">
        <v>184</v>
      </c>
      <c r="BP11">
        <v>1178.6669999999999</v>
      </c>
    </row>
    <row r="12" spans="1:68" ht="16.5">
      <c r="A12" s="232" t="str">
        <f t="shared" si="0"/>
        <v>신동아교통</v>
      </c>
      <c r="B12" s="109">
        <f t="shared" si="16"/>
        <v>6477</v>
      </c>
      <c r="C12" s="110" t="str">
        <f t="shared" si="1"/>
        <v>D</v>
      </c>
      <c r="D12" s="111">
        <f t="shared" si="2"/>
        <v>0.82954545454545447</v>
      </c>
      <c r="E12" s="112">
        <f t="shared" si="3"/>
        <v>6477</v>
      </c>
      <c r="F12" s="113" t="str">
        <f t="shared" si="4"/>
        <v>518</v>
      </c>
      <c r="G12" s="114" t="str">
        <f t="shared" si="5"/>
        <v>71바6404</v>
      </c>
      <c r="H12" s="115">
        <f t="shared" si="6"/>
        <v>1</v>
      </c>
      <c r="I12" s="116">
        <f t="shared" si="7"/>
        <v>4053.9319999999998</v>
      </c>
      <c r="J12" s="117">
        <f t="shared" si="8"/>
        <v>1.7329694726749261E-2</v>
      </c>
      <c r="K12" s="117">
        <f t="shared" si="9"/>
        <v>0.39395585880818806</v>
      </c>
      <c r="L12" s="117">
        <f t="shared" si="10"/>
        <v>0.11939026110946115</v>
      </c>
      <c r="M12" s="118">
        <f t="shared" si="11"/>
        <v>11.815</v>
      </c>
      <c r="N12" s="119">
        <f t="shared" si="12"/>
        <v>0.61668523300341493</v>
      </c>
      <c r="O12" s="119">
        <f t="shared" si="17"/>
        <v>25.678773102262198</v>
      </c>
      <c r="P12" s="219">
        <f t="shared" si="13"/>
        <v>27</v>
      </c>
      <c r="Q12" s="220">
        <f t="shared" si="14"/>
        <v>25</v>
      </c>
      <c r="R12" s="220">
        <f t="shared" si="15"/>
        <v>1041</v>
      </c>
      <c r="T12">
        <v>523</v>
      </c>
      <c r="U12">
        <v>6477</v>
      </c>
      <c r="V12" t="s">
        <v>412</v>
      </c>
      <c r="W12">
        <v>4053.9319999999998</v>
      </c>
      <c r="X12">
        <v>2221.5279999999998</v>
      </c>
      <c r="Y12">
        <v>1.825</v>
      </c>
      <c r="Z12">
        <v>11.815</v>
      </c>
      <c r="AA12">
        <v>336.93594100000001</v>
      </c>
      <c r="AB12">
        <v>5.838997</v>
      </c>
      <c r="AC12">
        <v>132.737888</v>
      </c>
      <c r="AD12" s="1">
        <v>484</v>
      </c>
      <c r="AE12">
        <v>25</v>
      </c>
      <c r="AF12">
        <v>1041</v>
      </c>
      <c r="AG12">
        <v>77</v>
      </c>
      <c r="AH12">
        <v>12.031758</v>
      </c>
      <c r="AI12">
        <v>288.8</v>
      </c>
      <c r="AJ12">
        <v>0</v>
      </c>
      <c r="AK12">
        <v>27</v>
      </c>
      <c r="AL12">
        <v>4749</v>
      </c>
      <c r="AM12" t="s">
        <v>415</v>
      </c>
      <c r="AN12" t="s">
        <v>480</v>
      </c>
      <c r="AO12">
        <v>4053.9319999999998</v>
      </c>
      <c r="AR12" t="s">
        <v>118</v>
      </c>
      <c r="AS12" t="s">
        <v>122</v>
      </c>
      <c r="AT12" t="s">
        <v>236</v>
      </c>
      <c r="AU12" t="s">
        <v>412</v>
      </c>
      <c r="AV12" t="s">
        <v>48</v>
      </c>
      <c r="AW12">
        <v>1</v>
      </c>
      <c r="BB12">
        <v>0.82954545454545447</v>
      </c>
      <c r="BC12" t="s">
        <v>67</v>
      </c>
      <c r="BF12" t="s">
        <v>118</v>
      </c>
      <c r="BG12" t="s">
        <v>122</v>
      </c>
      <c r="BH12" t="s">
        <v>412</v>
      </c>
      <c r="BI12">
        <v>6477</v>
      </c>
      <c r="BJ12">
        <v>1</v>
      </c>
      <c r="BK12" t="s">
        <v>236</v>
      </c>
      <c r="BL12" t="s">
        <v>175</v>
      </c>
      <c r="BM12">
        <v>0.82954545454545447</v>
      </c>
      <c r="BN12" t="s">
        <v>67</v>
      </c>
      <c r="BO12" t="s">
        <v>178</v>
      </c>
      <c r="BP12">
        <v>4053.9319999999998</v>
      </c>
    </row>
    <row r="13" spans="1:68" ht="16.5">
      <c r="A13" s="231" t="str">
        <f t="shared" si="0"/>
        <v>신동아교통</v>
      </c>
      <c r="B13" s="125">
        <f t="shared" si="16"/>
        <v>6640</v>
      </c>
      <c r="C13" s="126" t="str">
        <f t="shared" si="1"/>
        <v>D</v>
      </c>
      <c r="D13" s="127">
        <f t="shared" si="2"/>
        <v>0.83764106582002773</v>
      </c>
      <c r="E13" s="128">
        <f t="shared" si="3"/>
        <v>6640</v>
      </c>
      <c r="F13" s="129" t="str">
        <f t="shared" si="4"/>
        <v>518</v>
      </c>
      <c r="G13" s="130" t="str">
        <f t="shared" si="5"/>
        <v>71바6403</v>
      </c>
      <c r="H13" s="131">
        <f t="shared" si="6"/>
        <v>5</v>
      </c>
      <c r="I13" s="132">
        <f t="shared" si="7"/>
        <v>4365.5430000000006</v>
      </c>
      <c r="J13" s="133">
        <f t="shared" si="8"/>
        <v>1.415387808772353E-2</v>
      </c>
      <c r="K13" s="133">
        <f t="shared" si="9"/>
        <v>0.38938825082371431</v>
      </c>
      <c r="L13" s="133">
        <f t="shared" si="10"/>
        <v>0.23135724467723714</v>
      </c>
      <c r="M13" s="134">
        <f t="shared" si="11"/>
        <v>11.343999999999999</v>
      </c>
      <c r="N13" s="135">
        <f t="shared" si="12"/>
        <v>0.66429307877622557</v>
      </c>
      <c r="O13" s="135">
        <f t="shared" si="17"/>
        <v>14.08759460163375</v>
      </c>
      <c r="P13" s="217">
        <f t="shared" si="13"/>
        <v>15</v>
      </c>
      <c r="Q13" s="218">
        <f t="shared" si="14"/>
        <v>29</v>
      </c>
      <c r="R13" s="218">
        <f t="shared" si="15"/>
        <v>615</v>
      </c>
      <c r="T13">
        <v>523</v>
      </c>
      <c r="U13">
        <v>6640</v>
      </c>
      <c r="V13" t="s">
        <v>412</v>
      </c>
      <c r="W13">
        <v>4365.5429999999997</v>
      </c>
      <c r="X13">
        <v>2349.998</v>
      </c>
      <c r="Y13">
        <v>1.8580000000000001</v>
      </c>
      <c r="Z13">
        <v>11.343999999999999</v>
      </c>
      <c r="AA13">
        <v>359.70480800000001</v>
      </c>
      <c r="AB13">
        <v>5.0912179999999996</v>
      </c>
      <c r="AC13">
        <v>140.06482600000001</v>
      </c>
      <c r="AD13" s="1">
        <v>1010</v>
      </c>
      <c r="AE13">
        <v>29</v>
      </c>
      <c r="AF13">
        <v>615</v>
      </c>
      <c r="AG13">
        <v>72</v>
      </c>
      <c r="AH13">
        <v>12.136459</v>
      </c>
      <c r="AI13">
        <v>186.8</v>
      </c>
      <c r="AJ13">
        <v>0</v>
      </c>
      <c r="AK13">
        <v>15</v>
      </c>
      <c r="AL13">
        <v>4445</v>
      </c>
      <c r="AM13" t="s">
        <v>416</v>
      </c>
      <c r="AN13" t="s">
        <v>481</v>
      </c>
      <c r="AO13">
        <v>3468.8330000000001</v>
      </c>
      <c r="AR13" t="s">
        <v>118</v>
      </c>
      <c r="AS13" t="s">
        <v>122</v>
      </c>
      <c r="AT13" t="s">
        <v>235</v>
      </c>
      <c r="AU13" t="s">
        <v>412</v>
      </c>
      <c r="AV13" t="s">
        <v>48</v>
      </c>
      <c r="AW13">
        <v>5</v>
      </c>
      <c r="BB13">
        <v>0.83764106582002773</v>
      </c>
      <c r="BC13" t="s">
        <v>67</v>
      </c>
      <c r="BF13" t="s">
        <v>118</v>
      </c>
      <c r="BG13" t="s">
        <v>122</v>
      </c>
      <c r="BH13" t="s">
        <v>412</v>
      </c>
      <c r="BI13">
        <v>6640</v>
      </c>
      <c r="BJ13">
        <v>5</v>
      </c>
      <c r="BK13" t="s">
        <v>235</v>
      </c>
      <c r="BL13" t="s">
        <v>238</v>
      </c>
      <c r="BM13">
        <v>0.83764106582002773</v>
      </c>
      <c r="BN13" t="s">
        <v>67</v>
      </c>
      <c r="BO13" t="s">
        <v>178</v>
      </c>
      <c r="BP13">
        <v>4365.5430000000006</v>
      </c>
    </row>
    <row r="14" spans="1:68" ht="16.5">
      <c r="A14" s="232" t="str">
        <f t="shared" si="0"/>
        <v>신동아교통</v>
      </c>
      <c r="B14" s="109">
        <f t="shared" si="16"/>
        <v>7000</v>
      </c>
      <c r="C14" s="110" t="str">
        <f t="shared" si="1"/>
        <v>F</v>
      </c>
      <c r="D14" s="111">
        <f t="shared" si="2"/>
        <v>0.76007391264266966</v>
      </c>
      <c r="E14" s="112">
        <f t="shared" si="3"/>
        <v>7000</v>
      </c>
      <c r="F14" s="113" t="str">
        <f t="shared" si="4"/>
        <v>520</v>
      </c>
      <c r="G14" s="114" t="str">
        <f t="shared" si="5"/>
        <v>71바6780</v>
      </c>
      <c r="H14" s="115">
        <f t="shared" si="6"/>
        <v>6</v>
      </c>
      <c r="I14" s="116">
        <f t="shared" si="7"/>
        <v>1755.26</v>
      </c>
      <c r="J14" s="117">
        <f t="shared" si="8"/>
        <v>7.0637821760424196E-3</v>
      </c>
      <c r="K14" s="117">
        <f t="shared" si="9"/>
        <v>0.36782160062214603</v>
      </c>
      <c r="L14" s="117">
        <f t="shared" si="10"/>
        <v>0.13787131251210646</v>
      </c>
      <c r="M14" s="118">
        <f t="shared" si="11"/>
        <v>9.7210000000000001</v>
      </c>
      <c r="N14" s="119">
        <f t="shared" si="12"/>
        <v>0.39880131718377904</v>
      </c>
      <c r="O14" s="119">
        <f t="shared" si="17"/>
        <v>8.2608844273782793</v>
      </c>
      <c r="P14" s="219">
        <f t="shared" si="13"/>
        <v>0</v>
      </c>
      <c r="Q14" s="220">
        <f t="shared" si="14"/>
        <v>7</v>
      </c>
      <c r="R14" s="220">
        <f t="shared" si="15"/>
        <v>145</v>
      </c>
      <c r="T14">
        <v>523</v>
      </c>
      <c r="U14">
        <v>7000</v>
      </c>
      <c r="V14" t="s">
        <v>412</v>
      </c>
      <c r="W14">
        <v>1755.26</v>
      </c>
      <c r="X14">
        <v>837.37300000000005</v>
      </c>
      <c r="Y14">
        <v>2.0960000000000001</v>
      </c>
      <c r="Z14">
        <v>9.7210000000000001</v>
      </c>
      <c r="AA14">
        <v>144.741581</v>
      </c>
      <c r="AB14">
        <v>1.0224230000000001</v>
      </c>
      <c r="AC14">
        <v>53.239080000000001</v>
      </c>
      <c r="AD14" s="1">
        <v>242</v>
      </c>
      <c r="AE14">
        <v>7</v>
      </c>
      <c r="AF14">
        <v>145</v>
      </c>
      <c r="AG14">
        <v>87</v>
      </c>
      <c r="AH14">
        <v>12.126853000000001</v>
      </c>
      <c r="AI14">
        <v>167.7</v>
      </c>
      <c r="AJ14">
        <v>19</v>
      </c>
      <c r="AK14">
        <v>0</v>
      </c>
      <c r="AL14">
        <v>0</v>
      </c>
      <c r="AM14" t="s">
        <v>417</v>
      </c>
      <c r="AN14" t="s">
        <v>482</v>
      </c>
      <c r="AO14">
        <v>535.85400000000004</v>
      </c>
      <c r="AR14" t="s">
        <v>118</v>
      </c>
      <c r="AS14" t="s">
        <v>123</v>
      </c>
      <c r="AT14" t="s">
        <v>245</v>
      </c>
      <c r="AU14" t="s">
        <v>412</v>
      </c>
      <c r="AV14" t="s">
        <v>48</v>
      </c>
      <c r="AW14">
        <v>6</v>
      </c>
      <c r="BB14">
        <v>0.76007391264266966</v>
      </c>
      <c r="BC14" t="s">
        <v>70</v>
      </c>
      <c r="BF14" t="s">
        <v>118</v>
      </c>
      <c r="BG14" t="s">
        <v>123</v>
      </c>
      <c r="BH14" t="s">
        <v>412</v>
      </c>
      <c r="BI14">
        <v>7000</v>
      </c>
      <c r="BJ14">
        <v>6</v>
      </c>
      <c r="BK14" t="s">
        <v>245</v>
      </c>
      <c r="BL14" t="s">
        <v>240</v>
      </c>
      <c r="BM14">
        <v>0.76007391264266966</v>
      </c>
      <c r="BN14" t="s">
        <v>70</v>
      </c>
      <c r="BO14" t="s">
        <v>184</v>
      </c>
      <c r="BP14">
        <v>1755.26</v>
      </c>
    </row>
    <row r="15" spans="1:68" ht="16.5">
      <c r="A15" s="231" t="str">
        <f t="shared" si="0"/>
        <v>신동아교통</v>
      </c>
      <c r="B15" s="125">
        <f t="shared" si="16"/>
        <v>7066</v>
      </c>
      <c r="C15" s="126" t="str">
        <f t="shared" si="1"/>
        <v>F</v>
      </c>
      <c r="D15" s="127">
        <f t="shared" si="2"/>
        <v>0.79130610915588218</v>
      </c>
      <c r="E15" s="128">
        <f t="shared" si="3"/>
        <v>7066</v>
      </c>
      <c r="F15" s="129" t="str">
        <f t="shared" si="4"/>
        <v>518</v>
      </c>
      <c r="G15" s="130" t="str">
        <f t="shared" si="5"/>
        <v>70바3722</v>
      </c>
      <c r="H15" s="131">
        <f t="shared" si="6"/>
        <v>4</v>
      </c>
      <c r="I15" s="132">
        <f t="shared" si="7"/>
        <v>602.65300000000002</v>
      </c>
      <c r="J15" s="133">
        <f t="shared" si="8"/>
        <v>9.2452646174373855E-3</v>
      </c>
      <c r="K15" s="133">
        <f t="shared" si="9"/>
        <v>0.38480068932016614</v>
      </c>
      <c r="L15" s="133">
        <f t="shared" si="10"/>
        <v>0.20243821900828501</v>
      </c>
      <c r="M15" s="134">
        <f t="shared" si="11"/>
        <v>12.86</v>
      </c>
      <c r="N15" s="135">
        <f t="shared" si="12"/>
        <v>0.82966483200116814</v>
      </c>
      <c r="O15" s="135">
        <f t="shared" si="17"/>
        <v>50.111755852870559</v>
      </c>
      <c r="P15" s="217">
        <f t="shared" si="13"/>
        <v>2</v>
      </c>
      <c r="Q15" s="218">
        <f t="shared" si="14"/>
        <v>5</v>
      </c>
      <c r="R15" s="218">
        <f t="shared" si="15"/>
        <v>302</v>
      </c>
      <c r="T15">
        <v>523</v>
      </c>
      <c r="U15">
        <v>7066</v>
      </c>
      <c r="V15" t="s">
        <v>412</v>
      </c>
      <c r="W15">
        <v>602.65300000000002</v>
      </c>
      <c r="X15">
        <v>332.56599999999997</v>
      </c>
      <c r="Y15">
        <v>1.8120000000000001</v>
      </c>
      <c r="Z15">
        <v>12.86</v>
      </c>
      <c r="AA15">
        <v>46.838031999999998</v>
      </c>
      <c r="AB15">
        <v>0.43303000000000003</v>
      </c>
      <c r="AC15">
        <v>18.023306999999999</v>
      </c>
      <c r="AD15" s="1">
        <v>122</v>
      </c>
      <c r="AE15">
        <v>5</v>
      </c>
      <c r="AF15">
        <v>302</v>
      </c>
      <c r="AG15">
        <v>72</v>
      </c>
      <c r="AH15">
        <v>12.866744000000001</v>
      </c>
      <c r="AI15">
        <v>30.2</v>
      </c>
      <c r="AJ15">
        <v>0</v>
      </c>
      <c r="AK15">
        <v>2</v>
      </c>
      <c r="AL15">
        <v>195</v>
      </c>
      <c r="AM15" t="s">
        <v>424</v>
      </c>
      <c r="AN15" t="s">
        <v>483</v>
      </c>
      <c r="AO15">
        <v>325.89299999999997</v>
      </c>
      <c r="AR15" t="s">
        <v>118</v>
      </c>
      <c r="AS15" t="s">
        <v>122</v>
      </c>
      <c r="AT15" t="s">
        <v>233</v>
      </c>
      <c r="AU15" t="s">
        <v>412</v>
      </c>
      <c r="AV15" t="s">
        <v>227</v>
      </c>
      <c r="AW15">
        <v>4</v>
      </c>
      <c r="BB15">
        <v>0.79130610915588218</v>
      </c>
      <c r="BC15" t="s">
        <v>70</v>
      </c>
      <c r="BF15" t="s">
        <v>118</v>
      </c>
      <c r="BG15" t="s">
        <v>122</v>
      </c>
      <c r="BH15" t="s">
        <v>412</v>
      </c>
      <c r="BI15">
        <v>7066</v>
      </c>
      <c r="BJ15">
        <v>4</v>
      </c>
      <c r="BK15" t="s">
        <v>233</v>
      </c>
      <c r="BL15" t="s">
        <v>238</v>
      </c>
      <c r="BM15">
        <v>0.79130610915588218</v>
      </c>
      <c r="BN15" t="s">
        <v>70</v>
      </c>
      <c r="BO15" t="s">
        <v>184</v>
      </c>
      <c r="BP15">
        <v>602.65300000000002</v>
      </c>
    </row>
    <row r="16" spans="1:68" ht="16.5">
      <c r="A16" s="232" t="str">
        <f t="shared" si="0"/>
        <v>신동아교통</v>
      </c>
      <c r="B16" s="109">
        <f t="shared" si="16"/>
        <v>7280</v>
      </c>
      <c r="C16" s="110" t="str">
        <f t="shared" si="1"/>
        <v>D</v>
      </c>
      <c r="D16" s="111">
        <f t="shared" si="2"/>
        <v>0.84644444254980744</v>
      </c>
      <c r="E16" s="112">
        <f t="shared" si="3"/>
        <v>7280</v>
      </c>
      <c r="F16" s="113" t="str">
        <f t="shared" si="4"/>
        <v>520</v>
      </c>
      <c r="G16" s="114" t="str">
        <f t="shared" si="5"/>
        <v>71바6780</v>
      </c>
      <c r="H16" s="115">
        <f t="shared" si="6"/>
        <v>5</v>
      </c>
      <c r="I16" s="116">
        <f t="shared" si="7"/>
        <v>1693.2919999999999</v>
      </c>
      <c r="J16" s="117">
        <f t="shared" si="8"/>
        <v>1.5404676752984528E-2</v>
      </c>
      <c r="K16" s="117">
        <f t="shared" si="9"/>
        <v>0.29964551420714397</v>
      </c>
      <c r="L16" s="117">
        <f t="shared" si="10"/>
        <v>0.27874696154000611</v>
      </c>
      <c r="M16" s="118">
        <f t="shared" si="11"/>
        <v>5.9909999999999997</v>
      </c>
      <c r="N16" s="119">
        <f t="shared" si="12"/>
        <v>0</v>
      </c>
      <c r="O16" s="119">
        <f t="shared" si="17"/>
        <v>3.1890542210085444</v>
      </c>
      <c r="P16" s="219">
        <f t="shared" si="13"/>
        <v>1</v>
      </c>
      <c r="Q16" s="220">
        <f t="shared" si="14"/>
        <v>0</v>
      </c>
      <c r="R16" s="220">
        <f t="shared" si="15"/>
        <v>54</v>
      </c>
      <c r="T16">
        <v>523</v>
      </c>
      <c r="U16">
        <v>7280</v>
      </c>
      <c r="V16" t="s">
        <v>412</v>
      </c>
      <c r="W16">
        <v>1693.2919999999999</v>
      </c>
      <c r="X16">
        <v>722.42100000000005</v>
      </c>
      <c r="Y16">
        <v>2.3439999999999999</v>
      </c>
      <c r="Z16">
        <v>5.9909999999999997</v>
      </c>
      <c r="AA16">
        <v>146.144644</v>
      </c>
      <c r="AB16">
        <v>2.2513109999999998</v>
      </c>
      <c r="AC16">
        <v>43.791587</v>
      </c>
      <c r="AD16" s="1">
        <v>472</v>
      </c>
      <c r="AE16">
        <v>0</v>
      </c>
      <c r="AF16">
        <v>54</v>
      </c>
      <c r="AG16">
        <v>86</v>
      </c>
      <c r="AH16">
        <v>11.586411</v>
      </c>
      <c r="AI16">
        <v>15.8</v>
      </c>
      <c r="AJ16">
        <v>0</v>
      </c>
      <c r="AK16">
        <v>1</v>
      </c>
      <c r="AL16">
        <v>17</v>
      </c>
      <c r="AM16" t="s">
        <v>418</v>
      </c>
      <c r="AN16" t="s">
        <v>484</v>
      </c>
      <c r="AO16">
        <v>465.15699999999998</v>
      </c>
      <c r="AR16" t="s">
        <v>118</v>
      </c>
      <c r="AS16" t="s">
        <v>123</v>
      </c>
      <c r="AT16" t="s">
        <v>245</v>
      </c>
      <c r="AU16" t="s">
        <v>412</v>
      </c>
      <c r="AV16" t="s">
        <v>48</v>
      </c>
      <c r="AW16">
        <v>5</v>
      </c>
      <c r="BB16">
        <v>0.84644444254980744</v>
      </c>
      <c r="BC16" t="s">
        <v>67</v>
      </c>
      <c r="BF16" t="s">
        <v>118</v>
      </c>
      <c r="BG16" t="s">
        <v>123</v>
      </c>
      <c r="BH16" t="s">
        <v>412</v>
      </c>
      <c r="BI16">
        <v>7280</v>
      </c>
      <c r="BJ16">
        <v>5</v>
      </c>
      <c r="BK16" t="s">
        <v>245</v>
      </c>
      <c r="BL16" t="s">
        <v>244</v>
      </c>
      <c r="BM16">
        <v>0.84644444254980744</v>
      </c>
      <c r="BN16" t="s">
        <v>67</v>
      </c>
      <c r="BO16" t="s">
        <v>178</v>
      </c>
      <c r="BP16">
        <v>1693.2919999999999</v>
      </c>
    </row>
    <row r="17" spans="1:68" ht="16.5">
      <c r="A17" s="231" t="str">
        <f t="shared" si="0"/>
        <v>신동아교통</v>
      </c>
      <c r="B17" s="125">
        <f t="shared" si="16"/>
        <v>8515</v>
      </c>
      <c r="C17" s="126" t="str">
        <f t="shared" si="1"/>
        <v>B</v>
      </c>
      <c r="D17" s="127">
        <f t="shared" si="2"/>
        <v>0.90375219105227644</v>
      </c>
      <c r="E17" s="128">
        <f t="shared" si="3"/>
        <v>8515</v>
      </c>
      <c r="F17" s="129" t="str">
        <f t="shared" si="4"/>
        <v>518</v>
      </c>
      <c r="G17" s="130" t="str">
        <f t="shared" si="5"/>
        <v>71바6409</v>
      </c>
      <c r="H17" s="131">
        <f t="shared" si="6"/>
        <v>3</v>
      </c>
      <c r="I17" s="132">
        <f t="shared" si="7"/>
        <v>749.61500000000001</v>
      </c>
      <c r="J17" s="133">
        <f t="shared" si="8"/>
        <v>1.0665597415004242E-2</v>
      </c>
      <c r="K17" s="133">
        <f t="shared" si="9"/>
        <v>0.37276818966908398</v>
      </c>
      <c r="L17" s="133">
        <f t="shared" si="10"/>
        <v>0.16675226616329716</v>
      </c>
      <c r="M17" s="134">
        <f t="shared" si="11"/>
        <v>8.3260000000000005</v>
      </c>
      <c r="N17" s="135">
        <f t="shared" si="12"/>
        <v>0</v>
      </c>
      <c r="O17" s="135">
        <f t="shared" si="17"/>
        <v>14.674199422370149</v>
      </c>
      <c r="P17" s="217">
        <f t="shared" si="13"/>
        <v>1</v>
      </c>
      <c r="Q17" s="218">
        <f t="shared" si="14"/>
        <v>0</v>
      </c>
      <c r="R17" s="218">
        <f t="shared" si="15"/>
        <v>110</v>
      </c>
      <c r="T17">
        <v>523</v>
      </c>
      <c r="U17">
        <v>8515</v>
      </c>
      <c r="V17" t="s">
        <v>412</v>
      </c>
      <c r="W17">
        <v>749.61500000000001</v>
      </c>
      <c r="X17">
        <v>366.32299999999998</v>
      </c>
      <c r="Y17">
        <v>2.0459999999999998</v>
      </c>
      <c r="Z17">
        <v>8.3260000000000005</v>
      </c>
      <c r="AA17">
        <v>63.857745000000001</v>
      </c>
      <c r="AB17">
        <v>0.68108100000000005</v>
      </c>
      <c r="AC17">
        <v>23.804136</v>
      </c>
      <c r="AD17" s="1">
        <v>125</v>
      </c>
      <c r="AE17">
        <v>0</v>
      </c>
      <c r="AF17">
        <v>110</v>
      </c>
      <c r="AG17">
        <v>67</v>
      </c>
      <c r="AH17">
        <v>11.738826</v>
      </c>
      <c r="AI17">
        <v>39</v>
      </c>
      <c r="AJ17">
        <v>0</v>
      </c>
      <c r="AK17">
        <v>1</v>
      </c>
      <c r="AL17">
        <v>40</v>
      </c>
      <c r="AM17" t="s">
        <v>419</v>
      </c>
      <c r="AN17" t="s">
        <v>485</v>
      </c>
      <c r="AO17">
        <v>406.44200000000001</v>
      </c>
      <c r="AR17" t="s">
        <v>118</v>
      </c>
      <c r="AS17" t="s">
        <v>122</v>
      </c>
      <c r="AT17" t="s">
        <v>239</v>
      </c>
      <c r="AU17" t="s">
        <v>412</v>
      </c>
      <c r="AV17" t="s">
        <v>48</v>
      </c>
      <c r="AW17">
        <v>3</v>
      </c>
      <c r="BB17">
        <v>0.90375219105227644</v>
      </c>
      <c r="BC17" t="s">
        <v>68</v>
      </c>
      <c r="BF17" t="s">
        <v>118</v>
      </c>
      <c r="BG17" t="s">
        <v>122</v>
      </c>
      <c r="BH17" t="s">
        <v>412</v>
      </c>
      <c r="BI17">
        <v>8515</v>
      </c>
      <c r="BJ17">
        <v>3</v>
      </c>
      <c r="BK17" t="s">
        <v>239</v>
      </c>
      <c r="BL17" t="s">
        <v>234</v>
      </c>
      <c r="BM17">
        <v>0.90375219105227644</v>
      </c>
      <c r="BN17" t="s">
        <v>68</v>
      </c>
      <c r="BO17" t="s">
        <v>176</v>
      </c>
      <c r="BP17">
        <v>749.61500000000001</v>
      </c>
    </row>
    <row r="18" spans="1:68" ht="16.5">
      <c r="A18" s="232" t="str">
        <f t="shared" si="0"/>
        <v>신동아교통</v>
      </c>
      <c r="B18" s="109" t="str">
        <f t="shared" si="16"/>
        <v>강문호</v>
      </c>
      <c r="C18" s="110" t="str">
        <f t="shared" si="1"/>
        <v>D</v>
      </c>
      <c r="D18" s="111">
        <f t="shared" si="2"/>
        <v>0.81328766235214123</v>
      </c>
      <c r="E18" s="112">
        <f t="shared" si="3"/>
        <v>2834</v>
      </c>
      <c r="F18" s="113" t="str">
        <f t="shared" si="4"/>
        <v>1</v>
      </c>
      <c r="G18" s="114" t="str">
        <f t="shared" si="5"/>
        <v>70바3718</v>
      </c>
      <c r="H18" s="115">
        <f t="shared" si="6"/>
        <v>2</v>
      </c>
      <c r="I18" s="116">
        <f t="shared" si="7"/>
        <v>2720.7870000000003</v>
      </c>
      <c r="J18" s="117">
        <f t="shared" si="8"/>
        <v>8.9294110924895299E-3</v>
      </c>
      <c r="K18" s="117">
        <f t="shared" si="9"/>
        <v>0.31551402810234719</v>
      </c>
      <c r="L18" s="117">
        <f t="shared" si="10"/>
        <v>9.703074882377781E-2</v>
      </c>
      <c r="M18" s="118">
        <f t="shared" si="11"/>
        <v>10.568</v>
      </c>
      <c r="N18" s="119">
        <f t="shared" si="12"/>
        <v>3.6754071524158272E-2</v>
      </c>
      <c r="O18" s="119">
        <f t="shared" si="17"/>
        <v>16.061529256057163</v>
      </c>
      <c r="P18" s="219">
        <f t="shared" si="13"/>
        <v>2</v>
      </c>
      <c r="Q18" s="220">
        <f t="shared" si="14"/>
        <v>1</v>
      </c>
      <c r="R18" s="220">
        <f t="shared" si="15"/>
        <v>437</v>
      </c>
      <c r="T18">
        <v>523</v>
      </c>
      <c r="U18">
        <v>2834</v>
      </c>
      <c r="V18" t="s">
        <v>249</v>
      </c>
      <c r="W18">
        <v>2720.7869999999998</v>
      </c>
      <c r="X18">
        <v>1387.4179999999999</v>
      </c>
      <c r="Y18">
        <v>1.9610000000000001</v>
      </c>
      <c r="Z18">
        <v>10.568</v>
      </c>
      <c r="AA18">
        <v>159.33245600000001</v>
      </c>
      <c r="AB18">
        <v>1.4227449999999999</v>
      </c>
      <c r="AC18">
        <v>50.271625</v>
      </c>
      <c r="AD18" s="1">
        <v>264</v>
      </c>
      <c r="AE18">
        <v>1</v>
      </c>
      <c r="AF18">
        <v>437</v>
      </c>
      <c r="AG18">
        <v>72</v>
      </c>
      <c r="AH18">
        <v>17.076163000000001</v>
      </c>
      <c r="AI18">
        <v>2008.8</v>
      </c>
      <c r="AJ18">
        <v>0</v>
      </c>
      <c r="AK18">
        <v>2</v>
      </c>
      <c r="AL18">
        <v>172</v>
      </c>
      <c r="AM18" t="s">
        <v>250</v>
      </c>
      <c r="AN18" t="s">
        <v>486</v>
      </c>
      <c r="AO18">
        <v>2573.4830000000002</v>
      </c>
      <c r="AR18" t="s">
        <v>118</v>
      </c>
      <c r="AS18" t="s">
        <v>120</v>
      </c>
      <c r="AT18" t="s">
        <v>220</v>
      </c>
      <c r="AU18" t="s">
        <v>249</v>
      </c>
      <c r="AV18" t="s">
        <v>48</v>
      </c>
      <c r="AW18">
        <v>2</v>
      </c>
      <c r="BB18">
        <v>0.81328766235214123</v>
      </c>
      <c r="BC18" t="s">
        <v>67</v>
      </c>
      <c r="BF18" t="s">
        <v>118</v>
      </c>
      <c r="BG18" t="s">
        <v>120</v>
      </c>
      <c r="BH18" t="s">
        <v>249</v>
      </c>
      <c r="BI18">
        <v>2834</v>
      </c>
      <c r="BJ18">
        <v>2</v>
      </c>
      <c r="BK18" t="s">
        <v>220</v>
      </c>
      <c r="BL18" t="s">
        <v>246</v>
      </c>
      <c r="BM18">
        <v>0.81328766235214123</v>
      </c>
      <c r="BN18" t="s">
        <v>67</v>
      </c>
      <c r="BO18" t="s">
        <v>178</v>
      </c>
      <c r="BP18">
        <v>2720.7870000000003</v>
      </c>
    </row>
    <row r="19" spans="1:68" ht="16.5">
      <c r="A19" s="231" t="str">
        <f t="shared" si="0"/>
        <v>신동아교통</v>
      </c>
      <c r="B19" s="125" t="str">
        <f t="shared" si="16"/>
        <v>권대원</v>
      </c>
      <c r="C19" s="126" t="str">
        <f t="shared" si="1"/>
        <v>F</v>
      </c>
      <c r="D19" s="127">
        <f t="shared" si="2"/>
        <v>0.79695652173913045</v>
      </c>
      <c r="E19" s="128">
        <f t="shared" si="3"/>
        <v>1954</v>
      </c>
      <c r="F19" s="129" t="str">
        <f t="shared" si="4"/>
        <v>516</v>
      </c>
      <c r="G19" s="130" t="str">
        <f t="shared" si="5"/>
        <v>71바6789</v>
      </c>
      <c r="H19" s="131">
        <f t="shared" si="6"/>
        <v>1</v>
      </c>
      <c r="I19" s="132">
        <f t="shared" si="7"/>
        <v>5040.5389999999998</v>
      </c>
      <c r="J19" s="133">
        <f t="shared" si="8"/>
        <v>2.1493582673062495E-2</v>
      </c>
      <c r="K19" s="133">
        <f t="shared" si="9"/>
        <v>0.39817375536880228</v>
      </c>
      <c r="L19" s="133">
        <f t="shared" si="10"/>
        <v>0.22279363377607039</v>
      </c>
      <c r="M19" s="134">
        <f t="shared" si="11"/>
        <v>12.787000000000001</v>
      </c>
      <c r="N19" s="135">
        <f t="shared" si="12"/>
        <v>2.5989284082515778</v>
      </c>
      <c r="O19" s="135">
        <f t="shared" si="17"/>
        <v>20.454161747384557</v>
      </c>
      <c r="P19" s="217">
        <f t="shared" si="13"/>
        <v>58</v>
      </c>
      <c r="Q19" s="218">
        <f t="shared" si="14"/>
        <v>131</v>
      </c>
      <c r="R19" s="218">
        <f t="shared" si="15"/>
        <v>1031</v>
      </c>
      <c r="T19">
        <v>523</v>
      </c>
      <c r="U19">
        <v>1954</v>
      </c>
      <c r="V19" t="s">
        <v>251</v>
      </c>
      <c r="W19">
        <v>5040.5389999999998</v>
      </c>
      <c r="X19">
        <v>2749.1840000000002</v>
      </c>
      <c r="Y19">
        <v>1.833</v>
      </c>
      <c r="Z19">
        <v>12.787000000000001</v>
      </c>
      <c r="AA19">
        <v>402.206795</v>
      </c>
      <c r="AB19">
        <v>8.6448649999999994</v>
      </c>
      <c r="AC19">
        <v>160.14819</v>
      </c>
      <c r="AD19" s="1">
        <v>1123</v>
      </c>
      <c r="AE19">
        <v>131</v>
      </c>
      <c r="AF19">
        <v>1031</v>
      </c>
      <c r="AG19">
        <v>84</v>
      </c>
      <c r="AH19">
        <v>12.532207</v>
      </c>
      <c r="AI19">
        <v>632.9</v>
      </c>
      <c r="AJ19">
        <v>0</v>
      </c>
      <c r="AK19">
        <v>58</v>
      </c>
      <c r="AL19">
        <v>15624</v>
      </c>
      <c r="AM19" t="s">
        <v>252</v>
      </c>
      <c r="AN19" t="s">
        <v>487</v>
      </c>
      <c r="AO19">
        <v>5040.5389999999998</v>
      </c>
      <c r="AR19" t="s">
        <v>118</v>
      </c>
      <c r="AS19" t="s">
        <v>121</v>
      </c>
      <c r="AT19" t="s">
        <v>232</v>
      </c>
      <c r="AU19" t="s">
        <v>251</v>
      </c>
      <c r="AV19" t="s">
        <v>48</v>
      </c>
      <c r="AW19">
        <v>1</v>
      </c>
      <c r="BB19">
        <v>0.79695652173913045</v>
      </c>
      <c r="BC19" t="s">
        <v>70</v>
      </c>
      <c r="BF19" t="s">
        <v>118</v>
      </c>
      <c r="BG19" t="s">
        <v>121</v>
      </c>
      <c r="BH19" t="s">
        <v>251</v>
      </c>
      <c r="BI19">
        <v>1954</v>
      </c>
      <c r="BJ19">
        <v>1</v>
      </c>
      <c r="BK19" t="s">
        <v>232</v>
      </c>
      <c r="BL19" t="s">
        <v>175</v>
      </c>
      <c r="BM19">
        <v>0.79695652173913045</v>
      </c>
      <c r="BN19" t="s">
        <v>70</v>
      </c>
      <c r="BO19" t="s">
        <v>184</v>
      </c>
      <c r="BP19">
        <v>5040.5389999999998</v>
      </c>
    </row>
    <row r="20" spans="1:68" ht="16.5">
      <c r="A20" s="232" t="str">
        <f t="shared" si="0"/>
        <v>신동아교통</v>
      </c>
      <c r="B20" s="109" t="str">
        <f t="shared" si="16"/>
        <v>권병석</v>
      </c>
      <c r="C20" s="110" t="str">
        <f t="shared" si="1"/>
        <v>A</v>
      </c>
      <c r="D20" s="111">
        <f t="shared" si="2"/>
        <v>0.96739130434782616</v>
      </c>
      <c r="E20" s="112">
        <f t="shared" si="3"/>
        <v>1452</v>
      </c>
      <c r="F20" s="113" t="str">
        <f t="shared" si="4"/>
        <v>518</v>
      </c>
      <c r="G20" s="114" t="str">
        <f t="shared" si="5"/>
        <v>71바6407</v>
      </c>
      <c r="H20" s="115">
        <f t="shared" si="6"/>
        <v>1</v>
      </c>
      <c r="I20" s="116">
        <f t="shared" si="7"/>
        <v>1554.712</v>
      </c>
      <c r="J20" s="117">
        <f t="shared" si="8"/>
        <v>6.5209966219148029E-3</v>
      </c>
      <c r="K20" s="117">
        <f t="shared" si="9"/>
        <v>0.355931940698829</v>
      </c>
      <c r="L20" s="117">
        <f t="shared" si="10"/>
        <v>6.6893418202213659E-2</v>
      </c>
      <c r="M20" s="118">
        <f t="shared" si="11"/>
        <v>8.0670000000000002</v>
      </c>
      <c r="N20" s="119">
        <f t="shared" si="12"/>
        <v>0.64320594425205435</v>
      </c>
      <c r="O20" s="119">
        <f t="shared" si="17"/>
        <v>13.185721857167115</v>
      </c>
      <c r="P20" s="219">
        <f t="shared" si="13"/>
        <v>1</v>
      </c>
      <c r="Q20" s="220">
        <f t="shared" si="14"/>
        <v>10</v>
      </c>
      <c r="R20" s="220">
        <f t="shared" si="15"/>
        <v>205</v>
      </c>
      <c r="T20">
        <v>523</v>
      </c>
      <c r="U20">
        <v>1452</v>
      </c>
      <c r="V20" t="s">
        <v>253</v>
      </c>
      <c r="W20">
        <v>1554.712</v>
      </c>
      <c r="X20">
        <v>698.70100000000002</v>
      </c>
      <c r="Y20">
        <v>2.2250000000000001</v>
      </c>
      <c r="Z20">
        <v>8.0670000000000002</v>
      </c>
      <c r="AA20">
        <v>122.203253</v>
      </c>
      <c r="AB20">
        <v>0.79688700000000001</v>
      </c>
      <c r="AC20">
        <v>43.496040999999998</v>
      </c>
      <c r="AD20" s="1">
        <v>104</v>
      </c>
      <c r="AE20">
        <v>10</v>
      </c>
      <c r="AF20">
        <v>205</v>
      </c>
      <c r="AG20">
        <v>86</v>
      </c>
      <c r="AH20">
        <v>12.722345000000001</v>
      </c>
      <c r="AI20">
        <v>239.3</v>
      </c>
      <c r="AJ20">
        <v>22.6</v>
      </c>
      <c r="AK20">
        <v>1</v>
      </c>
      <c r="AL20">
        <v>9</v>
      </c>
      <c r="AM20" t="s">
        <v>254</v>
      </c>
      <c r="AN20" t="s">
        <v>488</v>
      </c>
      <c r="AO20">
        <v>1554.712</v>
      </c>
      <c r="AR20" t="s">
        <v>118</v>
      </c>
      <c r="AS20" t="s">
        <v>122</v>
      </c>
      <c r="AT20" t="s">
        <v>238</v>
      </c>
      <c r="AU20" t="s">
        <v>253</v>
      </c>
      <c r="AV20" t="s">
        <v>48</v>
      </c>
      <c r="AW20">
        <v>1</v>
      </c>
      <c r="BB20">
        <v>0.96739130434782616</v>
      </c>
      <c r="BC20" t="s">
        <v>66</v>
      </c>
      <c r="BF20" t="s">
        <v>118</v>
      </c>
      <c r="BG20" t="s">
        <v>122</v>
      </c>
      <c r="BH20" t="s">
        <v>253</v>
      </c>
      <c r="BI20">
        <v>1452</v>
      </c>
      <c r="BJ20">
        <v>1</v>
      </c>
      <c r="BK20" t="s">
        <v>238</v>
      </c>
      <c r="BL20" t="s">
        <v>175</v>
      </c>
      <c r="BM20">
        <v>0.96739130434782616</v>
      </c>
      <c r="BN20" t="s">
        <v>66</v>
      </c>
      <c r="BO20" t="s">
        <v>425</v>
      </c>
      <c r="BP20">
        <v>1554.712</v>
      </c>
    </row>
    <row r="21" spans="1:68" ht="16.5">
      <c r="A21" s="231" t="str">
        <f t="shared" si="0"/>
        <v>신동아교통</v>
      </c>
      <c r="B21" s="125" t="str">
        <f t="shared" si="16"/>
        <v>권영구</v>
      </c>
      <c r="C21" s="126" t="str">
        <f t="shared" si="1"/>
        <v>F</v>
      </c>
      <c r="D21" s="127">
        <f t="shared" si="2"/>
        <v>0.7599999999999999</v>
      </c>
      <c r="E21" s="128">
        <f t="shared" si="3"/>
        <v>2621</v>
      </c>
      <c r="F21" s="129" t="str">
        <f t="shared" si="4"/>
        <v>1</v>
      </c>
      <c r="G21" s="130" t="str">
        <f t="shared" si="5"/>
        <v>70바3707</v>
      </c>
      <c r="H21" s="131">
        <f t="shared" si="6"/>
        <v>1</v>
      </c>
      <c r="I21" s="132">
        <f t="shared" si="7"/>
        <v>892.80600000000004</v>
      </c>
      <c r="J21" s="133">
        <f t="shared" si="8"/>
        <v>1.8963184219915469E-2</v>
      </c>
      <c r="K21" s="133">
        <f t="shared" si="9"/>
        <v>0.37575424644648536</v>
      </c>
      <c r="L21" s="133">
        <f t="shared" si="10"/>
        <v>0.15120866123211538</v>
      </c>
      <c r="M21" s="134">
        <f t="shared" si="11"/>
        <v>16.100999999999999</v>
      </c>
      <c r="N21" s="135">
        <f t="shared" si="12"/>
        <v>0</v>
      </c>
      <c r="O21" s="135">
        <f t="shared" si="17"/>
        <v>37.634155684437602</v>
      </c>
      <c r="P21" s="217">
        <f t="shared" si="13"/>
        <v>15</v>
      </c>
      <c r="Q21" s="218">
        <f t="shared" si="14"/>
        <v>0</v>
      </c>
      <c r="R21" s="218">
        <f t="shared" si="15"/>
        <v>336</v>
      </c>
      <c r="T21">
        <v>523</v>
      </c>
      <c r="U21">
        <v>2621</v>
      </c>
      <c r="V21" t="s">
        <v>255</v>
      </c>
      <c r="W21">
        <v>892.80600000000004</v>
      </c>
      <c r="X21">
        <v>534.08399999999995</v>
      </c>
      <c r="Y21">
        <v>1.6719999999999999</v>
      </c>
      <c r="Z21">
        <v>16.100999999999999</v>
      </c>
      <c r="AA21">
        <v>52.703595999999997</v>
      </c>
      <c r="AB21">
        <v>0.99942799999999998</v>
      </c>
      <c r="AC21">
        <v>19.803599999999999</v>
      </c>
      <c r="AD21" s="1">
        <v>135</v>
      </c>
      <c r="AE21">
        <v>0</v>
      </c>
      <c r="AF21">
        <v>336</v>
      </c>
      <c r="AG21">
        <v>68</v>
      </c>
      <c r="AH21">
        <v>16.940134</v>
      </c>
      <c r="AI21">
        <v>442.2</v>
      </c>
      <c r="AJ21">
        <v>0</v>
      </c>
      <c r="AK21">
        <v>15</v>
      </c>
      <c r="AL21">
        <v>3863</v>
      </c>
      <c r="AM21" t="s">
        <v>256</v>
      </c>
      <c r="AN21" t="s">
        <v>489</v>
      </c>
      <c r="AO21">
        <v>892.80600000000004</v>
      </c>
      <c r="AR21" t="s">
        <v>118</v>
      </c>
      <c r="AS21" t="s">
        <v>120</v>
      </c>
      <c r="AT21" t="s">
        <v>219</v>
      </c>
      <c r="AU21" t="s">
        <v>255</v>
      </c>
      <c r="AV21" t="s">
        <v>48</v>
      </c>
      <c r="AW21">
        <v>1</v>
      </c>
      <c r="BB21">
        <v>0.7599999999999999</v>
      </c>
      <c r="BC21" t="s">
        <v>70</v>
      </c>
      <c r="BF21" t="s">
        <v>118</v>
      </c>
      <c r="BG21" t="s">
        <v>120</v>
      </c>
      <c r="BH21" t="s">
        <v>255</v>
      </c>
      <c r="BI21">
        <v>2621</v>
      </c>
      <c r="BJ21">
        <v>1</v>
      </c>
      <c r="BK21" t="s">
        <v>219</v>
      </c>
      <c r="BL21" t="s">
        <v>175</v>
      </c>
      <c r="BM21">
        <v>0.7599999999999999</v>
      </c>
      <c r="BN21" t="s">
        <v>70</v>
      </c>
      <c r="BO21" t="s">
        <v>184</v>
      </c>
      <c r="BP21">
        <v>892.80600000000004</v>
      </c>
    </row>
    <row r="22" spans="1:68" ht="16.5">
      <c r="A22" s="232" t="str">
        <f t="shared" si="0"/>
        <v>신동아교통</v>
      </c>
      <c r="B22" s="109" t="str">
        <f t="shared" si="16"/>
        <v>김공태</v>
      </c>
      <c r="C22" s="110" t="str">
        <f t="shared" si="1"/>
        <v>D</v>
      </c>
      <c r="D22" s="111">
        <f t="shared" si="2"/>
        <v>0.81666666666666665</v>
      </c>
      <c r="E22" s="112">
        <f t="shared" si="3"/>
        <v>6680</v>
      </c>
      <c r="F22" s="113" t="str">
        <f t="shared" si="4"/>
        <v>1</v>
      </c>
      <c r="G22" s="114" t="str">
        <f t="shared" si="5"/>
        <v>70바2411</v>
      </c>
      <c r="H22" s="115">
        <f t="shared" si="6"/>
        <v>1</v>
      </c>
      <c r="I22" s="116">
        <f t="shared" si="7"/>
        <v>2430.2840000000001</v>
      </c>
      <c r="J22" s="117">
        <f t="shared" si="8"/>
        <v>1.0527486544661581E-2</v>
      </c>
      <c r="K22" s="117">
        <f t="shared" si="9"/>
        <v>0.33552728064536497</v>
      </c>
      <c r="L22" s="117">
        <f t="shared" si="10"/>
        <v>0.25099947166668585</v>
      </c>
      <c r="M22" s="118">
        <f t="shared" si="11"/>
        <v>11.491</v>
      </c>
      <c r="N22" s="119">
        <f t="shared" si="12"/>
        <v>4.1147454371587844E-2</v>
      </c>
      <c r="O22" s="119">
        <f t="shared" si="17"/>
        <v>11.109812680328718</v>
      </c>
      <c r="P22" s="219">
        <f t="shared" si="13"/>
        <v>1</v>
      </c>
      <c r="Q22" s="220">
        <f t="shared" si="14"/>
        <v>1</v>
      </c>
      <c r="R22" s="220">
        <f t="shared" si="15"/>
        <v>270</v>
      </c>
      <c r="T22">
        <v>523</v>
      </c>
      <c r="U22">
        <v>6680</v>
      </c>
      <c r="V22" t="s">
        <v>257</v>
      </c>
      <c r="W22">
        <v>2430.2840000000001</v>
      </c>
      <c r="X22">
        <v>1239.655</v>
      </c>
      <c r="Y22">
        <v>1.96</v>
      </c>
      <c r="Z22">
        <v>11.491</v>
      </c>
      <c r="AA22">
        <v>138.41718</v>
      </c>
      <c r="AB22">
        <v>1.457185</v>
      </c>
      <c r="AC22">
        <v>46.442740000000001</v>
      </c>
      <c r="AD22" s="1">
        <v>610</v>
      </c>
      <c r="AE22">
        <v>1</v>
      </c>
      <c r="AF22">
        <v>270</v>
      </c>
      <c r="AG22">
        <v>69</v>
      </c>
      <c r="AH22">
        <v>17.557676000000001</v>
      </c>
      <c r="AI22">
        <v>702.3</v>
      </c>
      <c r="AJ22">
        <v>0</v>
      </c>
      <c r="AK22">
        <v>1</v>
      </c>
      <c r="AL22">
        <v>77</v>
      </c>
      <c r="AM22" t="s">
        <v>258</v>
      </c>
      <c r="AN22" t="s">
        <v>490</v>
      </c>
      <c r="AO22">
        <v>2430.2840000000001</v>
      </c>
      <c r="AR22" t="s">
        <v>118</v>
      </c>
      <c r="AS22" t="s">
        <v>120</v>
      </c>
      <c r="AT22" t="s">
        <v>192</v>
      </c>
      <c r="AU22" t="s">
        <v>257</v>
      </c>
      <c r="AV22" t="s">
        <v>48</v>
      </c>
      <c r="AW22">
        <v>1</v>
      </c>
      <c r="BB22">
        <v>0.81666666666666665</v>
      </c>
      <c r="BC22" t="s">
        <v>67</v>
      </c>
      <c r="BF22" t="s">
        <v>118</v>
      </c>
      <c r="BG22" t="s">
        <v>120</v>
      </c>
      <c r="BH22" t="s">
        <v>257</v>
      </c>
      <c r="BI22">
        <v>6680</v>
      </c>
      <c r="BJ22">
        <v>1</v>
      </c>
      <c r="BK22" t="s">
        <v>192</v>
      </c>
      <c r="BL22" t="s">
        <v>175</v>
      </c>
      <c r="BM22">
        <v>0.81666666666666665</v>
      </c>
      <c r="BN22" t="s">
        <v>67</v>
      </c>
      <c r="BO22" t="s">
        <v>178</v>
      </c>
      <c r="BP22">
        <v>2430.2840000000001</v>
      </c>
    </row>
    <row r="23" spans="1:68" ht="16.5">
      <c r="A23" s="231" t="str">
        <f t="shared" si="0"/>
        <v>신동아교통</v>
      </c>
      <c r="B23" s="125" t="str">
        <f t="shared" si="16"/>
        <v>김광성</v>
      </c>
      <c r="C23" s="126" t="str">
        <f t="shared" si="1"/>
        <v>D</v>
      </c>
      <c r="D23" s="127">
        <f t="shared" si="2"/>
        <v>0.80655172413793108</v>
      </c>
      <c r="E23" s="128">
        <f t="shared" si="3"/>
        <v>8281</v>
      </c>
      <c r="F23" s="129" t="str">
        <f t="shared" si="4"/>
        <v>520</v>
      </c>
      <c r="G23" s="130" t="str">
        <f t="shared" si="5"/>
        <v>71바6413</v>
      </c>
      <c r="H23" s="131">
        <f t="shared" si="6"/>
        <v>1</v>
      </c>
      <c r="I23" s="132">
        <f t="shared" si="7"/>
        <v>1023.562</v>
      </c>
      <c r="J23" s="133">
        <f t="shared" si="8"/>
        <v>9.3423155923376272E-3</v>
      </c>
      <c r="K23" s="133">
        <f t="shared" si="9"/>
        <v>0.36905350174363849</v>
      </c>
      <c r="L23" s="133">
        <f t="shared" si="10"/>
        <v>0.26769262633821889</v>
      </c>
      <c r="M23" s="134">
        <f t="shared" si="11"/>
        <v>7.8920000000000003</v>
      </c>
      <c r="N23" s="135">
        <f t="shared" si="12"/>
        <v>0.29309411642870681</v>
      </c>
      <c r="O23" s="135">
        <f t="shared" si="17"/>
        <v>15.924780325959736</v>
      </c>
      <c r="P23" s="217">
        <f t="shared" si="13"/>
        <v>6</v>
      </c>
      <c r="Q23" s="218">
        <f t="shared" si="14"/>
        <v>3</v>
      </c>
      <c r="R23" s="218">
        <f t="shared" si="15"/>
        <v>163</v>
      </c>
      <c r="T23">
        <v>523</v>
      </c>
      <c r="U23">
        <v>8281</v>
      </c>
      <c r="V23" t="s">
        <v>259</v>
      </c>
      <c r="W23">
        <v>1023.562</v>
      </c>
      <c r="X23">
        <v>437.64</v>
      </c>
      <c r="Y23">
        <v>2.339</v>
      </c>
      <c r="Z23">
        <v>7.8920000000000003</v>
      </c>
      <c r="AA23">
        <v>85.092179999999999</v>
      </c>
      <c r="AB23">
        <v>0.79495800000000005</v>
      </c>
      <c r="AC23">
        <v>31.403566999999999</v>
      </c>
      <c r="AD23" s="1">
        <v>274</v>
      </c>
      <c r="AE23">
        <v>3</v>
      </c>
      <c r="AF23">
        <v>163</v>
      </c>
      <c r="AG23">
        <v>78</v>
      </c>
      <c r="AH23">
        <v>12.02886</v>
      </c>
      <c r="AI23">
        <v>123</v>
      </c>
      <c r="AJ23">
        <v>0</v>
      </c>
      <c r="AK23">
        <v>6</v>
      </c>
      <c r="AL23">
        <v>1482</v>
      </c>
      <c r="AM23" t="s">
        <v>260</v>
      </c>
      <c r="AN23" t="s">
        <v>491</v>
      </c>
      <c r="AO23">
        <v>1023.562</v>
      </c>
      <c r="AR23" t="s">
        <v>118</v>
      </c>
      <c r="AS23" t="s">
        <v>123</v>
      </c>
      <c r="AT23" t="s">
        <v>243</v>
      </c>
      <c r="AU23" t="s">
        <v>259</v>
      </c>
      <c r="AV23" t="s">
        <v>48</v>
      </c>
      <c r="AW23">
        <v>1</v>
      </c>
      <c r="BB23">
        <v>0.80655172413793108</v>
      </c>
      <c r="BC23" t="s">
        <v>67</v>
      </c>
      <c r="BF23" t="s">
        <v>118</v>
      </c>
      <c r="BG23" t="s">
        <v>123</v>
      </c>
      <c r="BH23" t="s">
        <v>259</v>
      </c>
      <c r="BI23">
        <v>8281</v>
      </c>
      <c r="BJ23">
        <v>1</v>
      </c>
      <c r="BK23" t="s">
        <v>243</v>
      </c>
      <c r="BL23" t="s">
        <v>175</v>
      </c>
      <c r="BM23">
        <v>0.80655172413793108</v>
      </c>
      <c r="BN23" t="s">
        <v>67</v>
      </c>
      <c r="BO23" t="s">
        <v>178</v>
      </c>
      <c r="BP23">
        <v>1023.562</v>
      </c>
    </row>
    <row r="24" spans="1:68" ht="16.5">
      <c r="A24" s="232" t="str">
        <f t="shared" si="0"/>
        <v>신동아교통</v>
      </c>
      <c r="B24" s="109" t="str">
        <f t="shared" si="16"/>
        <v>김기화</v>
      </c>
      <c r="C24" s="110" t="str">
        <f t="shared" si="1"/>
        <v>C</v>
      </c>
      <c r="D24" s="111">
        <f t="shared" si="2"/>
        <v>0.87545454545454537</v>
      </c>
      <c r="E24" s="112">
        <f t="shared" si="3"/>
        <v>6620</v>
      </c>
      <c r="F24" s="113" t="str">
        <f t="shared" si="4"/>
        <v>1</v>
      </c>
      <c r="G24" s="114" t="str">
        <f t="shared" si="5"/>
        <v>70바3706</v>
      </c>
      <c r="H24" s="115">
        <f t="shared" si="6"/>
        <v>1</v>
      </c>
      <c r="I24" s="116">
        <f t="shared" si="7"/>
        <v>2665.7739999999999</v>
      </c>
      <c r="J24" s="117">
        <f t="shared" si="8"/>
        <v>1.1299745405856907E-2</v>
      </c>
      <c r="K24" s="117">
        <f t="shared" si="9"/>
        <v>0.36775855454612505</v>
      </c>
      <c r="L24" s="117">
        <f t="shared" si="10"/>
        <v>0.16092887093954703</v>
      </c>
      <c r="M24" s="118">
        <f t="shared" si="11"/>
        <v>11.571</v>
      </c>
      <c r="N24" s="119">
        <f t="shared" si="12"/>
        <v>3.7512557328565739E-2</v>
      </c>
      <c r="O24" s="119">
        <f t="shared" si="17"/>
        <v>69.323205943189492</v>
      </c>
      <c r="P24" s="219">
        <f t="shared" si="13"/>
        <v>8</v>
      </c>
      <c r="Q24" s="220">
        <f t="shared" si="14"/>
        <v>1</v>
      </c>
      <c r="R24" s="220">
        <f t="shared" si="15"/>
        <v>1848</v>
      </c>
      <c r="T24">
        <v>523</v>
      </c>
      <c r="U24">
        <v>6620</v>
      </c>
      <c r="V24" t="s">
        <v>261</v>
      </c>
      <c r="W24">
        <v>2665.7739999999999</v>
      </c>
      <c r="X24">
        <v>1384.42</v>
      </c>
      <c r="Y24">
        <v>1.9259999999999999</v>
      </c>
      <c r="Z24">
        <v>11.571</v>
      </c>
      <c r="AA24">
        <v>162.09524500000001</v>
      </c>
      <c r="AB24">
        <v>1.8316349999999999</v>
      </c>
      <c r="AC24">
        <v>59.611913000000001</v>
      </c>
      <c r="AD24" s="1">
        <v>429</v>
      </c>
      <c r="AE24">
        <v>1</v>
      </c>
      <c r="AF24">
        <v>1848</v>
      </c>
      <c r="AG24">
        <v>87</v>
      </c>
      <c r="AH24">
        <v>16.445726000000001</v>
      </c>
      <c r="AI24">
        <v>4119.8</v>
      </c>
      <c r="AJ24">
        <v>8</v>
      </c>
      <c r="AK24">
        <v>8</v>
      </c>
      <c r="AL24">
        <v>775</v>
      </c>
      <c r="AM24" t="s">
        <v>262</v>
      </c>
      <c r="AN24" t="s">
        <v>492</v>
      </c>
      <c r="AO24">
        <v>2665.7739999999999</v>
      </c>
      <c r="AR24" t="s">
        <v>118</v>
      </c>
      <c r="AS24" t="s">
        <v>120</v>
      </c>
      <c r="AT24" t="s">
        <v>218</v>
      </c>
      <c r="AU24" t="s">
        <v>261</v>
      </c>
      <c r="AV24" t="s">
        <v>48</v>
      </c>
      <c r="AW24">
        <v>1</v>
      </c>
      <c r="BB24">
        <v>0.87545454545454537</v>
      </c>
      <c r="BC24" t="s">
        <v>69</v>
      </c>
      <c r="BF24" t="s">
        <v>118</v>
      </c>
      <c r="BG24" t="s">
        <v>120</v>
      </c>
      <c r="BH24" t="s">
        <v>261</v>
      </c>
      <c r="BI24">
        <v>6620</v>
      </c>
      <c r="BJ24">
        <v>1</v>
      </c>
      <c r="BK24" t="s">
        <v>218</v>
      </c>
      <c r="BL24" t="s">
        <v>175</v>
      </c>
      <c r="BM24">
        <v>0.87545454545454537</v>
      </c>
      <c r="BN24" t="s">
        <v>69</v>
      </c>
      <c r="BO24" t="s">
        <v>177</v>
      </c>
      <c r="BP24">
        <v>2665.7739999999999</v>
      </c>
    </row>
    <row r="25" spans="1:68" ht="16.5">
      <c r="A25" s="231" t="str">
        <f t="shared" si="0"/>
        <v>신동아교통</v>
      </c>
      <c r="B25" s="125" t="str">
        <f t="shared" si="16"/>
        <v>김대성</v>
      </c>
      <c r="C25" s="126" t="str">
        <f t="shared" si="1"/>
        <v>D</v>
      </c>
      <c r="D25" s="127">
        <f t="shared" si="2"/>
        <v>0.83708333333333329</v>
      </c>
      <c r="E25" s="128">
        <f t="shared" si="3"/>
        <v>2636</v>
      </c>
      <c r="F25" s="129" t="str">
        <f t="shared" si="4"/>
        <v>1</v>
      </c>
      <c r="G25" s="130" t="str">
        <f t="shared" si="5"/>
        <v>70바2415</v>
      </c>
      <c r="H25" s="131">
        <f t="shared" si="6"/>
        <v>1</v>
      </c>
      <c r="I25" s="132">
        <f t="shared" si="7"/>
        <v>2153.94</v>
      </c>
      <c r="J25" s="133">
        <f t="shared" si="8"/>
        <v>2.1228353592751405E-2</v>
      </c>
      <c r="K25" s="133">
        <f t="shared" si="9"/>
        <v>0.33104737618466151</v>
      </c>
      <c r="L25" s="133">
        <f t="shared" si="10"/>
        <v>0.19731283136949032</v>
      </c>
      <c r="M25" s="134">
        <f t="shared" si="11"/>
        <v>11.103999999999999</v>
      </c>
      <c r="N25" s="135">
        <f t="shared" si="12"/>
        <v>0.13670782939409723</v>
      </c>
      <c r="O25" s="135">
        <f t="shared" si="17"/>
        <v>17.453032885979749</v>
      </c>
      <c r="P25" s="217">
        <f t="shared" si="13"/>
        <v>11</v>
      </c>
      <c r="Q25" s="218">
        <f t="shared" si="14"/>
        <v>3</v>
      </c>
      <c r="R25" s="218">
        <f t="shared" si="15"/>
        <v>383</v>
      </c>
      <c r="T25">
        <v>523</v>
      </c>
      <c r="U25">
        <v>2636</v>
      </c>
      <c r="V25" t="s">
        <v>263</v>
      </c>
      <c r="W25">
        <v>2194.4609999999998</v>
      </c>
      <c r="X25">
        <v>1092.578</v>
      </c>
      <c r="Y25">
        <v>2.0089999999999999</v>
      </c>
      <c r="Z25">
        <v>11.103999999999999</v>
      </c>
      <c r="AA25">
        <v>123.02607399999999</v>
      </c>
      <c r="AB25">
        <v>2.6116410000000001</v>
      </c>
      <c r="AC25">
        <v>40.727459000000003</v>
      </c>
      <c r="AD25" s="1">
        <v>425</v>
      </c>
      <c r="AE25">
        <v>3</v>
      </c>
      <c r="AF25">
        <v>383</v>
      </c>
      <c r="AG25">
        <v>77</v>
      </c>
      <c r="AH25">
        <v>17.837364999999998</v>
      </c>
      <c r="AI25">
        <v>1942.5</v>
      </c>
      <c r="AJ25">
        <v>0</v>
      </c>
      <c r="AK25">
        <v>11</v>
      </c>
      <c r="AL25">
        <v>963</v>
      </c>
      <c r="AM25" t="s">
        <v>264</v>
      </c>
      <c r="AN25" t="s">
        <v>493</v>
      </c>
      <c r="AO25">
        <v>2153.94</v>
      </c>
      <c r="AR25" t="s">
        <v>118</v>
      </c>
      <c r="AS25" t="s">
        <v>120</v>
      </c>
      <c r="AT25" t="s">
        <v>194</v>
      </c>
      <c r="AU25" t="s">
        <v>263</v>
      </c>
      <c r="AV25" t="s">
        <v>48</v>
      </c>
      <c r="AW25">
        <v>1</v>
      </c>
      <c r="BB25">
        <v>0.83708333333333329</v>
      </c>
      <c r="BC25" t="s">
        <v>67</v>
      </c>
      <c r="BF25" t="s">
        <v>118</v>
      </c>
      <c r="BG25" t="s">
        <v>120</v>
      </c>
      <c r="BH25" t="s">
        <v>263</v>
      </c>
      <c r="BI25">
        <v>2636</v>
      </c>
      <c r="BJ25">
        <v>1</v>
      </c>
      <c r="BK25" t="s">
        <v>194</v>
      </c>
      <c r="BL25" t="s">
        <v>175</v>
      </c>
      <c r="BM25">
        <v>0.83708333333333329</v>
      </c>
      <c r="BN25" t="s">
        <v>67</v>
      </c>
      <c r="BO25" t="s">
        <v>178</v>
      </c>
      <c r="BP25">
        <v>2153.94</v>
      </c>
    </row>
    <row r="26" spans="1:68" ht="16.5">
      <c r="A26" s="232" t="str">
        <f t="shared" si="0"/>
        <v>신동아교통</v>
      </c>
      <c r="B26" s="109" t="str">
        <f t="shared" si="16"/>
        <v>김동수</v>
      </c>
      <c r="C26" s="110" t="str">
        <f t="shared" si="1"/>
        <v>F</v>
      </c>
      <c r="D26" s="111">
        <f t="shared" si="2"/>
        <v>0.77260869565217394</v>
      </c>
      <c r="E26" s="112">
        <f t="shared" si="3"/>
        <v>9997</v>
      </c>
      <c r="F26" s="113" t="str">
        <f t="shared" si="4"/>
        <v>1</v>
      </c>
      <c r="G26" s="114" t="str">
        <f t="shared" si="5"/>
        <v>70바2535</v>
      </c>
      <c r="H26" s="115">
        <f t="shared" si="6"/>
        <v>1</v>
      </c>
      <c r="I26" s="116">
        <f t="shared" si="7"/>
        <v>1874.3789999999999</v>
      </c>
      <c r="J26" s="117">
        <f t="shared" si="8"/>
        <v>2.7942090103828074E-2</v>
      </c>
      <c r="K26" s="117">
        <f t="shared" si="9"/>
        <v>0.33937546429225252</v>
      </c>
      <c r="L26" s="117">
        <f t="shared" si="10"/>
        <v>0.21820560302905656</v>
      </c>
      <c r="M26" s="118">
        <f t="shared" si="11"/>
        <v>13.281000000000001</v>
      </c>
      <c r="N26" s="119">
        <f t="shared" si="12"/>
        <v>0.74691404459823763</v>
      </c>
      <c r="O26" s="119">
        <f t="shared" si="17"/>
        <v>22.300719331575952</v>
      </c>
      <c r="P26" s="219">
        <f t="shared" si="13"/>
        <v>18</v>
      </c>
      <c r="Q26" s="220">
        <f t="shared" si="14"/>
        <v>14</v>
      </c>
      <c r="R26" s="220">
        <f t="shared" si="15"/>
        <v>418</v>
      </c>
      <c r="T26">
        <v>523</v>
      </c>
      <c r="U26">
        <v>9997</v>
      </c>
      <c r="V26" t="s">
        <v>265</v>
      </c>
      <c r="W26">
        <v>1874.3789999999999</v>
      </c>
      <c r="X26">
        <v>1054.9580000000001</v>
      </c>
      <c r="Y26">
        <v>1.7769999999999999</v>
      </c>
      <c r="Z26">
        <v>13.281000000000001</v>
      </c>
      <c r="AA26">
        <v>111.022475</v>
      </c>
      <c r="AB26">
        <v>3.1021999999999998</v>
      </c>
      <c r="AC26">
        <v>37.678303999999997</v>
      </c>
      <c r="AD26" s="1">
        <v>409</v>
      </c>
      <c r="AE26">
        <v>14</v>
      </c>
      <c r="AF26">
        <v>418</v>
      </c>
      <c r="AG26">
        <v>84</v>
      </c>
      <c r="AH26">
        <v>16.882878000000002</v>
      </c>
      <c r="AI26">
        <v>1580.3</v>
      </c>
      <c r="AJ26">
        <v>17.600000000000001</v>
      </c>
      <c r="AK26">
        <v>18</v>
      </c>
      <c r="AL26">
        <v>1663</v>
      </c>
      <c r="AM26" t="s">
        <v>266</v>
      </c>
      <c r="AN26" t="s">
        <v>494</v>
      </c>
      <c r="AO26">
        <v>1874.3789999999999</v>
      </c>
      <c r="AR26" t="s">
        <v>118</v>
      </c>
      <c r="AS26" t="s">
        <v>120</v>
      </c>
      <c r="AT26" t="s">
        <v>202</v>
      </c>
      <c r="AU26" t="s">
        <v>265</v>
      </c>
      <c r="AV26" t="s">
        <v>48</v>
      </c>
      <c r="AW26">
        <v>1</v>
      </c>
      <c r="BB26">
        <v>0.77260869565217394</v>
      </c>
      <c r="BC26" t="s">
        <v>70</v>
      </c>
      <c r="BF26" t="s">
        <v>118</v>
      </c>
      <c r="BG26" t="s">
        <v>120</v>
      </c>
      <c r="BH26" t="s">
        <v>265</v>
      </c>
      <c r="BI26">
        <v>9997</v>
      </c>
      <c r="BJ26">
        <v>1</v>
      </c>
      <c r="BK26" t="s">
        <v>202</v>
      </c>
      <c r="BL26" t="s">
        <v>175</v>
      </c>
      <c r="BM26">
        <v>0.77260869565217394</v>
      </c>
      <c r="BN26" t="s">
        <v>70</v>
      </c>
      <c r="BO26" t="s">
        <v>184</v>
      </c>
      <c r="BP26">
        <v>1874.3789999999999</v>
      </c>
    </row>
    <row r="27" spans="1:68" ht="16.5">
      <c r="A27" s="231" t="str">
        <f t="shared" si="0"/>
        <v>신동아교통</v>
      </c>
      <c r="B27" s="125" t="str">
        <f t="shared" si="16"/>
        <v>김봉재</v>
      </c>
      <c r="C27" s="126" t="str">
        <f t="shared" si="1"/>
        <v>F</v>
      </c>
      <c r="D27" s="127">
        <f t="shared" si="2"/>
        <v>0.77045454545454539</v>
      </c>
      <c r="E27" s="128">
        <f t="shared" si="3"/>
        <v>4000</v>
      </c>
      <c r="F27" s="129" t="str">
        <f t="shared" si="4"/>
        <v>1</v>
      </c>
      <c r="G27" s="130" t="str">
        <f t="shared" si="5"/>
        <v>70바3705</v>
      </c>
      <c r="H27" s="131">
        <f t="shared" si="6"/>
        <v>1</v>
      </c>
      <c r="I27" s="132">
        <f t="shared" si="7"/>
        <v>2172.9960000000001</v>
      </c>
      <c r="J27" s="133">
        <f t="shared" si="8"/>
        <v>1.838182592891863E-2</v>
      </c>
      <c r="K27" s="133">
        <f t="shared" si="9"/>
        <v>0.34503033463687754</v>
      </c>
      <c r="L27" s="133">
        <f t="shared" si="10"/>
        <v>0.15922716838871309</v>
      </c>
      <c r="M27" s="134">
        <f t="shared" si="11"/>
        <v>14.404</v>
      </c>
      <c r="N27" s="135">
        <f t="shared" si="12"/>
        <v>0</v>
      </c>
      <c r="O27" s="135">
        <f t="shared" si="17"/>
        <v>14.63417327965629</v>
      </c>
      <c r="P27" s="217">
        <f t="shared" si="13"/>
        <v>11</v>
      </c>
      <c r="Q27" s="218">
        <f t="shared" si="14"/>
        <v>0</v>
      </c>
      <c r="R27" s="218">
        <f t="shared" si="15"/>
        <v>318</v>
      </c>
      <c r="T27">
        <v>523</v>
      </c>
      <c r="U27">
        <v>4000</v>
      </c>
      <c r="V27" t="s">
        <v>267</v>
      </c>
      <c r="W27">
        <v>2172.9960000000001</v>
      </c>
      <c r="X27">
        <v>1281.971</v>
      </c>
      <c r="Y27">
        <v>1.6950000000000001</v>
      </c>
      <c r="Z27">
        <v>14.404</v>
      </c>
      <c r="AA27">
        <v>127.041079</v>
      </c>
      <c r="AB27">
        <v>2.3352469999999999</v>
      </c>
      <c r="AC27">
        <v>43.833025999999997</v>
      </c>
      <c r="AD27" s="1">
        <v>346</v>
      </c>
      <c r="AE27">
        <v>0</v>
      </c>
      <c r="AF27">
        <v>318</v>
      </c>
      <c r="AG27">
        <v>72</v>
      </c>
      <c r="AH27">
        <v>17.104672000000001</v>
      </c>
      <c r="AI27">
        <v>2444.6999999999998</v>
      </c>
      <c r="AJ27">
        <v>0</v>
      </c>
      <c r="AK27">
        <v>11</v>
      </c>
      <c r="AL27">
        <v>919</v>
      </c>
      <c r="AM27" t="s">
        <v>268</v>
      </c>
      <c r="AN27" t="s">
        <v>495</v>
      </c>
      <c r="AO27">
        <v>2172.9960000000001</v>
      </c>
      <c r="AR27" t="s">
        <v>118</v>
      </c>
      <c r="AS27" t="s">
        <v>120</v>
      </c>
      <c r="AT27" t="s">
        <v>216</v>
      </c>
      <c r="AU27" t="s">
        <v>267</v>
      </c>
      <c r="AV27" t="s">
        <v>48</v>
      </c>
      <c r="AW27">
        <v>1</v>
      </c>
      <c r="BB27">
        <v>0.77045454545454539</v>
      </c>
      <c r="BC27" t="s">
        <v>70</v>
      </c>
      <c r="BF27" t="s">
        <v>118</v>
      </c>
      <c r="BG27" t="s">
        <v>120</v>
      </c>
      <c r="BH27" t="s">
        <v>267</v>
      </c>
      <c r="BI27">
        <v>4000</v>
      </c>
      <c r="BJ27">
        <v>1</v>
      </c>
      <c r="BK27" t="s">
        <v>216</v>
      </c>
      <c r="BL27" t="s">
        <v>175</v>
      </c>
      <c r="BM27">
        <v>0.77045454545454539</v>
      </c>
      <c r="BN27" t="s">
        <v>70</v>
      </c>
      <c r="BO27" t="s">
        <v>184</v>
      </c>
      <c r="BP27">
        <v>2172.9960000000001</v>
      </c>
    </row>
    <row r="28" spans="1:68" ht="16.5">
      <c r="A28" s="232" t="str">
        <f t="shared" si="0"/>
        <v>신동아교통</v>
      </c>
      <c r="B28" s="109" t="str">
        <f t="shared" si="16"/>
        <v>김상훈</v>
      </c>
      <c r="C28" s="110" t="str">
        <f t="shared" si="1"/>
        <v>F</v>
      </c>
      <c r="D28" s="111">
        <f t="shared" si="2"/>
        <v>0.78215298856183924</v>
      </c>
      <c r="E28" s="112">
        <f t="shared" si="3"/>
        <v>4692</v>
      </c>
      <c r="F28" s="113" t="str">
        <f t="shared" si="4"/>
        <v>1</v>
      </c>
      <c r="G28" s="114" t="str">
        <f t="shared" si="5"/>
        <v>70바2468</v>
      </c>
      <c r="H28" s="115">
        <f t="shared" si="6"/>
        <v>2</v>
      </c>
      <c r="I28" s="116">
        <f t="shared" si="7"/>
        <v>2421.3990000000003</v>
      </c>
      <c r="J28" s="117">
        <f t="shared" si="8"/>
        <v>2.1585208682195711E-2</v>
      </c>
      <c r="K28" s="117">
        <f t="shared" si="9"/>
        <v>0.36144998991323657</v>
      </c>
      <c r="L28" s="117">
        <f t="shared" si="10"/>
        <v>0.21433890077595635</v>
      </c>
      <c r="M28" s="118">
        <f t="shared" si="11"/>
        <v>14.337</v>
      </c>
      <c r="N28" s="119">
        <f t="shared" si="12"/>
        <v>0</v>
      </c>
      <c r="O28" s="119">
        <f t="shared" si="17"/>
        <v>48.360472602821758</v>
      </c>
      <c r="P28" s="219">
        <f t="shared" si="13"/>
        <v>18</v>
      </c>
      <c r="Q28" s="220">
        <f t="shared" si="14"/>
        <v>0</v>
      </c>
      <c r="R28" s="220">
        <f t="shared" si="15"/>
        <v>1171</v>
      </c>
      <c r="T28">
        <v>523</v>
      </c>
      <c r="U28">
        <v>4692</v>
      </c>
      <c r="V28" t="s">
        <v>269</v>
      </c>
      <c r="W28">
        <v>2421.3989999999999</v>
      </c>
      <c r="X28">
        <v>1388.0940000000001</v>
      </c>
      <c r="Y28">
        <v>1.744</v>
      </c>
      <c r="Z28">
        <v>14.337</v>
      </c>
      <c r="AA28">
        <v>144.10469900000001</v>
      </c>
      <c r="AB28">
        <v>3.1105299999999998</v>
      </c>
      <c r="AC28">
        <v>52.086641999999998</v>
      </c>
      <c r="AD28" s="1">
        <v>519</v>
      </c>
      <c r="AE28">
        <v>0</v>
      </c>
      <c r="AF28">
        <v>1171</v>
      </c>
      <c r="AG28">
        <v>82</v>
      </c>
      <c r="AH28">
        <v>16.803052999999998</v>
      </c>
      <c r="AI28">
        <v>5965.6</v>
      </c>
      <c r="AJ28">
        <v>0</v>
      </c>
      <c r="AK28">
        <v>18</v>
      </c>
      <c r="AL28">
        <v>2202</v>
      </c>
      <c r="AM28" t="s">
        <v>270</v>
      </c>
      <c r="AN28" t="s">
        <v>496</v>
      </c>
      <c r="AO28">
        <v>2270.0430000000001</v>
      </c>
      <c r="AR28" t="s">
        <v>118</v>
      </c>
      <c r="AS28" t="s">
        <v>120</v>
      </c>
      <c r="AT28" t="s">
        <v>198</v>
      </c>
      <c r="AU28" t="s">
        <v>269</v>
      </c>
      <c r="AV28" t="s">
        <v>48</v>
      </c>
      <c r="AW28">
        <v>2</v>
      </c>
      <c r="BB28">
        <v>0.78215298856183924</v>
      </c>
      <c r="BC28" t="s">
        <v>70</v>
      </c>
      <c r="BF28" t="s">
        <v>118</v>
      </c>
      <c r="BG28" t="s">
        <v>120</v>
      </c>
      <c r="BH28" t="s">
        <v>269</v>
      </c>
      <c r="BI28">
        <v>4692</v>
      </c>
      <c r="BJ28">
        <v>2</v>
      </c>
      <c r="BK28" t="s">
        <v>198</v>
      </c>
      <c r="BL28" t="s">
        <v>247</v>
      </c>
      <c r="BM28">
        <v>0.78215298856183924</v>
      </c>
      <c r="BN28" t="s">
        <v>70</v>
      </c>
      <c r="BO28" t="s">
        <v>184</v>
      </c>
      <c r="BP28">
        <v>2421.3990000000003</v>
      </c>
    </row>
    <row r="29" spans="1:68" ht="16.5">
      <c r="A29" s="231" t="str">
        <f t="shared" si="0"/>
        <v>신동아교통</v>
      </c>
      <c r="B29" s="125" t="str">
        <f t="shared" si="16"/>
        <v>김성준</v>
      </c>
      <c r="C29" s="126" t="str">
        <f t="shared" si="1"/>
        <v>D</v>
      </c>
      <c r="D29" s="127">
        <f t="shared" si="2"/>
        <v>0.81318014613791811</v>
      </c>
      <c r="E29" s="128">
        <f t="shared" si="3"/>
        <v>3855</v>
      </c>
      <c r="F29" s="129" t="str">
        <f t="shared" si="4"/>
        <v>1</v>
      </c>
      <c r="G29" s="130" t="str">
        <f t="shared" si="5"/>
        <v>70바3734</v>
      </c>
      <c r="H29" s="131">
        <f t="shared" si="6"/>
        <v>3</v>
      </c>
      <c r="I29" s="132">
        <f t="shared" si="7"/>
        <v>2800.5980000000004</v>
      </c>
      <c r="J29" s="133">
        <f t="shared" si="8"/>
        <v>2.6603575226937907E-2</v>
      </c>
      <c r="K29" s="133">
        <f t="shared" si="9"/>
        <v>0.35237410309357514</v>
      </c>
      <c r="L29" s="133">
        <f t="shared" si="10"/>
        <v>0.20745569339119713</v>
      </c>
      <c r="M29" s="134">
        <f t="shared" si="11"/>
        <v>13.141</v>
      </c>
      <c r="N29" s="135">
        <f t="shared" si="12"/>
        <v>3.5706659791944435E-2</v>
      </c>
      <c r="O29" s="135">
        <f t="shared" si="17"/>
        <v>57.452015605238593</v>
      </c>
      <c r="P29" s="217">
        <f t="shared" si="13"/>
        <v>13</v>
      </c>
      <c r="Q29" s="218">
        <f t="shared" si="14"/>
        <v>1</v>
      </c>
      <c r="R29" s="218">
        <f t="shared" si="15"/>
        <v>1609</v>
      </c>
      <c r="T29">
        <v>523</v>
      </c>
      <c r="U29">
        <v>3855</v>
      </c>
      <c r="V29" t="s">
        <v>271</v>
      </c>
      <c r="W29">
        <v>2800.598</v>
      </c>
      <c r="X29">
        <v>1483.4839999999999</v>
      </c>
      <c r="Y29">
        <v>1.8879999999999999</v>
      </c>
      <c r="Z29">
        <v>13.141</v>
      </c>
      <c r="AA29">
        <v>161.693568</v>
      </c>
      <c r="AB29">
        <v>4.3016269999999999</v>
      </c>
      <c r="AC29">
        <v>56.976626000000003</v>
      </c>
      <c r="AD29" s="1">
        <v>581</v>
      </c>
      <c r="AE29">
        <v>1</v>
      </c>
      <c r="AF29">
        <v>1609</v>
      </c>
      <c r="AG29">
        <v>88</v>
      </c>
      <c r="AH29">
        <v>17.320404</v>
      </c>
      <c r="AI29">
        <v>3114.8</v>
      </c>
      <c r="AJ29">
        <v>23.8</v>
      </c>
      <c r="AK29">
        <v>13</v>
      </c>
      <c r="AL29">
        <v>1838</v>
      </c>
      <c r="AM29" t="s">
        <v>272</v>
      </c>
      <c r="AN29" t="s">
        <v>497</v>
      </c>
      <c r="AO29">
        <v>2586.8850000000002</v>
      </c>
      <c r="AR29" t="s">
        <v>118</v>
      </c>
      <c r="AS29" t="s">
        <v>120</v>
      </c>
      <c r="AT29" t="s">
        <v>224</v>
      </c>
      <c r="AU29" t="s">
        <v>271</v>
      </c>
      <c r="AV29" t="s">
        <v>48</v>
      </c>
      <c r="AW29">
        <v>3</v>
      </c>
      <c r="BB29">
        <v>0.81318014613791811</v>
      </c>
      <c r="BC29" t="s">
        <v>67</v>
      </c>
      <c r="BF29" t="s">
        <v>118</v>
      </c>
      <c r="BG29" t="s">
        <v>120</v>
      </c>
      <c r="BH29" t="s">
        <v>271</v>
      </c>
      <c r="BI29">
        <v>3855</v>
      </c>
      <c r="BJ29">
        <v>3</v>
      </c>
      <c r="BK29" t="s">
        <v>224</v>
      </c>
      <c r="BL29" t="s">
        <v>246</v>
      </c>
      <c r="BM29">
        <v>0.81318014613791811</v>
      </c>
      <c r="BN29" t="s">
        <v>67</v>
      </c>
      <c r="BO29" t="s">
        <v>178</v>
      </c>
      <c r="BP29">
        <v>2800.5980000000004</v>
      </c>
    </row>
    <row r="30" spans="1:68" ht="16.5">
      <c r="A30" s="232" t="str">
        <f t="shared" si="0"/>
        <v>신동아교통</v>
      </c>
      <c r="B30" s="109" t="str">
        <f t="shared" si="16"/>
        <v>김영섭</v>
      </c>
      <c r="C30" s="110" t="str">
        <f t="shared" si="1"/>
        <v>B</v>
      </c>
      <c r="D30" s="111">
        <f t="shared" si="2"/>
        <v>0.92000000000000015</v>
      </c>
      <c r="E30" s="112">
        <f t="shared" si="3"/>
        <v>5419</v>
      </c>
      <c r="F30" s="113" t="str">
        <f t="shared" si="4"/>
        <v>1</v>
      </c>
      <c r="G30" s="114" t="str">
        <f t="shared" si="5"/>
        <v>70바2537</v>
      </c>
      <c r="H30" s="115">
        <f t="shared" si="6"/>
        <v>1</v>
      </c>
      <c r="I30" s="116">
        <f t="shared" si="7"/>
        <v>2788.8209999999999</v>
      </c>
      <c r="J30" s="117">
        <f t="shared" si="8"/>
        <v>1.101444133555394E-2</v>
      </c>
      <c r="K30" s="117">
        <f t="shared" si="9"/>
        <v>0.35967871542967816</v>
      </c>
      <c r="L30" s="117">
        <f t="shared" si="10"/>
        <v>0.20761461563865161</v>
      </c>
      <c r="M30" s="118">
        <f t="shared" si="11"/>
        <v>9.7799999999999994</v>
      </c>
      <c r="N30" s="119">
        <f t="shared" si="12"/>
        <v>3.5857446569715304E-2</v>
      </c>
      <c r="O30" s="119">
        <f t="shared" si="17"/>
        <v>45.216240124411001</v>
      </c>
      <c r="P30" s="219">
        <f t="shared" si="13"/>
        <v>17</v>
      </c>
      <c r="Q30" s="220">
        <f t="shared" si="14"/>
        <v>1</v>
      </c>
      <c r="R30" s="220">
        <f t="shared" si="15"/>
        <v>1261</v>
      </c>
      <c r="T30">
        <v>523</v>
      </c>
      <c r="U30">
        <v>5419</v>
      </c>
      <c r="V30" t="s">
        <v>273</v>
      </c>
      <c r="W30">
        <v>2788.8209999999999</v>
      </c>
      <c r="X30">
        <v>1317.671</v>
      </c>
      <c r="Y30">
        <v>2.1160000000000001</v>
      </c>
      <c r="Z30">
        <v>9.7799999999999994</v>
      </c>
      <c r="AA30">
        <v>168.46274299999999</v>
      </c>
      <c r="AB30">
        <v>1.855523</v>
      </c>
      <c r="AC30">
        <v>60.592463000000002</v>
      </c>
      <c r="AD30" s="1">
        <v>579</v>
      </c>
      <c r="AE30">
        <v>1</v>
      </c>
      <c r="AF30">
        <v>1261</v>
      </c>
      <c r="AG30">
        <v>74</v>
      </c>
      <c r="AH30">
        <v>16.554525999999999</v>
      </c>
      <c r="AI30">
        <v>1606.9</v>
      </c>
      <c r="AJ30">
        <v>0</v>
      </c>
      <c r="AK30">
        <v>17</v>
      </c>
      <c r="AL30">
        <v>2736</v>
      </c>
      <c r="AM30" t="s">
        <v>274</v>
      </c>
      <c r="AN30" t="s">
        <v>498</v>
      </c>
      <c r="AO30">
        <v>2788.8209999999999</v>
      </c>
      <c r="AR30" t="s">
        <v>118</v>
      </c>
      <c r="AS30" t="s">
        <v>120</v>
      </c>
      <c r="AT30" t="s">
        <v>205</v>
      </c>
      <c r="AU30" t="s">
        <v>273</v>
      </c>
      <c r="AV30" t="s">
        <v>48</v>
      </c>
      <c r="AW30">
        <v>1</v>
      </c>
      <c r="BB30">
        <v>0.92000000000000015</v>
      </c>
      <c r="BC30" t="s">
        <v>68</v>
      </c>
      <c r="BF30" t="s">
        <v>118</v>
      </c>
      <c r="BG30" t="s">
        <v>120</v>
      </c>
      <c r="BH30" t="s">
        <v>273</v>
      </c>
      <c r="BI30">
        <v>5419</v>
      </c>
      <c r="BJ30">
        <v>1</v>
      </c>
      <c r="BK30" t="s">
        <v>205</v>
      </c>
      <c r="BL30" t="s">
        <v>175</v>
      </c>
      <c r="BM30">
        <v>0.92000000000000015</v>
      </c>
      <c r="BN30" t="s">
        <v>68</v>
      </c>
      <c r="BO30" t="s">
        <v>176</v>
      </c>
      <c r="BP30">
        <v>2788.8209999999999</v>
      </c>
    </row>
    <row r="31" spans="1:68" ht="16.5">
      <c r="A31" s="231" t="str">
        <f t="shared" si="0"/>
        <v>신동아교통</v>
      </c>
      <c r="B31" s="125" t="str">
        <f t="shared" si="16"/>
        <v>김영환</v>
      </c>
      <c r="C31" s="126" t="str">
        <f t="shared" si="1"/>
        <v>C</v>
      </c>
      <c r="D31" s="127">
        <f t="shared" si="2"/>
        <v>0.88291666666666679</v>
      </c>
      <c r="E31" s="128">
        <f t="shared" si="3"/>
        <v>4854</v>
      </c>
      <c r="F31" s="129" t="str">
        <f t="shared" si="4"/>
        <v>1</v>
      </c>
      <c r="G31" s="130" t="str">
        <f t="shared" si="5"/>
        <v>70바2503</v>
      </c>
      <c r="H31" s="131">
        <f t="shared" si="6"/>
        <v>1</v>
      </c>
      <c r="I31" s="132">
        <f t="shared" si="7"/>
        <v>2770.1869999999999</v>
      </c>
      <c r="J31" s="133">
        <f t="shared" si="8"/>
        <v>3.7288185411317419E-2</v>
      </c>
      <c r="K31" s="133">
        <f t="shared" si="9"/>
        <v>0.31609178700550356</v>
      </c>
      <c r="L31" s="133">
        <f t="shared" si="10"/>
        <v>0.21623088982801522</v>
      </c>
      <c r="M31" s="134">
        <f t="shared" si="11"/>
        <v>9.0210000000000008</v>
      </c>
      <c r="N31" s="135">
        <f t="shared" si="12"/>
        <v>0</v>
      </c>
      <c r="O31" s="135">
        <f t="shared" si="17"/>
        <v>5.5952901374528148</v>
      </c>
      <c r="P31" s="217">
        <f t="shared" si="13"/>
        <v>6</v>
      </c>
      <c r="Q31" s="218">
        <f t="shared" si="14"/>
        <v>0</v>
      </c>
      <c r="R31" s="218">
        <f t="shared" si="15"/>
        <v>155</v>
      </c>
      <c r="T31">
        <v>523</v>
      </c>
      <c r="U31">
        <v>4854</v>
      </c>
      <c r="V31" t="s">
        <v>275</v>
      </c>
      <c r="W31">
        <v>2770.1869999999999</v>
      </c>
      <c r="X31">
        <v>1307.5920000000001</v>
      </c>
      <c r="Y31">
        <v>2.1190000000000002</v>
      </c>
      <c r="Z31">
        <v>9.0210000000000008</v>
      </c>
      <c r="AA31">
        <v>162.82967199999999</v>
      </c>
      <c r="AB31">
        <v>6.0716229999999998</v>
      </c>
      <c r="AC31">
        <v>51.469121999999999</v>
      </c>
      <c r="AD31" s="1">
        <v>599</v>
      </c>
      <c r="AE31">
        <v>0</v>
      </c>
      <c r="AF31">
        <v>155</v>
      </c>
      <c r="AG31">
        <v>72</v>
      </c>
      <c r="AH31">
        <v>17.012789000000001</v>
      </c>
      <c r="AI31">
        <v>478.9</v>
      </c>
      <c r="AJ31">
        <v>0</v>
      </c>
      <c r="AK31">
        <v>6</v>
      </c>
      <c r="AL31">
        <v>1434</v>
      </c>
      <c r="AM31" t="s">
        <v>276</v>
      </c>
      <c r="AN31" t="s">
        <v>499</v>
      </c>
      <c r="AO31">
        <v>2770.1869999999999</v>
      </c>
      <c r="AR31" t="s">
        <v>118</v>
      </c>
      <c r="AS31" t="s">
        <v>120</v>
      </c>
      <c r="AT31" t="s">
        <v>200</v>
      </c>
      <c r="AU31" t="s">
        <v>275</v>
      </c>
      <c r="AV31" t="s">
        <v>48</v>
      </c>
      <c r="AW31">
        <v>1</v>
      </c>
      <c r="BB31">
        <v>0.88291666666666679</v>
      </c>
      <c r="BC31" t="s">
        <v>69</v>
      </c>
      <c r="BF31" t="s">
        <v>118</v>
      </c>
      <c r="BG31" t="s">
        <v>120</v>
      </c>
      <c r="BH31" t="s">
        <v>275</v>
      </c>
      <c r="BI31">
        <v>4854</v>
      </c>
      <c r="BJ31">
        <v>1</v>
      </c>
      <c r="BK31" t="s">
        <v>200</v>
      </c>
      <c r="BL31" t="s">
        <v>175</v>
      </c>
      <c r="BM31">
        <v>0.88291666666666679</v>
      </c>
      <c r="BN31" t="s">
        <v>69</v>
      </c>
      <c r="BO31" t="s">
        <v>177</v>
      </c>
      <c r="BP31">
        <v>2770.1869999999999</v>
      </c>
    </row>
    <row r="32" spans="1:68" ht="16.5">
      <c r="A32" s="232" t="str">
        <f t="shared" si="0"/>
        <v>신동아교통</v>
      </c>
      <c r="B32" s="109" t="str">
        <f t="shared" si="16"/>
        <v>김용배</v>
      </c>
      <c r="C32" s="110" t="str">
        <f t="shared" si="1"/>
        <v>C</v>
      </c>
      <c r="D32" s="111">
        <f t="shared" si="2"/>
        <v>0.866519023674581</v>
      </c>
      <c r="E32" s="112">
        <f t="shared" si="3"/>
        <v>6095</v>
      </c>
      <c r="F32" s="113" t="str">
        <f t="shared" si="4"/>
        <v>1</v>
      </c>
      <c r="G32" s="114" t="str">
        <f t="shared" si="5"/>
        <v>70바2539</v>
      </c>
      <c r="H32" s="115">
        <f t="shared" si="6"/>
        <v>3</v>
      </c>
      <c r="I32" s="116">
        <f t="shared" si="7"/>
        <v>2847.0640000000003</v>
      </c>
      <c r="J32" s="117">
        <f t="shared" si="8"/>
        <v>1.2169125461880623E-2</v>
      </c>
      <c r="K32" s="117">
        <f t="shared" si="9"/>
        <v>0.34228289267532824</v>
      </c>
      <c r="L32" s="117">
        <f t="shared" si="10"/>
        <v>0.23111528226973468</v>
      </c>
      <c r="M32" s="118">
        <f t="shared" si="11"/>
        <v>9.9350000000000005</v>
      </c>
      <c r="N32" s="119">
        <f t="shared" si="12"/>
        <v>3.5123903080506801E-2</v>
      </c>
      <c r="O32" s="119">
        <f t="shared" si="17"/>
        <v>14.04956123220272</v>
      </c>
      <c r="P32" s="219">
        <f t="shared" si="13"/>
        <v>0</v>
      </c>
      <c r="Q32" s="220">
        <f t="shared" si="14"/>
        <v>1</v>
      </c>
      <c r="R32" s="220">
        <f t="shared" si="15"/>
        <v>400</v>
      </c>
      <c r="T32">
        <v>523</v>
      </c>
      <c r="U32">
        <v>6095</v>
      </c>
      <c r="V32" t="s">
        <v>277</v>
      </c>
      <c r="W32">
        <v>2847.0639999999999</v>
      </c>
      <c r="X32">
        <v>1327.432</v>
      </c>
      <c r="Y32">
        <v>2.145</v>
      </c>
      <c r="Z32">
        <v>9.9350000000000005</v>
      </c>
      <c r="AA32">
        <v>162.97744700000001</v>
      </c>
      <c r="AB32">
        <v>1.983293</v>
      </c>
      <c r="AC32">
        <v>55.784391999999997</v>
      </c>
      <c r="AD32" s="1">
        <v>658</v>
      </c>
      <c r="AE32">
        <v>1</v>
      </c>
      <c r="AF32">
        <v>400</v>
      </c>
      <c r="AG32">
        <v>70</v>
      </c>
      <c r="AH32">
        <v>17.469066999999999</v>
      </c>
      <c r="AI32">
        <v>852.6</v>
      </c>
      <c r="AJ32">
        <v>0</v>
      </c>
      <c r="AK32">
        <v>0</v>
      </c>
      <c r="AL32">
        <v>0</v>
      </c>
      <c r="AM32" t="s">
        <v>278</v>
      </c>
      <c r="AN32" t="s">
        <v>500</v>
      </c>
      <c r="AO32">
        <v>2176.538</v>
      </c>
      <c r="AR32" t="s">
        <v>118</v>
      </c>
      <c r="AS32" t="s">
        <v>120</v>
      </c>
      <c r="AT32" t="s">
        <v>209</v>
      </c>
      <c r="AU32" t="s">
        <v>277</v>
      </c>
      <c r="AV32" t="s">
        <v>48</v>
      </c>
      <c r="AW32">
        <v>3</v>
      </c>
      <c r="BB32">
        <v>0.866519023674581</v>
      </c>
      <c r="BC32" t="s">
        <v>69</v>
      </c>
      <c r="BF32" t="s">
        <v>118</v>
      </c>
      <c r="BG32" t="s">
        <v>120</v>
      </c>
      <c r="BH32" t="s">
        <v>277</v>
      </c>
      <c r="BI32">
        <v>6095</v>
      </c>
      <c r="BJ32">
        <v>3</v>
      </c>
      <c r="BK32" t="s">
        <v>209</v>
      </c>
      <c r="BL32" t="s">
        <v>246</v>
      </c>
      <c r="BM32">
        <v>0.866519023674581</v>
      </c>
      <c r="BN32" t="s">
        <v>69</v>
      </c>
      <c r="BO32" t="s">
        <v>177</v>
      </c>
      <c r="BP32">
        <v>2847.0640000000003</v>
      </c>
    </row>
    <row r="33" spans="1:68" ht="16.5">
      <c r="A33" s="231" t="str">
        <f t="shared" si="0"/>
        <v>신동아교통</v>
      </c>
      <c r="B33" s="125" t="str">
        <f t="shared" si="16"/>
        <v>김윤성</v>
      </c>
      <c r="C33" s="126" t="str">
        <f t="shared" si="1"/>
        <v>D</v>
      </c>
      <c r="D33" s="127">
        <f t="shared" si="2"/>
        <v>0.83671263790634143</v>
      </c>
      <c r="E33" s="128">
        <f t="shared" si="3"/>
        <v>3898</v>
      </c>
      <c r="F33" s="129" t="str">
        <f t="shared" si="4"/>
        <v>518</v>
      </c>
      <c r="G33" s="130" t="str">
        <f t="shared" si="5"/>
        <v>70바3722</v>
      </c>
      <c r="H33" s="131">
        <f t="shared" si="6"/>
        <v>4</v>
      </c>
      <c r="I33" s="132">
        <f t="shared" si="7"/>
        <v>1291.5809999999999</v>
      </c>
      <c r="J33" s="133">
        <f t="shared" si="8"/>
        <v>1.6242441501827076E-2</v>
      </c>
      <c r="K33" s="133">
        <f t="shared" si="9"/>
        <v>0.38640366170741691</v>
      </c>
      <c r="L33" s="133">
        <f t="shared" si="10"/>
        <v>0.16646265313596284</v>
      </c>
      <c r="M33" s="134">
        <f t="shared" si="11"/>
        <v>11.291</v>
      </c>
      <c r="N33" s="135">
        <f t="shared" si="12"/>
        <v>0.15100049150659986</v>
      </c>
      <c r="O33" s="135">
        <f t="shared" si="17"/>
        <v>14.269546447373687</v>
      </c>
      <c r="P33" s="217">
        <f t="shared" si="13"/>
        <v>7</v>
      </c>
      <c r="Q33" s="218">
        <f t="shared" si="14"/>
        <v>2</v>
      </c>
      <c r="R33" s="218">
        <f t="shared" si="15"/>
        <v>189</v>
      </c>
      <c r="T33">
        <v>523</v>
      </c>
      <c r="U33">
        <v>3898</v>
      </c>
      <c r="V33" t="s">
        <v>279</v>
      </c>
      <c r="W33">
        <v>1324.499</v>
      </c>
      <c r="X33">
        <v>679.86599999999999</v>
      </c>
      <c r="Y33">
        <v>1.948</v>
      </c>
      <c r="Z33">
        <v>11.291</v>
      </c>
      <c r="AA33">
        <v>106.285499</v>
      </c>
      <c r="AB33">
        <v>1.7263360000000001</v>
      </c>
      <c r="AC33">
        <v>41.069105999999998</v>
      </c>
      <c r="AD33" s="1">
        <v>215</v>
      </c>
      <c r="AE33">
        <v>2</v>
      </c>
      <c r="AF33">
        <v>189</v>
      </c>
      <c r="AG33">
        <v>90</v>
      </c>
      <c r="AH33">
        <v>12.461709000000001</v>
      </c>
      <c r="AI33">
        <v>22.3</v>
      </c>
      <c r="AJ33">
        <v>1.1000000000000001</v>
      </c>
      <c r="AK33">
        <v>7</v>
      </c>
      <c r="AL33">
        <v>2464</v>
      </c>
      <c r="AM33" t="s">
        <v>280</v>
      </c>
      <c r="AN33" t="s">
        <v>501</v>
      </c>
      <c r="AO33">
        <v>656.74800000000005</v>
      </c>
      <c r="AR33" t="s">
        <v>118</v>
      </c>
      <c r="AS33" t="s">
        <v>122</v>
      </c>
      <c r="AT33" t="s">
        <v>233</v>
      </c>
      <c r="AU33" t="s">
        <v>279</v>
      </c>
      <c r="AV33" t="s">
        <v>227</v>
      </c>
      <c r="AW33">
        <v>4</v>
      </c>
      <c r="BB33">
        <v>0.83671263790634143</v>
      </c>
      <c r="BC33" t="s">
        <v>67</v>
      </c>
      <c r="BF33" t="s">
        <v>118</v>
      </c>
      <c r="BG33" t="s">
        <v>122</v>
      </c>
      <c r="BH33" t="s">
        <v>279</v>
      </c>
      <c r="BI33">
        <v>3898</v>
      </c>
      <c r="BJ33">
        <v>4</v>
      </c>
      <c r="BK33" t="s">
        <v>233</v>
      </c>
      <c r="BL33" t="s">
        <v>248</v>
      </c>
      <c r="BM33">
        <v>0.83671263790634143</v>
      </c>
      <c r="BN33" t="s">
        <v>67</v>
      </c>
      <c r="BO33" t="s">
        <v>178</v>
      </c>
      <c r="BP33">
        <v>1291.5809999999999</v>
      </c>
    </row>
    <row r="34" spans="1:68" ht="16.5">
      <c r="A34" s="232" t="str">
        <f t="shared" si="0"/>
        <v>신동아교통</v>
      </c>
      <c r="B34" s="109" t="str">
        <f t="shared" si="16"/>
        <v>김은철</v>
      </c>
      <c r="C34" s="110" t="str">
        <f t="shared" si="1"/>
        <v>D</v>
      </c>
      <c r="D34" s="111">
        <f t="shared" si="2"/>
        <v>0.81598036973917321</v>
      </c>
      <c r="E34" s="112">
        <f t="shared" si="3"/>
        <v>1558</v>
      </c>
      <c r="F34" s="113" t="str">
        <f t="shared" si="4"/>
        <v>1</v>
      </c>
      <c r="G34" s="114" t="str">
        <f t="shared" si="5"/>
        <v>70바2536</v>
      </c>
      <c r="H34" s="115">
        <f t="shared" si="6"/>
        <v>2</v>
      </c>
      <c r="I34" s="116">
        <f t="shared" si="7"/>
        <v>2664.9850000000001</v>
      </c>
      <c r="J34" s="117">
        <f t="shared" si="8"/>
        <v>7.609867829459562E-3</v>
      </c>
      <c r="K34" s="117">
        <f t="shared" si="9"/>
        <v>0.37461946526770695</v>
      </c>
      <c r="L34" s="117">
        <f t="shared" si="10"/>
        <v>0.23827526233731144</v>
      </c>
      <c r="M34" s="118">
        <f t="shared" si="11"/>
        <v>12.493</v>
      </c>
      <c r="N34" s="119">
        <f t="shared" si="12"/>
        <v>0</v>
      </c>
      <c r="O34" s="119">
        <f t="shared" si="17"/>
        <v>21.2759171252371</v>
      </c>
      <c r="P34" s="219">
        <f t="shared" si="13"/>
        <v>11</v>
      </c>
      <c r="Q34" s="220">
        <f t="shared" si="14"/>
        <v>0</v>
      </c>
      <c r="R34" s="220">
        <f t="shared" si="15"/>
        <v>567</v>
      </c>
      <c r="T34">
        <v>523</v>
      </c>
      <c r="U34">
        <v>1558</v>
      </c>
      <c r="V34" t="s">
        <v>281</v>
      </c>
      <c r="W34">
        <v>2664.9850000000001</v>
      </c>
      <c r="X34">
        <v>1467.8019999999999</v>
      </c>
      <c r="Y34">
        <v>1.8160000000000001</v>
      </c>
      <c r="Z34">
        <v>12.493</v>
      </c>
      <c r="AA34">
        <v>166.300523</v>
      </c>
      <c r="AB34">
        <v>1.265525</v>
      </c>
      <c r="AC34">
        <v>62.299413000000001</v>
      </c>
      <c r="AD34" s="1">
        <v>635</v>
      </c>
      <c r="AE34">
        <v>0</v>
      </c>
      <c r="AF34">
        <v>567</v>
      </c>
      <c r="AG34">
        <v>79</v>
      </c>
      <c r="AH34">
        <v>16.025113999999999</v>
      </c>
      <c r="AI34">
        <v>96.8</v>
      </c>
      <c r="AJ34">
        <v>0</v>
      </c>
      <c r="AK34">
        <v>11</v>
      </c>
      <c r="AL34">
        <v>1087</v>
      </c>
      <c r="AM34" t="s">
        <v>282</v>
      </c>
      <c r="AN34" t="s">
        <v>502</v>
      </c>
      <c r="AO34">
        <v>2530.3290000000002</v>
      </c>
      <c r="AR34" t="s">
        <v>118</v>
      </c>
      <c r="AS34" t="s">
        <v>120</v>
      </c>
      <c r="AT34" t="s">
        <v>203</v>
      </c>
      <c r="AU34" t="s">
        <v>281</v>
      </c>
      <c r="AV34" t="s">
        <v>48</v>
      </c>
      <c r="AW34">
        <v>2</v>
      </c>
      <c r="BB34">
        <v>0.81598036973917321</v>
      </c>
      <c r="BC34" t="s">
        <v>67</v>
      </c>
      <c r="BF34" t="s">
        <v>118</v>
      </c>
      <c r="BG34" t="s">
        <v>120</v>
      </c>
      <c r="BH34" t="s">
        <v>281</v>
      </c>
      <c r="BI34">
        <v>1558</v>
      </c>
      <c r="BJ34">
        <v>2</v>
      </c>
      <c r="BK34" t="s">
        <v>203</v>
      </c>
      <c r="BL34" t="s">
        <v>247</v>
      </c>
      <c r="BM34">
        <v>0.81598036973917321</v>
      </c>
      <c r="BN34" t="s">
        <v>67</v>
      </c>
      <c r="BO34" t="s">
        <v>178</v>
      </c>
      <c r="BP34">
        <v>2664.9850000000001</v>
      </c>
    </row>
    <row r="35" spans="1:68" ht="16.5">
      <c r="A35" s="231" t="str">
        <f t="shared" si="0"/>
        <v>신동아교통</v>
      </c>
      <c r="B35" s="125" t="str">
        <f t="shared" si="16"/>
        <v>김정구</v>
      </c>
      <c r="C35" s="126" t="str">
        <f t="shared" si="1"/>
        <v>C</v>
      </c>
      <c r="D35" s="127">
        <f t="shared" si="2"/>
        <v>0.89863636363636357</v>
      </c>
      <c r="E35" s="128">
        <f t="shared" si="3"/>
        <v>895</v>
      </c>
      <c r="F35" s="129" t="str">
        <f t="shared" si="4"/>
        <v>518</v>
      </c>
      <c r="G35" s="130" t="str">
        <f t="shared" si="5"/>
        <v>71바6402</v>
      </c>
      <c r="H35" s="131">
        <f t="shared" si="6"/>
        <v>1</v>
      </c>
      <c r="I35" s="132">
        <f t="shared" si="7"/>
        <v>1172.6990000000001</v>
      </c>
      <c r="J35" s="133">
        <f t="shared" si="8"/>
        <v>2.5359649946662684E-2</v>
      </c>
      <c r="K35" s="133">
        <f t="shared" si="9"/>
        <v>0.40561224899574305</v>
      </c>
      <c r="L35" s="133">
        <f t="shared" si="10"/>
        <v>0.19015962322812588</v>
      </c>
      <c r="M35" s="134">
        <f t="shared" si="11"/>
        <v>10.808</v>
      </c>
      <c r="N35" s="135">
        <f t="shared" si="12"/>
        <v>0.25582012093469847</v>
      </c>
      <c r="O35" s="135">
        <f t="shared" si="17"/>
        <v>11.93827231028593</v>
      </c>
      <c r="P35" s="217">
        <f t="shared" si="13"/>
        <v>3</v>
      </c>
      <c r="Q35" s="218">
        <f t="shared" si="14"/>
        <v>3</v>
      </c>
      <c r="R35" s="218">
        <f t="shared" si="15"/>
        <v>140</v>
      </c>
      <c r="T35">
        <v>523</v>
      </c>
      <c r="U35">
        <v>895</v>
      </c>
      <c r="V35" t="s">
        <v>283</v>
      </c>
      <c r="W35">
        <v>1172.6990000000001</v>
      </c>
      <c r="X35">
        <v>593.26700000000005</v>
      </c>
      <c r="Y35">
        <v>1.9770000000000001</v>
      </c>
      <c r="Z35">
        <v>10.808</v>
      </c>
      <c r="AA35">
        <v>98.360782</v>
      </c>
      <c r="AB35">
        <v>2.4943949999999999</v>
      </c>
      <c r="AC35">
        <v>39.896338</v>
      </c>
      <c r="AD35" s="1">
        <v>223</v>
      </c>
      <c r="AE35">
        <v>3</v>
      </c>
      <c r="AF35">
        <v>140</v>
      </c>
      <c r="AG35">
        <v>81</v>
      </c>
      <c r="AH35">
        <v>11.922423999999999</v>
      </c>
      <c r="AI35">
        <v>64.5</v>
      </c>
      <c r="AJ35">
        <v>0</v>
      </c>
      <c r="AK35">
        <v>3</v>
      </c>
      <c r="AL35">
        <v>1735</v>
      </c>
      <c r="AM35" t="s">
        <v>284</v>
      </c>
      <c r="AN35" t="s">
        <v>503</v>
      </c>
      <c r="AO35">
        <v>1172.6990000000001</v>
      </c>
      <c r="AR35" t="s">
        <v>118</v>
      </c>
      <c r="AS35" t="s">
        <v>122</v>
      </c>
      <c r="AT35" t="s">
        <v>234</v>
      </c>
      <c r="AU35" t="s">
        <v>283</v>
      </c>
      <c r="AV35" t="s">
        <v>48</v>
      </c>
      <c r="AW35">
        <v>1</v>
      </c>
      <c r="BB35">
        <v>0.89863636363636357</v>
      </c>
      <c r="BC35" t="s">
        <v>69</v>
      </c>
      <c r="BF35" t="s">
        <v>118</v>
      </c>
      <c r="BG35" t="s">
        <v>122</v>
      </c>
      <c r="BH35" t="s">
        <v>283</v>
      </c>
      <c r="BI35">
        <v>895</v>
      </c>
      <c r="BJ35">
        <v>1</v>
      </c>
      <c r="BK35" t="s">
        <v>234</v>
      </c>
      <c r="BL35" t="s">
        <v>175</v>
      </c>
      <c r="BM35">
        <v>0.89863636363636357</v>
      </c>
      <c r="BN35" t="s">
        <v>69</v>
      </c>
      <c r="BO35" t="s">
        <v>177</v>
      </c>
      <c r="BP35">
        <v>1172.6990000000001</v>
      </c>
    </row>
    <row r="36" spans="1:68" ht="16.5">
      <c r="A36" s="232" t="str">
        <f t="shared" si="0"/>
        <v>신동아교통</v>
      </c>
      <c r="B36" s="109" t="str">
        <f t="shared" si="16"/>
        <v>김정섭</v>
      </c>
      <c r="C36" s="110" t="str">
        <f t="shared" si="1"/>
        <v>F</v>
      </c>
      <c r="D36" s="111">
        <f t="shared" si="2"/>
        <v>0.78991263181963689</v>
      </c>
      <c r="E36" s="112">
        <f t="shared" si="3"/>
        <v>2503</v>
      </c>
      <c r="F36" s="113" t="str">
        <f t="shared" si="4"/>
        <v>1</v>
      </c>
      <c r="G36" s="114" t="str">
        <f t="shared" si="5"/>
        <v>70바3703</v>
      </c>
      <c r="H36" s="115">
        <f t="shared" si="6"/>
        <v>13</v>
      </c>
      <c r="I36" s="116">
        <f t="shared" si="7"/>
        <v>2031.3810000000001</v>
      </c>
      <c r="J36" s="117">
        <f t="shared" si="8"/>
        <v>1.8908018183062394E-2</v>
      </c>
      <c r="K36" s="117">
        <f t="shared" si="9"/>
        <v>0.38149420615329416</v>
      </c>
      <c r="L36" s="117">
        <f t="shared" si="10"/>
        <v>0.16392788945057574</v>
      </c>
      <c r="M36" s="118">
        <f t="shared" si="11"/>
        <v>12.244999999999999</v>
      </c>
      <c r="N36" s="119">
        <f t="shared" si="12"/>
        <v>0</v>
      </c>
      <c r="O36" s="119">
        <f t="shared" si="17"/>
        <v>94.467753710406853</v>
      </c>
      <c r="P36" s="219">
        <f t="shared" si="13"/>
        <v>15</v>
      </c>
      <c r="Q36" s="220">
        <f t="shared" si="14"/>
        <v>0</v>
      </c>
      <c r="R36" s="220">
        <f t="shared" si="15"/>
        <v>1919</v>
      </c>
      <c r="T36">
        <v>523</v>
      </c>
      <c r="U36">
        <v>2503</v>
      </c>
      <c r="V36" t="s">
        <v>285</v>
      </c>
      <c r="W36">
        <v>2031.3810000000001</v>
      </c>
      <c r="X36">
        <v>1120.021</v>
      </c>
      <c r="Y36">
        <v>1.8140000000000001</v>
      </c>
      <c r="Z36">
        <v>12.244999999999999</v>
      </c>
      <c r="AA36">
        <v>129.74998099999999</v>
      </c>
      <c r="AB36">
        <v>2.4533149999999999</v>
      </c>
      <c r="AC36">
        <v>49.498866</v>
      </c>
      <c r="AD36" s="1">
        <v>333</v>
      </c>
      <c r="AE36">
        <v>0</v>
      </c>
      <c r="AF36">
        <v>1919</v>
      </c>
      <c r="AG36">
        <v>76</v>
      </c>
      <c r="AH36">
        <v>15.656117</v>
      </c>
      <c r="AI36">
        <v>1406.5</v>
      </c>
      <c r="AJ36">
        <v>0</v>
      </c>
      <c r="AK36">
        <v>15</v>
      </c>
      <c r="AL36">
        <v>2710</v>
      </c>
      <c r="AM36" t="s">
        <v>286</v>
      </c>
      <c r="AN36" t="s">
        <v>504</v>
      </c>
      <c r="AO36">
        <v>287.46600000000001</v>
      </c>
      <c r="AR36" t="s">
        <v>118</v>
      </c>
      <c r="AS36" t="s">
        <v>120</v>
      </c>
      <c r="AT36" t="s">
        <v>215</v>
      </c>
      <c r="AU36" t="s">
        <v>285</v>
      </c>
      <c r="AV36" t="s">
        <v>48</v>
      </c>
      <c r="AW36">
        <v>13</v>
      </c>
      <c r="BB36">
        <v>0.78991263181963689</v>
      </c>
      <c r="BC36" t="s">
        <v>70</v>
      </c>
      <c r="BF36" t="s">
        <v>118</v>
      </c>
      <c r="BG36" t="s">
        <v>120</v>
      </c>
      <c r="BH36" t="s">
        <v>285</v>
      </c>
      <c r="BI36">
        <v>2503</v>
      </c>
      <c r="BJ36">
        <v>13</v>
      </c>
      <c r="BK36" t="s">
        <v>215</v>
      </c>
      <c r="BL36" t="s">
        <v>224</v>
      </c>
      <c r="BM36">
        <v>0.78991263181963689</v>
      </c>
      <c r="BN36" t="s">
        <v>70</v>
      </c>
      <c r="BO36" t="s">
        <v>184</v>
      </c>
      <c r="BP36">
        <v>2031.3810000000001</v>
      </c>
    </row>
    <row r="37" spans="1:68" ht="16.5">
      <c r="A37" s="231" t="str">
        <f t="shared" ref="A37:A68" si="18">BF37</f>
        <v>신동아교통</v>
      </c>
      <c r="B37" s="125" t="str">
        <f t="shared" si="16"/>
        <v>김준</v>
      </c>
      <c r="C37" s="126" t="str">
        <f t="shared" ref="C37:C68" si="19">BN37</f>
        <v>D</v>
      </c>
      <c r="D37" s="127">
        <f t="shared" ref="D37:D68" si="20">BM37</f>
        <v>0.84680944737239761</v>
      </c>
      <c r="E37" s="128">
        <f t="shared" ref="E37:E68" si="21">U37</f>
        <v>8414</v>
      </c>
      <c r="F37" s="129" t="str">
        <f t="shared" ref="F37:F68" si="22">BG37</f>
        <v>1</v>
      </c>
      <c r="G37" s="130" t="str">
        <f t="shared" ref="G37:G68" si="23">BK37</f>
        <v>70바2536</v>
      </c>
      <c r="H37" s="131">
        <f t="shared" ref="H37:H68" si="24">BJ37</f>
        <v>2</v>
      </c>
      <c r="I37" s="132">
        <f t="shared" ref="I37:I68" si="25">BP37</f>
        <v>2552.8719999999998</v>
      </c>
      <c r="J37" s="133">
        <f t="shared" ref="J37:J68" si="26">AB37/AA37</f>
        <v>1.3305539320948878E-2</v>
      </c>
      <c r="K37" s="133">
        <f t="shared" ref="K37:K68" si="27">AC37/AA37</f>
        <v>0.35761349356910227</v>
      </c>
      <c r="L37" s="133">
        <f t="shared" ref="L37:L68" si="28">AD37/I37</f>
        <v>0.25970749806492455</v>
      </c>
      <c r="M37" s="134">
        <f t="shared" ref="M37:M68" si="29">Z37</f>
        <v>13.84</v>
      </c>
      <c r="N37" s="135">
        <f t="shared" ref="N37:N68" si="30">AE37*100/W37</f>
        <v>0.19585784167792197</v>
      </c>
      <c r="O37" s="135">
        <f t="shared" si="17"/>
        <v>46.065764362647251</v>
      </c>
      <c r="P37" s="217">
        <f t="shared" ref="P37:P68" si="31">AK37</f>
        <v>2</v>
      </c>
      <c r="Q37" s="218">
        <f t="shared" ref="Q37:Q68" si="32">AE37</f>
        <v>5</v>
      </c>
      <c r="R37" s="218">
        <f t="shared" ref="R37:R68" si="33">AF37</f>
        <v>1176</v>
      </c>
      <c r="T37">
        <v>523</v>
      </c>
      <c r="U37">
        <v>8414</v>
      </c>
      <c r="V37" t="s">
        <v>287</v>
      </c>
      <c r="W37">
        <v>2552.8719999999998</v>
      </c>
      <c r="X37">
        <v>1355.0550000000001</v>
      </c>
      <c r="Y37">
        <v>1.8839999999999999</v>
      </c>
      <c r="Z37">
        <v>13.84</v>
      </c>
      <c r="AA37">
        <v>140.957458</v>
      </c>
      <c r="AB37">
        <v>1.875515</v>
      </c>
      <c r="AC37">
        <v>50.408289000000003</v>
      </c>
      <c r="AD37" s="1">
        <v>663</v>
      </c>
      <c r="AE37">
        <v>5</v>
      </c>
      <c r="AF37">
        <v>1176</v>
      </c>
      <c r="AG37">
        <v>83</v>
      </c>
      <c r="AH37">
        <v>18.110938999999998</v>
      </c>
      <c r="AI37">
        <v>709.4</v>
      </c>
      <c r="AJ37">
        <v>5.3</v>
      </c>
      <c r="AK37">
        <v>2</v>
      </c>
      <c r="AL37">
        <v>208</v>
      </c>
      <c r="AM37" t="s">
        <v>288</v>
      </c>
      <c r="AN37" t="s">
        <v>505</v>
      </c>
      <c r="AO37">
        <v>2417.252</v>
      </c>
      <c r="AR37" t="s">
        <v>118</v>
      </c>
      <c r="AS37" t="s">
        <v>120</v>
      </c>
      <c r="AT37" t="s">
        <v>203</v>
      </c>
      <c r="AU37" t="s">
        <v>287</v>
      </c>
      <c r="AV37" t="s">
        <v>48</v>
      </c>
      <c r="AW37">
        <v>2</v>
      </c>
      <c r="BB37">
        <v>0.84680944737239761</v>
      </c>
      <c r="BC37" t="s">
        <v>67</v>
      </c>
      <c r="BF37" t="s">
        <v>118</v>
      </c>
      <c r="BG37" t="s">
        <v>120</v>
      </c>
      <c r="BH37" t="s">
        <v>287</v>
      </c>
      <c r="BI37">
        <v>8414</v>
      </c>
      <c r="BJ37">
        <v>2</v>
      </c>
      <c r="BK37" t="s">
        <v>203</v>
      </c>
      <c r="BL37" t="s">
        <v>246</v>
      </c>
      <c r="BM37">
        <v>0.84680944737239761</v>
      </c>
      <c r="BN37" t="s">
        <v>67</v>
      </c>
      <c r="BO37" t="s">
        <v>178</v>
      </c>
      <c r="BP37">
        <v>2552.8719999999998</v>
      </c>
    </row>
    <row r="38" spans="1:68" ht="16.5">
      <c r="A38" s="232" t="str">
        <f t="shared" si="18"/>
        <v>신동아교통</v>
      </c>
      <c r="B38" s="109" t="str">
        <f t="shared" si="16"/>
        <v>김진선</v>
      </c>
      <c r="C38" s="110" t="str">
        <f t="shared" si="19"/>
        <v>D</v>
      </c>
      <c r="D38" s="111">
        <f t="shared" si="20"/>
        <v>0.80410183851456651</v>
      </c>
      <c r="E38" s="112">
        <f t="shared" si="21"/>
        <v>5062</v>
      </c>
      <c r="F38" s="113" t="str">
        <f t="shared" si="22"/>
        <v>예비</v>
      </c>
      <c r="G38" s="114" t="str">
        <f t="shared" si="23"/>
        <v>70바3709</v>
      </c>
      <c r="H38" s="115">
        <f t="shared" si="24"/>
        <v>5</v>
      </c>
      <c r="I38" s="116">
        <f t="shared" si="25"/>
        <v>549.26</v>
      </c>
      <c r="J38" s="117">
        <f t="shared" si="26"/>
        <v>1.6376644463571975E-2</v>
      </c>
      <c r="K38" s="117">
        <f t="shared" si="27"/>
        <v>0.38781812355007861</v>
      </c>
      <c r="L38" s="117">
        <f t="shared" si="28"/>
        <v>0.27309470924516621</v>
      </c>
      <c r="M38" s="118">
        <f t="shared" si="29"/>
        <v>13.542999999999999</v>
      </c>
      <c r="N38" s="119">
        <f t="shared" si="30"/>
        <v>0.18206313949677749</v>
      </c>
      <c r="O38" s="119">
        <f t="shared" si="17"/>
        <v>49.521173943123479</v>
      </c>
      <c r="P38" s="219">
        <f t="shared" si="31"/>
        <v>15</v>
      </c>
      <c r="Q38" s="220">
        <f t="shared" si="32"/>
        <v>1</v>
      </c>
      <c r="R38" s="220">
        <f t="shared" si="33"/>
        <v>272</v>
      </c>
      <c r="T38">
        <v>523</v>
      </c>
      <c r="U38">
        <v>5062</v>
      </c>
      <c r="V38" t="s">
        <v>289</v>
      </c>
      <c r="W38">
        <v>549.26</v>
      </c>
      <c r="X38">
        <v>286.66399999999999</v>
      </c>
      <c r="Y38">
        <v>1.9159999999999999</v>
      </c>
      <c r="Z38">
        <v>13.542999999999999</v>
      </c>
      <c r="AA38">
        <v>32.735827</v>
      </c>
      <c r="AB38">
        <v>0.536103</v>
      </c>
      <c r="AC38">
        <v>12.695546999999999</v>
      </c>
      <c r="AD38" s="1">
        <v>150</v>
      </c>
      <c r="AE38">
        <v>1</v>
      </c>
      <c r="AF38">
        <v>272</v>
      </c>
      <c r="AG38">
        <v>73</v>
      </c>
      <c r="AH38">
        <v>16.778558</v>
      </c>
      <c r="AI38">
        <v>1176</v>
      </c>
      <c r="AJ38">
        <v>0</v>
      </c>
      <c r="AK38">
        <v>15</v>
      </c>
      <c r="AL38">
        <v>4739</v>
      </c>
      <c r="AM38" t="s">
        <v>290</v>
      </c>
      <c r="AN38" t="s">
        <v>506</v>
      </c>
      <c r="AO38">
        <v>137.08500000000001</v>
      </c>
      <c r="AR38" t="s">
        <v>118</v>
      </c>
      <c r="AS38" t="s">
        <v>91</v>
      </c>
      <c r="AT38" t="s">
        <v>246</v>
      </c>
      <c r="AU38" t="s">
        <v>289</v>
      </c>
      <c r="AV38" t="s">
        <v>48</v>
      </c>
      <c r="AW38">
        <v>5</v>
      </c>
      <c r="BB38">
        <v>0.80410183851456651</v>
      </c>
      <c r="BC38" t="s">
        <v>67</v>
      </c>
      <c r="BF38" t="s">
        <v>118</v>
      </c>
      <c r="BG38" t="s">
        <v>91</v>
      </c>
      <c r="BH38" t="s">
        <v>289</v>
      </c>
      <c r="BI38">
        <v>5062</v>
      </c>
      <c r="BJ38">
        <v>5</v>
      </c>
      <c r="BK38" t="s">
        <v>246</v>
      </c>
      <c r="BL38" t="s">
        <v>212</v>
      </c>
      <c r="BM38">
        <v>0.80410183851456651</v>
      </c>
      <c r="BN38" t="s">
        <v>67</v>
      </c>
      <c r="BO38" t="s">
        <v>178</v>
      </c>
      <c r="BP38">
        <v>549.26</v>
      </c>
    </row>
    <row r="39" spans="1:68" ht="16.5">
      <c r="A39" s="231" t="str">
        <f t="shared" si="18"/>
        <v>신동아교통</v>
      </c>
      <c r="B39" s="125" t="str">
        <f t="shared" si="16"/>
        <v>김진수</v>
      </c>
      <c r="C39" s="126" t="str">
        <f t="shared" si="19"/>
        <v>F</v>
      </c>
      <c r="D39" s="127">
        <f t="shared" si="20"/>
        <v>0.78885065177252478</v>
      </c>
      <c r="E39" s="128">
        <f t="shared" si="21"/>
        <v>2003</v>
      </c>
      <c r="F39" s="129" t="str">
        <f t="shared" si="22"/>
        <v>1</v>
      </c>
      <c r="G39" s="130" t="str">
        <f t="shared" si="23"/>
        <v>70바2540</v>
      </c>
      <c r="H39" s="131">
        <f t="shared" si="24"/>
        <v>2</v>
      </c>
      <c r="I39" s="132">
        <f t="shared" si="25"/>
        <v>2641.6709999999998</v>
      </c>
      <c r="J39" s="133">
        <f t="shared" si="26"/>
        <v>3.7425090813722514E-2</v>
      </c>
      <c r="K39" s="133">
        <f t="shared" si="27"/>
        <v>0.31511996531282194</v>
      </c>
      <c r="L39" s="133">
        <f t="shared" si="28"/>
        <v>0.2536273442075111</v>
      </c>
      <c r="M39" s="134">
        <f t="shared" si="29"/>
        <v>13.528</v>
      </c>
      <c r="N39" s="135">
        <f t="shared" si="30"/>
        <v>3.7854827493658372E-2</v>
      </c>
      <c r="O39" s="135">
        <f t="shared" si="17"/>
        <v>30.435281304901331</v>
      </c>
      <c r="P39" s="217">
        <f t="shared" si="31"/>
        <v>15</v>
      </c>
      <c r="Q39" s="218">
        <f t="shared" si="32"/>
        <v>1</v>
      </c>
      <c r="R39" s="218">
        <f t="shared" si="33"/>
        <v>804</v>
      </c>
      <c r="T39">
        <v>523</v>
      </c>
      <c r="U39">
        <v>2003</v>
      </c>
      <c r="V39" t="s">
        <v>291</v>
      </c>
      <c r="W39">
        <v>2641.6709999999998</v>
      </c>
      <c r="X39">
        <v>1461.712</v>
      </c>
      <c r="Y39">
        <v>1.8069999999999999</v>
      </c>
      <c r="Z39">
        <v>13.528</v>
      </c>
      <c r="AA39">
        <v>148.48829699999999</v>
      </c>
      <c r="AB39">
        <v>5.557188</v>
      </c>
      <c r="AC39">
        <v>46.791626999999998</v>
      </c>
      <c r="AD39" s="1">
        <v>670</v>
      </c>
      <c r="AE39">
        <v>1</v>
      </c>
      <c r="AF39">
        <v>804</v>
      </c>
      <c r="AG39">
        <v>75</v>
      </c>
      <c r="AH39">
        <v>17.790431999999999</v>
      </c>
      <c r="AI39">
        <v>2135.3000000000002</v>
      </c>
      <c r="AJ39">
        <v>0</v>
      </c>
      <c r="AK39">
        <v>15</v>
      </c>
      <c r="AL39">
        <v>3043</v>
      </c>
      <c r="AM39" t="s">
        <v>292</v>
      </c>
      <c r="AN39" t="s">
        <v>507</v>
      </c>
      <c r="AO39">
        <v>2506.9479999999999</v>
      </c>
      <c r="AR39" t="s">
        <v>118</v>
      </c>
      <c r="AS39" t="s">
        <v>120</v>
      </c>
      <c r="AT39" t="s">
        <v>210</v>
      </c>
      <c r="AU39" t="s">
        <v>291</v>
      </c>
      <c r="AV39" t="s">
        <v>48</v>
      </c>
      <c r="AW39">
        <v>2</v>
      </c>
      <c r="BB39">
        <v>0.78885065177252478</v>
      </c>
      <c r="BC39" t="s">
        <v>70</v>
      </c>
      <c r="BF39" t="s">
        <v>118</v>
      </c>
      <c r="BG39" t="s">
        <v>120</v>
      </c>
      <c r="BH39" t="s">
        <v>291</v>
      </c>
      <c r="BI39">
        <v>2003</v>
      </c>
      <c r="BJ39">
        <v>2</v>
      </c>
      <c r="BK39" t="s">
        <v>210</v>
      </c>
      <c r="BL39" t="s">
        <v>221</v>
      </c>
      <c r="BM39">
        <v>0.78885065177252478</v>
      </c>
      <c r="BN39" t="s">
        <v>70</v>
      </c>
      <c r="BO39" t="s">
        <v>184</v>
      </c>
      <c r="BP39">
        <v>2641.6709999999998</v>
      </c>
    </row>
    <row r="40" spans="1:68" ht="16.5">
      <c r="A40" s="232" t="str">
        <f t="shared" si="18"/>
        <v>신동아교통</v>
      </c>
      <c r="B40" s="109" t="str">
        <f t="shared" si="16"/>
        <v>김태형</v>
      </c>
      <c r="C40" s="110" t="str">
        <f t="shared" si="19"/>
        <v>D</v>
      </c>
      <c r="D40" s="111">
        <f t="shared" si="20"/>
        <v>0.8140607102417261</v>
      </c>
      <c r="E40" s="112">
        <f t="shared" si="21"/>
        <v>9005</v>
      </c>
      <c r="F40" s="113" t="str">
        <f t="shared" si="22"/>
        <v>1</v>
      </c>
      <c r="G40" s="114" t="str">
        <f t="shared" si="23"/>
        <v>70바3705</v>
      </c>
      <c r="H40" s="115">
        <f t="shared" si="24"/>
        <v>2</v>
      </c>
      <c r="I40" s="116">
        <f t="shared" si="25"/>
        <v>2095.5430000000001</v>
      </c>
      <c r="J40" s="117">
        <f t="shared" si="26"/>
        <v>1.7957998103669832E-2</v>
      </c>
      <c r="K40" s="117">
        <f t="shared" si="27"/>
        <v>0.3631866316297454</v>
      </c>
      <c r="L40" s="117">
        <f t="shared" si="28"/>
        <v>0.19279012647318616</v>
      </c>
      <c r="M40" s="118">
        <f t="shared" si="29"/>
        <v>13.194000000000001</v>
      </c>
      <c r="N40" s="119">
        <f t="shared" si="30"/>
        <v>0</v>
      </c>
      <c r="O40" s="119">
        <f t="shared" ref="O40:O71" si="34">AF40*100/W40</f>
        <v>5.0583548035043897</v>
      </c>
      <c r="P40" s="219">
        <f t="shared" si="31"/>
        <v>5</v>
      </c>
      <c r="Q40" s="220">
        <f t="shared" si="32"/>
        <v>0</v>
      </c>
      <c r="R40" s="220">
        <f t="shared" si="33"/>
        <v>106</v>
      </c>
      <c r="T40">
        <v>523</v>
      </c>
      <c r="U40">
        <v>9005</v>
      </c>
      <c r="V40" t="s">
        <v>293</v>
      </c>
      <c r="W40">
        <v>2095.5430000000001</v>
      </c>
      <c r="X40">
        <v>1156.491</v>
      </c>
      <c r="Y40">
        <v>1.8120000000000001</v>
      </c>
      <c r="Z40">
        <v>13.194000000000001</v>
      </c>
      <c r="AA40">
        <v>126.48219400000001</v>
      </c>
      <c r="AB40">
        <v>2.2713670000000001</v>
      </c>
      <c r="AC40">
        <v>45.936641999999999</v>
      </c>
      <c r="AD40" s="1">
        <v>404</v>
      </c>
      <c r="AE40">
        <v>0</v>
      </c>
      <c r="AF40">
        <v>106</v>
      </c>
      <c r="AG40">
        <v>69</v>
      </c>
      <c r="AH40">
        <v>16.567889000000001</v>
      </c>
      <c r="AI40">
        <v>200.4</v>
      </c>
      <c r="AJ40">
        <v>0</v>
      </c>
      <c r="AK40">
        <v>5</v>
      </c>
      <c r="AL40">
        <v>118</v>
      </c>
      <c r="AM40" t="s">
        <v>294</v>
      </c>
      <c r="AN40" t="s">
        <v>508</v>
      </c>
      <c r="AO40">
        <v>1938.2170000000001</v>
      </c>
      <c r="AR40" t="s">
        <v>118</v>
      </c>
      <c r="AS40" t="s">
        <v>120</v>
      </c>
      <c r="AT40" t="s">
        <v>216</v>
      </c>
      <c r="AU40" t="s">
        <v>293</v>
      </c>
      <c r="AV40" t="s">
        <v>48</v>
      </c>
      <c r="AW40">
        <v>2</v>
      </c>
      <c r="BB40">
        <v>0.8140607102417261</v>
      </c>
      <c r="BC40" t="s">
        <v>67</v>
      </c>
      <c r="BF40" t="s">
        <v>118</v>
      </c>
      <c r="BG40" t="s">
        <v>120</v>
      </c>
      <c r="BH40" t="s">
        <v>293</v>
      </c>
      <c r="BI40">
        <v>9005</v>
      </c>
      <c r="BJ40">
        <v>2</v>
      </c>
      <c r="BK40" t="s">
        <v>216</v>
      </c>
      <c r="BL40" t="s">
        <v>246</v>
      </c>
      <c r="BM40">
        <v>0.8140607102417261</v>
      </c>
      <c r="BN40" t="s">
        <v>67</v>
      </c>
      <c r="BO40" t="s">
        <v>178</v>
      </c>
      <c r="BP40">
        <v>2095.5430000000001</v>
      </c>
    </row>
    <row r="41" spans="1:68" ht="16.5">
      <c r="A41" s="231" t="str">
        <f t="shared" si="18"/>
        <v>신동아교통</v>
      </c>
      <c r="B41" s="125" t="str">
        <f t="shared" si="16"/>
        <v>김현수</v>
      </c>
      <c r="C41" s="126" t="str">
        <f t="shared" si="19"/>
        <v>B</v>
      </c>
      <c r="D41" s="127">
        <f t="shared" si="20"/>
        <v>0.90055092971419948</v>
      </c>
      <c r="E41" s="128">
        <f t="shared" si="21"/>
        <v>9704</v>
      </c>
      <c r="F41" s="129" t="str">
        <f t="shared" si="22"/>
        <v>1</v>
      </c>
      <c r="G41" s="130" t="str">
        <f t="shared" si="23"/>
        <v>70바3727</v>
      </c>
      <c r="H41" s="131">
        <f t="shared" si="24"/>
        <v>11</v>
      </c>
      <c r="I41" s="132">
        <f t="shared" si="25"/>
        <v>2595.0290000000005</v>
      </c>
      <c r="J41" s="133">
        <f t="shared" si="26"/>
        <v>1.7385937524337244E-2</v>
      </c>
      <c r="K41" s="133">
        <f t="shared" si="27"/>
        <v>0.32691773301179189</v>
      </c>
      <c r="L41" s="133">
        <f t="shared" si="28"/>
        <v>0.18882255265740766</v>
      </c>
      <c r="M41" s="134">
        <f t="shared" si="29"/>
        <v>8.827</v>
      </c>
      <c r="N41" s="135">
        <f t="shared" si="30"/>
        <v>0</v>
      </c>
      <c r="O41" s="135">
        <f t="shared" si="34"/>
        <v>37.340623168373071</v>
      </c>
      <c r="P41" s="217">
        <f t="shared" si="31"/>
        <v>7</v>
      </c>
      <c r="Q41" s="218">
        <f t="shared" si="32"/>
        <v>0</v>
      </c>
      <c r="R41" s="218">
        <f t="shared" si="33"/>
        <v>969</v>
      </c>
      <c r="T41">
        <v>523</v>
      </c>
      <c r="U41">
        <v>9704</v>
      </c>
      <c r="V41" t="s">
        <v>295</v>
      </c>
      <c r="W41">
        <v>2595.029</v>
      </c>
      <c r="X41">
        <v>1240.4059999999999</v>
      </c>
      <c r="Y41">
        <v>2.0920000000000001</v>
      </c>
      <c r="Z41">
        <v>8.827</v>
      </c>
      <c r="AA41">
        <v>160.37662599999999</v>
      </c>
      <c r="AB41">
        <v>2.7882980000000002</v>
      </c>
      <c r="AC41">
        <v>52.429963000000001</v>
      </c>
      <c r="AD41" s="1">
        <v>490</v>
      </c>
      <c r="AE41">
        <v>0</v>
      </c>
      <c r="AF41">
        <v>969</v>
      </c>
      <c r="AG41">
        <v>74</v>
      </c>
      <c r="AH41">
        <v>16.180841999999998</v>
      </c>
      <c r="AI41">
        <v>1470.6</v>
      </c>
      <c r="AJ41">
        <v>0</v>
      </c>
      <c r="AK41">
        <v>7</v>
      </c>
      <c r="AL41">
        <v>405</v>
      </c>
      <c r="AM41" t="s">
        <v>296</v>
      </c>
      <c r="AN41" t="s">
        <v>509</v>
      </c>
      <c r="AO41">
        <v>565.81700000000001</v>
      </c>
      <c r="AR41" t="s">
        <v>118</v>
      </c>
      <c r="AS41" t="s">
        <v>120</v>
      </c>
      <c r="AT41" t="s">
        <v>221</v>
      </c>
      <c r="AU41" t="s">
        <v>295</v>
      </c>
      <c r="AV41" t="s">
        <v>48</v>
      </c>
      <c r="AW41">
        <v>11</v>
      </c>
      <c r="BB41">
        <v>0.90055092971419948</v>
      </c>
      <c r="BC41" t="s">
        <v>68</v>
      </c>
      <c r="BF41" t="s">
        <v>118</v>
      </c>
      <c r="BG41" t="s">
        <v>120</v>
      </c>
      <c r="BH41" t="s">
        <v>295</v>
      </c>
      <c r="BI41">
        <v>9704</v>
      </c>
      <c r="BJ41">
        <v>11</v>
      </c>
      <c r="BK41" t="s">
        <v>221</v>
      </c>
      <c r="BL41" t="s">
        <v>200</v>
      </c>
      <c r="BM41">
        <v>0.90055092971419948</v>
      </c>
      <c r="BN41" t="s">
        <v>68</v>
      </c>
      <c r="BO41" t="s">
        <v>176</v>
      </c>
      <c r="BP41">
        <v>2595.0290000000005</v>
      </c>
    </row>
    <row r="42" spans="1:68" ht="16.5">
      <c r="A42" s="232" t="str">
        <f t="shared" si="18"/>
        <v>신동아교통</v>
      </c>
      <c r="B42" s="109" t="str">
        <f t="shared" si="16"/>
        <v>김형구</v>
      </c>
      <c r="C42" s="110" t="str">
        <f t="shared" si="19"/>
        <v>C</v>
      </c>
      <c r="D42" s="111">
        <f t="shared" si="20"/>
        <v>0.89727272727272722</v>
      </c>
      <c r="E42" s="112">
        <f t="shared" si="21"/>
        <v>7724</v>
      </c>
      <c r="F42" s="113" t="str">
        <f t="shared" si="22"/>
        <v>1</v>
      </c>
      <c r="G42" s="114" t="str">
        <f t="shared" si="23"/>
        <v>70바2538</v>
      </c>
      <c r="H42" s="115">
        <f t="shared" si="24"/>
        <v>1</v>
      </c>
      <c r="I42" s="116">
        <f t="shared" si="25"/>
        <v>2901.498</v>
      </c>
      <c r="J42" s="117">
        <f t="shared" si="26"/>
        <v>1.6926554088450878E-2</v>
      </c>
      <c r="K42" s="117">
        <f t="shared" si="27"/>
        <v>0.3606250946773667</v>
      </c>
      <c r="L42" s="117">
        <f t="shared" si="28"/>
        <v>0.17783917135217739</v>
      </c>
      <c r="M42" s="118">
        <f t="shared" si="29"/>
        <v>10.976000000000001</v>
      </c>
      <c r="N42" s="119">
        <f t="shared" si="30"/>
        <v>0.24125468981884529</v>
      </c>
      <c r="O42" s="119">
        <f t="shared" si="34"/>
        <v>16.095134306485821</v>
      </c>
      <c r="P42" s="219">
        <f t="shared" si="31"/>
        <v>15</v>
      </c>
      <c r="Q42" s="220">
        <f t="shared" si="32"/>
        <v>7</v>
      </c>
      <c r="R42" s="220">
        <f t="shared" si="33"/>
        <v>467</v>
      </c>
      <c r="T42">
        <v>523</v>
      </c>
      <c r="U42">
        <v>7724</v>
      </c>
      <c r="V42" t="s">
        <v>297</v>
      </c>
      <c r="W42">
        <v>2901.498</v>
      </c>
      <c r="X42">
        <v>1469.741</v>
      </c>
      <c r="Y42">
        <v>1.974</v>
      </c>
      <c r="Z42">
        <v>10.976000000000001</v>
      </c>
      <c r="AA42">
        <v>177.36551600000001</v>
      </c>
      <c r="AB42">
        <v>3.0021870000000002</v>
      </c>
      <c r="AC42">
        <v>63.962456000000003</v>
      </c>
      <c r="AD42" s="1">
        <v>516</v>
      </c>
      <c r="AE42">
        <v>7</v>
      </c>
      <c r="AF42">
        <v>467</v>
      </c>
      <c r="AG42">
        <v>76</v>
      </c>
      <c r="AH42">
        <v>16.358861999999998</v>
      </c>
      <c r="AI42">
        <v>4144.8999999999996</v>
      </c>
      <c r="AJ42">
        <v>0</v>
      </c>
      <c r="AK42">
        <v>15</v>
      </c>
      <c r="AL42">
        <v>2484</v>
      </c>
      <c r="AM42" t="s">
        <v>298</v>
      </c>
      <c r="AN42" t="s">
        <v>510</v>
      </c>
      <c r="AO42">
        <v>2901.498</v>
      </c>
      <c r="AR42" t="s">
        <v>118</v>
      </c>
      <c r="AS42" t="s">
        <v>120</v>
      </c>
      <c r="AT42" t="s">
        <v>207</v>
      </c>
      <c r="AU42" t="s">
        <v>297</v>
      </c>
      <c r="AV42" t="s">
        <v>48</v>
      </c>
      <c r="AW42">
        <v>1</v>
      </c>
      <c r="BB42">
        <v>0.89727272727272722</v>
      </c>
      <c r="BC42" t="s">
        <v>69</v>
      </c>
      <c r="BF42" t="s">
        <v>118</v>
      </c>
      <c r="BG42" t="s">
        <v>120</v>
      </c>
      <c r="BH42" t="s">
        <v>297</v>
      </c>
      <c r="BI42">
        <v>7724</v>
      </c>
      <c r="BJ42">
        <v>1</v>
      </c>
      <c r="BK42" t="s">
        <v>207</v>
      </c>
      <c r="BL42" t="s">
        <v>175</v>
      </c>
      <c r="BM42">
        <v>0.89727272727272722</v>
      </c>
      <c r="BN42" t="s">
        <v>69</v>
      </c>
      <c r="BO42" t="s">
        <v>177</v>
      </c>
      <c r="BP42">
        <v>2901.498</v>
      </c>
    </row>
    <row r="43" spans="1:68" ht="16.5">
      <c r="A43" s="231" t="str">
        <f t="shared" si="18"/>
        <v>신동아교통</v>
      </c>
      <c r="B43" s="125" t="str">
        <f t="shared" si="16"/>
        <v>류제인</v>
      </c>
      <c r="C43" s="126" t="str">
        <f t="shared" si="19"/>
        <v>F</v>
      </c>
      <c r="D43" s="127">
        <f t="shared" si="20"/>
        <v>0.7754772023098957</v>
      </c>
      <c r="E43" s="128">
        <f t="shared" si="21"/>
        <v>4905</v>
      </c>
      <c r="F43" s="129" t="str">
        <f t="shared" si="22"/>
        <v>520</v>
      </c>
      <c r="G43" s="130" t="str">
        <f t="shared" si="23"/>
        <v>71바6408</v>
      </c>
      <c r="H43" s="131">
        <f t="shared" si="24"/>
        <v>3</v>
      </c>
      <c r="I43" s="132">
        <f t="shared" si="25"/>
        <v>1518.8929999999998</v>
      </c>
      <c r="J43" s="133">
        <f t="shared" si="26"/>
        <v>1.8346122393897116E-2</v>
      </c>
      <c r="K43" s="133">
        <f t="shared" si="27"/>
        <v>0.37526734335677392</v>
      </c>
      <c r="L43" s="133">
        <f t="shared" si="28"/>
        <v>0.22253048766437139</v>
      </c>
      <c r="M43" s="134">
        <f t="shared" si="29"/>
        <v>9.9130000000000003</v>
      </c>
      <c r="N43" s="135">
        <f t="shared" si="30"/>
        <v>0.52669937908726949</v>
      </c>
      <c r="O43" s="135">
        <f t="shared" si="34"/>
        <v>5.1353189461008775</v>
      </c>
      <c r="P43" s="217">
        <f t="shared" si="31"/>
        <v>16</v>
      </c>
      <c r="Q43" s="218">
        <f t="shared" si="32"/>
        <v>8</v>
      </c>
      <c r="R43" s="218">
        <f t="shared" si="33"/>
        <v>78</v>
      </c>
      <c r="T43">
        <v>523</v>
      </c>
      <c r="U43">
        <v>4905</v>
      </c>
      <c r="V43" t="s">
        <v>299</v>
      </c>
      <c r="W43">
        <v>1518.893</v>
      </c>
      <c r="X43">
        <v>727.56600000000003</v>
      </c>
      <c r="Y43">
        <v>2.0880000000000001</v>
      </c>
      <c r="Z43">
        <v>9.9130000000000003</v>
      </c>
      <c r="AA43">
        <v>128.134379</v>
      </c>
      <c r="AB43">
        <v>2.3507690000000001</v>
      </c>
      <c r="AC43">
        <v>48.084648000000001</v>
      </c>
      <c r="AD43" s="1">
        <v>338</v>
      </c>
      <c r="AE43">
        <v>8</v>
      </c>
      <c r="AF43">
        <v>78</v>
      </c>
      <c r="AG43">
        <v>78</v>
      </c>
      <c r="AH43">
        <v>11.853906</v>
      </c>
      <c r="AI43">
        <v>134.9</v>
      </c>
      <c r="AJ43">
        <v>0</v>
      </c>
      <c r="AK43">
        <v>16</v>
      </c>
      <c r="AL43">
        <v>5158</v>
      </c>
      <c r="AM43" t="s">
        <v>300</v>
      </c>
      <c r="AN43" t="s">
        <v>511</v>
      </c>
      <c r="AO43">
        <v>1341.385</v>
      </c>
      <c r="AR43" t="s">
        <v>118</v>
      </c>
      <c r="AS43" t="s">
        <v>123</v>
      </c>
      <c r="AT43" t="s">
        <v>242</v>
      </c>
      <c r="AU43" t="s">
        <v>299</v>
      </c>
      <c r="AV43" t="s">
        <v>48</v>
      </c>
      <c r="AW43">
        <v>3</v>
      </c>
      <c r="BB43">
        <v>0.7754772023098957</v>
      </c>
      <c r="BC43" t="s">
        <v>70</v>
      </c>
      <c r="BF43" t="s">
        <v>118</v>
      </c>
      <c r="BG43" t="s">
        <v>123</v>
      </c>
      <c r="BH43" t="s">
        <v>299</v>
      </c>
      <c r="BI43">
        <v>4905</v>
      </c>
      <c r="BJ43">
        <v>3</v>
      </c>
      <c r="BK43" t="s">
        <v>242</v>
      </c>
      <c r="BL43" t="s">
        <v>240</v>
      </c>
      <c r="BM43">
        <v>0.7754772023098957</v>
      </c>
      <c r="BN43" t="s">
        <v>70</v>
      </c>
      <c r="BO43" t="s">
        <v>184</v>
      </c>
      <c r="BP43">
        <v>1518.8929999999998</v>
      </c>
    </row>
    <row r="44" spans="1:68" ht="16.5">
      <c r="A44" s="232" t="str">
        <f t="shared" si="18"/>
        <v>신동아교통</v>
      </c>
      <c r="B44" s="109" t="str">
        <f t="shared" si="16"/>
        <v>문종철</v>
      </c>
      <c r="C44" s="110" t="str">
        <f t="shared" si="19"/>
        <v>S</v>
      </c>
      <c r="D44" s="111">
        <f t="shared" si="20"/>
        <v>1.0049999999999999</v>
      </c>
      <c r="E44" s="112">
        <f t="shared" si="21"/>
        <v>9124</v>
      </c>
      <c r="F44" s="113" t="str">
        <f t="shared" si="22"/>
        <v>1</v>
      </c>
      <c r="G44" s="114" t="str">
        <f t="shared" si="23"/>
        <v>70바3727</v>
      </c>
      <c r="H44" s="115">
        <f t="shared" si="24"/>
        <v>1</v>
      </c>
      <c r="I44" s="116">
        <f t="shared" si="25"/>
        <v>452.31900000000002</v>
      </c>
      <c r="J44" s="117">
        <f t="shared" si="26"/>
        <v>1.1311873518112933E-2</v>
      </c>
      <c r="K44" s="117">
        <f t="shared" si="27"/>
        <v>0.26063778108313873</v>
      </c>
      <c r="L44" s="117">
        <f t="shared" si="28"/>
        <v>0.21223959196938444</v>
      </c>
      <c r="M44" s="118">
        <f t="shared" si="29"/>
        <v>14.268000000000001</v>
      </c>
      <c r="N44" s="119">
        <f t="shared" si="30"/>
        <v>1.1054145415072105</v>
      </c>
      <c r="O44" s="119">
        <f t="shared" si="34"/>
        <v>72.51519392287301</v>
      </c>
      <c r="P44" s="219">
        <f t="shared" si="31"/>
        <v>0</v>
      </c>
      <c r="Q44" s="220">
        <f t="shared" si="32"/>
        <v>5</v>
      </c>
      <c r="R44" s="220">
        <f t="shared" si="33"/>
        <v>328</v>
      </c>
      <c r="T44">
        <v>523</v>
      </c>
      <c r="U44">
        <v>9124</v>
      </c>
      <c r="V44" t="s">
        <v>301</v>
      </c>
      <c r="W44">
        <v>452.31900000000002</v>
      </c>
      <c r="X44">
        <v>204.53100000000001</v>
      </c>
      <c r="Y44">
        <v>2.2109999999999999</v>
      </c>
      <c r="Z44">
        <v>14.268000000000001</v>
      </c>
      <c r="AA44">
        <v>17.826931999999999</v>
      </c>
      <c r="AB44">
        <v>0.201656</v>
      </c>
      <c r="AC44">
        <v>4.6463720000000004</v>
      </c>
      <c r="AD44" s="1">
        <v>96</v>
      </c>
      <c r="AE44">
        <v>5</v>
      </c>
      <c r="AF44">
        <v>328</v>
      </c>
      <c r="AG44">
        <v>71</v>
      </c>
      <c r="AH44">
        <v>25.372789000000001</v>
      </c>
      <c r="AI44">
        <v>382.3</v>
      </c>
      <c r="AJ44">
        <v>0</v>
      </c>
      <c r="AK44">
        <v>0</v>
      </c>
      <c r="AL44">
        <v>0</v>
      </c>
      <c r="AM44" t="s">
        <v>302</v>
      </c>
      <c r="AN44" t="s">
        <v>512</v>
      </c>
      <c r="AO44">
        <v>452.31900000000002</v>
      </c>
      <c r="AR44" t="s">
        <v>118</v>
      </c>
      <c r="AS44" t="s">
        <v>120</v>
      </c>
      <c r="AT44" t="s">
        <v>221</v>
      </c>
      <c r="AU44" t="s">
        <v>301</v>
      </c>
      <c r="AV44" t="s">
        <v>48</v>
      </c>
      <c r="AW44">
        <v>1</v>
      </c>
      <c r="BB44">
        <v>1.0049999999999999</v>
      </c>
      <c r="BC44" t="s">
        <v>71</v>
      </c>
      <c r="BF44" t="s">
        <v>118</v>
      </c>
      <c r="BG44" t="s">
        <v>120</v>
      </c>
      <c r="BH44" t="s">
        <v>301</v>
      </c>
      <c r="BI44">
        <v>9124</v>
      </c>
      <c r="BJ44">
        <v>1</v>
      </c>
      <c r="BK44" t="s">
        <v>221</v>
      </c>
      <c r="BL44" t="s">
        <v>175</v>
      </c>
      <c r="BM44">
        <v>1.0049999999999999</v>
      </c>
      <c r="BN44" t="s">
        <v>71</v>
      </c>
      <c r="BO44" t="s">
        <v>513</v>
      </c>
      <c r="BP44">
        <v>452.31900000000002</v>
      </c>
    </row>
    <row r="45" spans="1:68" ht="16.5">
      <c r="A45" s="231" t="str">
        <f t="shared" si="18"/>
        <v>신동아교통</v>
      </c>
      <c r="B45" s="125" t="str">
        <f t="shared" si="16"/>
        <v>민병철</v>
      </c>
      <c r="C45" s="126" t="str">
        <f t="shared" si="19"/>
        <v>C</v>
      </c>
      <c r="D45" s="127">
        <f t="shared" si="20"/>
        <v>0.89249999999999996</v>
      </c>
      <c r="E45" s="128">
        <f t="shared" si="21"/>
        <v>2390</v>
      </c>
      <c r="F45" s="129" t="str">
        <f t="shared" si="22"/>
        <v>516</v>
      </c>
      <c r="G45" s="130" t="str">
        <f t="shared" si="23"/>
        <v>70바3725</v>
      </c>
      <c r="H45" s="131">
        <f t="shared" si="24"/>
        <v>1</v>
      </c>
      <c r="I45" s="132">
        <f t="shared" si="25"/>
        <v>2051.5430000000001</v>
      </c>
      <c r="J45" s="133">
        <f t="shared" si="26"/>
        <v>1.3238652135214954E-2</v>
      </c>
      <c r="K45" s="133">
        <f t="shared" si="27"/>
        <v>0.33831788338698904</v>
      </c>
      <c r="L45" s="133">
        <f t="shared" si="28"/>
        <v>6.9216194834814573E-2</v>
      </c>
      <c r="M45" s="134">
        <f t="shared" si="29"/>
        <v>9.3520000000000003</v>
      </c>
      <c r="N45" s="135">
        <f t="shared" si="30"/>
        <v>4.8743799179446878E-2</v>
      </c>
      <c r="O45" s="135">
        <f t="shared" si="34"/>
        <v>5.7517683031747318</v>
      </c>
      <c r="P45" s="217">
        <f t="shared" si="31"/>
        <v>4</v>
      </c>
      <c r="Q45" s="218">
        <f t="shared" si="32"/>
        <v>1</v>
      </c>
      <c r="R45" s="218">
        <f t="shared" si="33"/>
        <v>118</v>
      </c>
      <c r="T45">
        <v>523</v>
      </c>
      <c r="U45">
        <v>2390</v>
      </c>
      <c r="V45" t="s">
        <v>303</v>
      </c>
      <c r="W45">
        <v>2051.5430000000001</v>
      </c>
      <c r="X45">
        <v>957.65800000000002</v>
      </c>
      <c r="Y45">
        <v>2.1419999999999999</v>
      </c>
      <c r="Z45">
        <v>9.3520000000000003</v>
      </c>
      <c r="AA45">
        <v>151.71854200000001</v>
      </c>
      <c r="AB45">
        <v>2.0085489999999999</v>
      </c>
      <c r="AC45">
        <v>51.329096</v>
      </c>
      <c r="AD45" s="1">
        <v>142</v>
      </c>
      <c r="AE45">
        <v>1</v>
      </c>
      <c r="AF45">
        <v>118</v>
      </c>
      <c r="AG45">
        <v>82</v>
      </c>
      <c r="AH45">
        <v>13.522031999999999</v>
      </c>
      <c r="AI45">
        <v>66.599999999999994</v>
      </c>
      <c r="AJ45">
        <v>3</v>
      </c>
      <c r="AK45">
        <v>4</v>
      </c>
      <c r="AL45">
        <v>2756</v>
      </c>
      <c r="AM45" t="s">
        <v>304</v>
      </c>
      <c r="AN45" t="s">
        <v>514</v>
      </c>
      <c r="AO45">
        <v>2051.5430000000001</v>
      </c>
      <c r="AR45" t="s">
        <v>118</v>
      </c>
      <c r="AS45" t="s">
        <v>121</v>
      </c>
      <c r="AT45" t="s">
        <v>229</v>
      </c>
      <c r="AU45" t="s">
        <v>303</v>
      </c>
      <c r="AV45" t="s">
        <v>48</v>
      </c>
      <c r="AW45">
        <v>1</v>
      </c>
      <c r="BB45">
        <v>0.89249999999999996</v>
      </c>
      <c r="BC45" t="s">
        <v>69</v>
      </c>
      <c r="BF45" t="s">
        <v>118</v>
      </c>
      <c r="BG45" t="s">
        <v>121</v>
      </c>
      <c r="BH45" t="s">
        <v>303</v>
      </c>
      <c r="BI45">
        <v>2390</v>
      </c>
      <c r="BJ45">
        <v>1</v>
      </c>
      <c r="BK45" t="s">
        <v>229</v>
      </c>
      <c r="BL45" t="s">
        <v>175</v>
      </c>
      <c r="BM45">
        <v>0.89249999999999996</v>
      </c>
      <c r="BN45" t="s">
        <v>69</v>
      </c>
      <c r="BO45" t="s">
        <v>177</v>
      </c>
      <c r="BP45">
        <v>2051.5430000000001</v>
      </c>
    </row>
    <row r="46" spans="1:68" ht="16.5">
      <c r="A46" s="232" t="str">
        <f t="shared" si="18"/>
        <v>신동아교통</v>
      </c>
      <c r="B46" s="109" t="str">
        <f t="shared" si="16"/>
        <v>박기호</v>
      </c>
      <c r="C46" s="110" t="str">
        <f t="shared" si="19"/>
        <v>D</v>
      </c>
      <c r="D46" s="111">
        <f t="shared" si="20"/>
        <v>0.8098360033458627</v>
      </c>
      <c r="E46" s="112">
        <f t="shared" si="21"/>
        <v>5569</v>
      </c>
      <c r="F46" s="113" t="str">
        <f t="shared" si="22"/>
        <v>1</v>
      </c>
      <c r="G46" s="114" t="str">
        <f t="shared" si="23"/>
        <v>70바2538</v>
      </c>
      <c r="H46" s="115">
        <f t="shared" si="24"/>
        <v>10</v>
      </c>
      <c r="I46" s="116">
        <f t="shared" si="25"/>
        <v>2082.4369999999999</v>
      </c>
      <c r="J46" s="117">
        <f t="shared" si="26"/>
        <v>1.2878224350186903E-2</v>
      </c>
      <c r="K46" s="117">
        <f t="shared" si="27"/>
        <v>0.36536367488902843</v>
      </c>
      <c r="L46" s="117">
        <f t="shared" si="28"/>
        <v>0.18872119540711196</v>
      </c>
      <c r="M46" s="118">
        <f t="shared" si="29"/>
        <v>13.496</v>
      </c>
      <c r="N46" s="119">
        <f t="shared" si="30"/>
        <v>0.14406198122680303</v>
      </c>
      <c r="O46" s="119">
        <f t="shared" si="34"/>
        <v>12.965578310412273</v>
      </c>
      <c r="P46" s="219">
        <f t="shared" si="31"/>
        <v>3</v>
      </c>
      <c r="Q46" s="220">
        <f t="shared" si="32"/>
        <v>3</v>
      </c>
      <c r="R46" s="220">
        <f t="shared" si="33"/>
        <v>270</v>
      </c>
      <c r="T46">
        <v>523</v>
      </c>
      <c r="U46">
        <v>5569</v>
      </c>
      <c r="V46" t="s">
        <v>399</v>
      </c>
      <c r="W46">
        <v>2082.4369999999999</v>
      </c>
      <c r="X46">
        <v>1108.1579999999999</v>
      </c>
      <c r="Y46">
        <v>1.879</v>
      </c>
      <c r="Z46">
        <v>13.496</v>
      </c>
      <c r="AA46">
        <v>117.98357900000001</v>
      </c>
      <c r="AB46">
        <v>1.5194190000000001</v>
      </c>
      <c r="AC46">
        <v>43.106914000000003</v>
      </c>
      <c r="AD46" s="1">
        <v>393</v>
      </c>
      <c r="AE46">
        <v>3</v>
      </c>
      <c r="AF46">
        <v>270</v>
      </c>
      <c r="AG46">
        <v>79</v>
      </c>
      <c r="AH46">
        <v>17.650227000000001</v>
      </c>
      <c r="AI46">
        <v>1690.5</v>
      </c>
      <c r="AJ46">
        <v>0</v>
      </c>
      <c r="AK46">
        <v>3</v>
      </c>
      <c r="AL46">
        <v>186</v>
      </c>
      <c r="AM46" t="s">
        <v>420</v>
      </c>
      <c r="AN46" t="s">
        <v>515</v>
      </c>
      <c r="AO46">
        <v>279.584</v>
      </c>
      <c r="AR46" t="s">
        <v>118</v>
      </c>
      <c r="AS46" t="s">
        <v>120</v>
      </c>
      <c r="AT46" t="s">
        <v>207</v>
      </c>
      <c r="AU46" t="s">
        <v>399</v>
      </c>
      <c r="AV46" t="s">
        <v>48</v>
      </c>
      <c r="AW46">
        <v>10</v>
      </c>
      <c r="BB46">
        <v>0.8098360033458627</v>
      </c>
      <c r="BC46" t="s">
        <v>67</v>
      </c>
      <c r="BF46" t="s">
        <v>118</v>
      </c>
      <c r="BG46" t="s">
        <v>120</v>
      </c>
      <c r="BH46" t="s">
        <v>399</v>
      </c>
      <c r="BI46">
        <v>5569</v>
      </c>
      <c r="BJ46">
        <v>10</v>
      </c>
      <c r="BK46" t="s">
        <v>207</v>
      </c>
      <c r="BL46" t="s">
        <v>194</v>
      </c>
      <c r="BM46">
        <v>0.8098360033458627</v>
      </c>
      <c r="BN46" t="s">
        <v>67</v>
      </c>
      <c r="BO46" t="s">
        <v>178</v>
      </c>
      <c r="BP46">
        <v>2082.4369999999999</v>
      </c>
    </row>
    <row r="47" spans="1:68" ht="16.5">
      <c r="A47" s="231" t="str">
        <f t="shared" si="18"/>
        <v>신동아교통</v>
      </c>
      <c r="B47" s="125" t="str">
        <f t="shared" si="16"/>
        <v>박동우</v>
      </c>
      <c r="C47" s="126" t="str">
        <f t="shared" si="19"/>
        <v>F</v>
      </c>
      <c r="D47" s="127">
        <f t="shared" si="20"/>
        <v>0.71875000000000011</v>
      </c>
      <c r="E47" s="128">
        <f t="shared" si="21"/>
        <v>8729</v>
      </c>
      <c r="F47" s="129" t="str">
        <f t="shared" si="22"/>
        <v>1</v>
      </c>
      <c r="G47" s="130" t="str">
        <f t="shared" si="23"/>
        <v>70바3718</v>
      </c>
      <c r="H47" s="131">
        <f t="shared" si="24"/>
        <v>1</v>
      </c>
      <c r="I47" s="132">
        <f t="shared" si="25"/>
        <v>2143.8090000000002</v>
      </c>
      <c r="J47" s="133">
        <f t="shared" si="26"/>
        <v>2.3791672068189676E-2</v>
      </c>
      <c r="K47" s="133">
        <f t="shared" si="27"/>
        <v>0.33772968828838612</v>
      </c>
      <c r="L47" s="133">
        <f t="shared" si="28"/>
        <v>0.26634835472749668</v>
      </c>
      <c r="M47" s="134">
        <f t="shared" si="29"/>
        <v>14.031000000000001</v>
      </c>
      <c r="N47" s="135">
        <f t="shared" si="30"/>
        <v>4.6645946537214829E-2</v>
      </c>
      <c r="O47" s="135">
        <f t="shared" si="34"/>
        <v>58.21414127844411</v>
      </c>
      <c r="P47" s="217">
        <f t="shared" si="31"/>
        <v>13</v>
      </c>
      <c r="Q47" s="218">
        <f t="shared" si="32"/>
        <v>1</v>
      </c>
      <c r="R47" s="218">
        <f t="shared" si="33"/>
        <v>1248</v>
      </c>
      <c r="T47">
        <v>523</v>
      </c>
      <c r="U47">
        <v>8729</v>
      </c>
      <c r="V47" t="s">
        <v>305</v>
      </c>
      <c r="W47">
        <v>2143.8090000000002</v>
      </c>
      <c r="X47">
        <v>1242.8430000000001</v>
      </c>
      <c r="Y47">
        <v>1.7250000000000001</v>
      </c>
      <c r="Z47">
        <v>14.031000000000001</v>
      </c>
      <c r="AA47">
        <v>124.972469</v>
      </c>
      <c r="AB47">
        <v>2.9733040000000002</v>
      </c>
      <c r="AC47">
        <v>42.206913</v>
      </c>
      <c r="AD47" s="1">
        <v>571</v>
      </c>
      <c r="AE47">
        <v>1</v>
      </c>
      <c r="AF47">
        <v>1248</v>
      </c>
      <c r="AG47">
        <v>86</v>
      </c>
      <c r="AH47">
        <v>17.154250000000001</v>
      </c>
      <c r="AI47">
        <v>1466.6</v>
      </c>
      <c r="AJ47">
        <v>0</v>
      </c>
      <c r="AK47">
        <v>13</v>
      </c>
      <c r="AL47">
        <v>1790</v>
      </c>
      <c r="AM47" t="s">
        <v>306</v>
      </c>
      <c r="AN47" t="s">
        <v>516</v>
      </c>
      <c r="AO47">
        <v>2143.8090000000002</v>
      </c>
      <c r="AR47" t="s">
        <v>118</v>
      </c>
      <c r="AS47" t="s">
        <v>120</v>
      </c>
      <c r="AT47" t="s">
        <v>220</v>
      </c>
      <c r="AU47" t="s">
        <v>305</v>
      </c>
      <c r="AV47" t="s">
        <v>48</v>
      </c>
      <c r="AW47">
        <v>1</v>
      </c>
      <c r="BB47">
        <v>0.71875000000000011</v>
      </c>
      <c r="BC47" t="s">
        <v>70</v>
      </c>
      <c r="BF47" t="s">
        <v>118</v>
      </c>
      <c r="BG47" t="s">
        <v>120</v>
      </c>
      <c r="BH47" t="s">
        <v>305</v>
      </c>
      <c r="BI47">
        <v>8729</v>
      </c>
      <c r="BJ47">
        <v>1</v>
      </c>
      <c r="BK47" t="s">
        <v>220</v>
      </c>
      <c r="BL47" t="s">
        <v>175</v>
      </c>
      <c r="BM47">
        <v>0.71875000000000011</v>
      </c>
      <c r="BN47" t="s">
        <v>70</v>
      </c>
      <c r="BO47" t="s">
        <v>184</v>
      </c>
      <c r="BP47">
        <v>2143.8090000000002</v>
      </c>
    </row>
    <row r="48" spans="1:68" ht="16.5">
      <c r="A48" s="232" t="str">
        <f t="shared" si="18"/>
        <v>신동아교통</v>
      </c>
      <c r="B48" s="109" t="str">
        <f t="shared" si="16"/>
        <v>박영자</v>
      </c>
      <c r="C48" s="110" t="str">
        <f t="shared" si="19"/>
        <v>D</v>
      </c>
      <c r="D48" s="111">
        <f t="shared" si="20"/>
        <v>0.83379310344827595</v>
      </c>
      <c r="E48" s="112">
        <f t="shared" si="21"/>
        <v>6652</v>
      </c>
      <c r="F48" s="113" t="str">
        <f t="shared" si="22"/>
        <v>520</v>
      </c>
      <c r="G48" s="114" t="str">
        <f t="shared" si="23"/>
        <v>70바3723</v>
      </c>
      <c r="H48" s="115">
        <f t="shared" si="24"/>
        <v>1</v>
      </c>
      <c r="I48" s="116">
        <f t="shared" si="25"/>
        <v>1528.2180000000001</v>
      </c>
      <c r="J48" s="117">
        <f t="shared" si="26"/>
        <v>1.2556222715515042E-2</v>
      </c>
      <c r="K48" s="117">
        <f t="shared" si="27"/>
        <v>0.30526031052297276</v>
      </c>
      <c r="L48" s="117">
        <f t="shared" si="28"/>
        <v>0.27352118611349951</v>
      </c>
      <c r="M48" s="118">
        <f t="shared" si="29"/>
        <v>6.1559999999999997</v>
      </c>
      <c r="N48" s="119">
        <f t="shared" si="30"/>
        <v>6.5435690457775003E-2</v>
      </c>
      <c r="O48" s="119">
        <f t="shared" si="34"/>
        <v>5.2348552366219998</v>
      </c>
      <c r="P48" s="219">
        <f t="shared" si="31"/>
        <v>2</v>
      </c>
      <c r="Q48" s="220">
        <f t="shared" si="32"/>
        <v>1</v>
      </c>
      <c r="R48" s="220">
        <f t="shared" si="33"/>
        <v>80</v>
      </c>
      <c r="T48">
        <v>523</v>
      </c>
      <c r="U48">
        <v>6652</v>
      </c>
      <c r="V48" t="s">
        <v>307</v>
      </c>
      <c r="W48">
        <v>1528.2180000000001</v>
      </c>
      <c r="X48">
        <v>631.98599999999999</v>
      </c>
      <c r="Y48">
        <v>2.4180000000000001</v>
      </c>
      <c r="Z48">
        <v>6.1559999999999997</v>
      </c>
      <c r="AA48">
        <v>126.757707</v>
      </c>
      <c r="AB48">
        <v>1.5915980000000001</v>
      </c>
      <c r="AC48">
        <v>38.694096999999999</v>
      </c>
      <c r="AD48" s="1">
        <v>418</v>
      </c>
      <c r="AE48">
        <v>1</v>
      </c>
      <c r="AF48">
        <v>80</v>
      </c>
      <c r="AG48">
        <v>90</v>
      </c>
      <c r="AH48">
        <v>12.056213</v>
      </c>
      <c r="AI48">
        <v>59.9</v>
      </c>
      <c r="AJ48">
        <v>2.6</v>
      </c>
      <c r="AK48">
        <v>2</v>
      </c>
      <c r="AL48">
        <v>22</v>
      </c>
      <c r="AM48" t="s">
        <v>308</v>
      </c>
      <c r="AN48" t="s">
        <v>517</v>
      </c>
      <c r="AO48">
        <v>1528.2180000000001</v>
      </c>
      <c r="AR48" t="s">
        <v>118</v>
      </c>
      <c r="AS48" t="s">
        <v>123</v>
      </c>
      <c r="AT48" t="s">
        <v>240</v>
      </c>
      <c r="AU48" t="s">
        <v>307</v>
      </c>
      <c r="AV48" t="s">
        <v>48</v>
      </c>
      <c r="AW48">
        <v>1</v>
      </c>
      <c r="BB48">
        <v>0.83379310344827595</v>
      </c>
      <c r="BC48" t="s">
        <v>67</v>
      </c>
      <c r="BF48" t="s">
        <v>118</v>
      </c>
      <c r="BG48" t="s">
        <v>123</v>
      </c>
      <c r="BH48" t="s">
        <v>307</v>
      </c>
      <c r="BI48">
        <v>6652</v>
      </c>
      <c r="BJ48">
        <v>1</v>
      </c>
      <c r="BK48" t="s">
        <v>240</v>
      </c>
      <c r="BL48" t="s">
        <v>175</v>
      </c>
      <c r="BM48">
        <v>0.83379310344827595</v>
      </c>
      <c r="BN48" t="s">
        <v>67</v>
      </c>
      <c r="BO48" t="s">
        <v>178</v>
      </c>
      <c r="BP48">
        <v>1528.2180000000001</v>
      </c>
    </row>
    <row r="49" spans="1:68" ht="16.5">
      <c r="A49" s="231" t="str">
        <f t="shared" si="18"/>
        <v>신동아교통</v>
      </c>
      <c r="B49" s="125" t="str">
        <f t="shared" si="16"/>
        <v>박용우</v>
      </c>
      <c r="C49" s="126" t="str">
        <f t="shared" si="19"/>
        <v>D</v>
      </c>
      <c r="D49" s="127">
        <f t="shared" si="20"/>
        <v>0.80227272727272714</v>
      </c>
      <c r="E49" s="128">
        <f t="shared" si="21"/>
        <v>1346</v>
      </c>
      <c r="F49" s="129" t="str">
        <f t="shared" si="22"/>
        <v>1</v>
      </c>
      <c r="G49" s="130" t="str">
        <f t="shared" si="23"/>
        <v>70바2468</v>
      </c>
      <c r="H49" s="131">
        <f t="shared" si="24"/>
        <v>1</v>
      </c>
      <c r="I49" s="132">
        <f t="shared" si="25"/>
        <v>2549.0140000000001</v>
      </c>
      <c r="J49" s="133">
        <f t="shared" si="26"/>
        <v>1.087489691434141E-2</v>
      </c>
      <c r="K49" s="133">
        <f t="shared" si="27"/>
        <v>0.31763563823773111</v>
      </c>
      <c r="L49" s="133">
        <f t="shared" si="28"/>
        <v>0.20556968302253342</v>
      </c>
      <c r="M49" s="134">
        <f t="shared" si="29"/>
        <v>13.023999999999999</v>
      </c>
      <c r="N49" s="135">
        <f t="shared" si="30"/>
        <v>3.9230855538651417E-2</v>
      </c>
      <c r="O49" s="135">
        <f t="shared" si="34"/>
        <v>8.2777105186554483</v>
      </c>
      <c r="P49" s="217">
        <f t="shared" si="31"/>
        <v>4</v>
      </c>
      <c r="Q49" s="218">
        <f t="shared" si="32"/>
        <v>1</v>
      </c>
      <c r="R49" s="218">
        <f t="shared" si="33"/>
        <v>211</v>
      </c>
      <c r="T49">
        <v>523</v>
      </c>
      <c r="U49">
        <v>1346</v>
      </c>
      <c r="V49" t="s">
        <v>309</v>
      </c>
      <c r="W49">
        <v>2549.0140000000001</v>
      </c>
      <c r="X49">
        <v>1444.018</v>
      </c>
      <c r="Y49">
        <v>1.7649999999999999</v>
      </c>
      <c r="Z49">
        <v>13.023999999999999</v>
      </c>
      <c r="AA49">
        <v>145.00440900000001</v>
      </c>
      <c r="AB49">
        <v>1.576908</v>
      </c>
      <c r="AC49">
        <v>46.058568000000001</v>
      </c>
      <c r="AD49" s="1">
        <v>524</v>
      </c>
      <c r="AE49">
        <v>1</v>
      </c>
      <c r="AF49">
        <v>211</v>
      </c>
      <c r="AG49">
        <v>71</v>
      </c>
      <c r="AH49">
        <v>17.578872</v>
      </c>
      <c r="AI49">
        <v>438.6</v>
      </c>
      <c r="AJ49">
        <v>0</v>
      </c>
      <c r="AK49">
        <v>4</v>
      </c>
      <c r="AL49">
        <v>207</v>
      </c>
      <c r="AM49" t="s">
        <v>310</v>
      </c>
      <c r="AN49" t="s">
        <v>518</v>
      </c>
      <c r="AO49">
        <v>2549.0140000000001</v>
      </c>
      <c r="AR49" t="s">
        <v>118</v>
      </c>
      <c r="AS49" t="s">
        <v>120</v>
      </c>
      <c r="AT49" t="s">
        <v>198</v>
      </c>
      <c r="AU49" t="s">
        <v>309</v>
      </c>
      <c r="AV49" t="s">
        <v>48</v>
      </c>
      <c r="AW49">
        <v>1</v>
      </c>
      <c r="BB49">
        <v>0.80227272727272714</v>
      </c>
      <c r="BC49" t="s">
        <v>67</v>
      </c>
      <c r="BF49" t="s">
        <v>118</v>
      </c>
      <c r="BG49" t="s">
        <v>120</v>
      </c>
      <c r="BH49" t="s">
        <v>309</v>
      </c>
      <c r="BI49">
        <v>1346</v>
      </c>
      <c r="BJ49">
        <v>1</v>
      </c>
      <c r="BK49" t="s">
        <v>198</v>
      </c>
      <c r="BL49" t="s">
        <v>175</v>
      </c>
      <c r="BM49">
        <v>0.80227272727272714</v>
      </c>
      <c r="BN49" t="s">
        <v>67</v>
      </c>
      <c r="BO49" t="s">
        <v>178</v>
      </c>
      <c r="BP49">
        <v>2549.0140000000001</v>
      </c>
    </row>
    <row r="50" spans="1:68" ht="16.5">
      <c r="A50" s="232" t="str">
        <f t="shared" si="18"/>
        <v>신동아교통</v>
      </c>
      <c r="B50" s="109" t="str">
        <f t="shared" si="16"/>
        <v>박정훈</v>
      </c>
      <c r="C50" s="110" t="str">
        <f t="shared" si="19"/>
        <v>A</v>
      </c>
      <c r="D50" s="111">
        <f t="shared" si="20"/>
        <v>0.9503703703703702</v>
      </c>
      <c r="E50" s="112">
        <f t="shared" si="21"/>
        <v>5582</v>
      </c>
      <c r="F50" s="113" t="str">
        <f t="shared" si="22"/>
        <v>520</v>
      </c>
      <c r="G50" s="114" t="str">
        <f t="shared" si="23"/>
        <v>71바6414</v>
      </c>
      <c r="H50" s="115">
        <f t="shared" si="24"/>
        <v>1</v>
      </c>
      <c r="I50" s="116">
        <f t="shared" si="25"/>
        <v>1434.3019999999999</v>
      </c>
      <c r="J50" s="117">
        <f t="shared" si="26"/>
        <v>7.4608056264840426E-3</v>
      </c>
      <c r="K50" s="117">
        <f t="shared" si="27"/>
        <v>0.3023970248464054</v>
      </c>
      <c r="L50" s="117">
        <f t="shared" si="28"/>
        <v>0.2098581749171374</v>
      </c>
      <c r="M50" s="118">
        <f t="shared" si="29"/>
        <v>5.194</v>
      </c>
      <c r="N50" s="119">
        <f t="shared" si="30"/>
        <v>0.20916097167821004</v>
      </c>
      <c r="O50" s="119">
        <f t="shared" si="34"/>
        <v>1.3944064778547336</v>
      </c>
      <c r="P50" s="219">
        <f t="shared" si="31"/>
        <v>0</v>
      </c>
      <c r="Q50" s="220">
        <f t="shared" si="32"/>
        <v>3</v>
      </c>
      <c r="R50" s="220">
        <f t="shared" si="33"/>
        <v>20</v>
      </c>
      <c r="T50">
        <v>523</v>
      </c>
      <c r="U50">
        <v>5582</v>
      </c>
      <c r="V50" t="s">
        <v>311</v>
      </c>
      <c r="W50">
        <v>1434.3019999999999</v>
      </c>
      <c r="X50">
        <v>558.99300000000005</v>
      </c>
      <c r="Y50">
        <v>2.5659999999999998</v>
      </c>
      <c r="Z50">
        <v>5.194</v>
      </c>
      <c r="AA50">
        <v>119.581322</v>
      </c>
      <c r="AB50">
        <v>0.89217299999999999</v>
      </c>
      <c r="AC50">
        <v>36.161036000000003</v>
      </c>
      <c r="AD50" s="1">
        <v>301</v>
      </c>
      <c r="AE50">
        <v>3</v>
      </c>
      <c r="AF50">
        <v>20</v>
      </c>
      <c r="AG50">
        <v>75</v>
      </c>
      <c r="AH50">
        <v>11.994363999999999</v>
      </c>
      <c r="AI50">
        <v>8.4</v>
      </c>
      <c r="AJ50">
        <v>0</v>
      </c>
      <c r="AK50">
        <v>0</v>
      </c>
      <c r="AL50">
        <v>0</v>
      </c>
      <c r="AM50" t="s">
        <v>312</v>
      </c>
      <c r="AN50" t="s">
        <v>519</v>
      </c>
      <c r="AO50">
        <v>1434.3019999999999</v>
      </c>
      <c r="AR50" t="s">
        <v>118</v>
      </c>
      <c r="AS50" t="s">
        <v>123</v>
      </c>
      <c r="AT50" t="s">
        <v>244</v>
      </c>
      <c r="AU50" t="s">
        <v>311</v>
      </c>
      <c r="AV50" t="s">
        <v>48</v>
      </c>
      <c r="AW50">
        <v>1</v>
      </c>
      <c r="BB50">
        <v>0.9503703703703702</v>
      </c>
      <c r="BC50" t="s">
        <v>66</v>
      </c>
      <c r="BF50" t="s">
        <v>118</v>
      </c>
      <c r="BG50" t="s">
        <v>123</v>
      </c>
      <c r="BH50" t="s">
        <v>311</v>
      </c>
      <c r="BI50">
        <v>5582</v>
      </c>
      <c r="BJ50">
        <v>1</v>
      </c>
      <c r="BK50" t="s">
        <v>244</v>
      </c>
      <c r="BL50" t="s">
        <v>175</v>
      </c>
      <c r="BM50">
        <v>0.9503703703703702</v>
      </c>
      <c r="BN50" t="s">
        <v>66</v>
      </c>
      <c r="BO50" t="s">
        <v>425</v>
      </c>
      <c r="BP50">
        <v>1434.3019999999999</v>
      </c>
    </row>
    <row r="51" spans="1:68" ht="16.5">
      <c r="A51" s="231" t="str">
        <f t="shared" si="18"/>
        <v>신동아교통</v>
      </c>
      <c r="B51" s="125" t="str">
        <f t="shared" si="16"/>
        <v>박종운</v>
      </c>
      <c r="C51" s="126" t="str">
        <f t="shared" si="19"/>
        <v>F</v>
      </c>
      <c r="D51" s="127">
        <f t="shared" si="20"/>
        <v>0.78497424279745387</v>
      </c>
      <c r="E51" s="128">
        <f t="shared" si="21"/>
        <v>7600</v>
      </c>
      <c r="F51" s="129" t="str">
        <f t="shared" si="22"/>
        <v>1</v>
      </c>
      <c r="G51" s="130" t="str">
        <f t="shared" si="23"/>
        <v>70바2415</v>
      </c>
      <c r="H51" s="131">
        <f t="shared" si="24"/>
        <v>10</v>
      </c>
      <c r="I51" s="132">
        <f t="shared" si="25"/>
        <v>1595.3870000000004</v>
      </c>
      <c r="J51" s="133">
        <f t="shared" si="26"/>
        <v>1.2603524958626742E-2</v>
      </c>
      <c r="K51" s="133">
        <f t="shared" si="27"/>
        <v>0.3398698717695281</v>
      </c>
      <c r="L51" s="133">
        <f t="shared" si="28"/>
        <v>0.20998039974000032</v>
      </c>
      <c r="M51" s="134">
        <f t="shared" si="29"/>
        <v>12.837999999999999</v>
      </c>
      <c r="N51" s="135">
        <f t="shared" si="30"/>
        <v>0.37608429804179178</v>
      </c>
      <c r="O51" s="135">
        <f t="shared" si="34"/>
        <v>32.46861106427469</v>
      </c>
      <c r="P51" s="217">
        <f t="shared" si="31"/>
        <v>4</v>
      </c>
      <c r="Q51" s="218">
        <f t="shared" si="32"/>
        <v>6</v>
      </c>
      <c r="R51" s="218">
        <f t="shared" si="33"/>
        <v>518</v>
      </c>
      <c r="T51">
        <v>523</v>
      </c>
      <c r="U51">
        <v>7600</v>
      </c>
      <c r="V51" t="s">
        <v>313</v>
      </c>
      <c r="W51">
        <v>1595.3869999999999</v>
      </c>
      <c r="X51">
        <v>866.74900000000002</v>
      </c>
      <c r="Y51">
        <v>1.841</v>
      </c>
      <c r="Z51">
        <v>12.837999999999999</v>
      </c>
      <c r="AA51">
        <v>92.851642999999996</v>
      </c>
      <c r="AB51">
        <v>1.170258</v>
      </c>
      <c r="AC51">
        <v>31.557476000000001</v>
      </c>
      <c r="AD51" s="1">
        <v>335</v>
      </c>
      <c r="AE51">
        <v>6</v>
      </c>
      <c r="AF51">
        <v>518</v>
      </c>
      <c r="AG51">
        <v>74</v>
      </c>
      <c r="AH51">
        <v>17.182107999999999</v>
      </c>
      <c r="AI51">
        <v>1486.6</v>
      </c>
      <c r="AJ51">
        <v>0</v>
      </c>
      <c r="AK51">
        <v>4</v>
      </c>
      <c r="AL51">
        <v>1861</v>
      </c>
      <c r="AM51" t="s">
        <v>314</v>
      </c>
      <c r="AN51" t="s">
        <v>520</v>
      </c>
      <c r="AO51">
        <v>261.84399999999999</v>
      </c>
      <c r="AR51" t="s">
        <v>118</v>
      </c>
      <c r="AS51" t="s">
        <v>120</v>
      </c>
      <c r="AT51" t="s">
        <v>194</v>
      </c>
      <c r="AU51" t="s">
        <v>313</v>
      </c>
      <c r="AV51" t="s">
        <v>48</v>
      </c>
      <c r="AW51">
        <v>10</v>
      </c>
      <c r="BB51">
        <v>0.78497424279745387</v>
      </c>
      <c r="BC51" t="s">
        <v>70</v>
      </c>
      <c r="BF51" t="s">
        <v>118</v>
      </c>
      <c r="BG51" t="s">
        <v>120</v>
      </c>
      <c r="BH51" t="s">
        <v>313</v>
      </c>
      <c r="BI51">
        <v>7600</v>
      </c>
      <c r="BJ51">
        <v>10</v>
      </c>
      <c r="BK51" t="s">
        <v>194</v>
      </c>
      <c r="BL51" t="s">
        <v>221</v>
      </c>
      <c r="BM51">
        <v>0.78497424279745387</v>
      </c>
      <c r="BN51" t="s">
        <v>70</v>
      </c>
      <c r="BO51" t="s">
        <v>184</v>
      </c>
      <c r="BP51">
        <v>1595.3870000000004</v>
      </c>
    </row>
    <row r="52" spans="1:68" ht="16.5">
      <c r="A52" s="232" t="str">
        <f t="shared" si="18"/>
        <v>신동아교통</v>
      </c>
      <c r="B52" s="109" t="str">
        <f t="shared" si="16"/>
        <v>박주철</v>
      </c>
      <c r="C52" s="110" t="str">
        <f t="shared" si="19"/>
        <v>F</v>
      </c>
      <c r="D52" s="111">
        <f t="shared" si="20"/>
        <v>0.78524613538763222</v>
      </c>
      <c r="E52" s="112">
        <f t="shared" si="21"/>
        <v>2322</v>
      </c>
      <c r="F52" s="113" t="str">
        <f t="shared" si="22"/>
        <v>1</v>
      </c>
      <c r="G52" s="114" t="str">
        <f t="shared" si="23"/>
        <v>70바2542</v>
      </c>
      <c r="H52" s="115">
        <f t="shared" si="24"/>
        <v>8</v>
      </c>
      <c r="I52" s="116">
        <f t="shared" si="25"/>
        <v>1675.4290000000003</v>
      </c>
      <c r="J52" s="117">
        <f t="shared" si="26"/>
        <v>1.6830543811051504E-2</v>
      </c>
      <c r="K52" s="117">
        <f t="shared" si="27"/>
        <v>0.33981179560306046</v>
      </c>
      <c r="L52" s="117">
        <f t="shared" si="28"/>
        <v>0.21188603038385986</v>
      </c>
      <c r="M52" s="118">
        <f t="shared" si="29"/>
        <v>15.645</v>
      </c>
      <c r="N52" s="119">
        <f t="shared" si="30"/>
        <v>1.1937241148386473</v>
      </c>
      <c r="O52" s="119">
        <f t="shared" si="34"/>
        <v>19.45770307186995</v>
      </c>
      <c r="P52" s="219">
        <f t="shared" si="31"/>
        <v>8</v>
      </c>
      <c r="Q52" s="220">
        <f t="shared" si="32"/>
        <v>20</v>
      </c>
      <c r="R52" s="220">
        <f t="shared" si="33"/>
        <v>326</v>
      </c>
      <c r="T52">
        <v>523</v>
      </c>
      <c r="U52">
        <v>2322</v>
      </c>
      <c r="V52" t="s">
        <v>315</v>
      </c>
      <c r="W52">
        <v>1675.4290000000001</v>
      </c>
      <c r="X52">
        <v>916.05700000000002</v>
      </c>
      <c r="Y52">
        <v>1.829</v>
      </c>
      <c r="Z52">
        <v>15.645</v>
      </c>
      <c r="AA52">
        <v>87.966914000000003</v>
      </c>
      <c r="AB52">
        <v>1.480531</v>
      </c>
      <c r="AC52">
        <v>29.892195000000001</v>
      </c>
      <c r="AD52" s="1">
        <v>355</v>
      </c>
      <c r="AE52">
        <v>20</v>
      </c>
      <c r="AF52">
        <v>326</v>
      </c>
      <c r="AG52">
        <v>74</v>
      </c>
      <c r="AH52">
        <v>19.046126000000001</v>
      </c>
      <c r="AI52">
        <v>3954.5</v>
      </c>
      <c r="AJ52">
        <v>0</v>
      </c>
      <c r="AK52">
        <v>8</v>
      </c>
      <c r="AL52">
        <v>1252</v>
      </c>
      <c r="AM52" t="s">
        <v>316</v>
      </c>
      <c r="AN52" t="s">
        <v>521</v>
      </c>
      <c r="AO52">
        <v>674.59</v>
      </c>
      <c r="AR52" t="s">
        <v>118</v>
      </c>
      <c r="AS52" t="s">
        <v>120</v>
      </c>
      <c r="AT52" t="s">
        <v>212</v>
      </c>
      <c r="AU52" t="s">
        <v>315</v>
      </c>
      <c r="AV52" t="s">
        <v>48</v>
      </c>
      <c r="AW52">
        <v>8</v>
      </c>
      <c r="BB52">
        <v>0.78524613538763222</v>
      </c>
      <c r="BC52" t="s">
        <v>70</v>
      </c>
      <c r="BF52" t="s">
        <v>118</v>
      </c>
      <c r="BG52" t="s">
        <v>120</v>
      </c>
      <c r="BH52" t="s">
        <v>315</v>
      </c>
      <c r="BI52">
        <v>2322</v>
      </c>
      <c r="BJ52">
        <v>8</v>
      </c>
      <c r="BK52" t="s">
        <v>212</v>
      </c>
      <c r="BL52" t="s">
        <v>246</v>
      </c>
      <c r="BM52">
        <v>0.78524613538763222</v>
      </c>
      <c r="BN52" t="s">
        <v>70</v>
      </c>
      <c r="BO52" t="s">
        <v>184</v>
      </c>
      <c r="BP52">
        <v>1675.4290000000003</v>
      </c>
    </row>
    <row r="53" spans="1:68" ht="16.5">
      <c r="A53" s="231" t="str">
        <f t="shared" si="18"/>
        <v>신동아교통</v>
      </c>
      <c r="B53" s="125" t="str">
        <f t="shared" si="16"/>
        <v>박준순</v>
      </c>
      <c r="C53" s="126" t="str">
        <f t="shared" si="19"/>
        <v>C</v>
      </c>
      <c r="D53" s="127">
        <f t="shared" si="20"/>
        <v>0.87103448275862061</v>
      </c>
      <c r="E53" s="128">
        <f t="shared" si="21"/>
        <v>3323</v>
      </c>
      <c r="F53" s="129" t="str">
        <f t="shared" si="22"/>
        <v>520</v>
      </c>
      <c r="G53" s="130" t="str">
        <f t="shared" si="23"/>
        <v>71바6413</v>
      </c>
      <c r="H53" s="131">
        <f t="shared" si="24"/>
        <v>1</v>
      </c>
      <c r="I53" s="132">
        <f t="shared" si="25"/>
        <v>1635.547</v>
      </c>
      <c r="J53" s="133">
        <f t="shared" si="26"/>
        <v>8.8313191505405772E-3</v>
      </c>
      <c r="K53" s="133">
        <f t="shared" si="27"/>
        <v>0.35951070509256911</v>
      </c>
      <c r="L53" s="133">
        <f t="shared" si="28"/>
        <v>0.29653687726491501</v>
      </c>
      <c r="M53" s="134">
        <f t="shared" si="29"/>
        <v>6.4690000000000003</v>
      </c>
      <c r="N53" s="135">
        <f t="shared" si="30"/>
        <v>0.11894064326668098</v>
      </c>
      <c r="O53" s="135">
        <f t="shared" si="34"/>
        <v>5.3523289470006441</v>
      </c>
      <c r="P53" s="217">
        <f t="shared" si="31"/>
        <v>7</v>
      </c>
      <c r="Q53" s="218">
        <f t="shared" si="32"/>
        <v>2</v>
      </c>
      <c r="R53" s="218">
        <f t="shared" si="33"/>
        <v>90</v>
      </c>
      <c r="T53">
        <v>523</v>
      </c>
      <c r="U53">
        <v>3323</v>
      </c>
      <c r="V53" t="s">
        <v>317</v>
      </c>
      <c r="W53">
        <v>1681.511</v>
      </c>
      <c r="X53">
        <v>667.89</v>
      </c>
      <c r="Y53">
        <v>2.5179999999999998</v>
      </c>
      <c r="Z53">
        <v>6.4690000000000003</v>
      </c>
      <c r="AA53">
        <v>141.31297699999999</v>
      </c>
      <c r="AB53">
        <v>1.2479800000000001</v>
      </c>
      <c r="AC53">
        <v>50.803528</v>
      </c>
      <c r="AD53" s="1">
        <v>485</v>
      </c>
      <c r="AE53">
        <v>2</v>
      </c>
      <c r="AF53">
        <v>90</v>
      </c>
      <c r="AG53">
        <v>78</v>
      </c>
      <c r="AH53">
        <v>11.899196999999999</v>
      </c>
      <c r="AI53">
        <v>60.3</v>
      </c>
      <c r="AJ53">
        <v>0</v>
      </c>
      <c r="AK53">
        <v>7</v>
      </c>
      <c r="AL53">
        <v>4886</v>
      </c>
      <c r="AM53" t="s">
        <v>318</v>
      </c>
      <c r="AN53" t="s">
        <v>522</v>
      </c>
      <c r="AO53">
        <v>1635.547</v>
      </c>
      <c r="AR53" t="s">
        <v>118</v>
      </c>
      <c r="AS53" t="s">
        <v>123</v>
      </c>
      <c r="AT53" t="s">
        <v>243</v>
      </c>
      <c r="AU53" t="s">
        <v>317</v>
      </c>
      <c r="AV53" t="s">
        <v>48</v>
      </c>
      <c r="AW53">
        <v>1</v>
      </c>
      <c r="BB53">
        <v>0.87103448275862061</v>
      </c>
      <c r="BC53" t="s">
        <v>69</v>
      </c>
      <c r="BF53" t="s">
        <v>118</v>
      </c>
      <c r="BG53" t="s">
        <v>123</v>
      </c>
      <c r="BH53" t="s">
        <v>317</v>
      </c>
      <c r="BI53">
        <v>3323</v>
      </c>
      <c r="BJ53">
        <v>1</v>
      </c>
      <c r="BK53" t="s">
        <v>243</v>
      </c>
      <c r="BL53" t="s">
        <v>175</v>
      </c>
      <c r="BM53">
        <v>0.87103448275862061</v>
      </c>
      <c r="BN53" t="s">
        <v>69</v>
      </c>
      <c r="BO53" t="s">
        <v>177</v>
      </c>
      <c r="BP53">
        <v>1635.547</v>
      </c>
    </row>
    <row r="54" spans="1:68" ht="16.5">
      <c r="A54" s="232" t="str">
        <f t="shared" si="18"/>
        <v>신동아교통</v>
      </c>
      <c r="B54" s="109" t="str">
        <f t="shared" si="16"/>
        <v>박효열</v>
      </c>
      <c r="C54" s="110" t="str">
        <f t="shared" si="19"/>
        <v>C</v>
      </c>
      <c r="D54" s="111">
        <f t="shared" si="20"/>
        <v>0.87391304347826082</v>
      </c>
      <c r="E54" s="112">
        <f t="shared" si="21"/>
        <v>1580</v>
      </c>
      <c r="F54" s="113" t="str">
        <f t="shared" si="22"/>
        <v>1</v>
      </c>
      <c r="G54" s="114" t="str">
        <f t="shared" si="23"/>
        <v>70바2451</v>
      </c>
      <c r="H54" s="115">
        <f t="shared" si="24"/>
        <v>1</v>
      </c>
      <c r="I54" s="116">
        <f t="shared" si="25"/>
        <v>2723.913</v>
      </c>
      <c r="J54" s="117">
        <f t="shared" si="26"/>
        <v>8.2068645231693407E-3</v>
      </c>
      <c r="K54" s="117">
        <f t="shared" si="27"/>
        <v>0.34554927208391634</v>
      </c>
      <c r="L54" s="117">
        <f t="shared" si="28"/>
        <v>0.14537909250405576</v>
      </c>
      <c r="M54" s="118">
        <f t="shared" si="29"/>
        <v>11.351000000000001</v>
      </c>
      <c r="N54" s="119">
        <f t="shared" si="30"/>
        <v>3.6711892046478727E-2</v>
      </c>
      <c r="O54" s="119">
        <f t="shared" si="34"/>
        <v>20.118116841470339</v>
      </c>
      <c r="P54" s="219">
        <f t="shared" si="31"/>
        <v>1</v>
      </c>
      <c r="Q54" s="220">
        <f t="shared" si="32"/>
        <v>1</v>
      </c>
      <c r="R54" s="220">
        <f t="shared" si="33"/>
        <v>548</v>
      </c>
      <c r="T54">
        <v>523</v>
      </c>
      <c r="U54">
        <v>1580</v>
      </c>
      <c r="V54" t="s">
        <v>319</v>
      </c>
      <c r="W54">
        <v>2723.913</v>
      </c>
      <c r="X54">
        <v>1355.2439999999999</v>
      </c>
      <c r="Y54">
        <v>2.0099999999999998</v>
      </c>
      <c r="Z54">
        <v>11.351000000000001</v>
      </c>
      <c r="AA54">
        <v>154.30411899999999</v>
      </c>
      <c r="AB54">
        <v>1.2663530000000001</v>
      </c>
      <c r="AC54">
        <v>53.319676000000001</v>
      </c>
      <c r="AD54" s="1">
        <v>396</v>
      </c>
      <c r="AE54">
        <v>1</v>
      </c>
      <c r="AF54">
        <v>548</v>
      </c>
      <c r="AG54">
        <v>83</v>
      </c>
      <c r="AH54">
        <v>17.652885000000001</v>
      </c>
      <c r="AI54">
        <v>890.1</v>
      </c>
      <c r="AJ54">
        <v>2.9</v>
      </c>
      <c r="AK54">
        <v>1</v>
      </c>
      <c r="AL54">
        <v>41</v>
      </c>
      <c r="AM54" t="s">
        <v>320</v>
      </c>
      <c r="AN54" t="s">
        <v>523</v>
      </c>
      <c r="AO54">
        <v>2723.913</v>
      </c>
      <c r="AR54" t="s">
        <v>118</v>
      </c>
      <c r="AS54" t="s">
        <v>120</v>
      </c>
      <c r="AT54" t="s">
        <v>196</v>
      </c>
      <c r="AU54" t="s">
        <v>319</v>
      </c>
      <c r="AV54" t="s">
        <v>48</v>
      </c>
      <c r="AW54">
        <v>1</v>
      </c>
      <c r="BB54">
        <v>0.87391304347826082</v>
      </c>
      <c r="BC54" t="s">
        <v>69</v>
      </c>
      <c r="BF54" t="s">
        <v>118</v>
      </c>
      <c r="BG54" t="s">
        <v>120</v>
      </c>
      <c r="BH54" t="s">
        <v>319</v>
      </c>
      <c r="BI54">
        <v>1580</v>
      </c>
      <c r="BJ54">
        <v>1</v>
      </c>
      <c r="BK54" t="s">
        <v>196</v>
      </c>
      <c r="BL54" t="s">
        <v>175</v>
      </c>
      <c r="BM54">
        <v>0.87391304347826082</v>
      </c>
      <c r="BN54" t="s">
        <v>69</v>
      </c>
      <c r="BO54" t="s">
        <v>177</v>
      </c>
      <c r="BP54">
        <v>2723.913</v>
      </c>
    </row>
    <row r="55" spans="1:68" ht="16.5">
      <c r="A55" s="231" t="str">
        <f t="shared" si="18"/>
        <v>신동아교통</v>
      </c>
      <c r="B55" s="125" t="str">
        <f t="shared" si="16"/>
        <v>배시운</v>
      </c>
      <c r="C55" s="126" t="str">
        <f t="shared" si="19"/>
        <v>F</v>
      </c>
      <c r="D55" s="127">
        <f t="shared" si="20"/>
        <v>0.78790352224140126</v>
      </c>
      <c r="E55" s="128">
        <f t="shared" si="21"/>
        <v>931</v>
      </c>
      <c r="F55" s="129" t="str">
        <f t="shared" si="22"/>
        <v>1</v>
      </c>
      <c r="G55" s="130" t="str">
        <f t="shared" si="23"/>
        <v>70바2540</v>
      </c>
      <c r="H55" s="131">
        <f t="shared" si="24"/>
        <v>2</v>
      </c>
      <c r="I55" s="132">
        <f t="shared" si="25"/>
        <v>2665.547</v>
      </c>
      <c r="J55" s="133">
        <f t="shared" si="26"/>
        <v>5.0238691872296043E-2</v>
      </c>
      <c r="K55" s="133">
        <f t="shared" si="27"/>
        <v>0.36946863941062341</v>
      </c>
      <c r="L55" s="133">
        <f t="shared" si="28"/>
        <v>0.18907938970875396</v>
      </c>
      <c r="M55" s="134">
        <f t="shared" si="29"/>
        <v>14.561999999999999</v>
      </c>
      <c r="N55" s="135">
        <f t="shared" si="30"/>
        <v>0.11254725577902021</v>
      </c>
      <c r="O55" s="135">
        <f t="shared" si="34"/>
        <v>35.940090345433788</v>
      </c>
      <c r="P55" s="217">
        <f t="shared" si="31"/>
        <v>29</v>
      </c>
      <c r="Q55" s="218">
        <f t="shared" si="32"/>
        <v>3</v>
      </c>
      <c r="R55" s="218">
        <f t="shared" si="33"/>
        <v>958</v>
      </c>
      <c r="T55">
        <v>523</v>
      </c>
      <c r="U55">
        <v>931</v>
      </c>
      <c r="V55" t="s">
        <v>321</v>
      </c>
      <c r="W55">
        <v>2665.547</v>
      </c>
      <c r="X55">
        <v>1457.547</v>
      </c>
      <c r="Y55">
        <v>1.829</v>
      </c>
      <c r="Z55">
        <v>14.561999999999999</v>
      </c>
      <c r="AA55">
        <v>158.846632</v>
      </c>
      <c r="AB55">
        <v>7.9802470000000003</v>
      </c>
      <c r="AC55">
        <v>58.688848999999998</v>
      </c>
      <c r="AD55" s="1">
        <v>504</v>
      </c>
      <c r="AE55">
        <v>3</v>
      </c>
      <c r="AF55">
        <v>958</v>
      </c>
      <c r="AG55">
        <v>84</v>
      </c>
      <c r="AH55">
        <v>16.780632000000001</v>
      </c>
      <c r="AI55">
        <v>2261.1999999999998</v>
      </c>
      <c r="AJ55">
        <v>3.8</v>
      </c>
      <c r="AK55">
        <v>29</v>
      </c>
      <c r="AL55">
        <v>7599</v>
      </c>
      <c r="AM55" t="s">
        <v>322</v>
      </c>
      <c r="AN55" t="s">
        <v>524</v>
      </c>
      <c r="AO55">
        <v>2535.1750000000002</v>
      </c>
      <c r="AR55" t="s">
        <v>118</v>
      </c>
      <c r="AS55" t="s">
        <v>120</v>
      </c>
      <c r="AT55" t="s">
        <v>210</v>
      </c>
      <c r="AU55" t="s">
        <v>321</v>
      </c>
      <c r="AV55" t="s">
        <v>48</v>
      </c>
      <c r="AW55">
        <v>2</v>
      </c>
      <c r="BB55">
        <v>0.78790352224140126</v>
      </c>
      <c r="BC55" t="s">
        <v>70</v>
      </c>
      <c r="BF55" t="s">
        <v>118</v>
      </c>
      <c r="BG55" t="s">
        <v>120</v>
      </c>
      <c r="BH55" t="s">
        <v>321</v>
      </c>
      <c r="BI55">
        <v>931</v>
      </c>
      <c r="BJ55">
        <v>2</v>
      </c>
      <c r="BK55" t="s">
        <v>210</v>
      </c>
      <c r="BL55" t="s">
        <v>246</v>
      </c>
      <c r="BM55">
        <v>0.78790352224140126</v>
      </c>
      <c r="BN55" t="s">
        <v>70</v>
      </c>
      <c r="BO55" t="s">
        <v>184</v>
      </c>
      <c r="BP55">
        <v>2665.547</v>
      </c>
    </row>
    <row r="56" spans="1:68" ht="16.5">
      <c r="A56" s="232" t="str">
        <f t="shared" si="18"/>
        <v>신동아교통</v>
      </c>
      <c r="B56" s="109" t="str">
        <f t="shared" si="16"/>
        <v>백경우</v>
      </c>
      <c r="C56" s="110" t="str">
        <f t="shared" si="19"/>
        <v>F</v>
      </c>
      <c r="D56" s="111">
        <f t="shared" si="20"/>
        <v>0.76869565217391311</v>
      </c>
      <c r="E56" s="112">
        <f t="shared" si="21"/>
        <v>245</v>
      </c>
      <c r="F56" s="113" t="str">
        <f t="shared" si="22"/>
        <v>1</v>
      </c>
      <c r="G56" s="114" t="str">
        <f t="shared" si="23"/>
        <v>70바3701</v>
      </c>
      <c r="H56" s="115">
        <f t="shared" si="24"/>
        <v>1</v>
      </c>
      <c r="I56" s="116">
        <f t="shared" si="25"/>
        <v>1264.1279999999999</v>
      </c>
      <c r="J56" s="117">
        <f t="shared" si="26"/>
        <v>9.2571077614825165E-3</v>
      </c>
      <c r="K56" s="117">
        <f t="shared" si="27"/>
        <v>0.33094350329167788</v>
      </c>
      <c r="L56" s="117">
        <f t="shared" si="28"/>
        <v>0.27291540097205347</v>
      </c>
      <c r="M56" s="118">
        <f t="shared" si="29"/>
        <v>13.794</v>
      </c>
      <c r="N56" s="119">
        <f t="shared" si="30"/>
        <v>0</v>
      </c>
      <c r="O56" s="119">
        <f t="shared" si="34"/>
        <v>15.267441271769949</v>
      </c>
      <c r="P56" s="219">
        <f t="shared" si="31"/>
        <v>1</v>
      </c>
      <c r="Q56" s="220">
        <f t="shared" si="32"/>
        <v>0</v>
      </c>
      <c r="R56" s="220">
        <f t="shared" si="33"/>
        <v>193</v>
      </c>
      <c r="T56">
        <v>523</v>
      </c>
      <c r="U56">
        <v>245</v>
      </c>
      <c r="V56" t="s">
        <v>323</v>
      </c>
      <c r="W56">
        <v>1264.1279999999999</v>
      </c>
      <c r="X56">
        <v>715.04700000000003</v>
      </c>
      <c r="Y56">
        <v>1.768</v>
      </c>
      <c r="Z56">
        <v>13.794</v>
      </c>
      <c r="AA56">
        <v>70.364418000000001</v>
      </c>
      <c r="AB56">
        <v>0.65137100000000003</v>
      </c>
      <c r="AC56">
        <v>23.286646999999999</v>
      </c>
      <c r="AD56" s="1">
        <v>345</v>
      </c>
      <c r="AE56">
        <v>0</v>
      </c>
      <c r="AF56">
        <v>193</v>
      </c>
      <c r="AG56">
        <v>69</v>
      </c>
      <c r="AH56">
        <v>17.965443</v>
      </c>
      <c r="AI56">
        <v>669.7</v>
      </c>
      <c r="AJ56">
        <v>0</v>
      </c>
      <c r="AK56">
        <v>1</v>
      </c>
      <c r="AL56">
        <v>10</v>
      </c>
      <c r="AM56" t="s">
        <v>324</v>
      </c>
      <c r="AN56" t="s">
        <v>525</v>
      </c>
      <c r="AO56">
        <v>1264.1279999999999</v>
      </c>
      <c r="AR56" t="s">
        <v>118</v>
      </c>
      <c r="AS56" t="s">
        <v>120</v>
      </c>
      <c r="AT56" t="s">
        <v>214</v>
      </c>
      <c r="AU56" t="s">
        <v>323</v>
      </c>
      <c r="AV56" t="s">
        <v>48</v>
      </c>
      <c r="AW56">
        <v>1</v>
      </c>
      <c r="BB56">
        <v>0.76869565217391311</v>
      </c>
      <c r="BC56" t="s">
        <v>70</v>
      </c>
      <c r="BF56" t="s">
        <v>118</v>
      </c>
      <c r="BG56" t="s">
        <v>120</v>
      </c>
      <c r="BH56" t="s">
        <v>323</v>
      </c>
      <c r="BI56">
        <v>245</v>
      </c>
      <c r="BJ56">
        <v>1</v>
      </c>
      <c r="BK56" t="s">
        <v>214</v>
      </c>
      <c r="BL56" t="s">
        <v>175</v>
      </c>
      <c r="BM56">
        <v>0.76869565217391311</v>
      </c>
      <c r="BN56" t="s">
        <v>70</v>
      </c>
      <c r="BO56" t="s">
        <v>184</v>
      </c>
      <c r="BP56">
        <v>1264.1279999999999</v>
      </c>
    </row>
    <row r="57" spans="1:68" ht="16.5">
      <c r="A57" s="231" t="str">
        <f t="shared" si="18"/>
        <v>신동아교통</v>
      </c>
      <c r="B57" s="125" t="str">
        <f t="shared" si="16"/>
        <v>백병문</v>
      </c>
      <c r="C57" s="126" t="str">
        <f t="shared" si="19"/>
        <v>F</v>
      </c>
      <c r="D57" s="127">
        <f t="shared" si="20"/>
        <v>0.79608695652173922</v>
      </c>
      <c r="E57" s="128">
        <f t="shared" si="21"/>
        <v>9715</v>
      </c>
      <c r="F57" s="129" t="str">
        <f t="shared" si="22"/>
        <v>1</v>
      </c>
      <c r="G57" s="130" t="str">
        <f t="shared" si="23"/>
        <v>70바3701</v>
      </c>
      <c r="H57" s="131">
        <f t="shared" si="24"/>
        <v>1</v>
      </c>
      <c r="I57" s="132">
        <f t="shared" si="25"/>
        <v>2386.6190000000001</v>
      </c>
      <c r="J57" s="133">
        <f t="shared" si="26"/>
        <v>1.3312882350406867E-2</v>
      </c>
      <c r="K57" s="133">
        <f t="shared" si="27"/>
        <v>0.33337321656661728</v>
      </c>
      <c r="L57" s="133">
        <f t="shared" si="28"/>
        <v>7.0811470117350103E-2</v>
      </c>
      <c r="M57" s="134">
        <f t="shared" si="29"/>
        <v>12.769</v>
      </c>
      <c r="N57" s="135">
        <f t="shared" si="30"/>
        <v>8.380055635189361E-2</v>
      </c>
      <c r="O57" s="135">
        <f t="shared" si="34"/>
        <v>24.427862176576991</v>
      </c>
      <c r="P57" s="217">
        <f t="shared" si="31"/>
        <v>1</v>
      </c>
      <c r="Q57" s="218">
        <f t="shared" si="32"/>
        <v>2</v>
      </c>
      <c r="R57" s="218">
        <f t="shared" si="33"/>
        <v>583</v>
      </c>
      <c r="T57">
        <v>523</v>
      </c>
      <c r="U57">
        <v>9715</v>
      </c>
      <c r="V57" t="s">
        <v>325</v>
      </c>
      <c r="W57">
        <v>2386.6190000000001</v>
      </c>
      <c r="X57">
        <v>1303.4390000000001</v>
      </c>
      <c r="Y57">
        <v>1.831</v>
      </c>
      <c r="Z57">
        <v>12.769</v>
      </c>
      <c r="AA57">
        <v>136.24772999999999</v>
      </c>
      <c r="AB57">
        <v>1.81385</v>
      </c>
      <c r="AC57">
        <v>45.421343999999998</v>
      </c>
      <c r="AD57" s="1">
        <v>169</v>
      </c>
      <c r="AE57">
        <v>2</v>
      </c>
      <c r="AF57">
        <v>583</v>
      </c>
      <c r="AG57">
        <v>78</v>
      </c>
      <c r="AH57">
        <v>17.516760999999999</v>
      </c>
      <c r="AI57">
        <v>1448.2</v>
      </c>
      <c r="AJ57">
        <v>0</v>
      </c>
      <c r="AK57">
        <v>1</v>
      </c>
      <c r="AL57">
        <v>19</v>
      </c>
      <c r="AM57" t="s">
        <v>326</v>
      </c>
      <c r="AN57" t="s">
        <v>526</v>
      </c>
      <c r="AO57">
        <v>2386.6190000000001</v>
      </c>
      <c r="AR57" t="s">
        <v>118</v>
      </c>
      <c r="AS57" t="s">
        <v>120</v>
      </c>
      <c r="AT57" t="s">
        <v>214</v>
      </c>
      <c r="AU57" t="s">
        <v>325</v>
      </c>
      <c r="AV57" t="s">
        <v>48</v>
      </c>
      <c r="AW57">
        <v>1</v>
      </c>
      <c r="BB57">
        <v>0.79608695652173922</v>
      </c>
      <c r="BC57" t="s">
        <v>70</v>
      </c>
      <c r="BF57" t="s">
        <v>118</v>
      </c>
      <c r="BG57" t="s">
        <v>120</v>
      </c>
      <c r="BH57" t="s">
        <v>325</v>
      </c>
      <c r="BI57">
        <v>9715</v>
      </c>
      <c r="BJ57">
        <v>1</v>
      </c>
      <c r="BK57" t="s">
        <v>214</v>
      </c>
      <c r="BL57" t="s">
        <v>175</v>
      </c>
      <c r="BM57">
        <v>0.79608695652173922</v>
      </c>
      <c r="BN57" t="s">
        <v>70</v>
      </c>
      <c r="BO57" t="s">
        <v>184</v>
      </c>
      <c r="BP57">
        <v>2386.6190000000001</v>
      </c>
    </row>
    <row r="58" spans="1:68" ht="16.5">
      <c r="A58" s="232" t="str">
        <f t="shared" si="18"/>
        <v>신동아교통</v>
      </c>
      <c r="B58" s="109" t="str">
        <f t="shared" si="16"/>
        <v>변우현</v>
      </c>
      <c r="C58" s="110" t="str">
        <f t="shared" si="19"/>
        <v>F</v>
      </c>
      <c r="D58" s="111">
        <f t="shared" si="20"/>
        <v>0.78171592383777244</v>
      </c>
      <c r="E58" s="112">
        <f t="shared" si="21"/>
        <v>9974</v>
      </c>
      <c r="F58" s="113" t="str">
        <f t="shared" si="22"/>
        <v>1</v>
      </c>
      <c r="G58" s="114" t="str">
        <f t="shared" si="23"/>
        <v>70바3734</v>
      </c>
      <c r="H58" s="115">
        <f t="shared" si="24"/>
        <v>12</v>
      </c>
      <c r="I58" s="116">
        <f t="shared" si="25"/>
        <v>2177.7210000000005</v>
      </c>
      <c r="J58" s="117">
        <f t="shared" si="26"/>
        <v>1.9689661017217749E-2</v>
      </c>
      <c r="K58" s="117">
        <f t="shared" si="27"/>
        <v>0.35550618410536267</v>
      </c>
      <c r="L58" s="117">
        <f t="shared" si="28"/>
        <v>0.23373058348613063</v>
      </c>
      <c r="M58" s="118">
        <f t="shared" si="29"/>
        <v>14.395</v>
      </c>
      <c r="N58" s="119">
        <f t="shared" si="30"/>
        <v>4.499520576082619E-2</v>
      </c>
      <c r="O58" s="119">
        <f t="shared" si="34"/>
        <v>45.985100287564364</v>
      </c>
      <c r="P58" s="219">
        <f t="shared" si="31"/>
        <v>23</v>
      </c>
      <c r="Q58" s="220">
        <f t="shared" si="32"/>
        <v>1</v>
      </c>
      <c r="R58" s="220">
        <f t="shared" si="33"/>
        <v>1022</v>
      </c>
      <c r="T58">
        <v>523</v>
      </c>
      <c r="U58">
        <v>9974</v>
      </c>
      <c r="V58" t="s">
        <v>327</v>
      </c>
      <c r="W58">
        <v>2222.4589999999998</v>
      </c>
      <c r="X58">
        <v>1210.8679999999999</v>
      </c>
      <c r="Y58">
        <v>1.835</v>
      </c>
      <c r="Z58">
        <v>14.395</v>
      </c>
      <c r="AA58">
        <v>123.681916</v>
      </c>
      <c r="AB58">
        <v>2.4352550000000002</v>
      </c>
      <c r="AC58">
        <v>43.969686000000003</v>
      </c>
      <c r="AD58" s="1">
        <v>509</v>
      </c>
      <c r="AE58">
        <v>1</v>
      </c>
      <c r="AF58">
        <v>1022</v>
      </c>
      <c r="AG58">
        <v>75</v>
      </c>
      <c r="AH58">
        <v>17.969149999999999</v>
      </c>
      <c r="AI58">
        <v>2960.6</v>
      </c>
      <c r="AJ58">
        <v>0</v>
      </c>
      <c r="AK58">
        <v>23</v>
      </c>
      <c r="AL58">
        <v>3970</v>
      </c>
      <c r="AM58" t="s">
        <v>328</v>
      </c>
      <c r="AN58" t="s">
        <v>527</v>
      </c>
      <c r="AO58">
        <v>500.09100000000001</v>
      </c>
      <c r="AR58" t="s">
        <v>118</v>
      </c>
      <c r="AS58" t="s">
        <v>120</v>
      </c>
      <c r="AT58" t="s">
        <v>224</v>
      </c>
      <c r="AU58" t="s">
        <v>327</v>
      </c>
      <c r="AV58" t="s">
        <v>48</v>
      </c>
      <c r="AW58">
        <v>12</v>
      </c>
      <c r="BB58">
        <v>0.78171592383777244</v>
      </c>
      <c r="BC58" t="s">
        <v>70</v>
      </c>
      <c r="BF58" t="s">
        <v>118</v>
      </c>
      <c r="BG58" t="s">
        <v>120</v>
      </c>
      <c r="BH58" t="s">
        <v>327</v>
      </c>
      <c r="BI58">
        <v>9974</v>
      </c>
      <c r="BJ58">
        <v>12</v>
      </c>
      <c r="BK58" t="s">
        <v>224</v>
      </c>
      <c r="BL58" t="s">
        <v>196</v>
      </c>
      <c r="BM58">
        <v>0.78171592383777244</v>
      </c>
      <c r="BN58" t="s">
        <v>70</v>
      </c>
      <c r="BO58" t="s">
        <v>184</v>
      </c>
      <c r="BP58">
        <v>2177.7210000000005</v>
      </c>
    </row>
    <row r="59" spans="1:68" ht="16.5">
      <c r="A59" s="231" t="str">
        <f t="shared" si="18"/>
        <v>신동아교통</v>
      </c>
      <c r="B59" s="125" t="str">
        <f t="shared" si="16"/>
        <v>서영준</v>
      </c>
      <c r="C59" s="126" t="str">
        <f t="shared" si="19"/>
        <v>S</v>
      </c>
      <c r="D59" s="127">
        <f t="shared" si="20"/>
        <v>1.0057812735260043</v>
      </c>
      <c r="E59" s="128">
        <f t="shared" si="21"/>
        <v>1515</v>
      </c>
      <c r="F59" s="129" t="str">
        <f t="shared" si="22"/>
        <v>518</v>
      </c>
      <c r="G59" s="130" t="str">
        <f t="shared" si="23"/>
        <v>70바3722</v>
      </c>
      <c r="H59" s="131">
        <f t="shared" si="24"/>
        <v>5</v>
      </c>
      <c r="I59" s="132">
        <f t="shared" si="25"/>
        <v>1301.2560000000001</v>
      </c>
      <c r="J59" s="133">
        <f t="shared" si="26"/>
        <v>8.5740351780486147E-3</v>
      </c>
      <c r="K59" s="133">
        <f t="shared" si="27"/>
        <v>0.39776659839292933</v>
      </c>
      <c r="L59" s="133">
        <f t="shared" si="28"/>
        <v>7.4543364257302167E-2</v>
      </c>
      <c r="M59" s="134">
        <f t="shared" si="29"/>
        <v>8.0730000000000004</v>
      </c>
      <c r="N59" s="135">
        <f t="shared" si="30"/>
        <v>0</v>
      </c>
      <c r="O59" s="135">
        <f t="shared" si="34"/>
        <v>7.4543364257302169</v>
      </c>
      <c r="P59" s="217">
        <f t="shared" si="31"/>
        <v>0</v>
      </c>
      <c r="Q59" s="218">
        <f t="shared" si="32"/>
        <v>0</v>
      </c>
      <c r="R59" s="218">
        <f t="shared" si="33"/>
        <v>97</v>
      </c>
      <c r="T59">
        <v>523</v>
      </c>
      <c r="U59">
        <v>1515</v>
      </c>
      <c r="V59" t="s">
        <v>329</v>
      </c>
      <c r="W59">
        <v>1301.2560000000001</v>
      </c>
      <c r="X59">
        <v>553.06799999999998</v>
      </c>
      <c r="Y59">
        <v>2.3530000000000002</v>
      </c>
      <c r="Z59">
        <v>8.0730000000000004</v>
      </c>
      <c r="AA59">
        <v>105.609667</v>
      </c>
      <c r="AB59">
        <v>0.905501</v>
      </c>
      <c r="AC59">
        <v>42.007998000000001</v>
      </c>
      <c r="AD59" s="1">
        <v>97</v>
      </c>
      <c r="AE59">
        <v>0</v>
      </c>
      <c r="AF59">
        <v>97</v>
      </c>
      <c r="AG59">
        <v>79</v>
      </c>
      <c r="AH59">
        <v>12.321372</v>
      </c>
      <c r="AI59">
        <v>23.6</v>
      </c>
      <c r="AJ59">
        <v>0</v>
      </c>
      <c r="AK59">
        <v>0</v>
      </c>
      <c r="AL59">
        <v>0</v>
      </c>
      <c r="AM59" t="s">
        <v>330</v>
      </c>
      <c r="AN59" t="s">
        <v>528</v>
      </c>
      <c r="AO59">
        <v>790.05100000000004</v>
      </c>
      <c r="AR59" t="s">
        <v>118</v>
      </c>
      <c r="AS59" t="s">
        <v>122</v>
      </c>
      <c r="AT59" t="s">
        <v>233</v>
      </c>
      <c r="AU59" t="s">
        <v>329</v>
      </c>
      <c r="AV59" t="s">
        <v>227</v>
      </c>
      <c r="AW59">
        <v>5</v>
      </c>
      <c r="BB59">
        <v>1.0057812735260043</v>
      </c>
      <c r="BC59" t="s">
        <v>71</v>
      </c>
      <c r="BF59" t="s">
        <v>118</v>
      </c>
      <c r="BG59" t="s">
        <v>122</v>
      </c>
      <c r="BH59" t="s">
        <v>329</v>
      </c>
      <c r="BI59">
        <v>1515</v>
      </c>
      <c r="BJ59">
        <v>5</v>
      </c>
      <c r="BK59" t="s">
        <v>233</v>
      </c>
      <c r="BL59" t="s">
        <v>248</v>
      </c>
      <c r="BM59">
        <v>1.0057812735260043</v>
      </c>
      <c r="BN59" t="s">
        <v>71</v>
      </c>
      <c r="BO59" t="s">
        <v>513</v>
      </c>
      <c r="BP59">
        <v>1301.2560000000001</v>
      </c>
    </row>
    <row r="60" spans="1:68" ht="16.5">
      <c r="A60" s="232" t="str">
        <f t="shared" si="18"/>
        <v>신동아교통</v>
      </c>
      <c r="B60" s="109" t="str">
        <f t="shared" si="16"/>
        <v>서영환</v>
      </c>
      <c r="C60" s="110" t="str">
        <f t="shared" si="19"/>
        <v>B</v>
      </c>
      <c r="D60" s="111">
        <f t="shared" si="20"/>
        <v>0.94304347826086965</v>
      </c>
      <c r="E60" s="112">
        <f t="shared" si="21"/>
        <v>1495</v>
      </c>
      <c r="F60" s="113" t="str">
        <f t="shared" si="22"/>
        <v>518</v>
      </c>
      <c r="G60" s="114" t="str">
        <f t="shared" si="23"/>
        <v>71바6407</v>
      </c>
      <c r="H60" s="115">
        <f t="shared" si="24"/>
        <v>1</v>
      </c>
      <c r="I60" s="116">
        <f t="shared" si="25"/>
        <v>1566.174</v>
      </c>
      <c r="J60" s="117">
        <f t="shared" si="26"/>
        <v>1.5510638333799691E-2</v>
      </c>
      <c r="K60" s="117">
        <f t="shared" si="27"/>
        <v>0.38306327105765142</v>
      </c>
      <c r="L60" s="117">
        <f t="shared" si="28"/>
        <v>7.9173833814122824E-2</v>
      </c>
      <c r="M60" s="118">
        <f t="shared" si="29"/>
        <v>8.6929999999999996</v>
      </c>
      <c r="N60" s="119">
        <f t="shared" si="30"/>
        <v>6.3849865979131309E-2</v>
      </c>
      <c r="O60" s="119">
        <f t="shared" si="34"/>
        <v>5.1079892783305052</v>
      </c>
      <c r="P60" s="219">
        <f t="shared" si="31"/>
        <v>2</v>
      </c>
      <c r="Q60" s="220">
        <f t="shared" si="32"/>
        <v>1</v>
      </c>
      <c r="R60" s="220">
        <f t="shared" si="33"/>
        <v>80</v>
      </c>
      <c r="T60">
        <v>523</v>
      </c>
      <c r="U60">
        <v>1495</v>
      </c>
      <c r="V60" t="s">
        <v>331</v>
      </c>
      <c r="W60">
        <v>1566.174</v>
      </c>
      <c r="X60">
        <v>721.93200000000002</v>
      </c>
      <c r="Y60">
        <v>2.169</v>
      </c>
      <c r="Z60">
        <v>8.6929999999999996</v>
      </c>
      <c r="AA60">
        <v>128.509927</v>
      </c>
      <c r="AB60">
        <v>1.993271</v>
      </c>
      <c r="AC60">
        <v>49.227432999999998</v>
      </c>
      <c r="AD60" s="1">
        <v>124</v>
      </c>
      <c r="AE60">
        <v>1</v>
      </c>
      <c r="AF60">
        <v>80</v>
      </c>
      <c r="AG60">
        <v>76</v>
      </c>
      <c r="AH60">
        <v>12.187182999999999</v>
      </c>
      <c r="AI60">
        <v>95.7</v>
      </c>
      <c r="AJ60">
        <v>0</v>
      </c>
      <c r="AK60">
        <v>2</v>
      </c>
      <c r="AL60">
        <v>1647</v>
      </c>
      <c r="AM60" t="s">
        <v>332</v>
      </c>
      <c r="AN60" t="s">
        <v>529</v>
      </c>
      <c r="AO60">
        <v>1566.174</v>
      </c>
      <c r="AR60" t="s">
        <v>118</v>
      </c>
      <c r="AS60" t="s">
        <v>122</v>
      </c>
      <c r="AT60" t="s">
        <v>238</v>
      </c>
      <c r="AU60" t="s">
        <v>331</v>
      </c>
      <c r="AV60" t="s">
        <v>48</v>
      </c>
      <c r="AW60">
        <v>1</v>
      </c>
      <c r="BB60">
        <v>0.94304347826086965</v>
      </c>
      <c r="BC60" t="s">
        <v>68</v>
      </c>
      <c r="BF60" t="s">
        <v>118</v>
      </c>
      <c r="BG60" t="s">
        <v>122</v>
      </c>
      <c r="BH60" t="s">
        <v>331</v>
      </c>
      <c r="BI60">
        <v>1495</v>
      </c>
      <c r="BJ60">
        <v>1</v>
      </c>
      <c r="BK60" t="s">
        <v>238</v>
      </c>
      <c r="BL60" t="s">
        <v>175</v>
      </c>
      <c r="BM60">
        <v>0.94304347826086965</v>
      </c>
      <c r="BN60" t="s">
        <v>68</v>
      </c>
      <c r="BO60" t="s">
        <v>176</v>
      </c>
      <c r="BP60">
        <v>1566.174</v>
      </c>
    </row>
    <row r="61" spans="1:68" ht="16.5">
      <c r="A61" s="231" t="str">
        <f t="shared" si="18"/>
        <v>신동아교통</v>
      </c>
      <c r="B61" s="125" t="str">
        <f t="shared" si="16"/>
        <v>손윤규</v>
      </c>
      <c r="C61" s="126" t="str">
        <f t="shared" si="19"/>
        <v>B</v>
      </c>
      <c r="D61" s="127">
        <f t="shared" si="20"/>
        <v>0.94666666666666666</v>
      </c>
      <c r="E61" s="128">
        <f t="shared" si="21"/>
        <v>1902</v>
      </c>
      <c r="F61" s="129" t="str">
        <f t="shared" si="22"/>
        <v>516</v>
      </c>
      <c r="G61" s="130" t="str">
        <f t="shared" si="23"/>
        <v>70바3725</v>
      </c>
      <c r="H61" s="131">
        <f t="shared" si="24"/>
        <v>1</v>
      </c>
      <c r="I61" s="132">
        <f t="shared" si="25"/>
        <v>1985.498</v>
      </c>
      <c r="J61" s="133">
        <f t="shared" si="26"/>
        <v>1.8517416768509615E-2</v>
      </c>
      <c r="K61" s="133">
        <f t="shared" si="27"/>
        <v>0.34967907349999955</v>
      </c>
      <c r="L61" s="133">
        <f t="shared" si="28"/>
        <v>0.10979613175132888</v>
      </c>
      <c r="M61" s="134">
        <f t="shared" si="29"/>
        <v>8.1709999999999994</v>
      </c>
      <c r="N61" s="135">
        <f t="shared" si="30"/>
        <v>5.0365198051068295E-2</v>
      </c>
      <c r="O61" s="135">
        <f t="shared" si="34"/>
        <v>6.5474757466388782</v>
      </c>
      <c r="P61" s="217">
        <f t="shared" si="31"/>
        <v>1</v>
      </c>
      <c r="Q61" s="218">
        <f t="shared" si="32"/>
        <v>1</v>
      </c>
      <c r="R61" s="218">
        <f t="shared" si="33"/>
        <v>130</v>
      </c>
      <c r="T61">
        <v>523</v>
      </c>
      <c r="U61">
        <v>1902</v>
      </c>
      <c r="V61" t="s">
        <v>333</v>
      </c>
      <c r="W61">
        <v>1985.498</v>
      </c>
      <c r="X61">
        <v>873.79899999999998</v>
      </c>
      <c r="Y61">
        <v>2.2719999999999998</v>
      </c>
      <c r="Z61">
        <v>8.1709999999999994</v>
      </c>
      <c r="AA61">
        <v>153.14020500000001</v>
      </c>
      <c r="AB61">
        <v>2.8357610000000002</v>
      </c>
      <c r="AC61">
        <v>53.549925000000002</v>
      </c>
      <c r="AD61" s="1">
        <v>218</v>
      </c>
      <c r="AE61">
        <v>1</v>
      </c>
      <c r="AF61">
        <v>130</v>
      </c>
      <c r="AG61">
        <v>70</v>
      </c>
      <c r="AH61">
        <v>12.96523</v>
      </c>
      <c r="AI61">
        <v>12.4</v>
      </c>
      <c r="AJ61">
        <v>0</v>
      </c>
      <c r="AK61">
        <v>1</v>
      </c>
      <c r="AL61">
        <v>54</v>
      </c>
      <c r="AM61" t="s">
        <v>334</v>
      </c>
      <c r="AN61" t="s">
        <v>530</v>
      </c>
      <c r="AO61">
        <v>1985.498</v>
      </c>
      <c r="AR61" t="s">
        <v>118</v>
      </c>
      <c r="AS61" t="s">
        <v>121</v>
      </c>
      <c r="AT61" t="s">
        <v>229</v>
      </c>
      <c r="AU61" t="s">
        <v>333</v>
      </c>
      <c r="AV61" t="s">
        <v>48</v>
      </c>
      <c r="AW61">
        <v>1</v>
      </c>
      <c r="BB61">
        <v>0.94666666666666666</v>
      </c>
      <c r="BC61" t="s">
        <v>68</v>
      </c>
      <c r="BF61" t="s">
        <v>118</v>
      </c>
      <c r="BG61" t="s">
        <v>121</v>
      </c>
      <c r="BH61" t="s">
        <v>333</v>
      </c>
      <c r="BI61">
        <v>1902</v>
      </c>
      <c r="BJ61">
        <v>1</v>
      </c>
      <c r="BK61" t="s">
        <v>229</v>
      </c>
      <c r="BL61" t="s">
        <v>175</v>
      </c>
      <c r="BM61">
        <v>0.94666666666666666</v>
      </c>
      <c r="BN61" t="s">
        <v>68</v>
      </c>
      <c r="BO61" t="s">
        <v>176</v>
      </c>
      <c r="BP61">
        <v>1985.498</v>
      </c>
    </row>
    <row r="62" spans="1:68" ht="16.5">
      <c r="A62" s="232" t="str">
        <f t="shared" si="18"/>
        <v>신동아교통</v>
      </c>
      <c r="B62" s="109" t="str">
        <f t="shared" si="16"/>
        <v>신동혁</v>
      </c>
      <c r="C62" s="110" t="str">
        <f t="shared" si="19"/>
        <v>F</v>
      </c>
      <c r="D62" s="111">
        <f t="shared" si="20"/>
        <v>0.76583333333333337</v>
      </c>
      <c r="E62" s="112">
        <f t="shared" si="21"/>
        <v>2426</v>
      </c>
      <c r="F62" s="113" t="str">
        <f t="shared" si="22"/>
        <v>1</v>
      </c>
      <c r="G62" s="114" t="str">
        <f t="shared" si="23"/>
        <v>70바3728</v>
      </c>
      <c r="H62" s="115">
        <f t="shared" si="24"/>
        <v>1</v>
      </c>
      <c r="I62" s="116">
        <f t="shared" si="25"/>
        <v>2455.1239999999998</v>
      </c>
      <c r="J62" s="117">
        <f t="shared" si="26"/>
        <v>3.2441075713304963E-2</v>
      </c>
      <c r="K62" s="117">
        <f t="shared" si="27"/>
        <v>0.33181657375244245</v>
      </c>
      <c r="L62" s="117">
        <f t="shared" si="28"/>
        <v>0.11119601291014222</v>
      </c>
      <c r="M62" s="118">
        <f t="shared" si="29"/>
        <v>12.986000000000001</v>
      </c>
      <c r="N62" s="119">
        <f t="shared" si="30"/>
        <v>4.0731140260125358E-2</v>
      </c>
      <c r="O62" s="119">
        <f t="shared" si="34"/>
        <v>42.482579291310749</v>
      </c>
      <c r="P62" s="219">
        <f t="shared" si="31"/>
        <v>4</v>
      </c>
      <c r="Q62" s="220">
        <f t="shared" si="32"/>
        <v>1</v>
      </c>
      <c r="R62" s="220">
        <f t="shared" si="33"/>
        <v>1043</v>
      </c>
      <c r="T62">
        <v>523</v>
      </c>
      <c r="U62">
        <v>2426</v>
      </c>
      <c r="V62" t="s">
        <v>386</v>
      </c>
      <c r="W62">
        <v>2455.1239999999998</v>
      </c>
      <c r="X62">
        <v>1335.8389999999999</v>
      </c>
      <c r="Y62">
        <v>1.8380000000000001</v>
      </c>
      <c r="Z62">
        <v>12.986000000000001</v>
      </c>
      <c r="AA62">
        <v>138.780509</v>
      </c>
      <c r="AB62">
        <v>4.5021890000000004</v>
      </c>
      <c r="AC62">
        <v>46.049672999999999</v>
      </c>
      <c r="AD62" s="1">
        <v>273</v>
      </c>
      <c r="AE62">
        <v>1</v>
      </c>
      <c r="AF62">
        <v>1043</v>
      </c>
      <c r="AG62">
        <v>89</v>
      </c>
      <c r="AH62">
        <v>17.690697</v>
      </c>
      <c r="AI62">
        <v>1590.9</v>
      </c>
      <c r="AJ62">
        <v>15.1</v>
      </c>
      <c r="AK62">
        <v>4</v>
      </c>
      <c r="AL62">
        <v>435</v>
      </c>
      <c r="AM62" t="s">
        <v>387</v>
      </c>
      <c r="AN62" t="s">
        <v>531</v>
      </c>
      <c r="AO62">
        <v>2455.1239999999998</v>
      </c>
      <c r="AR62" t="s">
        <v>118</v>
      </c>
      <c r="AS62" t="s">
        <v>120</v>
      </c>
      <c r="AT62" t="s">
        <v>223</v>
      </c>
      <c r="AU62" t="s">
        <v>386</v>
      </c>
      <c r="AV62" t="s">
        <v>48</v>
      </c>
      <c r="AW62">
        <v>1</v>
      </c>
      <c r="BB62">
        <v>0.76583333333333337</v>
      </c>
      <c r="BC62" t="s">
        <v>70</v>
      </c>
      <c r="BF62" t="s">
        <v>118</v>
      </c>
      <c r="BG62" t="s">
        <v>120</v>
      </c>
      <c r="BH62" t="s">
        <v>386</v>
      </c>
      <c r="BI62">
        <v>2426</v>
      </c>
      <c r="BJ62">
        <v>1</v>
      </c>
      <c r="BK62" t="s">
        <v>223</v>
      </c>
      <c r="BL62" t="s">
        <v>175</v>
      </c>
      <c r="BM62">
        <v>0.76583333333333337</v>
      </c>
      <c r="BN62" t="s">
        <v>70</v>
      </c>
      <c r="BO62" t="s">
        <v>184</v>
      </c>
      <c r="BP62">
        <v>2455.1239999999998</v>
      </c>
    </row>
    <row r="63" spans="1:68" ht="16.5">
      <c r="A63" s="231" t="str">
        <f t="shared" si="18"/>
        <v>신동아교통</v>
      </c>
      <c r="B63" s="125" t="str">
        <f t="shared" si="16"/>
        <v>신영준</v>
      </c>
      <c r="C63" s="126" t="str">
        <f t="shared" si="19"/>
        <v>C</v>
      </c>
      <c r="D63" s="127">
        <f t="shared" si="20"/>
        <v>0.86440589118658984</v>
      </c>
      <c r="E63" s="128">
        <f t="shared" si="21"/>
        <v>1621</v>
      </c>
      <c r="F63" s="129" t="str">
        <f t="shared" si="22"/>
        <v>1</v>
      </c>
      <c r="G63" s="130" t="str">
        <f t="shared" si="23"/>
        <v>70바2415</v>
      </c>
      <c r="H63" s="131">
        <f t="shared" si="24"/>
        <v>13</v>
      </c>
      <c r="I63" s="132">
        <f t="shared" si="25"/>
        <v>2972.6110000000003</v>
      </c>
      <c r="J63" s="133">
        <f t="shared" si="26"/>
        <v>1.2541219916390144E-2</v>
      </c>
      <c r="K63" s="133">
        <f t="shared" si="27"/>
        <v>0.33686606094206611</v>
      </c>
      <c r="L63" s="133">
        <f t="shared" si="28"/>
        <v>0.11538677613720731</v>
      </c>
      <c r="M63" s="134">
        <f t="shared" si="29"/>
        <v>10.707000000000001</v>
      </c>
      <c r="N63" s="135">
        <f t="shared" si="30"/>
        <v>3.3640459515220794E-2</v>
      </c>
      <c r="O63" s="135">
        <f t="shared" si="34"/>
        <v>33.43861675812947</v>
      </c>
      <c r="P63" s="217">
        <f t="shared" si="31"/>
        <v>9</v>
      </c>
      <c r="Q63" s="218">
        <f t="shared" si="32"/>
        <v>1</v>
      </c>
      <c r="R63" s="218">
        <f t="shared" si="33"/>
        <v>994</v>
      </c>
      <c r="T63">
        <v>523</v>
      </c>
      <c r="U63">
        <v>1621</v>
      </c>
      <c r="V63" t="s">
        <v>335</v>
      </c>
      <c r="W63">
        <v>2972.6109999999999</v>
      </c>
      <c r="X63">
        <v>1493.953</v>
      </c>
      <c r="Y63">
        <v>1.99</v>
      </c>
      <c r="Z63">
        <v>10.707000000000001</v>
      </c>
      <c r="AA63">
        <v>173.86801399999999</v>
      </c>
      <c r="AB63">
        <v>2.180517</v>
      </c>
      <c r="AC63">
        <v>58.570233000000002</v>
      </c>
      <c r="AD63" s="1">
        <v>343</v>
      </c>
      <c r="AE63">
        <v>1</v>
      </c>
      <c r="AF63">
        <v>994</v>
      </c>
      <c r="AG63">
        <v>74</v>
      </c>
      <c r="AH63">
        <v>17.096938999999999</v>
      </c>
      <c r="AI63">
        <v>2327.1999999999998</v>
      </c>
      <c r="AJ63">
        <v>0</v>
      </c>
      <c r="AK63">
        <v>9</v>
      </c>
      <c r="AL63">
        <v>1484</v>
      </c>
      <c r="AM63" t="s">
        <v>336</v>
      </c>
      <c r="AN63" t="s">
        <v>532</v>
      </c>
      <c r="AO63">
        <v>386.73599999999999</v>
      </c>
      <c r="AR63" t="s">
        <v>118</v>
      </c>
      <c r="AS63" t="s">
        <v>120</v>
      </c>
      <c r="AT63" t="s">
        <v>194</v>
      </c>
      <c r="AU63" t="s">
        <v>335</v>
      </c>
      <c r="AV63" t="s">
        <v>48</v>
      </c>
      <c r="AW63">
        <v>13</v>
      </c>
      <c r="BB63">
        <v>0.86440589118658984</v>
      </c>
      <c r="BC63" t="s">
        <v>69</v>
      </c>
      <c r="BF63" t="s">
        <v>118</v>
      </c>
      <c r="BG63" t="s">
        <v>120</v>
      </c>
      <c r="BH63" t="s">
        <v>335</v>
      </c>
      <c r="BI63">
        <v>1621</v>
      </c>
      <c r="BJ63">
        <v>13</v>
      </c>
      <c r="BK63" t="s">
        <v>194</v>
      </c>
      <c r="BL63" t="s">
        <v>202</v>
      </c>
      <c r="BM63">
        <v>0.86440589118658984</v>
      </c>
      <c r="BN63" t="s">
        <v>69</v>
      </c>
      <c r="BO63" t="s">
        <v>177</v>
      </c>
      <c r="BP63">
        <v>2972.6110000000003</v>
      </c>
    </row>
    <row r="64" spans="1:68" ht="16.5">
      <c r="A64" s="232" t="str">
        <f t="shared" si="18"/>
        <v>신동아교통</v>
      </c>
      <c r="B64" s="109" t="str">
        <f t="shared" si="16"/>
        <v>신정희</v>
      </c>
      <c r="C64" s="110" t="str">
        <f t="shared" si="19"/>
        <v>C</v>
      </c>
      <c r="D64" s="111">
        <f t="shared" si="20"/>
        <v>0.89225041540197614</v>
      </c>
      <c r="E64" s="112">
        <f t="shared" si="21"/>
        <v>5697</v>
      </c>
      <c r="F64" s="113" t="str">
        <f t="shared" si="22"/>
        <v>1</v>
      </c>
      <c r="G64" s="114" t="str">
        <f t="shared" si="23"/>
        <v>70바2538</v>
      </c>
      <c r="H64" s="115">
        <f t="shared" si="24"/>
        <v>2</v>
      </c>
      <c r="I64" s="116">
        <f t="shared" si="25"/>
        <v>2632.0070000000001</v>
      </c>
      <c r="J64" s="117">
        <f t="shared" si="26"/>
        <v>2.0911131803824777E-2</v>
      </c>
      <c r="K64" s="117">
        <f t="shared" si="27"/>
        <v>0.35052629912106914</v>
      </c>
      <c r="L64" s="117">
        <f t="shared" si="28"/>
        <v>0.25075921150665631</v>
      </c>
      <c r="M64" s="118">
        <f t="shared" si="29"/>
        <v>11.638999999999999</v>
      </c>
      <c r="N64" s="119">
        <f t="shared" si="30"/>
        <v>0</v>
      </c>
      <c r="O64" s="119">
        <f t="shared" si="34"/>
        <v>26.861630687152427</v>
      </c>
      <c r="P64" s="219">
        <f t="shared" si="31"/>
        <v>14</v>
      </c>
      <c r="Q64" s="220">
        <f t="shared" si="32"/>
        <v>0</v>
      </c>
      <c r="R64" s="220">
        <f t="shared" si="33"/>
        <v>707</v>
      </c>
      <c r="T64">
        <v>523</v>
      </c>
      <c r="U64">
        <v>5697</v>
      </c>
      <c r="V64" t="s">
        <v>337</v>
      </c>
      <c r="W64">
        <v>2632.0070000000001</v>
      </c>
      <c r="X64">
        <v>1341.4480000000001</v>
      </c>
      <c r="Y64">
        <v>1.962</v>
      </c>
      <c r="Z64">
        <v>11.638999999999999</v>
      </c>
      <c r="AA64">
        <v>154.59440599999999</v>
      </c>
      <c r="AB64">
        <v>3.2327439999999998</v>
      </c>
      <c r="AC64">
        <v>54.189405000000001</v>
      </c>
      <c r="AD64" s="1">
        <v>660</v>
      </c>
      <c r="AE64">
        <v>0</v>
      </c>
      <c r="AF64">
        <v>707</v>
      </c>
      <c r="AG64">
        <v>76</v>
      </c>
      <c r="AH64">
        <v>17.02524</v>
      </c>
      <c r="AI64">
        <v>2515.9</v>
      </c>
      <c r="AJ64">
        <v>0</v>
      </c>
      <c r="AK64">
        <v>14</v>
      </c>
      <c r="AL64">
        <v>3390</v>
      </c>
      <c r="AM64" t="s">
        <v>338</v>
      </c>
      <c r="AN64" t="s">
        <v>533</v>
      </c>
      <c r="AO64">
        <v>2503.17</v>
      </c>
      <c r="AR64" t="s">
        <v>118</v>
      </c>
      <c r="AS64" t="s">
        <v>120</v>
      </c>
      <c r="AT64" t="s">
        <v>207</v>
      </c>
      <c r="AU64" t="s">
        <v>337</v>
      </c>
      <c r="AV64" t="s">
        <v>48</v>
      </c>
      <c r="AW64">
        <v>2</v>
      </c>
      <c r="BB64">
        <v>0.89225041540197614</v>
      </c>
      <c r="BC64" t="s">
        <v>69</v>
      </c>
      <c r="BF64" t="s">
        <v>118</v>
      </c>
      <c r="BG64" t="s">
        <v>120</v>
      </c>
      <c r="BH64" t="s">
        <v>337</v>
      </c>
      <c r="BI64">
        <v>5697</v>
      </c>
      <c r="BJ64">
        <v>2</v>
      </c>
      <c r="BK64" t="s">
        <v>207</v>
      </c>
      <c r="BL64" t="s">
        <v>203</v>
      </c>
      <c r="BM64">
        <v>0.89225041540197614</v>
      </c>
      <c r="BN64" t="s">
        <v>69</v>
      </c>
      <c r="BO64" t="s">
        <v>177</v>
      </c>
      <c r="BP64">
        <v>2632.0070000000001</v>
      </c>
    </row>
    <row r="65" spans="1:68" ht="16.5">
      <c r="A65" s="231" t="str">
        <f t="shared" si="18"/>
        <v>신동아교통</v>
      </c>
      <c r="B65" s="125" t="str">
        <f t="shared" si="16"/>
        <v>안경철</v>
      </c>
      <c r="C65" s="126" t="str">
        <f t="shared" si="19"/>
        <v>A</v>
      </c>
      <c r="D65" s="127">
        <f t="shared" si="20"/>
        <v>0.96869565217391318</v>
      </c>
      <c r="E65" s="128">
        <f t="shared" si="21"/>
        <v>8739</v>
      </c>
      <c r="F65" s="129" t="str">
        <f t="shared" si="22"/>
        <v>1</v>
      </c>
      <c r="G65" s="130" t="str">
        <f t="shared" si="23"/>
        <v>70바2537</v>
      </c>
      <c r="H65" s="131">
        <f t="shared" si="24"/>
        <v>1</v>
      </c>
      <c r="I65" s="132">
        <f t="shared" si="25"/>
        <v>2646.165</v>
      </c>
      <c r="J65" s="133">
        <f t="shared" si="26"/>
        <v>5.6406856936559455E-3</v>
      </c>
      <c r="K65" s="133">
        <f t="shared" si="27"/>
        <v>0.32585489829533837</v>
      </c>
      <c r="L65" s="133">
        <f t="shared" si="28"/>
        <v>9.4098440573433625E-2</v>
      </c>
      <c r="M65" s="134">
        <f t="shared" si="29"/>
        <v>9.3989999999999991</v>
      </c>
      <c r="N65" s="135">
        <f t="shared" si="30"/>
        <v>7.5581076765810148E-2</v>
      </c>
      <c r="O65" s="135">
        <f t="shared" si="34"/>
        <v>22.863275721657569</v>
      </c>
      <c r="P65" s="217">
        <f t="shared" si="31"/>
        <v>0</v>
      </c>
      <c r="Q65" s="218">
        <f t="shared" si="32"/>
        <v>2</v>
      </c>
      <c r="R65" s="218">
        <f t="shared" si="33"/>
        <v>605</v>
      </c>
      <c r="T65">
        <v>523</v>
      </c>
      <c r="U65">
        <v>8739</v>
      </c>
      <c r="V65" t="s">
        <v>339</v>
      </c>
      <c r="W65">
        <v>2646.165</v>
      </c>
      <c r="X65">
        <v>1187.5360000000001</v>
      </c>
      <c r="Y65">
        <v>2.2280000000000002</v>
      </c>
      <c r="Z65">
        <v>9.3989999999999991</v>
      </c>
      <c r="AA65">
        <v>146.25190000000001</v>
      </c>
      <c r="AB65">
        <v>0.82496100000000006</v>
      </c>
      <c r="AC65">
        <v>47.656897999999998</v>
      </c>
      <c r="AD65" s="1">
        <v>249</v>
      </c>
      <c r="AE65">
        <v>2</v>
      </c>
      <c r="AF65">
        <v>605</v>
      </c>
      <c r="AG65">
        <v>84</v>
      </c>
      <c r="AH65">
        <v>18.0932</v>
      </c>
      <c r="AI65">
        <v>502.2</v>
      </c>
      <c r="AJ65">
        <v>2.4</v>
      </c>
      <c r="AK65">
        <v>0</v>
      </c>
      <c r="AL65">
        <v>0</v>
      </c>
      <c r="AM65" t="s">
        <v>340</v>
      </c>
      <c r="AN65" t="s">
        <v>534</v>
      </c>
      <c r="AO65">
        <v>2646.165</v>
      </c>
      <c r="AR65" t="s">
        <v>118</v>
      </c>
      <c r="AS65" t="s">
        <v>120</v>
      </c>
      <c r="AT65" t="s">
        <v>205</v>
      </c>
      <c r="AU65" t="s">
        <v>339</v>
      </c>
      <c r="AV65" t="s">
        <v>48</v>
      </c>
      <c r="AW65">
        <v>1</v>
      </c>
      <c r="BB65">
        <v>0.96869565217391318</v>
      </c>
      <c r="BC65" t="s">
        <v>66</v>
      </c>
      <c r="BF65" t="s">
        <v>118</v>
      </c>
      <c r="BG65" t="s">
        <v>120</v>
      </c>
      <c r="BH65" t="s">
        <v>339</v>
      </c>
      <c r="BI65">
        <v>8739</v>
      </c>
      <c r="BJ65">
        <v>1</v>
      </c>
      <c r="BK65" t="s">
        <v>205</v>
      </c>
      <c r="BL65" t="s">
        <v>175</v>
      </c>
      <c r="BM65">
        <v>0.96869565217391318</v>
      </c>
      <c r="BN65" t="s">
        <v>66</v>
      </c>
      <c r="BO65" t="s">
        <v>425</v>
      </c>
      <c r="BP65">
        <v>2646.165</v>
      </c>
    </row>
    <row r="66" spans="1:68" ht="16.5">
      <c r="A66" s="232" t="str">
        <f t="shared" si="18"/>
        <v>신동아교통</v>
      </c>
      <c r="B66" s="109" t="str">
        <f t="shared" si="16"/>
        <v>안학순</v>
      </c>
      <c r="C66" s="110" t="str">
        <f t="shared" si="19"/>
        <v>D</v>
      </c>
      <c r="D66" s="111">
        <f t="shared" si="20"/>
        <v>0.84772727272727266</v>
      </c>
      <c r="E66" s="112">
        <f t="shared" si="21"/>
        <v>2981</v>
      </c>
      <c r="F66" s="113" t="str">
        <f t="shared" si="22"/>
        <v>1</v>
      </c>
      <c r="G66" s="114" t="str">
        <f t="shared" si="23"/>
        <v>70바3706</v>
      </c>
      <c r="H66" s="115">
        <f t="shared" si="24"/>
        <v>1</v>
      </c>
      <c r="I66" s="116">
        <f t="shared" si="25"/>
        <v>2711.4459999999999</v>
      </c>
      <c r="J66" s="117">
        <f t="shared" si="26"/>
        <v>1.2311240464113386E-2</v>
      </c>
      <c r="K66" s="117">
        <f t="shared" si="27"/>
        <v>0.33647691902728932</v>
      </c>
      <c r="L66" s="117">
        <f t="shared" si="28"/>
        <v>0.21944010686548801</v>
      </c>
      <c r="M66" s="118">
        <f t="shared" si="29"/>
        <v>11.994999999999999</v>
      </c>
      <c r="N66" s="119">
        <f t="shared" si="30"/>
        <v>7.3761380458987572E-2</v>
      </c>
      <c r="O66" s="119">
        <f t="shared" si="34"/>
        <v>18.51410649520588</v>
      </c>
      <c r="P66" s="219">
        <f t="shared" si="31"/>
        <v>6</v>
      </c>
      <c r="Q66" s="220">
        <f t="shared" si="32"/>
        <v>2</v>
      </c>
      <c r="R66" s="220">
        <f t="shared" si="33"/>
        <v>502</v>
      </c>
      <c r="T66">
        <v>523</v>
      </c>
      <c r="U66">
        <v>2981</v>
      </c>
      <c r="V66" t="s">
        <v>341</v>
      </c>
      <c r="W66">
        <v>2711.4459999999999</v>
      </c>
      <c r="X66">
        <v>1454.184</v>
      </c>
      <c r="Y66">
        <v>1.865</v>
      </c>
      <c r="Z66">
        <v>11.994999999999999</v>
      </c>
      <c r="AA66">
        <v>158.74939699999999</v>
      </c>
      <c r="AB66">
        <v>1.954402</v>
      </c>
      <c r="AC66">
        <v>53.415508000000003</v>
      </c>
      <c r="AD66" s="1">
        <v>595</v>
      </c>
      <c r="AE66">
        <v>2</v>
      </c>
      <c r="AF66">
        <v>502</v>
      </c>
      <c r="AG66">
        <v>71</v>
      </c>
      <c r="AH66">
        <v>17.080038999999999</v>
      </c>
      <c r="AI66">
        <v>2441.5</v>
      </c>
      <c r="AJ66">
        <v>0</v>
      </c>
      <c r="AK66">
        <v>6</v>
      </c>
      <c r="AL66">
        <v>339</v>
      </c>
      <c r="AM66" t="s">
        <v>342</v>
      </c>
      <c r="AN66" t="s">
        <v>535</v>
      </c>
      <c r="AO66">
        <v>2711.4459999999999</v>
      </c>
      <c r="AR66" t="s">
        <v>118</v>
      </c>
      <c r="AS66" t="s">
        <v>120</v>
      </c>
      <c r="AT66" t="s">
        <v>218</v>
      </c>
      <c r="AU66" t="s">
        <v>341</v>
      </c>
      <c r="AV66" t="s">
        <v>48</v>
      </c>
      <c r="AW66">
        <v>1</v>
      </c>
      <c r="BB66">
        <v>0.84772727272727266</v>
      </c>
      <c r="BC66" t="s">
        <v>67</v>
      </c>
      <c r="BF66" t="s">
        <v>118</v>
      </c>
      <c r="BG66" t="s">
        <v>120</v>
      </c>
      <c r="BH66" t="s">
        <v>341</v>
      </c>
      <c r="BI66">
        <v>2981</v>
      </c>
      <c r="BJ66">
        <v>1</v>
      </c>
      <c r="BK66" t="s">
        <v>218</v>
      </c>
      <c r="BL66" t="s">
        <v>175</v>
      </c>
      <c r="BM66">
        <v>0.84772727272727266</v>
      </c>
      <c r="BN66" t="s">
        <v>67</v>
      </c>
      <c r="BO66" t="s">
        <v>178</v>
      </c>
      <c r="BP66">
        <v>2711.4459999999999</v>
      </c>
    </row>
    <row r="67" spans="1:68" ht="16.5">
      <c r="A67" s="231" t="str">
        <f t="shared" si="18"/>
        <v>신동아교통</v>
      </c>
      <c r="B67" s="125" t="str">
        <f t="shared" si="16"/>
        <v>양문우</v>
      </c>
      <c r="C67" s="126" t="str">
        <f t="shared" si="19"/>
        <v>D</v>
      </c>
      <c r="D67" s="127">
        <f t="shared" si="20"/>
        <v>0.84565217391304359</v>
      </c>
      <c r="E67" s="128">
        <f t="shared" si="21"/>
        <v>278</v>
      </c>
      <c r="F67" s="129" t="str">
        <f t="shared" si="22"/>
        <v>1</v>
      </c>
      <c r="G67" s="130" t="str">
        <f t="shared" si="23"/>
        <v>70바2451</v>
      </c>
      <c r="H67" s="131">
        <f t="shared" si="24"/>
        <v>1</v>
      </c>
      <c r="I67" s="132">
        <f t="shared" si="25"/>
        <v>2526.9229999999998</v>
      </c>
      <c r="J67" s="133">
        <f t="shared" si="26"/>
        <v>2.0053059232597488E-2</v>
      </c>
      <c r="K67" s="133">
        <f t="shared" si="27"/>
        <v>0.36219866743288387</v>
      </c>
      <c r="L67" s="133">
        <f t="shared" si="28"/>
        <v>0.15315068959362832</v>
      </c>
      <c r="M67" s="134">
        <f t="shared" si="29"/>
        <v>11.974</v>
      </c>
      <c r="N67" s="135">
        <f t="shared" si="30"/>
        <v>0</v>
      </c>
      <c r="O67" s="135">
        <f t="shared" si="34"/>
        <v>12.980213484938007</v>
      </c>
      <c r="P67" s="217">
        <f t="shared" si="31"/>
        <v>1</v>
      </c>
      <c r="Q67" s="218">
        <f t="shared" si="32"/>
        <v>0</v>
      </c>
      <c r="R67" s="218">
        <f t="shared" si="33"/>
        <v>328</v>
      </c>
      <c r="T67">
        <v>523</v>
      </c>
      <c r="U67">
        <v>278</v>
      </c>
      <c r="V67" t="s">
        <v>343</v>
      </c>
      <c r="W67">
        <v>2526.9229999999998</v>
      </c>
      <c r="X67">
        <v>1298.9960000000001</v>
      </c>
      <c r="Y67">
        <v>1.9450000000000001</v>
      </c>
      <c r="Z67">
        <v>11.974</v>
      </c>
      <c r="AA67">
        <v>149.614678</v>
      </c>
      <c r="AB67">
        <v>3.000232</v>
      </c>
      <c r="AC67">
        <v>54.190237000000003</v>
      </c>
      <c r="AD67" s="1">
        <v>387</v>
      </c>
      <c r="AE67">
        <v>0</v>
      </c>
      <c r="AF67">
        <v>328</v>
      </c>
      <c r="AG67">
        <v>87</v>
      </c>
      <c r="AH67">
        <v>16.889538999999999</v>
      </c>
      <c r="AI67">
        <v>2066.9</v>
      </c>
      <c r="AJ67">
        <v>26.9</v>
      </c>
      <c r="AK67">
        <v>1</v>
      </c>
      <c r="AL67">
        <v>109</v>
      </c>
      <c r="AM67" t="s">
        <v>344</v>
      </c>
      <c r="AN67" t="s">
        <v>536</v>
      </c>
      <c r="AO67">
        <v>2526.9229999999998</v>
      </c>
      <c r="AR67" t="s">
        <v>118</v>
      </c>
      <c r="AS67" t="s">
        <v>120</v>
      </c>
      <c r="AT67" t="s">
        <v>196</v>
      </c>
      <c r="AU67" t="s">
        <v>343</v>
      </c>
      <c r="AV67" t="s">
        <v>48</v>
      </c>
      <c r="AW67">
        <v>1</v>
      </c>
      <c r="BB67">
        <v>0.84565217391304359</v>
      </c>
      <c r="BC67" t="s">
        <v>67</v>
      </c>
      <c r="BF67" t="s">
        <v>118</v>
      </c>
      <c r="BG67" t="s">
        <v>120</v>
      </c>
      <c r="BH67" t="s">
        <v>343</v>
      </c>
      <c r="BI67">
        <v>278</v>
      </c>
      <c r="BJ67">
        <v>1</v>
      </c>
      <c r="BK67" t="s">
        <v>196</v>
      </c>
      <c r="BL67" t="s">
        <v>175</v>
      </c>
      <c r="BM67">
        <v>0.84565217391304359</v>
      </c>
      <c r="BN67" t="s">
        <v>67</v>
      </c>
      <c r="BO67" t="s">
        <v>178</v>
      </c>
      <c r="BP67">
        <v>2526.9229999999998</v>
      </c>
    </row>
    <row r="68" spans="1:68" ht="16.5">
      <c r="A68" s="232" t="str">
        <f t="shared" si="18"/>
        <v>신동아교통</v>
      </c>
      <c r="B68" s="109" t="str">
        <f t="shared" si="16"/>
        <v>양미경</v>
      </c>
      <c r="C68" s="110" t="str">
        <f t="shared" si="19"/>
        <v>D</v>
      </c>
      <c r="D68" s="111">
        <f t="shared" si="20"/>
        <v>0.82517241379310335</v>
      </c>
      <c r="E68" s="112">
        <f t="shared" si="21"/>
        <v>6828</v>
      </c>
      <c r="F68" s="113" t="str">
        <f t="shared" si="22"/>
        <v>520</v>
      </c>
      <c r="G68" s="114" t="str">
        <f t="shared" si="23"/>
        <v>70바3723</v>
      </c>
      <c r="H68" s="115">
        <f t="shared" si="24"/>
        <v>1</v>
      </c>
      <c r="I68" s="116">
        <f t="shared" si="25"/>
        <v>1427.9449999999999</v>
      </c>
      <c r="J68" s="117">
        <f t="shared" si="26"/>
        <v>1.7930012639017251E-2</v>
      </c>
      <c r="K68" s="117">
        <f t="shared" si="27"/>
        <v>0.30014270605429078</v>
      </c>
      <c r="L68" s="117">
        <f t="shared" si="28"/>
        <v>0.21429396790492633</v>
      </c>
      <c r="M68" s="118">
        <f t="shared" si="29"/>
        <v>6.2430000000000003</v>
      </c>
      <c r="N68" s="119">
        <f t="shared" si="30"/>
        <v>0</v>
      </c>
      <c r="O68" s="119">
        <f t="shared" si="34"/>
        <v>3.2127728674347056</v>
      </c>
      <c r="P68" s="219">
        <f t="shared" si="31"/>
        <v>0</v>
      </c>
      <c r="Q68" s="220">
        <f t="shared" si="32"/>
        <v>0</v>
      </c>
      <c r="R68" s="220">
        <f t="shared" si="33"/>
        <v>46</v>
      </c>
      <c r="T68">
        <v>523</v>
      </c>
      <c r="U68">
        <v>6828</v>
      </c>
      <c r="V68" t="s">
        <v>388</v>
      </c>
      <c r="W68">
        <v>1431.7850000000001</v>
      </c>
      <c r="X68">
        <v>597.78300000000002</v>
      </c>
      <c r="Y68">
        <v>2.395</v>
      </c>
      <c r="Z68">
        <v>6.2430000000000003</v>
      </c>
      <c r="AA68">
        <v>119.147713</v>
      </c>
      <c r="AB68">
        <v>2.13632</v>
      </c>
      <c r="AC68">
        <v>35.761316999999998</v>
      </c>
      <c r="AD68" s="1">
        <v>306</v>
      </c>
      <c r="AE68">
        <v>0</v>
      </c>
      <c r="AF68">
        <v>46</v>
      </c>
      <c r="AG68">
        <v>68</v>
      </c>
      <c r="AH68">
        <v>12.01689</v>
      </c>
      <c r="AI68">
        <v>4</v>
      </c>
      <c r="AJ68">
        <v>0</v>
      </c>
      <c r="AK68">
        <v>0</v>
      </c>
      <c r="AL68">
        <v>0</v>
      </c>
      <c r="AM68" t="s">
        <v>389</v>
      </c>
      <c r="AN68" t="s">
        <v>537</v>
      </c>
      <c r="AO68">
        <v>1427.9449999999999</v>
      </c>
      <c r="AR68" t="s">
        <v>118</v>
      </c>
      <c r="AS68" t="s">
        <v>123</v>
      </c>
      <c r="AT68" t="s">
        <v>240</v>
      </c>
      <c r="AU68" t="s">
        <v>388</v>
      </c>
      <c r="AV68" t="s">
        <v>48</v>
      </c>
      <c r="AW68">
        <v>1</v>
      </c>
      <c r="BB68">
        <v>0.82517241379310335</v>
      </c>
      <c r="BC68" t="s">
        <v>67</v>
      </c>
      <c r="BF68" t="s">
        <v>118</v>
      </c>
      <c r="BG68" t="s">
        <v>123</v>
      </c>
      <c r="BH68" t="s">
        <v>388</v>
      </c>
      <c r="BI68">
        <v>6828</v>
      </c>
      <c r="BJ68">
        <v>1</v>
      </c>
      <c r="BK68" t="s">
        <v>240</v>
      </c>
      <c r="BL68" t="s">
        <v>175</v>
      </c>
      <c r="BM68">
        <v>0.82517241379310335</v>
      </c>
      <c r="BN68" t="s">
        <v>67</v>
      </c>
      <c r="BO68" t="s">
        <v>178</v>
      </c>
      <c r="BP68">
        <v>1427.9449999999999</v>
      </c>
    </row>
    <row r="69" spans="1:68" ht="16.5">
      <c r="A69" s="231" t="str">
        <f t="shared" ref="A69:A93" si="35">BF69</f>
        <v>신동아교통</v>
      </c>
      <c r="B69" s="125" t="str">
        <f t="shared" si="16"/>
        <v>여덕재</v>
      </c>
      <c r="C69" s="126" t="str">
        <f t="shared" ref="C69:C93" si="36">BN69</f>
        <v>B</v>
      </c>
      <c r="D69" s="127">
        <f t="shared" ref="D69:D93" si="37">BM69</f>
        <v>0.94616419707526023</v>
      </c>
      <c r="E69" s="128">
        <f t="shared" ref="E69:E93" si="38">U69</f>
        <v>3065</v>
      </c>
      <c r="F69" s="129" t="str">
        <f t="shared" ref="F69:F93" si="39">BG69</f>
        <v>518</v>
      </c>
      <c r="G69" s="130" t="str">
        <f t="shared" ref="G69:G93" si="40">BK69</f>
        <v>71바6409</v>
      </c>
      <c r="H69" s="131">
        <f t="shared" ref="H69:H93" si="41">BJ69</f>
        <v>2</v>
      </c>
      <c r="I69" s="132">
        <f t="shared" ref="I69:I93" si="42">BP69</f>
        <v>2366.1570000000002</v>
      </c>
      <c r="J69" s="133">
        <f t="shared" ref="J69:J93" si="43">AB69/AA69</f>
        <v>1.6932927188221893E-2</v>
      </c>
      <c r="K69" s="133">
        <f t="shared" ref="K69:K93" si="44">AC69/AA69</f>
        <v>0.36124838168198931</v>
      </c>
      <c r="L69" s="133">
        <f t="shared" ref="L69:L93" si="45">AD69/I69</f>
        <v>0.14876443110072576</v>
      </c>
      <c r="M69" s="134">
        <f t="shared" ref="M69:M93" si="46">Z69</f>
        <v>7.9710000000000001</v>
      </c>
      <c r="N69" s="135">
        <f t="shared" ref="N69:N93" si="47">AE69*100/W69</f>
        <v>0.29583835730257962</v>
      </c>
      <c r="O69" s="135">
        <f t="shared" si="34"/>
        <v>11.030544465139041</v>
      </c>
      <c r="P69" s="217">
        <f t="shared" ref="P69:P93" si="48">AK69</f>
        <v>2</v>
      </c>
      <c r="Q69" s="218">
        <f t="shared" ref="Q69:Q93" si="49">AE69</f>
        <v>7</v>
      </c>
      <c r="R69" s="218">
        <f t="shared" ref="R69:R93" si="50">AF69</f>
        <v>261</v>
      </c>
      <c r="T69">
        <v>523</v>
      </c>
      <c r="U69">
        <v>3065</v>
      </c>
      <c r="V69" t="s">
        <v>345</v>
      </c>
      <c r="W69">
        <v>2366.1570000000002</v>
      </c>
      <c r="X69">
        <v>1082.0039999999999</v>
      </c>
      <c r="Y69">
        <v>2.1869999999999998</v>
      </c>
      <c r="Z69">
        <v>7.9710000000000001</v>
      </c>
      <c r="AA69">
        <v>188.81100499999999</v>
      </c>
      <c r="AB69">
        <v>3.1971229999999999</v>
      </c>
      <c r="AC69">
        <v>68.207669999999993</v>
      </c>
      <c r="AD69" s="1">
        <v>352</v>
      </c>
      <c r="AE69">
        <v>7</v>
      </c>
      <c r="AF69">
        <v>261</v>
      </c>
      <c r="AG69">
        <v>83</v>
      </c>
      <c r="AH69">
        <v>12.531879999999999</v>
      </c>
      <c r="AI69">
        <v>179.6</v>
      </c>
      <c r="AJ69">
        <v>0</v>
      </c>
      <c r="AK69">
        <v>2</v>
      </c>
      <c r="AL69">
        <v>3295</v>
      </c>
      <c r="AM69" t="s">
        <v>346</v>
      </c>
      <c r="AN69" t="s">
        <v>538</v>
      </c>
      <c r="AO69">
        <v>2304.556</v>
      </c>
      <c r="AR69" t="s">
        <v>118</v>
      </c>
      <c r="AS69" t="s">
        <v>122</v>
      </c>
      <c r="AT69" t="s">
        <v>239</v>
      </c>
      <c r="AU69" t="s">
        <v>345</v>
      </c>
      <c r="AV69" t="s">
        <v>48</v>
      </c>
      <c r="AW69">
        <v>2</v>
      </c>
      <c r="BB69">
        <v>0.94616419707526023</v>
      </c>
      <c r="BC69" t="s">
        <v>68</v>
      </c>
      <c r="BF69" t="s">
        <v>118</v>
      </c>
      <c r="BG69" t="s">
        <v>122</v>
      </c>
      <c r="BH69" t="s">
        <v>345</v>
      </c>
      <c r="BI69">
        <v>3065</v>
      </c>
      <c r="BJ69">
        <v>2</v>
      </c>
      <c r="BK69" t="s">
        <v>239</v>
      </c>
      <c r="BL69" t="s">
        <v>241</v>
      </c>
      <c r="BM69">
        <v>0.94616419707526023</v>
      </c>
      <c r="BN69" t="s">
        <v>68</v>
      </c>
      <c r="BO69" t="s">
        <v>176</v>
      </c>
      <c r="BP69">
        <v>2366.1570000000002</v>
      </c>
    </row>
    <row r="70" spans="1:68" ht="16.5">
      <c r="A70" s="232" t="str">
        <f t="shared" si="35"/>
        <v>신동아교통</v>
      </c>
      <c r="B70" s="109" t="str">
        <f t="shared" ref="B70:B93" si="51">IF(BH70="NULL", E70, BH70)</f>
        <v>오규대</v>
      </c>
      <c r="C70" s="110" t="str">
        <f t="shared" si="36"/>
        <v>B</v>
      </c>
      <c r="D70" s="111">
        <f t="shared" si="37"/>
        <v>0.93853740980173084</v>
      </c>
      <c r="E70" s="112">
        <f t="shared" si="38"/>
        <v>272</v>
      </c>
      <c r="F70" s="113" t="str">
        <f t="shared" si="39"/>
        <v>520</v>
      </c>
      <c r="G70" s="114" t="str">
        <f t="shared" si="40"/>
        <v>71바6408</v>
      </c>
      <c r="H70" s="115">
        <f t="shared" si="41"/>
        <v>2</v>
      </c>
      <c r="I70" s="116">
        <f t="shared" si="42"/>
        <v>1735.037</v>
      </c>
      <c r="J70" s="117">
        <f t="shared" si="43"/>
        <v>1.0261809318703503E-2</v>
      </c>
      <c r="K70" s="117">
        <f t="shared" si="44"/>
        <v>0.3092772227352058</v>
      </c>
      <c r="L70" s="117">
        <f t="shared" si="45"/>
        <v>0.19423216911224372</v>
      </c>
      <c r="M70" s="118">
        <f t="shared" si="46"/>
        <v>5.4320000000000004</v>
      </c>
      <c r="N70" s="119">
        <f t="shared" si="47"/>
        <v>5.7635658490280031E-2</v>
      </c>
      <c r="O70" s="119">
        <f t="shared" si="34"/>
        <v>1.556162779237561</v>
      </c>
      <c r="P70" s="219">
        <f t="shared" si="48"/>
        <v>0</v>
      </c>
      <c r="Q70" s="220">
        <f t="shared" si="49"/>
        <v>1</v>
      </c>
      <c r="R70" s="220">
        <f t="shared" si="50"/>
        <v>27</v>
      </c>
      <c r="T70">
        <v>523</v>
      </c>
      <c r="U70">
        <v>272</v>
      </c>
      <c r="V70" t="s">
        <v>347</v>
      </c>
      <c r="W70">
        <v>1735.037</v>
      </c>
      <c r="X70">
        <v>682.72900000000004</v>
      </c>
      <c r="Y70">
        <v>2.5409999999999999</v>
      </c>
      <c r="Z70">
        <v>5.4320000000000004</v>
      </c>
      <c r="AA70">
        <v>145.27214000000001</v>
      </c>
      <c r="AB70">
        <v>1.4907550000000001</v>
      </c>
      <c r="AC70">
        <v>44.929364</v>
      </c>
      <c r="AD70" s="1">
        <v>337</v>
      </c>
      <c r="AE70">
        <v>1</v>
      </c>
      <c r="AF70">
        <v>27</v>
      </c>
      <c r="AG70">
        <v>78</v>
      </c>
      <c r="AH70">
        <v>11.943356</v>
      </c>
      <c r="AI70">
        <v>19.899999999999999</v>
      </c>
      <c r="AJ70">
        <v>0</v>
      </c>
      <c r="AK70">
        <v>0</v>
      </c>
      <c r="AL70">
        <v>0</v>
      </c>
      <c r="AM70" t="s">
        <v>348</v>
      </c>
      <c r="AN70" t="s">
        <v>539</v>
      </c>
      <c r="AO70">
        <v>1661.71</v>
      </c>
      <c r="AR70" t="s">
        <v>118</v>
      </c>
      <c r="AS70" t="s">
        <v>123</v>
      </c>
      <c r="AT70" t="s">
        <v>242</v>
      </c>
      <c r="AU70" t="s">
        <v>347</v>
      </c>
      <c r="AV70" t="s">
        <v>48</v>
      </c>
      <c r="AW70">
        <v>2</v>
      </c>
      <c r="BB70">
        <v>0.93853740980173084</v>
      </c>
      <c r="BC70" t="s">
        <v>68</v>
      </c>
      <c r="BF70" t="s">
        <v>118</v>
      </c>
      <c r="BG70" t="s">
        <v>123</v>
      </c>
      <c r="BH70" t="s">
        <v>347</v>
      </c>
      <c r="BI70">
        <v>272</v>
      </c>
      <c r="BJ70">
        <v>2</v>
      </c>
      <c r="BK70" t="s">
        <v>242</v>
      </c>
      <c r="BL70" t="s">
        <v>240</v>
      </c>
      <c r="BM70">
        <v>0.93853740980173084</v>
      </c>
      <c r="BN70" t="s">
        <v>68</v>
      </c>
      <c r="BO70" t="s">
        <v>176</v>
      </c>
      <c r="BP70">
        <v>1735.037</v>
      </c>
    </row>
    <row r="71" spans="1:68" ht="16.5">
      <c r="A71" s="231" t="str">
        <f t="shared" si="35"/>
        <v>신동아교통</v>
      </c>
      <c r="B71" s="125" t="str">
        <f t="shared" si="51"/>
        <v>유근수</v>
      </c>
      <c r="C71" s="126" t="str">
        <f t="shared" si="36"/>
        <v>C</v>
      </c>
      <c r="D71" s="127">
        <f t="shared" si="37"/>
        <v>0.87591893669564858</v>
      </c>
      <c r="E71" s="128">
        <f t="shared" si="38"/>
        <v>8759</v>
      </c>
      <c r="F71" s="129" t="str">
        <f t="shared" si="39"/>
        <v>1</v>
      </c>
      <c r="G71" s="130" t="str">
        <f t="shared" si="40"/>
        <v>70바3701</v>
      </c>
      <c r="H71" s="131">
        <f t="shared" si="41"/>
        <v>10</v>
      </c>
      <c r="I71" s="132">
        <f t="shared" si="42"/>
        <v>1902.4509999999998</v>
      </c>
      <c r="J71" s="133">
        <f t="shared" si="43"/>
        <v>5.3119641784788365E-3</v>
      </c>
      <c r="K71" s="133">
        <f t="shared" si="44"/>
        <v>0.30243477299216864</v>
      </c>
      <c r="L71" s="133">
        <f t="shared" si="45"/>
        <v>4.3102292779156996E-2</v>
      </c>
      <c r="M71" s="134">
        <f t="shared" si="46"/>
        <v>10.754</v>
      </c>
      <c r="N71" s="135">
        <f t="shared" si="47"/>
        <v>0.10512754336379754</v>
      </c>
      <c r="O71" s="135">
        <f t="shared" si="34"/>
        <v>30.697242662228881</v>
      </c>
      <c r="P71" s="217">
        <f t="shared" si="48"/>
        <v>1</v>
      </c>
      <c r="Q71" s="218">
        <f t="shared" si="49"/>
        <v>2</v>
      </c>
      <c r="R71" s="218">
        <f t="shared" si="50"/>
        <v>584</v>
      </c>
      <c r="T71">
        <v>523</v>
      </c>
      <c r="U71">
        <v>8759</v>
      </c>
      <c r="V71" t="s">
        <v>426</v>
      </c>
      <c r="W71">
        <v>1902.451</v>
      </c>
      <c r="X71">
        <v>955.45100000000002</v>
      </c>
      <c r="Y71">
        <v>1.9910000000000001</v>
      </c>
      <c r="Z71">
        <v>10.754</v>
      </c>
      <c r="AA71">
        <v>103.53552500000001</v>
      </c>
      <c r="AB71">
        <v>0.54997700000000005</v>
      </c>
      <c r="AC71">
        <v>31.312743000000001</v>
      </c>
      <c r="AD71" s="1">
        <v>82</v>
      </c>
      <c r="AE71">
        <v>2</v>
      </c>
      <c r="AF71">
        <v>584</v>
      </c>
      <c r="AG71">
        <v>79</v>
      </c>
      <c r="AH71">
        <v>18.374862</v>
      </c>
      <c r="AI71">
        <v>348.3</v>
      </c>
      <c r="AJ71">
        <v>0</v>
      </c>
      <c r="AK71">
        <v>1</v>
      </c>
      <c r="AL71">
        <v>40</v>
      </c>
      <c r="AM71" t="s">
        <v>427</v>
      </c>
      <c r="AN71" t="s">
        <v>540</v>
      </c>
      <c r="AO71">
        <v>388.53300000000002</v>
      </c>
      <c r="AR71" t="s">
        <v>118</v>
      </c>
      <c r="AS71" t="s">
        <v>120</v>
      </c>
      <c r="AT71" t="s">
        <v>214</v>
      </c>
      <c r="AU71" t="s">
        <v>426</v>
      </c>
      <c r="AV71" t="s">
        <v>48</v>
      </c>
      <c r="AW71">
        <v>10</v>
      </c>
      <c r="BB71">
        <v>0.87591893669564858</v>
      </c>
      <c r="BC71" t="s">
        <v>69</v>
      </c>
      <c r="BF71" t="s">
        <v>118</v>
      </c>
      <c r="BG71" t="s">
        <v>120</v>
      </c>
      <c r="BH71" t="s">
        <v>426</v>
      </c>
      <c r="BI71">
        <v>8759</v>
      </c>
      <c r="BJ71">
        <v>10</v>
      </c>
      <c r="BK71" t="s">
        <v>214</v>
      </c>
      <c r="BL71" t="s">
        <v>209</v>
      </c>
      <c r="BM71">
        <v>0.87591893669564858</v>
      </c>
      <c r="BN71" t="s">
        <v>69</v>
      </c>
      <c r="BO71" t="s">
        <v>177</v>
      </c>
      <c r="BP71">
        <v>1902.4509999999998</v>
      </c>
    </row>
    <row r="72" spans="1:68" ht="16.5">
      <c r="A72" s="232" t="str">
        <f t="shared" si="35"/>
        <v>신동아교통</v>
      </c>
      <c r="B72" s="109" t="str">
        <f t="shared" si="51"/>
        <v>윤성영</v>
      </c>
      <c r="C72" s="110" t="str">
        <f t="shared" si="36"/>
        <v>D</v>
      </c>
      <c r="D72" s="111">
        <f t="shared" si="37"/>
        <v>0.83490888047027023</v>
      </c>
      <c r="E72" s="112">
        <f t="shared" si="38"/>
        <v>8829</v>
      </c>
      <c r="F72" s="113" t="str">
        <f t="shared" si="39"/>
        <v>1</v>
      </c>
      <c r="G72" s="114" t="str">
        <f t="shared" si="40"/>
        <v>70바2468</v>
      </c>
      <c r="H72" s="115">
        <f t="shared" si="41"/>
        <v>14</v>
      </c>
      <c r="I72" s="116">
        <f t="shared" si="42"/>
        <v>2603.0129999999999</v>
      </c>
      <c r="J72" s="117">
        <f t="shared" si="43"/>
        <v>1.6719960557624439E-2</v>
      </c>
      <c r="K72" s="117">
        <f t="shared" si="44"/>
        <v>0.33699008212943476</v>
      </c>
      <c r="L72" s="117">
        <f t="shared" si="45"/>
        <v>0.2082202432335144</v>
      </c>
      <c r="M72" s="118">
        <f t="shared" si="46"/>
        <v>12.134</v>
      </c>
      <c r="N72" s="119">
        <f t="shared" si="47"/>
        <v>0.34575317142096484</v>
      </c>
      <c r="O72" s="119">
        <f t="shared" ref="O72:O93" si="52">AF72*100/W72</f>
        <v>28.082840923191704</v>
      </c>
      <c r="P72" s="219">
        <f t="shared" si="48"/>
        <v>2</v>
      </c>
      <c r="Q72" s="220">
        <f t="shared" si="49"/>
        <v>9</v>
      </c>
      <c r="R72" s="220">
        <f t="shared" si="50"/>
        <v>731</v>
      </c>
      <c r="T72">
        <v>523</v>
      </c>
      <c r="U72">
        <v>8829</v>
      </c>
      <c r="V72" t="s">
        <v>349</v>
      </c>
      <c r="W72">
        <v>2603.0129999999999</v>
      </c>
      <c r="X72">
        <v>1347.373</v>
      </c>
      <c r="Y72">
        <v>1.9319999999999999</v>
      </c>
      <c r="Z72">
        <v>12.134</v>
      </c>
      <c r="AA72">
        <v>147.459678</v>
      </c>
      <c r="AB72">
        <v>2.4655200000000002</v>
      </c>
      <c r="AC72">
        <v>49.692449000000003</v>
      </c>
      <c r="AD72" s="1">
        <v>542</v>
      </c>
      <c r="AE72">
        <v>9</v>
      </c>
      <c r="AF72">
        <v>731</v>
      </c>
      <c r="AG72">
        <v>74</v>
      </c>
      <c r="AH72">
        <v>17.652370999999999</v>
      </c>
      <c r="AI72">
        <v>1237.8</v>
      </c>
      <c r="AJ72">
        <v>0</v>
      </c>
      <c r="AK72">
        <v>2</v>
      </c>
      <c r="AL72">
        <v>144</v>
      </c>
      <c r="AM72" t="s">
        <v>350</v>
      </c>
      <c r="AN72" t="s">
        <v>541</v>
      </c>
      <c r="AO72">
        <v>316.08600000000001</v>
      </c>
      <c r="AR72" t="s">
        <v>118</v>
      </c>
      <c r="AS72" t="s">
        <v>120</v>
      </c>
      <c r="AT72" t="s">
        <v>198</v>
      </c>
      <c r="AU72" t="s">
        <v>349</v>
      </c>
      <c r="AV72" t="s">
        <v>48</v>
      </c>
      <c r="AW72">
        <v>14</v>
      </c>
      <c r="BB72">
        <v>0.83490888047027023</v>
      </c>
      <c r="BC72" t="s">
        <v>67</v>
      </c>
      <c r="BF72" t="s">
        <v>118</v>
      </c>
      <c r="BG72" t="s">
        <v>120</v>
      </c>
      <c r="BH72" t="s">
        <v>349</v>
      </c>
      <c r="BI72">
        <v>8829</v>
      </c>
      <c r="BJ72">
        <v>14</v>
      </c>
      <c r="BK72" t="s">
        <v>198</v>
      </c>
      <c r="BL72" t="s">
        <v>203</v>
      </c>
      <c r="BM72">
        <v>0.83490888047027023</v>
      </c>
      <c r="BN72" t="s">
        <v>67</v>
      </c>
      <c r="BO72" t="s">
        <v>178</v>
      </c>
      <c r="BP72">
        <v>2603.0129999999999</v>
      </c>
    </row>
    <row r="73" spans="1:68" ht="16.5">
      <c r="A73" s="231" t="str">
        <f t="shared" si="35"/>
        <v>신동아교통</v>
      </c>
      <c r="B73" s="125" t="str">
        <f t="shared" si="51"/>
        <v>이성림</v>
      </c>
      <c r="C73" s="126" t="str">
        <f t="shared" si="36"/>
        <v>D</v>
      </c>
      <c r="D73" s="127">
        <f t="shared" si="37"/>
        <v>0.8400566211629874</v>
      </c>
      <c r="E73" s="128">
        <f t="shared" si="38"/>
        <v>5286</v>
      </c>
      <c r="F73" s="129" t="str">
        <f t="shared" si="39"/>
        <v>520</v>
      </c>
      <c r="G73" s="130" t="str">
        <f t="shared" si="40"/>
        <v>71바6780</v>
      </c>
      <c r="H73" s="131">
        <f t="shared" si="41"/>
        <v>6</v>
      </c>
      <c r="I73" s="132">
        <f t="shared" si="42"/>
        <v>1296.8139999999999</v>
      </c>
      <c r="J73" s="133">
        <f t="shared" si="43"/>
        <v>2.9192917865885133E-2</v>
      </c>
      <c r="K73" s="133">
        <f t="shared" si="44"/>
        <v>0.33415955003156184</v>
      </c>
      <c r="L73" s="133">
        <f t="shared" si="45"/>
        <v>0.26218100668253119</v>
      </c>
      <c r="M73" s="134">
        <f t="shared" si="46"/>
        <v>7.5279999999999996</v>
      </c>
      <c r="N73" s="135">
        <f t="shared" si="47"/>
        <v>7.7112060788979753E-2</v>
      </c>
      <c r="O73" s="135">
        <f t="shared" si="52"/>
        <v>4.7809477689167448</v>
      </c>
      <c r="P73" s="217">
        <f t="shared" si="48"/>
        <v>10</v>
      </c>
      <c r="Q73" s="218">
        <f t="shared" si="49"/>
        <v>1</v>
      </c>
      <c r="R73" s="218">
        <f t="shared" si="50"/>
        <v>62</v>
      </c>
      <c r="T73">
        <v>523</v>
      </c>
      <c r="U73">
        <v>5286</v>
      </c>
      <c r="V73" t="s">
        <v>351</v>
      </c>
      <c r="W73">
        <v>1296.8140000000001</v>
      </c>
      <c r="X73">
        <v>566.59299999999996</v>
      </c>
      <c r="Y73">
        <v>2.2890000000000001</v>
      </c>
      <c r="Z73">
        <v>7.5279999999999996</v>
      </c>
      <c r="AA73">
        <v>110.898267</v>
      </c>
      <c r="AB73">
        <v>3.237444</v>
      </c>
      <c r="AC73">
        <v>37.057715000000002</v>
      </c>
      <c r="AD73" s="1">
        <v>340</v>
      </c>
      <c r="AE73">
        <v>1</v>
      </c>
      <c r="AF73">
        <v>62</v>
      </c>
      <c r="AG73">
        <v>76</v>
      </c>
      <c r="AH73">
        <v>11.693726</v>
      </c>
      <c r="AI73">
        <v>20.8</v>
      </c>
      <c r="AJ73">
        <v>0</v>
      </c>
      <c r="AK73">
        <v>10</v>
      </c>
      <c r="AL73">
        <v>1202</v>
      </c>
      <c r="AM73" t="s">
        <v>352</v>
      </c>
      <c r="AN73" t="s">
        <v>542</v>
      </c>
      <c r="AO73">
        <v>360.33499999999998</v>
      </c>
      <c r="AR73" t="s">
        <v>118</v>
      </c>
      <c r="AS73" t="s">
        <v>123</v>
      </c>
      <c r="AT73" t="s">
        <v>245</v>
      </c>
      <c r="AU73" t="s">
        <v>351</v>
      </c>
      <c r="AV73" t="s">
        <v>48</v>
      </c>
      <c r="AW73">
        <v>6</v>
      </c>
      <c r="BB73">
        <v>0.8400566211629874</v>
      </c>
      <c r="BC73" t="s">
        <v>67</v>
      </c>
      <c r="BF73" t="s">
        <v>118</v>
      </c>
      <c r="BG73" t="s">
        <v>123</v>
      </c>
      <c r="BH73" t="s">
        <v>351</v>
      </c>
      <c r="BI73">
        <v>5286</v>
      </c>
      <c r="BJ73">
        <v>6</v>
      </c>
      <c r="BK73" t="s">
        <v>245</v>
      </c>
      <c r="BL73" t="s">
        <v>242</v>
      </c>
      <c r="BM73">
        <v>0.8400566211629874</v>
      </c>
      <c r="BN73" t="s">
        <v>67</v>
      </c>
      <c r="BO73" t="s">
        <v>178</v>
      </c>
      <c r="BP73">
        <v>1296.8139999999999</v>
      </c>
    </row>
    <row r="74" spans="1:68" ht="16.5">
      <c r="A74" s="232" t="str">
        <f t="shared" si="35"/>
        <v>신동아교통</v>
      </c>
      <c r="B74" s="109" t="str">
        <f t="shared" si="51"/>
        <v>이안수</v>
      </c>
      <c r="C74" s="110" t="str">
        <f t="shared" si="36"/>
        <v>C</v>
      </c>
      <c r="D74" s="111">
        <f t="shared" si="37"/>
        <v>0.88412193010526496</v>
      </c>
      <c r="E74" s="112">
        <f t="shared" si="38"/>
        <v>2282</v>
      </c>
      <c r="F74" s="113" t="str">
        <f t="shared" si="39"/>
        <v>1</v>
      </c>
      <c r="G74" s="114" t="str">
        <f t="shared" si="40"/>
        <v>70바2411</v>
      </c>
      <c r="H74" s="115">
        <f t="shared" si="41"/>
        <v>11</v>
      </c>
      <c r="I74" s="116">
        <f t="shared" si="42"/>
        <v>2718.3329999999996</v>
      </c>
      <c r="J74" s="117">
        <f t="shared" si="43"/>
        <v>1.1294242908943429E-2</v>
      </c>
      <c r="K74" s="117">
        <f t="shared" si="44"/>
        <v>0.33090523781416337</v>
      </c>
      <c r="L74" s="117">
        <f t="shared" si="45"/>
        <v>2.8326183730985135E-2</v>
      </c>
      <c r="M74" s="118">
        <f t="shared" si="46"/>
        <v>9.9710000000000001</v>
      </c>
      <c r="N74" s="119">
        <f t="shared" si="47"/>
        <v>0</v>
      </c>
      <c r="O74" s="119">
        <f t="shared" si="52"/>
        <v>17.06928474178844</v>
      </c>
      <c r="P74" s="219">
        <f t="shared" si="48"/>
        <v>6</v>
      </c>
      <c r="Q74" s="220">
        <f t="shared" si="49"/>
        <v>0</v>
      </c>
      <c r="R74" s="220">
        <f t="shared" si="50"/>
        <v>464</v>
      </c>
      <c r="T74">
        <v>523</v>
      </c>
      <c r="U74">
        <v>2282</v>
      </c>
      <c r="V74" t="s">
        <v>390</v>
      </c>
      <c r="W74">
        <v>2718.3330000000001</v>
      </c>
      <c r="X74">
        <v>1308.57</v>
      </c>
      <c r="Y74">
        <v>2.077</v>
      </c>
      <c r="Z74">
        <v>9.9710000000000001</v>
      </c>
      <c r="AA74">
        <v>159.222182</v>
      </c>
      <c r="AB74">
        <v>1.7982940000000001</v>
      </c>
      <c r="AC74">
        <v>52.687454000000002</v>
      </c>
      <c r="AD74" s="1">
        <v>77</v>
      </c>
      <c r="AE74">
        <v>0</v>
      </c>
      <c r="AF74">
        <v>464</v>
      </c>
      <c r="AG74">
        <v>87</v>
      </c>
      <c r="AH74">
        <v>17.072576999999999</v>
      </c>
      <c r="AI74">
        <v>1495.8</v>
      </c>
      <c r="AJ74">
        <v>20.5</v>
      </c>
      <c r="AK74">
        <v>6</v>
      </c>
      <c r="AL74">
        <v>805</v>
      </c>
      <c r="AM74" t="s">
        <v>391</v>
      </c>
      <c r="AN74" t="s">
        <v>543</v>
      </c>
      <c r="AO74">
        <v>555.85799999999995</v>
      </c>
      <c r="AR74" t="s">
        <v>118</v>
      </c>
      <c r="AS74" t="s">
        <v>120</v>
      </c>
      <c r="AT74" t="s">
        <v>192</v>
      </c>
      <c r="AU74" t="s">
        <v>390</v>
      </c>
      <c r="AV74" t="s">
        <v>48</v>
      </c>
      <c r="AW74">
        <v>11</v>
      </c>
      <c r="BB74">
        <v>0.88412193010526496</v>
      </c>
      <c r="BC74" t="s">
        <v>69</v>
      </c>
      <c r="BF74" t="s">
        <v>118</v>
      </c>
      <c r="BG74" t="s">
        <v>120</v>
      </c>
      <c r="BH74" t="s">
        <v>390</v>
      </c>
      <c r="BI74">
        <v>2282</v>
      </c>
      <c r="BJ74">
        <v>11</v>
      </c>
      <c r="BK74" t="s">
        <v>192</v>
      </c>
      <c r="BL74" t="s">
        <v>215</v>
      </c>
      <c r="BM74">
        <v>0.88412193010526496</v>
      </c>
      <c r="BN74" t="s">
        <v>69</v>
      </c>
      <c r="BO74" t="s">
        <v>177</v>
      </c>
      <c r="BP74">
        <v>2718.3329999999996</v>
      </c>
    </row>
    <row r="75" spans="1:68" ht="16.5">
      <c r="A75" s="231" t="str">
        <f t="shared" si="35"/>
        <v>신동아교통</v>
      </c>
      <c r="B75" s="125" t="str">
        <f t="shared" si="51"/>
        <v>이장만</v>
      </c>
      <c r="C75" s="126" t="str">
        <f t="shared" si="36"/>
        <v>F</v>
      </c>
      <c r="D75" s="127">
        <f t="shared" si="37"/>
        <v>0.76473919366633647</v>
      </c>
      <c r="E75" s="128">
        <f t="shared" si="38"/>
        <v>2433</v>
      </c>
      <c r="F75" s="129" t="str">
        <f t="shared" si="39"/>
        <v>1</v>
      </c>
      <c r="G75" s="130" t="str">
        <f t="shared" si="40"/>
        <v>70바3703</v>
      </c>
      <c r="H75" s="131">
        <f t="shared" si="41"/>
        <v>2</v>
      </c>
      <c r="I75" s="132">
        <f t="shared" si="42"/>
        <v>2577.6549999999997</v>
      </c>
      <c r="J75" s="133">
        <f t="shared" si="43"/>
        <v>1.2962138290326356E-2</v>
      </c>
      <c r="K75" s="133">
        <f t="shared" si="44"/>
        <v>0.36750366215936625</v>
      </c>
      <c r="L75" s="133">
        <f t="shared" si="45"/>
        <v>0.10668611586888084</v>
      </c>
      <c r="M75" s="134">
        <f t="shared" si="46"/>
        <v>12.785</v>
      </c>
      <c r="N75" s="135">
        <f t="shared" si="47"/>
        <v>0.1163848536751427</v>
      </c>
      <c r="O75" s="135">
        <f t="shared" si="52"/>
        <v>34.411121736617197</v>
      </c>
      <c r="P75" s="217">
        <f t="shared" si="48"/>
        <v>11</v>
      </c>
      <c r="Q75" s="218">
        <f t="shared" si="49"/>
        <v>3</v>
      </c>
      <c r="R75" s="218">
        <f t="shared" si="50"/>
        <v>887</v>
      </c>
      <c r="T75">
        <v>523</v>
      </c>
      <c r="U75">
        <v>2433</v>
      </c>
      <c r="V75" t="s">
        <v>353</v>
      </c>
      <c r="W75">
        <v>2577.6550000000002</v>
      </c>
      <c r="X75">
        <v>1405.1220000000001</v>
      </c>
      <c r="Y75">
        <v>1.8340000000000001</v>
      </c>
      <c r="Z75">
        <v>12.785</v>
      </c>
      <c r="AA75">
        <v>148.12162599999999</v>
      </c>
      <c r="AB75">
        <v>1.9199729999999999</v>
      </c>
      <c r="AC75">
        <v>54.43524</v>
      </c>
      <c r="AD75" s="1">
        <v>275</v>
      </c>
      <c r="AE75">
        <v>3</v>
      </c>
      <c r="AF75">
        <v>887</v>
      </c>
      <c r="AG75">
        <v>86</v>
      </c>
      <c r="AH75">
        <v>17.402286</v>
      </c>
      <c r="AI75">
        <v>1989.6</v>
      </c>
      <c r="AJ75">
        <v>59.6</v>
      </c>
      <c r="AK75">
        <v>11</v>
      </c>
      <c r="AL75">
        <v>2573</v>
      </c>
      <c r="AM75" t="s">
        <v>354</v>
      </c>
      <c r="AN75" t="s">
        <v>544</v>
      </c>
      <c r="AO75">
        <v>2441.02</v>
      </c>
      <c r="AR75" t="s">
        <v>118</v>
      </c>
      <c r="AS75" t="s">
        <v>120</v>
      </c>
      <c r="AT75" t="s">
        <v>215</v>
      </c>
      <c r="AU75" t="s">
        <v>353</v>
      </c>
      <c r="AV75" t="s">
        <v>48</v>
      </c>
      <c r="AW75">
        <v>2</v>
      </c>
      <c r="BB75">
        <v>0.76473919366633647</v>
      </c>
      <c r="BC75" t="s">
        <v>70</v>
      </c>
      <c r="BF75" t="s">
        <v>118</v>
      </c>
      <c r="BG75" t="s">
        <v>120</v>
      </c>
      <c r="BH75" t="s">
        <v>353</v>
      </c>
      <c r="BI75">
        <v>2433</v>
      </c>
      <c r="BJ75">
        <v>2</v>
      </c>
      <c r="BK75" t="s">
        <v>215</v>
      </c>
      <c r="BL75" t="s">
        <v>223</v>
      </c>
      <c r="BM75">
        <v>0.76473919366633647</v>
      </c>
      <c r="BN75" t="s">
        <v>70</v>
      </c>
      <c r="BO75" t="s">
        <v>184</v>
      </c>
      <c r="BP75">
        <v>2577.6549999999997</v>
      </c>
    </row>
    <row r="76" spans="1:68" ht="16.5">
      <c r="A76" s="232" t="str">
        <f t="shared" si="35"/>
        <v>신동아교통</v>
      </c>
      <c r="B76" s="109" t="str">
        <f t="shared" si="51"/>
        <v>이재오</v>
      </c>
      <c r="C76" s="110" t="str">
        <f t="shared" si="36"/>
        <v>F</v>
      </c>
      <c r="D76" s="111">
        <f t="shared" si="37"/>
        <v>0.7400231131137438</v>
      </c>
      <c r="E76" s="112">
        <f t="shared" si="38"/>
        <v>8612</v>
      </c>
      <c r="F76" s="113" t="str">
        <f t="shared" si="39"/>
        <v>1</v>
      </c>
      <c r="G76" s="114" t="str">
        <f t="shared" si="40"/>
        <v>70바2415</v>
      </c>
      <c r="H76" s="115">
        <f t="shared" si="41"/>
        <v>10</v>
      </c>
      <c r="I76" s="116">
        <f t="shared" si="42"/>
        <v>1152.615</v>
      </c>
      <c r="J76" s="117">
        <f t="shared" si="43"/>
        <v>1.9243365610843756E-2</v>
      </c>
      <c r="K76" s="117">
        <f t="shared" si="44"/>
        <v>0.37442691191754324</v>
      </c>
      <c r="L76" s="117">
        <f t="shared" si="45"/>
        <v>0.24292586856842918</v>
      </c>
      <c r="M76" s="118">
        <f t="shared" si="46"/>
        <v>14.97</v>
      </c>
      <c r="N76" s="119">
        <f t="shared" si="47"/>
        <v>0.17351847754887798</v>
      </c>
      <c r="O76" s="119">
        <f t="shared" si="52"/>
        <v>50.840913921821247</v>
      </c>
      <c r="P76" s="219">
        <f t="shared" si="48"/>
        <v>18</v>
      </c>
      <c r="Q76" s="220">
        <f t="shared" si="49"/>
        <v>2</v>
      </c>
      <c r="R76" s="220">
        <f t="shared" si="50"/>
        <v>586</v>
      </c>
      <c r="T76">
        <v>523</v>
      </c>
      <c r="U76">
        <v>8612</v>
      </c>
      <c r="V76" t="s">
        <v>355</v>
      </c>
      <c r="W76">
        <v>1152.615</v>
      </c>
      <c r="X76">
        <v>655.35699999999997</v>
      </c>
      <c r="Y76">
        <v>1.7589999999999999</v>
      </c>
      <c r="Z76">
        <v>14.97</v>
      </c>
      <c r="AA76">
        <v>68.839984999999999</v>
      </c>
      <c r="AB76">
        <v>1.324713</v>
      </c>
      <c r="AC76">
        <v>25.775542999999999</v>
      </c>
      <c r="AD76" s="1">
        <v>280</v>
      </c>
      <c r="AE76">
        <v>2</v>
      </c>
      <c r="AF76">
        <v>586</v>
      </c>
      <c r="AG76">
        <v>70</v>
      </c>
      <c r="AH76">
        <v>16.743393999999999</v>
      </c>
      <c r="AI76">
        <v>1293.5</v>
      </c>
      <c r="AJ76">
        <v>0</v>
      </c>
      <c r="AK76">
        <v>18</v>
      </c>
      <c r="AL76">
        <v>3410</v>
      </c>
      <c r="AM76" t="s">
        <v>356</v>
      </c>
      <c r="AN76" t="s">
        <v>545</v>
      </c>
      <c r="AO76">
        <v>264.10500000000002</v>
      </c>
      <c r="AR76" t="s">
        <v>118</v>
      </c>
      <c r="AS76" t="s">
        <v>120</v>
      </c>
      <c r="AT76" t="s">
        <v>194</v>
      </c>
      <c r="AU76" t="s">
        <v>355</v>
      </c>
      <c r="AV76" t="s">
        <v>48</v>
      </c>
      <c r="AW76">
        <v>10</v>
      </c>
      <c r="BB76">
        <v>0.7400231131137438</v>
      </c>
      <c r="BC76" t="s">
        <v>70</v>
      </c>
      <c r="BF76" t="s">
        <v>118</v>
      </c>
      <c r="BG76" t="s">
        <v>120</v>
      </c>
      <c r="BH76" t="s">
        <v>355</v>
      </c>
      <c r="BI76">
        <v>8612</v>
      </c>
      <c r="BJ76">
        <v>10</v>
      </c>
      <c r="BK76" t="s">
        <v>194</v>
      </c>
      <c r="BL76" t="s">
        <v>246</v>
      </c>
      <c r="BM76">
        <v>0.7400231131137438</v>
      </c>
      <c r="BN76" t="s">
        <v>70</v>
      </c>
      <c r="BO76" t="s">
        <v>184</v>
      </c>
      <c r="BP76">
        <v>1152.615</v>
      </c>
    </row>
    <row r="77" spans="1:68" ht="16.5">
      <c r="A77" s="231" t="str">
        <f t="shared" si="35"/>
        <v>신동아교통</v>
      </c>
      <c r="B77" s="125" t="str">
        <f t="shared" si="51"/>
        <v>이찬호</v>
      </c>
      <c r="C77" s="126" t="str">
        <f t="shared" si="36"/>
        <v>C</v>
      </c>
      <c r="D77" s="127">
        <f t="shared" si="37"/>
        <v>0.86721832121582887</v>
      </c>
      <c r="E77" s="128">
        <f t="shared" si="38"/>
        <v>8035</v>
      </c>
      <c r="F77" s="129" t="str">
        <f t="shared" si="39"/>
        <v>1</v>
      </c>
      <c r="G77" s="130" t="str">
        <f t="shared" si="40"/>
        <v>70바2503</v>
      </c>
      <c r="H77" s="131">
        <f t="shared" si="41"/>
        <v>2</v>
      </c>
      <c r="I77" s="132">
        <f t="shared" si="42"/>
        <v>2704.5879999999997</v>
      </c>
      <c r="J77" s="133">
        <f t="shared" si="43"/>
        <v>2.0891464732837931E-2</v>
      </c>
      <c r="K77" s="133">
        <f t="shared" si="44"/>
        <v>0.33031591011009914</v>
      </c>
      <c r="L77" s="133">
        <f t="shared" si="45"/>
        <v>0.23885338543245777</v>
      </c>
      <c r="M77" s="134">
        <f t="shared" si="46"/>
        <v>8.6639999999999997</v>
      </c>
      <c r="N77" s="135">
        <f t="shared" si="47"/>
        <v>0</v>
      </c>
      <c r="O77" s="135">
        <f t="shared" si="52"/>
        <v>2.1445040797341406</v>
      </c>
      <c r="P77" s="217">
        <f t="shared" si="48"/>
        <v>13</v>
      </c>
      <c r="Q77" s="218">
        <f t="shared" si="49"/>
        <v>0</v>
      </c>
      <c r="R77" s="218">
        <f t="shared" si="50"/>
        <v>58</v>
      </c>
      <c r="T77">
        <v>523</v>
      </c>
      <c r="U77">
        <v>8035</v>
      </c>
      <c r="V77" t="s">
        <v>357</v>
      </c>
      <c r="W77">
        <v>2704.5880000000002</v>
      </c>
      <c r="X77">
        <v>1285.8</v>
      </c>
      <c r="Y77">
        <v>2.1030000000000002</v>
      </c>
      <c r="Z77">
        <v>8.6639999999999997</v>
      </c>
      <c r="AA77">
        <v>166.48023699999999</v>
      </c>
      <c r="AB77">
        <v>3.4780160000000002</v>
      </c>
      <c r="AC77">
        <v>54.991070999999998</v>
      </c>
      <c r="AD77" s="1">
        <v>646</v>
      </c>
      <c r="AE77">
        <v>0</v>
      </c>
      <c r="AF77">
        <v>58</v>
      </c>
      <c r="AG77">
        <v>87</v>
      </c>
      <c r="AH77">
        <v>16.245699999999999</v>
      </c>
      <c r="AI77">
        <v>826.1</v>
      </c>
      <c r="AJ77">
        <v>6.4</v>
      </c>
      <c r="AK77">
        <v>13</v>
      </c>
      <c r="AL77">
        <v>3766</v>
      </c>
      <c r="AM77" t="s">
        <v>358</v>
      </c>
      <c r="AN77" t="s">
        <v>546</v>
      </c>
      <c r="AO77">
        <v>2482.5909999999999</v>
      </c>
      <c r="AR77" t="s">
        <v>118</v>
      </c>
      <c r="AS77" t="s">
        <v>120</v>
      </c>
      <c r="AT77" t="s">
        <v>200</v>
      </c>
      <c r="AU77" t="s">
        <v>357</v>
      </c>
      <c r="AV77" t="s">
        <v>48</v>
      </c>
      <c r="AW77">
        <v>2</v>
      </c>
      <c r="BB77">
        <v>0.86721832121582887</v>
      </c>
      <c r="BC77" t="s">
        <v>69</v>
      </c>
      <c r="BF77" t="s">
        <v>118</v>
      </c>
      <c r="BG77" t="s">
        <v>120</v>
      </c>
      <c r="BH77" t="s">
        <v>357</v>
      </c>
      <c r="BI77">
        <v>8035</v>
      </c>
      <c r="BJ77">
        <v>2</v>
      </c>
      <c r="BK77" t="s">
        <v>200</v>
      </c>
      <c r="BL77" t="s">
        <v>246</v>
      </c>
      <c r="BM77">
        <v>0.86721832121582887</v>
      </c>
      <c r="BN77" t="s">
        <v>69</v>
      </c>
      <c r="BO77" t="s">
        <v>177</v>
      </c>
      <c r="BP77">
        <v>2704.5879999999997</v>
      </c>
    </row>
    <row r="78" spans="1:68" ht="16.5">
      <c r="A78" s="232" t="str">
        <f t="shared" si="35"/>
        <v>신동아교통</v>
      </c>
      <c r="B78" s="109" t="str">
        <f t="shared" si="51"/>
        <v>이철우</v>
      </c>
      <c r="C78" s="110" t="str">
        <f t="shared" si="36"/>
        <v>D</v>
      </c>
      <c r="D78" s="111">
        <f t="shared" si="37"/>
        <v>0.83037502202786939</v>
      </c>
      <c r="E78" s="112">
        <f t="shared" si="38"/>
        <v>7400</v>
      </c>
      <c r="F78" s="113" t="str">
        <f t="shared" si="39"/>
        <v>1</v>
      </c>
      <c r="G78" s="114" t="str">
        <f t="shared" si="40"/>
        <v>70바3734</v>
      </c>
      <c r="H78" s="115">
        <f t="shared" si="41"/>
        <v>8</v>
      </c>
      <c r="I78" s="116">
        <f t="shared" si="42"/>
        <v>1854.46</v>
      </c>
      <c r="J78" s="117">
        <f t="shared" si="43"/>
        <v>1.5057381092995079E-2</v>
      </c>
      <c r="K78" s="117">
        <f t="shared" si="44"/>
        <v>0.34312862308350273</v>
      </c>
      <c r="L78" s="117">
        <f t="shared" si="45"/>
        <v>0.1865772246368215</v>
      </c>
      <c r="M78" s="118">
        <f t="shared" si="46"/>
        <v>11.94</v>
      </c>
      <c r="N78" s="119">
        <f t="shared" si="47"/>
        <v>0</v>
      </c>
      <c r="O78" s="119">
        <f t="shared" si="52"/>
        <v>26.314938041262685</v>
      </c>
      <c r="P78" s="219">
        <f t="shared" si="48"/>
        <v>2</v>
      </c>
      <c r="Q78" s="220">
        <f t="shared" si="49"/>
        <v>0</v>
      </c>
      <c r="R78" s="220">
        <f t="shared" si="50"/>
        <v>488</v>
      </c>
      <c r="T78">
        <v>523</v>
      </c>
      <c r="U78">
        <v>7400</v>
      </c>
      <c r="V78" t="s">
        <v>392</v>
      </c>
      <c r="W78">
        <v>1854.46</v>
      </c>
      <c r="X78">
        <v>976.63699999999994</v>
      </c>
      <c r="Y78">
        <v>1.899</v>
      </c>
      <c r="Z78">
        <v>11.94</v>
      </c>
      <c r="AA78">
        <v>107.863578</v>
      </c>
      <c r="AB78">
        <v>1.6241429999999999</v>
      </c>
      <c r="AC78">
        <v>37.011080999999997</v>
      </c>
      <c r="AD78" s="1">
        <v>346</v>
      </c>
      <c r="AE78">
        <v>0</v>
      </c>
      <c r="AF78">
        <v>488</v>
      </c>
      <c r="AG78">
        <v>82</v>
      </c>
      <c r="AH78">
        <v>17.192643</v>
      </c>
      <c r="AI78">
        <v>1060</v>
      </c>
      <c r="AJ78">
        <v>0</v>
      </c>
      <c r="AK78">
        <v>2</v>
      </c>
      <c r="AL78">
        <v>214</v>
      </c>
      <c r="AM78" t="s">
        <v>393</v>
      </c>
      <c r="AN78" t="s">
        <v>547</v>
      </c>
      <c r="AO78">
        <v>555.51800000000003</v>
      </c>
      <c r="AR78" t="s">
        <v>118</v>
      </c>
      <c r="AS78" t="s">
        <v>120</v>
      </c>
      <c r="AT78" t="s">
        <v>224</v>
      </c>
      <c r="AU78" t="s">
        <v>392</v>
      </c>
      <c r="AV78" t="s">
        <v>48</v>
      </c>
      <c r="AW78">
        <v>8</v>
      </c>
      <c r="BB78">
        <v>0.83037502202786939</v>
      </c>
      <c r="BC78" t="s">
        <v>67</v>
      </c>
      <c r="BF78" t="s">
        <v>118</v>
      </c>
      <c r="BG78" t="s">
        <v>120</v>
      </c>
      <c r="BH78" t="s">
        <v>392</v>
      </c>
      <c r="BI78">
        <v>7400</v>
      </c>
      <c r="BJ78">
        <v>8</v>
      </c>
      <c r="BK78" t="s">
        <v>224</v>
      </c>
      <c r="BL78" t="s">
        <v>212</v>
      </c>
      <c r="BM78">
        <v>0.83037502202786939</v>
      </c>
      <c r="BN78" t="s">
        <v>67</v>
      </c>
      <c r="BO78" t="s">
        <v>178</v>
      </c>
      <c r="BP78">
        <v>1854.46</v>
      </c>
    </row>
    <row r="79" spans="1:68" ht="16.5">
      <c r="A79" s="231" t="str">
        <f t="shared" si="35"/>
        <v>신동아교통</v>
      </c>
      <c r="B79" s="125" t="str">
        <f t="shared" si="51"/>
        <v>이춘학</v>
      </c>
      <c r="C79" s="126" t="str">
        <f t="shared" si="36"/>
        <v>A</v>
      </c>
      <c r="D79" s="127">
        <f t="shared" si="37"/>
        <v>0.96045885105712159</v>
      </c>
      <c r="E79" s="128">
        <f t="shared" si="38"/>
        <v>8014</v>
      </c>
      <c r="F79" s="129" t="str">
        <f t="shared" si="39"/>
        <v>518</v>
      </c>
      <c r="G79" s="130" t="str">
        <f t="shared" si="40"/>
        <v>71바6402</v>
      </c>
      <c r="H79" s="131">
        <f t="shared" si="41"/>
        <v>2</v>
      </c>
      <c r="I79" s="132">
        <f t="shared" si="42"/>
        <v>2496.4830000000002</v>
      </c>
      <c r="J79" s="133">
        <f t="shared" si="43"/>
        <v>1.8513575195589934E-2</v>
      </c>
      <c r="K79" s="133">
        <f t="shared" si="44"/>
        <v>0.38021915785922056</v>
      </c>
      <c r="L79" s="133">
        <f t="shared" si="45"/>
        <v>0.19106879558162421</v>
      </c>
      <c r="M79" s="134">
        <f t="shared" si="46"/>
        <v>9.2620000000000005</v>
      </c>
      <c r="N79" s="135">
        <f t="shared" si="47"/>
        <v>0.84118337677444621</v>
      </c>
      <c r="O79" s="135">
        <f t="shared" si="52"/>
        <v>11.81662362611722</v>
      </c>
      <c r="P79" s="217">
        <f t="shared" si="48"/>
        <v>8</v>
      </c>
      <c r="Q79" s="218">
        <f t="shared" si="49"/>
        <v>21</v>
      </c>
      <c r="R79" s="218">
        <f t="shared" si="50"/>
        <v>295</v>
      </c>
      <c r="T79">
        <v>523</v>
      </c>
      <c r="U79">
        <v>8014</v>
      </c>
      <c r="V79" t="s">
        <v>359</v>
      </c>
      <c r="W79">
        <v>2496.4830000000002</v>
      </c>
      <c r="X79">
        <v>1171.0070000000001</v>
      </c>
      <c r="Y79">
        <v>2.1320000000000001</v>
      </c>
      <c r="Z79">
        <v>9.2620000000000005</v>
      </c>
      <c r="AA79">
        <v>204.99406300000001</v>
      </c>
      <c r="AB79">
        <v>3.7951730000000001</v>
      </c>
      <c r="AC79">
        <v>77.942670000000007</v>
      </c>
      <c r="AD79" s="1">
        <v>477</v>
      </c>
      <c r="AE79">
        <v>21</v>
      </c>
      <c r="AF79">
        <v>295</v>
      </c>
      <c r="AG79">
        <v>84</v>
      </c>
      <c r="AH79">
        <v>12.178318000000001</v>
      </c>
      <c r="AI79">
        <v>167.1</v>
      </c>
      <c r="AJ79">
        <v>0</v>
      </c>
      <c r="AK79">
        <v>8</v>
      </c>
      <c r="AL79">
        <v>2408</v>
      </c>
      <c r="AM79" t="s">
        <v>360</v>
      </c>
      <c r="AN79" t="s">
        <v>548</v>
      </c>
      <c r="AO79">
        <v>2216.5920000000001</v>
      </c>
      <c r="AR79" t="s">
        <v>118</v>
      </c>
      <c r="AS79" t="s">
        <v>122</v>
      </c>
      <c r="AT79" t="s">
        <v>234</v>
      </c>
      <c r="AU79" t="s">
        <v>359</v>
      </c>
      <c r="AV79" t="s">
        <v>48</v>
      </c>
      <c r="AW79">
        <v>2</v>
      </c>
      <c r="BB79">
        <v>0.96045885105712159</v>
      </c>
      <c r="BC79" t="s">
        <v>66</v>
      </c>
      <c r="BF79" t="s">
        <v>118</v>
      </c>
      <c r="BG79" t="s">
        <v>122</v>
      </c>
      <c r="BH79" t="s">
        <v>359</v>
      </c>
      <c r="BI79">
        <v>8014</v>
      </c>
      <c r="BJ79">
        <v>2</v>
      </c>
      <c r="BK79" t="s">
        <v>234</v>
      </c>
      <c r="BL79" t="s">
        <v>248</v>
      </c>
      <c r="BM79">
        <v>0.96045885105712159</v>
      </c>
      <c r="BN79" t="s">
        <v>66</v>
      </c>
      <c r="BO79" t="s">
        <v>425</v>
      </c>
      <c r="BP79">
        <v>2496.4830000000002</v>
      </c>
    </row>
    <row r="80" spans="1:68" ht="16.5">
      <c r="A80" s="232" t="str">
        <f t="shared" si="35"/>
        <v>신동아교통</v>
      </c>
      <c r="B80" s="109" t="str">
        <f t="shared" si="51"/>
        <v>이현규</v>
      </c>
      <c r="C80" s="110" t="str">
        <f t="shared" si="36"/>
        <v>F</v>
      </c>
      <c r="D80" s="111">
        <f t="shared" si="37"/>
        <v>0.77681818181818174</v>
      </c>
      <c r="E80" s="112">
        <f t="shared" si="38"/>
        <v>3670</v>
      </c>
      <c r="F80" s="113" t="str">
        <f t="shared" si="39"/>
        <v>1</v>
      </c>
      <c r="G80" s="114" t="str">
        <f t="shared" si="40"/>
        <v>70바3707</v>
      </c>
      <c r="H80" s="115">
        <f t="shared" si="41"/>
        <v>1</v>
      </c>
      <c r="I80" s="116">
        <f t="shared" si="42"/>
        <v>1149.74</v>
      </c>
      <c r="J80" s="117">
        <f t="shared" si="43"/>
        <v>7.4339075510179214E-3</v>
      </c>
      <c r="K80" s="117">
        <f t="shared" si="44"/>
        <v>0.33307108427265897</v>
      </c>
      <c r="L80" s="117">
        <f t="shared" si="45"/>
        <v>0.26962617635291458</v>
      </c>
      <c r="M80" s="118">
        <f t="shared" si="46"/>
        <v>19.192</v>
      </c>
      <c r="N80" s="119">
        <f t="shared" si="47"/>
        <v>0.78278567328265525</v>
      </c>
      <c r="O80" s="119">
        <f t="shared" si="52"/>
        <v>56.099639918590292</v>
      </c>
      <c r="P80" s="219">
        <f t="shared" si="48"/>
        <v>1</v>
      </c>
      <c r="Q80" s="220">
        <f t="shared" si="49"/>
        <v>9</v>
      </c>
      <c r="R80" s="220">
        <f t="shared" si="50"/>
        <v>645</v>
      </c>
      <c r="T80">
        <v>523</v>
      </c>
      <c r="U80">
        <v>3670</v>
      </c>
      <c r="V80" t="s">
        <v>361</v>
      </c>
      <c r="W80">
        <v>1149.74</v>
      </c>
      <c r="X80">
        <v>672.6</v>
      </c>
      <c r="Y80">
        <v>1.7090000000000001</v>
      </c>
      <c r="Z80">
        <v>19.192</v>
      </c>
      <c r="AA80">
        <v>53.731364999999997</v>
      </c>
      <c r="AB80">
        <v>0.39943400000000001</v>
      </c>
      <c r="AC80">
        <v>17.896363999999998</v>
      </c>
      <c r="AD80" s="1">
        <v>310</v>
      </c>
      <c r="AE80">
        <v>9</v>
      </c>
      <c r="AF80">
        <v>645</v>
      </c>
      <c r="AG80">
        <v>72</v>
      </c>
      <c r="AH80">
        <v>21.397929999999999</v>
      </c>
      <c r="AI80">
        <v>1226.5999999999999</v>
      </c>
      <c r="AJ80">
        <v>0</v>
      </c>
      <c r="AK80">
        <v>1</v>
      </c>
      <c r="AL80">
        <v>7</v>
      </c>
      <c r="AM80" t="s">
        <v>362</v>
      </c>
      <c r="AN80" t="s">
        <v>549</v>
      </c>
      <c r="AO80">
        <v>1149.74</v>
      </c>
      <c r="AR80" t="s">
        <v>118</v>
      </c>
      <c r="AS80" t="s">
        <v>120</v>
      </c>
      <c r="AT80" t="s">
        <v>219</v>
      </c>
      <c r="AU80" t="s">
        <v>361</v>
      </c>
      <c r="AV80" t="s">
        <v>48</v>
      </c>
      <c r="AW80">
        <v>1</v>
      </c>
      <c r="BB80">
        <v>0.77681818181818174</v>
      </c>
      <c r="BC80" t="s">
        <v>70</v>
      </c>
      <c r="BF80" t="s">
        <v>118</v>
      </c>
      <c r="BG80" t="s">
        <v>120</v>
      </c>
      <c r="BH80" t="s">
        <v>361</v>
      </c>
      <c r="BI80">
        <v>3670</v>
      </c>
      <c r="BJ80">
        <v>1</v>
      </c>
      <c r="BK80" t="s">
        <v>219</v>
      </c>
      <c r="BL80" t="s">
        <v>175</v>
      </c>
      <c r="BM80">
        <v>0.77681818181818174</v>
      </c>
      <c r="BN80" t="s">
        <v>70</v>
      </c>
      <c r="BO80" t="s">
        <v>184</v>
      </c>
      <c r="BP80">
        <v>1149.74</v>
      </c>
    </row>
    <row r="81" spans="1:68" ht="16.5">
      <c r="A81" s="231" t="str">
        <f t="shared" si="35"/>
        <v>신동아교통</v>
      </c>
      <c r="B81" s="125" t="str">
        <f t="shared" si="51"/>
        <v>장귀덕</v>
      </c>
      <c r="C81" s="126" t="str">
        <f t="shared" si="36"/>
        <v>D</v>
      </c>
      <c r="D81" s="127">
        <f t="shared" si="37"/>
        <v>0.83521739130434791</v>
      </c>
      <c r="E81" s="128">
        <f t="shared" si="38"/>
        <v>6217</v>
      </c>
      <c r="F81" s="129" t="str">
        <f t="shared" si="39"/>
        <v>1</v>
      </c>
      <c r="G81" s="130" t="str">
        <f t="shared" si="40"/>
        <v>70바2535</v>
      </c>
      <c r="H81" s="131">
        <f t="shared" si="41"/>
        <v>1</v>
      </c>
      <c r="I81" s="132">
        <f t="shared" si="42"/>
        <v>2730.4850000000001</v>
      </c>
      <c r="J81" s="133">
        <f t="shared" si="43"/>
        <v>1.8860443107878835E-2</v>
      </c>
      <c r="K81" s="133">
        <f t="shared" si="44"/>
        <v>0.3635915987419161</v>
      </c>
      <c r="L81" s="133">
        <f t="shared" si="45"/>
        <v>0.18018776883960175</v>
      </c>
      <c r="M81" s="134">
        <f t="shared" si="46"/>
        <v>11.14</v>
      </c>
      <c r="N81" s="135">
        <f t="shared" si="47"/>
        <v>3.6531308427261412E-2</v>
      </c>
      <c r="O81" s="135">
        <f t="shared" si="52"/>
        <v>5.6988841146527802</v>
      </c>
      <c r="P81" s="217">
        <f t="shared" si="48"/>
        <v>34</v>
      </c>
      <c r="Q81" s="218">
        <f t="shared" si="49"/>
        <v>1</v>
      </c>
      <c r="R81" s="218">
        <f t="shared" si="50"/>
        <v>156</v>
      </c>
      <c r="T81">
        <v>523</v>
      </c>
      <c r="U81">
        <v>6217</v>
      </c>
      <c r="V81" t="s">
        <v>363</v>
      </c>
      <c r="W81">
        <v>2737.3780000000002</v>
      </c>
      <c r="X81">
        <v>1425.3810000000001</v>
      </c>
      <c r="Y81">
        <v>1.92</v>
      </c>
      <c r="Z81">
        <v>11.14</v>
      </c>
      <c r="AA81">
        <v>171.88997000000001</v>
      </c>
      <c r="AB81">
        <v>3.2419210000000001</v>
      </c>
      <c r="AC81">
        <v>62.497748999999999</v>
      </c>
      <c r="AD81" s="1">
        <v>492</v>
      </c>
      <c r="AE81">
        <v>1</v>
      </c>
      <c r="AF81">
        <v>156</v>
      </c>
      <c r="AG81">
        <v>71</v>
      </c>
      <c r="AH81">
        <v>15.925174999999999</v>
      </c>
      <c r="AI81">
        <v>414.1</v>
      </c>
      <c r="AJ81">
        <v>0</v>
      </c>
      <c r="AK81">
        <v>34</v>
      </c>
      <c r="AL81">
        <v>9563</v>
      </c>
      <c r="AM81" t="s">
        <v>364</v>
      </c>
      <c r="AN81" t="s">
        <v>550</v>
      </c>
      <c r="AO81">
        <v>2730.4850000000001</v>
      </c>
      <c r="AR81" t="s">
        <v>118</v>
      </c>
      <c r="AS81" t="s">
        <v>120</v>
      </c>
      <c r="AT81" t="s">
        <v>202</v>
      </c>
      <c r="AU81" t="s">
        <v>363</v>
      </c>
      <c r="AV81" t="s">
        <v>48</v>
      </c>
      <c r="AW81">
        <v>1</v>
      </c>
      <c r="BB81">
        <v>0.83521739130434791</v>
      </c>
      <c r="BC81" t="s">
        <v>67</v>
      </c>
      <c r="BF81" t="s">
        <v>118</v>
      </c>
      <c r="BG81" t="s">
        <v>120</v>
      </c>
      <c r="BH81" t="s">
        <v>363</v>
      </c>
      <c r="BI81">
        <v>6217</v>
      </c>
      <c r="BJ81">
        <v>1</v>
      </c>
      <c r="BK81" t="s">
        <v>202</v>
      </c>
      <c r="BL81" t="s">
        <v>175</v>
      </c>
      <c r="BM81">
        <v>0.83521739130434791</v>
      </c>
      <c r="BN81" t="s">
        <v>67</v>
      </c>
      <c r="BO81" t="s">
        <v>178</v>
      </c>
      <c r="BP81">
        <v>2730.4850000000001</v>
      </c>
    </row>
    <row r="82" spans="1:68" ht="16.5">
      <c r="A82" s="232" t="str">
        <f t="shared" si="35"/>
        <v>신동아교통</v>
      </c>
      <c r="B82" s="109" t="str">
        <f t="shared" si="51"/>
        <v>전희재</v>
      </c>
      <c r="C82" s="110" t="str">
        <f t="shared" si="36"/>
        <v>S</v>
      </c>
      <c r="D82" s="111">
        <f t="shared" si="37"/>
        <v>1.0129629629629628</v>
      </c>
      <c r="E82" s="112">
        <f t="shared" si="38"/>
        <v>4152</v>
      </c>
      <c r="F82" s="113" t="str">
        <f t="shared" si="39"/>
        <v>520</v>
      </c>
      <c r="G82" s="114" t="str">
        <f t="shared" si="40"/>
        <v>71바6780</v>
      </c>
      <c r="H82" s="115">
        <f t="shared" si="41"/>
        <v>1</v>
      </c>
      <c r="I82" s="116">
        <f t="shared" si="42"/>
        <v>1510.297</v>
      </c>
      <c r="J82" s="117">
        <f t="shared" si="43"/>
        <v>2.1765392757957052E-3</v>
      </c>
      <c r="K82" s="117">
        <f t="shared" si="44"/>
        <v>0.28681506900670772</v>
      </c>
      <c r="L82" s="117">
        <f t="shared" si="45"/>
        <v>0.33039859047591302</v>
      </c>
      <c r="M82" s="118">
        <f t="shared" si="46"/>
        <v>4.0339999999999998</v>
      </c>
      <c r="N82" s="119">
        <f t="shared" si="47"/>
        <v>0</v>
      </c>
      <c r="O82" s="119">
        <f t="shared" si="52"/>
        <v>0.52969713903953985</v>
      </c>
      <c r="P82" s="219">
        <f t="shared" si="48"/>
        <v>1</v>
      </c>
      <c r="Q82" s="220">
        <f t="shared" si="49"/>
        <v>0</v>
      </c>
      <c r="R82" s="220">
        <f t="shared" si="50"/>
        <v>8</v>
      </c>
      <c r="T82">
        <v>523</v>
      </c>
      <c r="U82">
        <v>4152</v>
      </c>
      <c r="V82" t="s">
        <v>365</v>
      </c>
      <c r="W82">
        <v>1510.297</v>
      </c>
      <c r="X82">
        <v>552.25</v>
      </c>
      <c r="Y82">
        <v>2.7349999999999999</v>
      </c>
      <c r="Z82">
        <v>4.0339999999999998</v>
      </c>
      <c r="AA82">
        <v>126.701596</v>
      </c>
      <c r="AB82">
        <v>0.27577099999999999</v>
      </c>
      <c r="AC82">
        <v>36.339927000000003</v>
      </c>
      <c r="AD82" s="1">
        <v>499</v>
      </c>
      <c r="AE82">
        <v>0</v>
      </c>
      <c r="AF82">
        <v>8</v>
      </c>
      <c r="AG82">
        <v>59</v>
      </c>
      <c r="AH82">
        <v>11.920109999999999</v>
      </c>
      <c r="AI82">
        <v>0</v>
      </c>
      <c r="AJ82">
        <v>0</v>
      </c>
      <c r="AK82">
        <v>1</v>
      </c>
      <c r="AL82">
        <v>50</v>
      </c>
      <c r="AM82" t="s">
        <v>366</v>
      </c>
      <c r="AN82" t="s">
        <v>551</v>
      </c>
      <c r="AO82">
        <v>1510.297</v>
      </c>
      <c r="AR82" t="s">
        <v>118</v>
      </c>
      <c r="AS82" t="s">
        <v>123</v>
      </c>
      <c r="AT82" t="s">
        <v>245</v>
      </c>
      <c r="AU82" t="s">
        <v>365</v>
      </c>
      <c r="AV82" t="s">
        <v>48</v>
      </c>
      <c r="AW82">
        <v>1</v>
      </c>
      <c r="BB82">
        <v>1.0129629629629628</v>
      </c>
      <c r="BC82" t="s">
        <v>71</v>
      </c>
      <c r="BF82" t="s">
        <v>118</v>
      </c>
      <c r="BG82" t="s">
        <v>123</v>
      </c>
      <c r="BH82" t="s">
        <v>365</v>
      </c>
      <c r="BI82">
        <v>4152</v>
      </c>
      <c r="BJ82">
        <v>1</v>
      </c>
      <c r="BK82" t="s">
        <v>245</v>
      </c>
      <c r="BL82" t="s">
        <v>175</v>
      </c>
      <c r="BM82">
        <v>1.0129629629629628</v>
      </c>
      <c r="BN82" t="s">
        <v>71</v>
      </c>
      <c r="BO82" t="s">
        <v>513</v>
      </c>
      <c r="BP82">
        <v>1510.297</v>
      </c>
    </row>
    <row r="83" spans="1:68" ht="16.5">
      <c r="A83" s="231" t="str">
        <f t="shared" si="35"/>
        <v>신동아교통</v>
      </c>
      <c r="B83" s="125" t="str">
        <f t="shared" si="51"/>
        <v>조병호</v>
      </c>
      <c r="C83" s="126" t="str">
        <f t="shared" si="36"/>
        <v>D</v>
      </c>
      <c r="D83" s="127">
        <f t="shared" si="37"/>
        <v>0.81045454545454532</v>
      </c>
      <c r="E83" s="128">
        <f t="shared" si="38"/>
        <v>3435</v>
      </c>
      <c r="F83" s="129" t="str">
        <f t="shared" si="39"/>
        <v>516</v>
      </c>
      <c r="G83" s="130" t="str">
        <f t="shared" si="40"/>
        <v>71바6411</v>
      </c>
      <c r="H83" s="131">
        <f t="shared" si="41"/>
        <v>2</v>
      </c>
      <c r="I83" s="132">
        <f t="shared" si="42"/>
        <v>514.89800000000002</v>
      </c>
      <c r="J83" s="133">
        <f t="shared" si="43"/>
        <v>3.4292665241760112E-2</v>
      </c>
      <c r="K83" s="133">
        <f t="shared" si="44"/>
        <v>0.39064510880354947</v>
      </c>
      <c r="L83" s="133">
        <f t="shared" si="45"/>
        <v>0.21946094177876005</v>
      </c>
      <c r="M83" s="134">
        <f t="shared" si="46"/>
        <v>12.849</v>
      </c>
      <c r="N83" s="135">
        <f t="shared" si="47"/>
        <v>13.983352042540464</v>
      </c>
      <c r="O83" s="135">
        <f t="shared" si="52"/>
        <v>33.598887546659725</v>
      </c>
      <c r="P83" s="217">
        <f t="shared" si="48"/>
        <v>9</v>
      </c>
      <c r="Q83" s="218">
        <f t="shared" si="49"/>
        <v>72</v>
      </c>
      <c r="R83" s="218">
        <f t="shared" si="50"/>
        <v>173</v>
      </c>
      <c r="T83">
        <v>523</v>
      </c>
      <c r="U83">
        <v>3435</v>
      </c>
      <c r="V83" t="s">
        <v>552</v>
      </c>
      <c r="W83">
        <v>514.89800000000002</v>
      </c>
      <c r="X83">
        <v>287.83100000000002</v>
      </c>
      <c r="Y83">
        <v>1.7889999999999999</v>
      </c>
      <c r="Z83">
        <v>12.849</v>
      </c>
      <c r="AA83">
        <v>43.716082999999998</v>
      </c>
      <c r="AB83">
        <v>1.4991410000000001</v>
      </c>
      <c r="AC83">
        <v>17.077473999999999</v>
      </c>
      <c r="AD83" s="1">
        <v>113</v>
      </c>
      <c r="AE83">
        <v>72</v>
      </c>
      <c r="AF83">
        <v>173</v>
      </c>
      <c r="AG83">
        <v>103</v>
      </c>
      <c r="AH83">
        <v>11.778228</v>
      </c>
      <c r="AI83">
        <v>102.9</v>
      </c>
      <c r="AJ83">
        <v>0</v>
      </c>
      <c r="AK83">
        <v>9</v>
      </c>
      <c r="AL83">
        <v>2949</v>
      </c>
      <c r="AM83" t="s">
        <v>553</v>
      </c>
      <c r="AN83" t="s">
        <v>554</v>
      </c>
      <c r="AO83">
        <v>285.56200000000001</v>
      </c>
      <c r="AR83" t="s">
        <v>118</v>
      </c>
      <c r="AS83" t="s">
        <v>121</v>
      </c>
      <c r="AT83" t="s">
        <v>230</v>
      </c>
      <c r="AU83" t="s">
        <v>552</v>
      </c>
      <c r="AV83" t="s">
        <v>48</v>
      </c>
      <c r="AW83">
        <v>2</v>
      </c>
      <c r="BB83">
        <v>0.81045454545454532</v>
      </c>
      <c r="BC83" t="s">
        <v>67</v>
      </c>
      <c r="BF83" t="s">
        <v>118</v>
      </c>
      <c r="BG83" t="s">
        <v>121</v>
      </c>
      <c r="BH83" t="s">
        <v>552</v>
      </c>
      <c r="BI83">
        <v>3435</v>
      </c>
      <c r="BJ83">
        <v>2</v>
      </c>
      <c r="BK83" t="s">
        <v>230</v>
      </c>
      <c r="BL83" t="s">
        <v>241</v>
      </c>
      <c r="BM83">
        <v>0.81045454545454532</v>
      </c>
      <c r="BN83" t="s">
        <v>67</v>
      </c>
      <c r="BO83" t="s">
        <v>178</v>
      </c>
      <c r="BP83">
        <v>514.89800000000002</v>
      </c>
    </row>
    <row r="84" spans="1:68" ht="16.5">
      <c r="A84" s="232" t="str">
        <f t="shared" si="35"/>
        <v>신동아교통</v>
      </c>
      <c r="B84" s="109" t="str">
        <f t="shared" si="51"/>
        <v>조완석</v>
      </c>
      <c r="C84" s="110" t="str">
        <f t="shared" si="36"/>
        <v>C</v>
      </c>
      <c r="D84" s="111">
        <f t="shared" si="37"/>
        <v>0.87928537447870025</v>
      </c>
      <c r="E84" s="112">
        <f t="shared" si="38"/>
        <v>1</v>
      </c>
      <c r="F84" s="113" t="str">
        <f t="shared" si="39"/>
        <v>1</v>
      </c>
      <c r="G84" s="114" t="str">
        <f t="shared" si="40"/>
        <v>70바3728</v>
      </c>
      <c r="H84" s="115">
        <f t="shared" si="41"/>
        <v>12</v>
      </c>
      <c r="I84" s="116">
        <f t="shared" si="42"/>
        <v>2016.566</v>
      </c>
      <c r="J84" s="117">
        <f t="shared" si="43"/>
        <v>1.5413901732586102E-2</v>
      </c>
      <c r="K84" s="117">
        <f t="shared" si="44"/>
        <v>0.29892757918553464</v>
      </c>
      <c r="L84" s="117">
        <f t="shared" si="45"/>
        <v>0.11851831281495373</v>
      </c>
      <c r="M84" s="118">
        <f t="shared" si="46"/>
        <v>9.7560000000000002</v>
      </c>
      <c r="N84" s="119">
        <f t="shared" si="47"/>
        <v>4.9589252223830017E-2</v>
      </c>
      <c r="O84" s="119">
        <f t="shared" si="52"/>
        <v>20.034057898427328</v>
      </c>
      <c r="P84" s="219">
        <f t="shared" si="48"/>
        <v>8</v>
      </c>
      <c r="Q84" s="220">
        <f t="shared" si="49"/>
        <v>1</v>
      </c>
      <c r="R84" s="220">
        <f t="shared" si="50"/>
        <v>404</v>
      </c>
      <c r="T84">
        <v>523</v>
      </c>
      <c r="U84">
        <v>1</v>
      </c>
      <c r="V84" t="s">
        <v>367</v>
      </c>
      <c r="W84">
        <v>2016.566</v>
      </c>
      <c r="X84">
        <v>1006.951</v>
      </c>
      <c r="Y84">
        <v>2.0030000000000001</v>
      </c>
      <c r="Z84">
        <v>9.7560000000000002</v>
      </c>
      <c r="AA84">
        <v>117.17247399999999</v>
      </c>
      <c r="AB84">
        <v>1.8060849999999999</v>
      </c>
      <c r="AC84">
        <v>35.026083999999997</v>
      </c>
      <c r="AD84" s="1">
        <v>239</v>
      </c>
      <c r="AE84">
        <v>1</v>
      </c>
      <c r="AF84">
        <v>404</v>
      </c>
      <c r="AG84">
        <v>75</v>
      </c>
      <c r="AH84">
        <v>17.210235999999998</v>
      </c>
      <c r="AI84">
        <v>696.4</v>
      </c>
      <c r="AJ84">
        <v>0</v>
      </c>
      <c r="AK84">
        <v>8</v>
      </c>
      <c r="AL84">
        <v>924</v>
      </c>
      <c r="AM84" t="s">
        <v>368</v>
      </c>
      <c r="AN84" t="s">
        <v>555</v>
      </c>
      <c r="AO84">
        <v>302.24700000000001</v>
      </c>
      <c r="AR84" t="s">
        <v>118</v>
      </c>
      <c r="AS84" t="s">
        <v>120</v>
      </c>
      <c r="AT84" t="s">
        <v>223</v>
      </c>
      <c r="AU84" t="s">
        <v>367</v>
      </c>
      <c r="AV84" t="s">
        <v>48</v>
      </c>
      <c r="AW84">
        <v>12</v>
      </c>
      <c r="BB84">
        <v>0.87928537447870025</v>
      </c>
      <c r="BC84" t="s">
        <v>69</v>
      </c>
      <c r="BF84" t="s">
        <v>118</v>
      </c>
      <c r="BG84" t="s">
        <v>120</v>
      </c>
      <c r="BH84" t="s">
        <v>367</v>
      </c>
      <c r="BI84">
        <v>1</v>
      </c>
      <c r="BJ84">
        <v>12</v>
      </c>
      <c r="BK84" t="s">
        <v>223</v>
      </c>
      <c r="BL84" t="s">
        <v>212</v>
      </c>
      <c r="BM84">
        <v>0.87928537447870025</v>
      </c>
      <c r="BN84" t="s">
        <v>69</v>
      </c>
      <c r="BO84" t="s">
        <v>177</v>
      </c>
      <c r="BP84">
        <v>2016.566</v>
      </c>
    </row>
    <row r="85" spans="1:68" ht="16.5">
      <c r="A85" s="231" t="str">
        <f t="shared" si="35"/>
        <v>신동아교통</v>
      </c>
      <c r="B85" s="125" t="str">
        <f t="shared" si="51"/>
        <v>조운제</v>
      </c>
      <c r="C85" s="126" t="str">
        <f t="shared" si="36"/>
        <v>D</v>
      </c>
      <c r="D85" s="127">
        <f t="shared" si="37"/>
        <v>0.8009090909090909</v>
      </c>
      <c r="E85" s="128">
        <f t="shared" si="38"/>
        <v>29</v>
      </c>
      <c r="F85" s="129" t="str">
        <f t="shared" si="39"/>
        <v>1</v>
      </c>
      <c r="G85" s="130" t="str">
        <f t="shared" si="40"/>
        <v>70바2542</v>
      </c>
      <c r="H85" s="131">
        <f t="shared" si="41"/>
        <v>1</v>
      </c>
      <c r="I85" s="132">
        <f t="shared" si="42"/>
        <v>2547.7460000000001</v>
      </c>
      <c r="J85" s="133">
        <f t="shared" si="43"/>
        <v>1.0204917395710974E-2</v>
      </c>
      <c r="K85" s="133">
        <f t="shared" si="44"/>
        <v>0.35524381300108454</v>
      </c>
      <c r="L85" s="133">
        <f t="shared" si="45"/>
        <v>0.27436015992175045</v>
      </c>
      <c r="M85" s="134">
        <f t="shared" si="46"/>
        <v>15.032</v>
      </c>
      <c r="N85" s="135">
        <f t="shared" si="47"/>
        <v>0.58875570798658894</v>
      </c>
      <c r="O85" s="135">
        <f t="shared" si="52"/>
        <v>84.663070808471488</v>
      </c>
      <c r="P85" s="217">
        <f t="shared" si="48"/>
        <v>20</v>
      </c>
      <c r="Q85" s="218">
        <f t="shared" si="49"/>
        <v>15</v>
      </c>
      <c r="R85" s="218">
        <f t="shared" si="50"/>
        <v>2157</v>
      </c>
      <c r="T85">
        <v>523</v>
      </c>
      <c r="U85">
        <v>29</v>
      </c>
      <c r="V85" t="s">
        <v>369</v>
      </c>
      <c r="W85">
        <v>2547.7460000000001</v>
      </c>
      <c r="X85">
        <v>1445.9590000000001</v>
      </c>
      <c r="Y85">
        <v>1.762</v>
      </c>
      <c r="Z85">
        <v>15.032</v>
      </c>
      <c r="AA85">
        <v>139.66217900000001</v>
      </c>
      <c r="AB85">
        <v>1.425241</v>
      </c>
      <c r="AC85">
        <v>49.614125000000001</v>
      </c>
      <c r="AD85" s="1">
        <v>699</v>
      </c>
      <c r="AE85">
        <v>15</v>
      </c>
      <c r="AF85">
        <v>2157</v>
      </c>
      <c r="AG85">
        <v>76</v>
      </c>
      <c r="AH85">
        <v>18.242204000000001</v>
      </c>
      <c r="AI85">
        <v>3622.2</v>
      </c>
      <c r="AJ85">
        <v>0</v>
      </c>
      <c r="AK85">
        <v>20</v>
      </c>
      <c r="AL85">
        <v>3314</v>
      </c>
      <c r="AM85" t="s">
        <v>370</v>
      </c>
      <c r="AN85" t="s">
        <v>556</v>
      </c>
      <c r="AO85">
        <v>2547.7460000000001</v>
      </c>
      <c r="AR85" t="s">
        <v>118</v>
      </c>
      <c r="AS85" t="s">
        <v>120</v>
      </c>
      <c r="AT85" t="s">
        <v>212</v>
      </c>
      <c r="AU85" t="s">
        <v>369</v>
      </c>
      <c r="AV85" t="s">
        <v>48</v>
      </c>
      <c r="AW85">
        <v>1</v>
      </c>
      <c r="BB85">
        <v>0.8009090909090909</v>
      </c>
      <c r="BC85" t="s">
        <v>67</v>
      </c>
      <c r="BF85" t="s">
        <v>118</v>
      </c>
      <c r="BG85" t="s">
        <v>120</v>
      </c>
      <c r="BH85" t="s">
        <v>369</v>
      </c>
      <c r="BI85">
        <v>29</v>
      </c>
      <c r="BJ85">
        <v>1</v>
      </c>
      <c r="BK85" t="s">
        <v>212</v>
      </c>
      <c r="BL85" t="s">
        <v>175</v>
      </c>
      <c r="BM85">
        <v>0.8009090909090909</v>
      </c>
      <c r="BN85" t="s">
        <v>67</v>
      </c>
      <c r="BO85" t="s">
        <v>178</v>
      </c>
      <c r="BP85">
        <v>2547.7460000000001</v>
      </c>
    </row>
    <row r="86" spans="1:68" ht="16.5">
      <c r="A86" s="232" t="str">
        <f t="shared" si="35"/>
        <v>신동아교통</v>
      </c>
      <c r="B86" s="109" t="str">
        <f t="shared" si="51"/>
        <v>조학철</v>
      </c>
      <c r="C86" s="110" t="str">
        <f t="shared" si="36"/>
        <v>F</v>
      </c>
      <c r="D86" s="111">
        <f t="shared" si="37"/>
        <v>0.74803094685494242</v>
      </c>
      <c r="E86" s="112">
        <f t="shared" si="38"/>
        <v>5002</v>
      </c>
      <c r="F86" s="113" t="str">
        <f t="shared" si="39"/>
        <v>1</v>
      </c>
      <c r="G86" s="114" t="str">
        <f t="shared" si="40"/>
        <v>70바2415</v>
      </c>
      <c r="H86" s="115">
        <f t="shared" si="41"/>
        <v>3</v>
      </c>
      <c r="I86" s="116">
        <f t="shared" si="42"/>
        <v>2425.6080000000002</v>
      </c>
      <c r="J86" s="117">
        <f t="shared" si="43"/>
        <v>2.0295330776195813E-2</v>
      </c>
      <c r="K86" s="117">
        <f t="shared" si="44"/>
        <v>0.33173232437566175</v>
      </c>
      <c r="L86" s="117">
        <f t="shared" si="45"/>
        <v>0.21644057902183697</v>
      </c>
      <c r="M86" s="118">
        <f t="shared" si="46"/>
        <v>12.084</v>
      </c>
      <c r="N86" s="119">
        <f t="shared" si="47"/>
        <v>1.1543497547831305</v>
      </c>
      <c r="O86" s="119">
        <f t="shared" si="52"/>
        <v>18.098555083921227</v>
      </c>
      <c r="P86" s="219">
        <f t="shared" si="48"/>
        <v>8</v>
      </c>
      <c r="Q86" s="220">
        <f t="shared" si="49"/>
        <v>28</v>
      </c>
      <c r="R86" s="220">
        <f t="shared" si="50"/>
        <v>439</v>
      </c>
      <c r="T86">
        <v>523</v>
      </c>
      <c r="U86">
        <v>5002</v>
      </c>
      <c r="V86" t="s">
        <v>371</v>
      </c>
      <c r="W86">
        <v>2425.6080000000002</v>
      </c>
      <c r="X86">
        <v>1341.39</v>
      </c>
      <c r="Y86">
        <v>1.8080000000000001</v>
      </c>
      <c r="Z86">
        <v>12.084</v>
      </c>
      <c r="AA86">
        <v>145.63941</v>
      </c>
      <c r="AB86">
        <v>2.9558</v>
      </c>
      <c r="AC86">
        <v>48.313299999999998</v>
      </c>
      <c r="AD86" s="1">
        <v>525</v>
      </c>
      <c r="AE86">
        <v>28</v>
      </c>
      <c r="AF86">
        <v>439</v>
      </c>
      <c r="AG86">
        <v>74</v>
      </c>
      <c r="AH86">
        <v>16.654886999999999</v>
      </c>
      <c r="AI86">
        <v>881.1</v>
      </c>
      <c r="AJ86">
        <v>0</v>
      </c>
      <c r="AK86">
        <v>8</v>
      </c>
      <c r="AL86">
        <v>727</v>
      </c>
      <c r="AM86" t="s">
        <v>372</v>
      </c>
      <c r="AN86" t="s">
        <v>557</v>
      </c>
      <c r="AO86">
        <v>2149.1019999999999</v>
      </c>
      <c r="AR86" t="s">
        <v>118</v>
      </c>
      <c r="AS86" t="s">
        <v>120</v>
      </c>
      <c r="AT86" t="s">
        <v>194</v>
      </c>
      <c r="AU86" t="s">
        <v>371</v>
      </c>
      <c r="AV86" t="s">
        <v>48</v>
      </c>
      <c r="AW86">
        <v>3</v>
      </c>
      <c r="BB86">
        <v>0.74803094685494242</v>
      </c>
      <c r="BC86" t="s">
        <v>70</v>
      </c>
      <c r="BF86" t="s">
        <v>118</v>
      </c>
      <c r="BG86" t="s">
        <v>120</v>
      </c>
      <c r="BH86" t="s">
        <v>371</v>
      </c>
      <c r="BI86">
        <v>5002</v>
      </c>
      <c r="BJ86">
        <v>3</v>
      </c>
      <c r="BK86" t="s">
        <v>194</v>
      </c>
      <c r="BL86" t="s">
        <v>247</v>
      </c>
      <c r="BM86">
        <v>0.74803094685494242</v>
      </c>
      <c r="BN86" t="s">
        <v>70</v>
      </c>
      <c r="BO86" t="s">
        <v>184</v>
      </c>
      <c r="BP86">
        <v>2425.6080000000002</v>
      </c>
    </row>
    <row r="87" spans="1:68" ht="16.5">
      <c r="A87" s="231" t="str">
        <f t="shared" si="35"/>
        <v>신동아교통</v>
      </c>
      <c r="B87" s="125" t="str">
        <f t="shared" si="51"/>
        <v>최상락</v>
      </c>
      <c r="C87" s="126" t="str">
        <f t="shared" si="36"/>
        <v>F</v>
      </c>
      <c r="D87" s="127">
        <f t="shared" si="37"/>
        <v>0.77732332876969956</v>
      </c>
      <c r="E87" s="128">
        <f t="shared" si="38"/>
        <v>1065</v>
      </c>
      <c r="F87" s="129" t="str">
        <f t="shared" si="39"/>
        <v>1</v>
      </c>
      <c r="G87" s="130" t="str">
        <f t="shared" si="40"/>
        <v>70바3728</v>
      </c>
      <c r="H87" s="131">
        <f t="shared" si="41"/>
        <v>2</v>
      </c>
      <c r="I87" s="132">
        <f t="shared" si="42"/>
        <v>2593.5889999999999</v>
      </c>
      <c r="J87" s="133">
        <f t="shared" si="43"/>
        <v>1.3554687412714825E-2</v>
      </c>
      <c r="K87" s="133">
        <f t="shared" si="44"/>
        <v>0.32450776329029052</v>
      </c>
      <c r="L87" s="133">
        <f t="shared" si="45"/>
        <v>0.16309446099594038</v>
      </c>
      <c r="M87" s="134">
        <f t="shared" si="46"/>
        <v>11.648999999999999</v>
      </c>
      <c r="N87" s="135">
        <f t="shared" si="47"/>
        <v>0</v>
      </c>
      <c r="O87" s="135">
        <f t="shared" si="52"/>
        <v>17.813153896010508</v>
      </c>
      <c r="P87" s="217">
        <f t="shared" si="48"/>
        <v>3</v>
      </c>
      <c r="Q87" s="218">
        <f t="shared" si="49"/>
        <v>0</v>
      </c>
      <c r="R87" s="218">
        <f t="shared" si="50"/>
        <v>462</v>
      </c>
      <c r="T87">
        <v>523</v>
      </c>
      <c r="U87">
        <v>1065</v>
      </c>
      <c r="V87" t="s">
        <v>373</v>
      </c>
      <c r="W87">
        <v>2593.5889999999999</v>
      </c>
      <c r="X87">
        <v>1378.9459999999999</v>
      </c>
      <c r="Y87">
        <v>1.881</v>
      </c>
      <c r="Z87">
        <v>11.648999999999999</v>
      </c>
      <c r="AA87">
        <v>149.47412199999999</v>
      </c>
      <c r="AB87">
        <v>2.0260750000000001</v>
      </c>
      <c r="AC87">
        <v>48.505513000000001</v>
      </c>
      <c r="AD87" s="1">
        <v>423</v>
      </c>
      <c r="AE87">
        <v>0</v>
      </c>
      <c r="AF87">
        <v>462</v>
      </c>
      <c r="AG87">
        <v>86</v>
      </c>
      <c r="AH87">
        <v>17.351424000000002</v>
      </c>
      <c r="AI87">
        <v>1045.3</v>
      </c>
      <c r="AJ87">
        <v>11.8</v>
      </c>
      <c r="AK87">
        <v>3</v>
      </c>
      <c r="AL87">
        <v>16</v>
      </c>
      <c r="AM87" t="s">
        <v>374</v>
      </c>
      <c r="AN87" t="s">
        <v>558</v>
      </c>
      <c r="AO87">
        <v>2437.721</v>
      </c>
      <c r="AR87" t="s">
        <v>118</v>
      </c>
      <c r="AS87" t="s">
        <v>120</v>
      </c>
      <c r="AT87" t="s">
        <v>223</v>
      </c>
      <c r="AU87" t="s">
        <v>373</v>
      </c>
      <c r="AV87" t="s">
        <v>48</v>
      </c>
      <c r="AW87">
        <v>2</v>
      </c>
      <c r="BB87">
        <v>0.77732332876969956</v>
      </c>
      <c r="BC87" t="s">
        <v>70</v>
      </c>
      <c r="BF87" t="s">
        <v>118</v>
      </c>
      <c r="BG87" t="s">
        <v>120</v>
      </c>
      <c r="BH87" t="s">
        <v>373</v>
      </c>
      <c r="BI87">
        <v>1065</v>
      </c>
      <c r="BJ87">
        <v>2</v>
      </c>
      <c r="BK87" t="s">
        <v>223</v>
      </c>
      <c r="BL87" t="s">
        <v>246</v>
      </c>
      <c r="BM87">
        <v>0.77732332876969956</v>
      </c>
      <c r="BN87" t="s">
        <v>70</v>
      </c>
      <c r="BO87" t="s">
        <v>184</v>
      </c>
      <c r="BP87">
        <v>2593.5889999999999</v>
      </c>
    </row>
    <row r="88" spans="1:68" ht="16.5">
      <c r="A88" s="232" t="str">
        <f t="shared" si="35"/>
        <v>신동아교통</v>
      </c>
      <c r="B88" s="109" t="str">
        <f t="shared" si="51"/>
        <v>최재욱</v>
      </c>
      <c r="C88" s="110" t="str">
        <f t="shared" si="36"/>
        <v>F</v>
      </c>
      <c r="D88" s="111">
        <f t="shared" si="37"/>
        <v>0.78125</v>
      </c>
      <c r="E88" s="112">
        <f t="shared" si="38"/>
        <v>6048</v>
      </c>
      <c r="F88" s="113" t="str">
        <f t="shared" si="39"/>
        <v>1</v>
      </c>
      <c r="G88" s="114" t="str">
        <f t="shared" si="40"/>
        <v>70바2411</v>
      </c>
      <c r="H88" s="115">
        <f t="shared" si="41"/>
        <v>1</v>
      </c>
      <c r="I88" s="116">
        <f t="shared" si="42"/>
        <v>798.17100000000005</v>
      </c>
      <c r="J88" s="117">
        <f t="shared" si="43"/>
        <v>1.239549134051215E-2</v>
      </c>
      <c r="K88" s="117">
        <f t="shared" si="44"/>
        <v>0.3511490085090036</v>
      </c>
      <c r="L88" s="117">
        <f t="shared" si="45"/>
        <v>0.22802131372851181</v>
      </c>
      <c r="M88" s="118">
        <f t="shared" si="46"/>
        <v>12.73</v>
      </c>
      <c r="N88" s="119">
        <f t="shared" si="47"/>
        <v>0</v>
      </c>
      <c r="O88" s="119">
        <f t="shared" si="52"/>
        <v>31.071036156412596</v>
      </c>
      <c r="P88" s="219">
        <f t="shared" si="48"/>
        <v>1</v>
      </c>
      <c r="Q88" s="220">
        <f t="shared" si="49"/>
        <v>0</v>
      </c>
      <c r="R88" s="220">
        <f t="shared" si="50"/>
        <v>248</v>
      </c>
      <c r="T88">
        <v>523</v>
      </c>
      <c r="U88">
        <v>6048</v>
      </c>
      <c r="V88" t="s">
        <v>421</v>
      </c>
      <c r="W88">
        <v>798.17100000000005</v>
      </c>
      <c r="X88">
        <v>425.77199999999999</v>
      </c>
      <c r="Y88">
        <v>1.875</v>
      </c>
      <c r="Z88">
        <v>12.73</v>
      </c>
      <c r="AA88">
        <v>45.782210999999997</v>
      </c>
      <c r="AB88">
        <v>0.56749300000000003</v>
      </c>
      <c r="AC88">
        <v>16.076377999999998</v>
      </c>
      <c r="AD88" s="1">
        <v>182</v>
      </c>
      <c r="AE88">
        <v>0</v>
      </c>
      <c r="AF88">
        <v>248</v>
      </c>
      <c r="AG88">
        <v>81</v>
      </c>
      <c r="AH88">
        <v>17.434085</v>
      </c>
      <c r="AI88">
        <v>835.6</v>
      </c>
      <c r="AJ88">
        <v>0</v>
      </c>
      <c r="AK88">
        <v>1</v>
      </c>
      <c r="AL88">
        <v>23</v>
      </c>
      <c r="AM88" t="s">
        <v>428</v>
      </c>
      <c r="AN88" t="s">
        <v>559</v>
      </c>
      <c r="AO88">
        <v>798.17100000000005</v>
      </c>
      <c r="AR88" t="s">
        <v>118</v>
      </c>
      <c r="AS88" t="s">
        <v>120</v>
      </c>
      <c r="AT88" t="s">
        <v>192</v>
      </c>
      <c r="AU88" t="s">
        <v>421</v>
      </c>
      <c r="AV88" t="s">
        <v>48</v>
      </c>
      <c r="AW88">
        <v>1</v>
      </c>
      <c r="BB88">
        <v>0.78125</v>
      </c>
      <c r="BC88" t="s">
        <v>70</v>
      </c>
      <c r="BF88" t="s">
        <v>118</v>
      </c>
      <c r="BG88" t="s">
        <v>120</v>
      </c>
      <c r="BH88" t="s">
        <v>421</v>
      </c>
      <c r="BI88">
        <v>6048</v>
      </c>
      <c r="BJ88">
        <v>1</v>
      </c>
      <c r="BK88" t="s">
        <v>192</v>
      </c>
      <c r="BL88" t="s">
        <v>175</v>
      </c>
      <c r="BM88">
        <v>0.78125</v>
      </c>
      <c r="BN88" t="s">
        <v>70</v>
      </c>
      <c r="BO88" t="s">
        <v>184</v>
      </c>
      <c r="BP88">
        <v>798.17100000000005</v>
      </c>
    </row>
    <row r="89" spans="1:68" ht="16.5">
      <c r="A89" s="231" t="str">
        <f t="shared" si="35"/>
        <v>신동아교통</v>
      </c>
      <c r="B89" s="125" t="str">
        <f t="shared" si="51"/>
        <v>하헌길</v>
      </c>
      <c r="C89" s="126" t="str">
        <f t="shared" si="36"/>
        <v>B</v>
      </c>
      <c r="D89" s="127">
        <f t="shared" si="37"/>
        <v>0.90005728876971425</v>
      </c>
      <c r="E89" s="128">
        <f t="shared" si="38"/>
        <v>5626</v>
      </c>
      <c r="F89" s="129" t="str">
        <f t="shared" si="39"/>
        <v>518</v>
      </c>
      <c r="G89" s="130" t="str">
        <f t="shared" si="40"/>
        <v>71바6409</v>
      </c>
      <c r="H89" s="131">
        <f t="shared" si="41"/>
        <v>3</v>
      </c>
      <c r="I89" s="132">
        <f t="shared" si="42"/>
        <v>637.06999999999994</v>
      </c>
      <c r="J89" s="133">
        <f t="shared" si="43"/>
        <v>1.7906276745143463E-2</v>
      </c>
      <c r="K89" s="133">
        <f t="shared" si="44"/>
        <v>0.36422162307517081</v>
      </c>
      <c r="L89" s="133">
        <f t="shared" si="45"/>
        <v>0.23231356051925223</v>
      </c>
      <c r="M89" s="134">
        <f t="shared" si="46"/>
        <v>8.4450000000000003</v>
      </c>
      <c r="N89" s="135">
        <f t="shared" si="47"/>
        <v>0</v>
      </c>
      <c r="O89" s="135">
        <f t="shared" si="52"/>
        <v>2.8254351955044186</v>
      </c>
      <c r="P89" s="217">
        <f t="shared" si="48"/>
        <v>1</v>
      </c>
      <c r="Q89" s="218">
        <f t="shared" si="49"/>
        <v>0</v>
      </c>
      <c r="R89" s="218">
        <f t="shared" si="50"/>
        <v>18</v>
      </c>
      <c r="T89">
        <v>523</v>
      </c>
      <c r="U89">
        <v>5626</v>
      </c>
      <c r="V89" t="s">
        <v>429</v>
      </c>
      <c r="W89">
        <v>637.07000000000005</v>
      </c>
      <c r="X89">
        <v>309.03199999999998</v>
      </c>
      <c r="Y89">
        <v>2.0619999999999998</v>
      </c>
      <c r="Z89">
        <v>8.4450000000000003</v>
      </c>
      <c r="AA89">
        <v>53.129973</v>
      </c>
      <c r="AB89">
        <v>0.95135999999999998</v>
      </c>
      <c r="AC89">
        <v>19.351085000000001</v>
      </c>
      <c r="AD89" s="1">
        <v>148</v>
      </c>
      <c r="AE89">
        <v>0</v>
      </c>
      <c r="AF89">
        <v>18</v>
      </c>
      <c r="AG89">
        <v>59</v>
      </c>
      <c r="AH89">
        <v>11.990783</v>
      </c>
      <c r="AI89">
        <v>0</v>
      </c>
      <c r="AJ89">
        <v>0</v>
      </c>
      <c r="AK89">
        <v>1</v>
      </c>
      <c r="AL89">
        <v>256</v>
      </c>
      <c r="AM89" t="s">
        <v>430</v>
      </c>
      <c r="AN89" t="s">
        <v>560</v>
      </c>
      <c r="AO89">
        <v>358.62299999999999</v>
      </c>
      <c r="AR89" t="s">
        <v>118</v>
      </c>
      <c r="AS89" t="s">
        <v>122</v>
      </c>
      <c r="AT89" t="s">
        <v>239</v>
      </c>
      <c r="AU89" t="s">
        <v>429</v>
      </c>
      <c r="AV89" t="s">
        <v>48</v>
      </c>
      <c r="AW89">
        <v>3</v>
      </c>
      <c r="BB89">
        <v>0.90005728876971425</v>
      </c>
      <c r="BC89" t="s">
        <v>68</v>
      </c>
      <c r="BF89" t="s">
        <v>118</v>
      </c>
      <c r="BG89" t="s">
        <v>122</v>
      </c>
      <c r="BH89" t="s">
        <v>429</v>
      </c>
      <c r="BI89">
        <v>5626</v>
      </c>
      <c r="BJ89">
        <v>3</v>
      </c>
      <c r="BK89" t="s">
        <v>239</v>
      </c>
      <c r="BL89" t="s">
        <v>238</v>
      </c>
      <c r="BM89">
        <v>0.90005728876971425</v>
      </c>
      <c r="BN89" t="s">
        <v>68</v>
      </c>
      <c r="BO89" t="s">
        <v>176</v>
      </c>
      <c r="BP89">
        <v>637.06999999999994</v>
      </c>
    </row>
    <row r="90" spans="1:68" ht="16.5">
      <c r="A90" s="232" t="str">
        <f t="shared" si="35"/>
        <v>신동아교통</v>
      </c>
      <c r="B90" s="109" t="str">
        <f t="shared" si="51"/>
        <v>허상근</v>
      </c>
      <c r="C90" s="110" t="str">
        <f t="shared" si="36"/>
        <v>A</v>
      </c>
      <c r="D90" s="111">
        <f t="shared" si="37"/>
        <v>0.98849935464638583</v>
      </c>
      <c r="E90" s="112">
        <f t="shared" si="38"/>
        <v>3608</v>
      </c>
      <c r="F90" s="113" t="str">
        <f t="shared" si="39"/>
        <v>520</v>
      </c>
      <c r="G90" s="114" t="str">
        <f t="shared" si="40"/>
        <v>71바6780</v>
      </c>
      <c r="H90" s="115">
        <f t="shared" si="41"/>
        <v>4</v>
      </c>
      <c r="I90" s="116">
        <f t="shared" si="42"/>
        <v>1689.6089999999999</v>
      </c>
      <c r="J90" s="117">
        <f t="shared" si="43"/>
        <v>1.326843824061529E-2</v>
      </c>
      <c r="K90" s="117">
        <f t="shared" si="44"/>
        <v>0.29390349306306407</v>
      </c>
      <c r="L90" s="117">
        <f t="shared" si="45"/>
        <v>0.264558249867277</v>
      </c>
      <c r="M90" s="118">
        <f t="shared" si="46"/>
        <v>4.7039999999999997</v>
      </c>
      <c r="N90" s="119">
        <f t="shared" si="47"/>
        <v>0</v>
      </c>
      <c r="O90" s="119">
        <f t="shared" si="52"/>
        <v>0.41429703558633979</v>
      </c>
      <c r="P90" s="219">
        <f t="shared" si="48"/>
        <v>0</v>
      </c>
      <c r="Q90" s="220">
        <f t="shared" si="49"/>
        <v>0</v>
      </c>
      <c r="R90" s="220">
        <f t="shared" si="50"/>
        <v>7</v>
      </c>
      <c r="T90">
        <v>523</v>
      </c>
      <c r="U90">
        <v>3608</v>
      </c>
      <c r="V90" t="s">
        <v>375</v>
      </c>
      <c r="W90">
        <v>1689.6089999999999</v>
      </c>
      <c r="X90">
        <v>631.12900000000002</v>
      </c>
      <c r="Y90">
        <v>2.677</v>
      </c>
      <c r="Z90">
        <v>4.7039999999999997</v>
      </c>
      <c r="AA90">
        <v>140.09297599999999</v>
      </c>
      <c r="AB90">
        <v>1.8588150000000001</v>
      </c>
      <c r="AC90">
        <v>41.173814999999998</v>
      </c>
      <c r="AD90" s="1">
        <v>447</v>
      </c>
      <c r="AE90">
        <v>0</v>
      </c>
      <c r="AF90">
        <v>7</v>
      </c>
      <c r="AG90">
        <v>62</v>
      </c>
      <c r="AH90">
        <v>12.060625999999999</v>
      </c>
      <c r="AI90">
        <v>3</v>
      </c>
      <c r="AJ90">
        <v>0</v>
      </c>
      <c r="AK90">
        <v>0</v>
      </c>
      <c r="AL90">
        <v>0</v>
      </c>
      <c r="AM90" t="s">
        <v>376</v>
      </c>
      <c r="AN90" t="s">
        <v>561</v>
      </c>
      <c r="AO90">
        <v>1439.1569999999999</v>
      </c>
      <c r="AR90" t="s">
        <v>118</v>
      </c>
      <c r="AS90" t="s">
        <v>123</v>
      </c>
      <c r="AT90" t="s">
        <v>245</v>
      </c>
      <c r="AU90" t="s">
        <v>375</v>
      </c>
      <c r="AV90" t="s">
        <v>48</v>
      </c>
      <c r="AW90">
        <v>4</v>
      </c>
      <c r="BB90">
        <v>0.98849935464638583</v>
      </c>
      <c r="BC90" t="s">
        <v>66</v>
      </c>
      <c r="BF90" t="s">
        <v>118</v>
      </c>
      <c r="BG90" t="s">
        <v>123</v>
      </c>
      <c r="BH90" t="s">
        <v>375</v>
      </c>
      <c r="BI90">
        <v>3608</v>
      </c>
      <c r="BJ90">
        <v>4</v>
      </c>
      <c r="BK90" t="s">
        <v>245</v>
      </c>
      <c r="BL90" t="s">
        <v>242</v>
      </c>
      <c r="BM90">
        <v>0.98849935464638583</v>
      </c>
      <c r="BN90" t="s">
        <v>66</v>
      </c>
      <c r="BO90" t="s">
        <v>425</v>
      </c>
      <c r="BP90">
        <v>1689.6089999999999</v>
      </c>
    </row>
    <row r="91" spans="1:68" ht="16.5">
      <c r="A91" s="231" t="str">
        <f t="shared" si="35"/>
        <v>신동아교통</v>
      </c>
      <c r="B91" s="125" t="str">
        <f t="shared" si="51"/>
        <v>허행기</v>
      </c>
      <c r="C91" s="126" t="str">
        <f t="shared" si="36"/>
        <v>F</v>
      </c>
      <c r="D91" s="127">
        <f t="shared" si="37"/>
        <v>0.75366858820693039</v>
      </c>
      <c r="E91" s="128">
        <f t="shared" si="38"/>
        <v>5700</v>
      </c>
      <c r="F91" s="129" t="str">
        <f t="shared" si="39"/>
        <v>1</v>
      </c>
      <c r="G91" s="130" t="str">
        <f t="shared" si="40"/>
        <v>70바2539</v>
      </c>
      <c r="H91" s="131">
        <f t="shared" si="41"/>
        <v>3</v>
      </c>
      <c r="I91" s="132">
        <f t="shared" si="42"/>
        <v>2329.2759999999998</v>
      </c>
      <c r="J91" s="133">
        <f t="shared" si="43"/>
        <v>1.9715393523029343E-2</v>
      </c>
      <c r="K91" s="133">
        <f t="shared" si="44"/>
        <v>0.39302467148473252</v>
      </c>
      <c r="L91" s="133">
        <f t="shared" si="45"/>
        <v>8.0711774817582807E-2</v>
      </c>
      <c r="M91" s="134">
        <f t="shared" si="46"/>
        <v>12.718</v>
      </c>
      <c r="N91" s="135">
        <f t="shared" si="47"/>
        <v>4.2931795115735534E-2</v>
      </c>
      <c r="O91" s="135">
        <f t="shared" si="52"/>
        <v>29.494143244510312</v>
      </c>
      <c r="P91" s="217">
        <f t="shared" si="48"/>
        <v>31</v>
      </c>
      <c r="Q91" s="218">
        <f t="shared" si="49"/>
        <v>1</v>
      </c>
      <c r="R91" s="218">
        <f t="shared" si="50"/>
        <v>687</v>
      </c>
      <c r="T91">
        <v>523</v>
      </c>
      <c r="U91">
        <v>5700</v>
      </c>
      <c r="V91" t="s">
        <v>377</v>
      </c>
      <c r="W91">
        <v>2329.2759999999998</v>
      </c>
      <c r="X91">
        <v>1238.4829999999999</v>
      </c>
      <c r="Y91">
        <v>1.881</v>
      </c>
      <c r="Z91">
        <v>12.718</v>
      </c>
      <c r="AA91">
        <v>146.17608300000001</v>
      </c>
      <c r="AB91">
        <v>2.8819189999999999</v>
      </c>
      <c r="AC91">
        <v>57.450806999999998</v>
      </c>
      <c r="AD91" s="1">
        <v>188</v>
      </c>
      <c r="AE91">
        <v>1</v>
      </c>
      <c r="AF91">
        <v>687</v>
      </c>
      <c r="AG91">
        <v>85</v>
      </c>
      <c r="AH91">
        <v>15.934727000000001</v>
      </c>
      <c r="AI91">
        <v>1939.5</v>
      </c>
      <c r="AJ91">
        <v>9.4</v>
      </c>
      <c r="AK91">
        <v>31</v>
      </c>
      <c r="AL91">
        <v>12665</v>
      </c>
      <c r="AM91" t="s">
        <v>378</v>
      </c>
      <c r="AN91" t="s">
        <v>562</v>
      </c>
      <c r="AO91">
        <v>1639.2850000000001</v>
      </c>
      <c r="AR91" t="s">
        <v>118</v>
      </c>
      <c r="AS91" t="s">
        <v>120</v>
      </c>
      <c r="AT91" t="s">
        <v>209</v>
      </c>
      <c r="AU91" t="s">
        <v>377</v>
      </c>
      <c r="AV91" t="s">
        <v>48</v>
      </c>
      <c r="AW91">
        <v>3</v>
      </c>
      <c r="BB91">
        <v>0.75366858820693039</v>
      </c>
      <c r="BC91" t="s">
        <v>70</v>
      </c>
      <c r="BF91" t="s">
        <v>118</v>
      </c>
      <c r="BG91" t="s">
        <v>120</v>
      </c>
      <c r="BH91" t="s">
        <v>377</v>
      </c>
      <c r="BI91">
        <v>5700</v>
      </c>
      <c r="BJ91">
        <v>3</v>
      </c>
      <c r="BK91" t="s">
        <v>209</v>
      </c>
      <c r="BL91" t="s">
        <v>246</v>
      </c>
      <c r="BM91">
        <v>0.75366858820693039</v>
      </c>
      <c r="BN91" t="s">
        <v>70</v>
      </c>
      <c r="BO91" t="s">
        <v>184</v>
      </c>
      <c r="BP91">
        <v>2329.2759999999998</v>
      </c>
    </row>
    <row r="92" spans="1:68" ht="16.5">
      <c r="A92" s="232" t="str">
        <f t="shared" si="35"/>
        <v>신동아교통</v>
      </c>
      <c r="B92" s="109" t="str">
        <f t="shared" si="51"/>
        <v>황병성</v>
      </c>
      <c r="C92" s="110" t="str">
        <f t="shared" si="36"/>
        <v>B</v>
      </c>
      <c r="D92" s="111">
        <f t="shared" si="37"/>
        <v>0.92545454545454542</v>
      </c>
      <c r="E92" s="112">
        <f t="shared" si="38"/>
        <v>4641</v>
      </c>
      <c r="F92" s="113" t="str">
        <f t="shared" si="39"/>
        <v>1</v>
      </c>
      <c r="G92" s="114" t="str">
        <f t="shared" si="40"/>
        <v>70바3727</v>
      </c>
      <c r="H92" s="115">
        <f t="shared" si="41"/>
        <v>1</v>
      </c>
      <c r="I92" s="116">
        <f t="shared" si="42"/>
        <v>2499.8490000000002</v>
      </c>
      <c r="J92" s="117">
        <f t="shared" si="43"/>
        <v>1.8295040268276129E-2</v>
      </c>
      <c r="K92" s="117">
        <f t="shared" si="44"/>
        <v>0.3076756158665051</v>
      </c>
      <c r="L92" s="117">
        <f t="shared" si="45"/>
        <v>0.18801135588589549</v>
      </c>
      <c r="M92" s="118">
        <f t="shared" si="46"/>
        <v>10.24</v>
      </c>
      <c r="N92" s="119">
        <f t="shared" si="47"/>
        <v>0.28001691302154647</v>
      </c>
      <c r="O92" s="119">
        <f t="shared" si="52"/>
        <v>34.482082717796153</v>
      </c>
      <c r="P92" s="219">
        <f t="shared" si="48"/>
        <v>3</v>
      </c>
      <c r="Q92" s="220">
        <f t="shared" si="49"/>
        <v>7</v>
      </c>
      <c r="R92" s="220">
        <f t="shared" si="50"/>
        <v>862</v>
      </c>
      <c r="T92">
        <v>523</v>
      </c>
      <c r="U92">
        <v>4641</v>
      </c>
      <c r="V92" t="s">
        <v>379</v>
      </c>
      <c r="W92">
        <v>2499.8490000000002</v>
      </c>
      <c r="X92">
        <v>1227.58</v>
      </c>
      <c r="Y92">
        <v>2.036</v>
      </c>
      <c r="Z92">
        <v>10.24</v>
      </c>
      <c r="AA92">
        <v>142.64467099999999</v>
      </c>
      <c r="AB92">
        <v>2.6096900000000001</v>
      </c>
      <c r="AC92">
        <v>43.888286999999998</v>
      </c>
      <c r="AD92" s="1">
        <v>470</v>
      </c>
      <c r="AE92">
        <v>7</v>
      </c>
      <c r="AF92">
        <v>862</v>
      </c>
      <c r="AG92">
        <v>83</v>
      </c>
      <c r="AH92">
        <v>17.525006999999999</v>
      </c>
      <c r="AI92">
        <v>247.4</v>
      </c>
      <c r="AJ92">
        <v>4.7</v>
      </c>
      <c r="AK92">
        <v>3</v>
      </c>
      <c r="AL92">
        <v>173</v>
      </c>
      <c r="AM92" t="s">
        <v>380</v>
      </c>
      <c r="AN92" t="s">
        <v>563</v>
      </c>
      <c r="AO92">
        <v>2499.8490000000002</v>
      </c>
      <c r="AR92" t="s">
        <v>118</v>
      </c>
      <c r="AS92" t="s">
        <v>120</v>
      </c>
      <c r="AT92" t="s">
        <v>221</v>
      </c>
      <c r="AU92" t="s">
        <v>379</v>
      </c>
      <c r="AV92" t="s">
        <v>48</v>
      </c>
      <c r="AW92">
        <v>1</v>
      </c>
      <c r="BB92">
        <v>0.92545454545454542</v>
      </c>
      <c r="BC92" t="s">
        <v>68</v>
      </c>
      <c r="BF92" t="s">
        <v>118</v>
      </c>
      <c r="BG92" t="s">
        <v>120</v>
      </c>
      <c r="BH92" t="s">
        <v>379</v>
      </c>
      <c r="BI92">
        <v>4641</v>
      </c>
      <c r="BJ92">
        <v>1</v>
      </c>
      <c r="BK92" t="s">
        <v>221</v>
      </c>
      <c r="BL92" t="s">
        <v>175</v>
      </c>
      <c r="BM92">
        <v>0.92545454545454542</v>
      </c>
      <c r="BN92" t="s">
        <v>68</v>
      </c>
      <c r="BO92" t="s">
        <v>176</v>
      </c>
      <c r="BP92">
        <v>2499.8490000000002</v>
      </c>
    </row>
    <row r="93" spans="1:68" ht="16.5">
      <c r="A93" s="231" t="str">
        <f t="shared" si="35"/>
        <v>신동아교통</v>
      </c>
      <c r="B93" s="125" t="str">
        <f t="shared" si="51"/>
        <v>황태범</v>
      </c>
      <c r="C93" s="126" t="str">
        <f t="shared" si="36"/>
        <v>C</v>
      </c>
      <c r="D93" s="127">
        <f t="shared" si="37"/>
        <v>0.89715293609308233</v>
      </c>
      <c r="E93" s="128">
        <f t="shared" si="38"/>
        <v>5557</v>
      </c>
      <c r="F93" s="129" t="str">
        <f t="shared" si="39"/>
        <v>520</v>
      </c>
      <c r="G93" s="130" t="str">
        <f t="shared" si="40"/>
        <v>71바6414</v>
      </c>
      <c r="H93" s="131">
        <f t="shared" si="41"/>
        <v>2</v>
      </c>
      <c r="I93" s="132">
        <f t="shared" si="42"/>
        <v>1417.7910000000002</v>
      </c>
      <c r="J93" s="133">
        <f t="shared" si="43"/>
        <v>9.3034205963197641E-3</v>
      </c>
      <c r="K93" s="133">
        <f t="shared" si="44"/>
        <v>0.35571375930116245</v>
      </c>
      <c r="L93" s="133">
        <f t="shared" si="45"/>
        <v>0.35971451363423801</v>
      </c>
      <c r="M93" s="134">
        <f t="shared" si="46"/>
        <v>7.2759999999999998</v>
      </c>
      <c r="N93" s="135">
        <f t="shared" si="47"/>
        <v>0</v>
      </c>
      <c r="O93" s="135">
        <f t="shared" si="52"/>
        <v>6.2068386666299897</v>
      </c>
      <c r="P93" s="217">
        <f t="shared" si="48"/>
        <v>1</v>
      </c>
      <c r="Q93" s="218">
        <f t="shared" si="49"/>
        <v>0</v>
      </c>
      <c r="R93" s="218">
        <f t="shared" si="50"/>
        <v>88</v>
      </c>
      <c r="T93">
        <v>523</v>
      </c>
      <c r="U93">
        <v>5557</v>
      </c>
      <c r="V93" t="s">
        <v>381</v>
      </c>
      <c r="W93">
        <v>1417.7909999999999</v>
      </c>
      <c r="X93">
        <v>582.62800000000004</v>
      </c>
      <c r="Y93">
        <v>2.4329999999999998</v>
      </c>
      <c r="Z93">
        <v>7.2759999999999998</v>
      </c>
      <c r="AA93">
        <v>115.69131899999999</v>
      </c>
      <c r="AB93">
        <v>1.076325</v>
      </c>
      <c r="AC93">
        <v>41.152994</v>
      </c>
      <c r="AD93" s="1">
        <v>510</v>
      </c>
      <c r="AE93">
        <v>0</v>
      </c>
      <c r="AF93">
        <v>88</v>
      </c>
      <c r="AG93">
        <v>73</v>
      </c>
      <c r="AH93">
        <v>12.254947</v>
      </c>
      <c r="AI93">
        <v>53.4</v>
      </c>
      <c r="AJ93">
        <v>0</v>
      </c>
      <c r="AK93">
        <v>1</v>
      </c>
      <c r="AL93">
        <v>40</v>
      </c>
      <c r="AM93" t="s">
        <v>382</v>
      </c>
      <c r="AN93" t="s">
        <v>564</v>
      </c>
      <c r="AO93">
        <v>1324.3040000000001</v>
      </c>
      <c r="AR93" t="s">
        <v>118</v>
      </c>
      <c r="AS93" t="s">
        <v>123</v>
      </c>
      <c r="AT93" t="s">
        <v>244</v>
      </c>
      <c r="AU93" t="s">
        <v>381</v>
      </c>
      <c r="AV93" t="s">
        <v>48</v>
      </c>
      <c r="AW93">
        <v>2</v>
      </c>
      <c r="BB93">
        <v>0.89715293609308233</v>
      </c>
      <c r="BC93" t="s">
        <v>69</v>
      </c>
      <c r="BF93" t="s">
        <v>118</v>
      </c>
      <c r="BG93" t="s">
        <v>123</v>
      </c>
      <c r="BH93" t="s">
        <v>381</v>
      </c>
      <c r="BI93">
        <v>5557</v>
      </c>
      <c r="BJ93">
        <v>2</v>
      </c>
      <c r="BK93" t="s">
        <v>244</v>
      </c>
      <c r="BL93" t="s">
        <v>243</v>
      </c>
      <c r="BM93">
        <v>0.89715293609308233</v>
      </c>
      <c r="BN93" t="s">
        <v>69</v>
      </c>
      <c r="BO93" t="s">
        <v>177</v>
      </c>
      <c r="BP93">
        <v>1417.7910000000002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3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8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8" t="s">
        <v>565</v>
      </c>
      <c r="B2" s="249"/>
      <c r="C2" s="250"/>
      <c r="D2" s="251"/>
      <c r="E2" s="248"/>
      <c r="F2" s="252"/>
      <c r="G2" s="248"/>
      <c r="H2" s="248"/>
      <c r="I2" s="248"/>
      <c r="J2" s="248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566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 t="s">
        <v>567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568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188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569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159</v>
      </c>
      <c r="E13" s="267" t="s">
        <v>145</v>
      </c>
      <c r="F13" s="265" t="s">
        <v>150</v>
      </c>
      <c r="G13" s="267" t="s">
        <v>148</v>
      </c>
      <c r="H13" s="267" t="s">
        <v>152</v>
      </c>
      <c r="I13" s="228" t="s">
        <v>154</v>
      </c>
      <c r="J13" s="267" t="s">
        <v>11</v>
      </c>
      <c r="K13" s="267" t="s">
        <v>12</v>
      </c>
      <c r="L13" s="267" t="s">
        <v>13</v>
      </c>
      <c r="M13" s="267" t="s">
        <v>106</v>
      </c>
      <c r="N13" s="267" t="s">
        <v>6</v>
      </c>
      <c r="O13" s="267" t="s">
        <v>7</v>
      </c>
      <c r="P13" s="267" t="s">
        <v>179</v>
      </c>
      <c r="Q13" s="268" t="s">
        <v>181</v>
      </c>
      <c r="R13" s="268" t="s">
        <v>182</v>
      </c>
    </row>
    <row r="14" spans="1:18" ht="16.5">
      <c r="A14" s="269" t="s">
        <v>118</v>
      </c>
      <c r="B14" s="270" t="s">
        <v>249</v>
      </c>
      <c r="C14" s="271" t="s">
        <v>67</v>
      </c>
      <c r="D14" s="272">
        <v>0.81328766235214123</v>
      </c>
      <c r="E14" s="273">
        <v>2834</v>
      </c>
      <c r="F14" s="229" t="s">
        <v>120</v>
      </c>
      <c r="G14" s="274" t="s">
        <v>220</v>
      </c>
      <c r="H14" s="275">
        <v>2</v>
      </c>
      <c r="I14" s="230">
        <v>2720.7870000000003</v>
      </c>
      <c r="J14" s="276">
        <v>8.9294110924895299E-3</v>
      </c>
      <c r="K14" s="276">
        <v>0.31551402810234719</v>
      </c>
      <c r="L14" s="276">
        <v>9.7030748823777838E-2</v>
      </c>
      <c r="M14" s="277">
        <v>10.568</v>
      </c>
      <c r="N14" s="278">
        <v>3.6754071524158265E-2</v>
      </c>
      <c r="O14" s="278">
        <v>16.06152925605716</v>
      </c>
      <c r="P14" s="279">
        <v>2</v>
      </c>
      <c r="Q14" s="280">
        <v>1</v>
      </c>
      <c r="R14" s="280">
        <v>437</v>
      </c>
    </row>
    <row r="15" spans="1:18" ht="16.5">
      <c r="A15" s="269" t="s">
        <v>118</v>
      </c>
      <c r="B15" s="270" t="s">
        <v>251</v>
      </c>
      <c r="C15" s="271" t="s">
        <v>70</v>
      </c>
      <c r="D15" s="272">
        <v>0.79695652173913045</v>
      </c>
      <c r="E15" s="273">
        <v>1954</v>
      </c>
      <c r="F15" s="229" t="s">
        <v>121</v>
      </c>
      <c r="G15" s="274" t="s">
        <v>232</v>
      </c>
      <c r="H15" s="275">
        <v>1</v>
      </c>
      <c r="I15" s="230">
        <v>5040.5389999999998</v>
      </c>
      <c r="J15" s="276">
        <v>2.1493582673062495E-2</v>
      </c>
      <c r="K15" s="276">
        <v>0.39817375536880228</v>
      </c>
      <c r="L15" s="276">
        <v>0.22279363377607039</v>
      </c>
      <c r="M15" s="277">
        <v>12.787000000000001</v>
      </c>
      <c r="N15" s="278">
        <v>2.5989284082515778</v>
      </c>
      <c r="O15" s="278">
        <v>20.454161747384557</v>
      </c>
      <c r="P15" s="279">
        <v>58</v>
      </c>
      <c r="Q15" s="280">
        <v>131</v>
      </c>
      <c r="R15" s="280">
        <v>1031</v>
      </c>
    </row>
    <row r="16" spans="1:18" ht="16.5">
      <c r="A16" s="269" t="s">
        <v>118</v>
      </c>
      <c r="B16" s="270" t="s">
        <v>255</v>
      </c>
      <c r="C16" s="271" t="s">
        <v>70</v>
      </c>
      <c r="D16" s="272">
        <v>0.7599999999999999</v>
      </c>
      <c r="E16" s="273">
        <v>2621</v>
      </c>
      <c r="F16" s="229" t="s">
        <v>120</v>
      </c>
      <c r="G16" s="274" t="s">
        <v>219</v>
      </c>
      <c r="H16" s="275">
        <v>1</v>
      </c>
      <c r="I16" s="230">
        <v>892.80600000000004</v>
      </c>
      <c r="J16" s="276">
        <v>1.8963184219915469E-2</v>
      </c>
      <c r="K16" s="276">
        <v>0.37575424644648536</v>
      </c>
      <c r="L16" s="276">
        <v>0.15120866123211538</v>
      </c>
      <c r="M16" s="277">
        <v>16.100999999999999</v>
      </c>
      <c r="N16" s="278">
        <v>0</v>
      </c>
      <c r="O16" s="278">
        <v>37.634155684437602</v>
      </c>
      <c r="P16" s="279">
        <v>15</v>
      </c>
      <c r="Q16" s="280">
        <v>0</v>
      </c>
      <c r="R16" s="280">
        <v>336</v>
      </c>
    </row>
    <row r="17" spans="1:18" ht="16.5">
      <c r="A17" s="269" t="s">
        <v>118</v>
      </c>
      <c r="B17" s="270" t="s">
        <v>257</v>
      </c>
      <c r="C17" s="271" t="s">
        <v>67</v>
      </c>
      <c r="D17" s="272">
        <v>0.81666666666666665</v>
      </c>
      <c r="E17" s="273">
        <v>6680</v>
      </c>
      <c r="F17" s="229" t="s">
        <v>120</v>
      </c>
      <c r="G17" s="274" t="s">
        <v>192</v>
      </c>
      <c r="H17" s="275">
        <v>1</v>
      </c>
      <c r="I17" s="230">
        <v>2430.2840000000001</v>
      </c>
      <c r="J17" s="276">
        <v>1.0527486544661581E-2</v>
      </c>
      <c r="K17" s="276">
        <v>0.33552728064536497</v>
      </c>
      <c r="L17" s="276">
        <v>0.25099947166668585</v>
      </c>
      <c r="M17" s="277">
        <v>11.491</v>
      </c>
      <c r="N17" s="278">
        <v>4.1147454371587844E-2</v>
      </c>
      <c r="O17" s="278">
        <v>11.109812680328718</v>
      </c>
      <c r="P17" s="279">
        <v>1</v>
      </c>
      <c r="Q17" s="280">
        <v>1</v>
      </c>
      <c r="R17" s="280">
        <v>270</v>
      </c>
    </row>
    <row r="18" spans="1:18" ht="16.5">
      <c r="A18" s="269" t="s">
        <v>118</v>
      </c>
      <c r="B18" s="270" t="s">
        <v>259</v>
      </c>
      <c r="C18" s="271" t="s">
        <v>67</v>
      </c>
      <c r="D18" s="272">
        <v>0.80655172413793108</v>
      </c>
      <c r="E18" s="273">
        <v>8281</v>
      </c>
      <c r="F18" s="229" t="s">
        <v>123</v>
      </c>
      <c r="G18" s="274" t="s">
        <v>243</v>
      </c>
      <c r="H18" s="275">
        <v>1</v>
      </c>
      <c r="I18" s="230">
        <v>1023.562</v>
      </c>
      <c r="J18" s="276">
        <v>9.3423155923376272E-3</v>
      </c>
      <c r="K18" s="276">
        <v>0.36905350174363849</v>
      </c>
      <c r="L18" s="276">
        <v>0.26769262633821889</v>
      </c>
      <c r="M18" s="277">
        <v>7.8920000000000003</v>
      </c>
      <c r="N18" s="278">
        <v>0.29309411642870681</v>
      </c>
      <c r="O18" s="278">
        <v>15.924780325959736</v>
      </c>
      <c r="P18" s="279">
        <v>6</v>
      </c>
      <c r="Q18" s="280">
        <v>3</v>
      </c>
      <c r="R18" s="280">
        <v>163</v>
      </c>
    </row>
    <row r="19" spans="1:18" ht="16.5">
      <c r="A19" s="269" t="s">
        <v>118</v>
      </c>
      <c r="B19" s="270" t="s">
        <v>263</v>
      </c>
      <c r="C19" s="271" t="s">
        <v>67</v>
      </c>
      <c r="D19" s="272">
        <v>0.83708333333333329</v>
      </c>
      <c r="E19" s="273">
        <v>2636</v>
      </c>
      <c r="F19" s="229" t="s">
        <v>120</v>
      </c>
      <c r="G19" s="274" t="s">
        <v>194</v>
      </c>
      <c r="H19" s="275">
        <v>1</v>
      </c>
      <c r="I19" s="230">
        <v>2153.94</v>
      </c>
      <c r="J19" s="276">
        <v>2.1228353592751405E-2</v>
      </c>
      <c r="K19" s="276">
        <v>0.33104737618466151</v>
      </c>
      <c r="L19" s="276">
        <v>0.19366942497497108</v>
      </c>
      <c r="M19" s="277">
        <v>11.103999999999999</v>
      </c>
      <c r="N19" s="278">
        <v>0.13927964567258141</v>
      </c>
      <c r="O19" s="278">
        <v>17.363529160515149</v>
      </c>
      <c r="P19" s="279">
        <v>11</v>
      </c>
      <c r="Q19" s="280">
        <v>3</v>
      </c>
      <c r="R19" s="280">
        <v>383</v>
      </c>
    </row>
    <row r="20" spans="1:18" ht="16.5">
      <c r="A20" s="269" t="s">
        <v>118</v>
      </c>
      <c r="B20" s="270" t="s">
        <v>265</v>
      </c>
      <c r="C20" s="271" t="s">
        <v>70</v>
      </c>
      <c r="D20" s="272">
        <v>0.77260869565217394</v>
      </c>
      <c r="E20" s="273">
        <v>9997</v>
      </c>
      <c r="F20" s="229" t="s">
        <v>120</v>
      </c>
      <c r="G20" s="274" t="s">
        <v>202</v>
      </c>
      <c r="H20" s="275">
        <v>1</v>
      </c>
      <c r="I20" s="230">
        <v>1874.3789999999999</v>
      </c>
      <c r="J20" s="276">
        <v>2.7942090103828074E-2</v>
      </c>
      <c r="K20" s="276">
        <v>0.33937546429225252</v>
      </c>
      <c r="L20" s="276">
        <v>0.21820560302905656</v>
      </c>
      <c r="M20" s="277">
        <v>13.281000000000001</v>
      </c>
      <c r="N20" s="278">
        <v>0.74691404459823763</v>
      </c>
      <c r="O20" s="278">
        <v>22.300719331575952</v>
      </c>
      <c r="P20" s="279">
        <v>18</v>
      </c>
      <c r="Q20" s="280">
        <v>14</v>
      </c>
      <c r="R20" s="280">
        <v>418</v>
      </c>
    </row>
    <row r="21" spans="1:18" ht="16.5">
      <c r="A21" s="269" t="s">
        <v>118</v>
      </c>
      <c r="B21" s="270" t="s">
        <v>267</v>
      </c>
      <c r="C21" s="271" t="s">
        <v>70</v>
      </c>
      <c r="D21" s="272">
        <v>0.77045454545454539</v>
      </c>
      <c r="E21" s="273">
        <v>4000</v>
      </c>
      <c r="F21" s="229" t="s">
        <v>120</v>
      </c>
      <c r="G21" s="274" t="s">
        <v>216</v>
      </c>
      <c r="H21" s="275">
        <v>1</v>
      </c>
      <c r="I21" s="230">
        <v>2172.9960000000001</v>
      </c>
      <c r="J21" s="276">
        <v>1.838182592891863E-2</v>
      </c>
      <c r="K21" s="276">
        <v>0.34503033463687754</v>
      </c>
      <c r="L21" s="276">
        <v>0.15922716838871309</v>
      </c>
      <c r="M21" s="277">
        <v>14.404</v>
      </c>
      <c r="N21" s="278">
        <v>0</v>
      </c>
      <c r="O21" s="278">
        <v>14.63417327965629</v>
      </c>
      <c r="P21" s="279">
        <v>11</v>
      </c>
      <c r="Q21" s="280">
        <v>0</v>
      </c>
      <c r="R21" s="280">
        <v>318</v>
      </c>
    </row>
    <row r="22" spans="1:18" ht="16.5">
      <c r="A22" s="269" t="s">
        <v>118</v>
      </c>
      <c r="B22" s="270" t="s">
        <v>269</v>
      </c>
      <c r="C22" s="271" t="s">
        <v>70</v>
      </c>
      <c r="D22" s="272">
        <v>0.78215298856183924</v>
      </c>
      <c r="E22" s="273">
        <v>4692</v>
      </c>
      <c r="F22" s="229" t="s">
        <v>120</v>
      </c>
      <c r="G22" s="274" t="s">
        <v>198</v>
      </c>
      <c r="H22" s="275">
        <v>2</v>
      </c>
      <c r="I22" s="230">
        <v>2421.3990000000003</v>
      </c>
      <c r="J22" s="276">
        <v>2.1585208682195711E-2</v>
      </c>
      <c r="K22" s="276">
        <v>0.36144998991323657</v>
      </c>
      <c r="L22" s="276">
        <v>0.21433890077595638</v>
      </c>
      <c r="M22" s="277">
        <v>14.337</v>
      </c>
      <c r="N22" s="278">
        <v>0</v>
      </c>
      <c r="O22" s="278">
        <v>48.360472602821751</v>
      </c>
      <c r="P22" s="279">
        <v>18</v>
      </c>
      <c r="Q22" s="280">
        <v>0</v>
      </c>
      <c r="R22" s="280">
        <v>1171</v>
      </c>
    </row>
    <row r="23" spans="1:18" ht="16.5">
      <c r="A23" s="269" t="s">
        <v>118</v>
      </c>
      <c r="B23" s="270" t="s">
        <v>271</v>
      </c>
      <c r="C23" s="271" t="s">
        <v>67</v>
      </c>
      <c r="D23" s="272">
        <v>0.81318014613791811</v>
      </c>
      <c r="E23" s="273">
        <v>3855</v>
      </c>
      <c r="F23" s="229" t="s">
        <v>120</v>
      </c>
      <c r="G23" s="274" t="s">
        <v>224</v>
      </c>
      <c r="H23" s="275">
        <v>3</v>
      </c>
      <c r="I23" s="230">
        <v>2800.5980000000004</v>
      </c>
      <c r="J23" s="276">
        <v>2.6603575226937907E-2</v>
      </c>
      <c r="K23" s="276">
        <v>0.35237410309357514</v>
      </c>
      <c r="L23" s="276">
        <v>0.20745569339119718</v>
      </c>
      <c r="M23" s="277">
        <v>13.141</v>
      </c>
      <c r="N23" s="278">
        <v>3.5706659791944428E-2</v>
      </c>
      <c r="O23" s="278">
        <v>57.452015605238586</v>
      </c>
      <c r="P23" s="279">
        <v>13</v>
      </c>
      <c r="Q23" s="280">
        <v>1</v>
      </c>
      <c r="R23" s="280">
        <v>1609</v>
      </c>
    </row>
    <row r="24" spans="1:18" ht="16.5">
      <c r="A24" s="269" t="s">
        <v>118</v>
      </c>
      <c r="B24" s="270" t="s">
        <v>279</v>
      </c>
      <c r="C24" s="271" t="s">
        <v>67</v>
      </c>
      <c r="D24" s="272">
        <v>0.83671263790634143</v>
      </c>
      <c r="E24" s="273">
        <v>3898</v>
      </c>
      <c r="F24" s="229" t="s">
        <v>122</v>
      </c>
      <c r="G24" s="274" t="s">
        <v>233</v>
      </c>
      <c r="H24" s="275">
        <v>4</v>
      </c>
      <c r="I24" s="230">
        <v>1291.5809999999999</v>
      </c>
      <c r="J24" s="276">
        <v>1.6242441501827076E-2</v>
      </c>
      <c r="K24" s="276">
        <v>0.38640366170741691</v>
      </c>
      <c r="L24" s="276">
        <v>0.16232552836959485</v>
      </c>
      <c r="M24" s="277">
        <v>11.291</v>
      </c>
      <c r="N24" s="278">
        <v>0.15484897966136077</v>
      </c>
      <c r="O24" s="278">
        <v>14.09125714918383</v>
      </c>
      <c r="P24" s="279">
        <v>7</v>
      </c>
      <c r="Q24" s="280">
        <v>2</v>
      </c>
      <c r="R24" s="280">
        <v>189</v>
      </c>
    </row>
    <row r="25" spans="1:18" ht="16.5">
      <c r="A25" s="269" t="s">
        <v>118</v>
      </c>
      <c r="B25" s="270" t="s">
        <v>281</v>
      </c>
      <c r="C25" s="271" t="s">
        <v>67</v>
      </c>
      <c r="D25" s="272">
        <v>0.81598036973917321</v>
      </c>
      <c r="E25" s="273">
        <v>1558</v>
      </c>
      <c r="F25" s="229" t="s">
        <v>120</v>
      </c>
      <c r="G25" s="274" t="s">
        <v>203</v>
      </c>
      <c r="H25" s="275">
        <v>2</v>
      </c>
      <c r="I25" s="230">
        <v>2664.9850000000001</v>
      </c>
      <c r="J25" s="276">
        <v>7.609867829459562E-3</v>
      </c>
      <c r="K25" s="276">
        <v>0.37461946526770695</v>
      </c>
      <c r="L25" s="276">
        <v>0.23827526233731144</v>
      </c>
      <c r="M25" s="277">
        <v>12.493</v>
      </c>
      <c r="N25" s="278">
        <v>0</v>
      </c>
      <c r="O25" s="278">
        <v>21.2759171252371</v>
      </c>
      <c r="P25" s="279">
        <v>11</v>
      </c>
      <c r="Q25" s="280">
        <v>0</v>
      </c>
      <c r="R25" s="280">
        <v>567</v>
      </c>
    </row>
    <row r="26" spans="1:18" ht="16.5">
      <c r="A26" s="269" t="s">
        <v>118</v>
      </c>
      <c r="B26" s="270" t="s">
        <v>285</v>
      </c>
      <c r="C26" s="271" t="s">
        <v>70</v>
      </c>
      <c r="D26" s="272">
        <v>0.78991263181963689</v>
      </c>
      <c r="E26" s="273">
        <v>2503</v>
      </c>
      <c r="F26" s="229" t="s">
        <v>120</v>
      </c>
      <c r="G26" s="274" t="s">
        <v>215</v>
      </c>
      <c r="H26" s="275">
        <v>13</v>
      </c>
      <c r="I26" s="230">
        <v>2031.3810000000001</v>
      </c>
      <c r="J26" s="276">
        <v>1.8908018183062394E-2</v>
      </c>
      <c r="K26" s="276">
        <v>0.38149420615329416</v>
      </c>
      <c r="L26" s="276">
        <v>0.16392788945057574</v>
      </c>
      <c r="M26" s="277">
        <v>12.244999999999999</v>
      </c>
      <c r="N26" s="278">
        <v>0</v>
      </c>
      <c r="O26" s="278">
        <v>9.8947464803500669</v>
      </c>
      <c r="P26" s="279">
        <v>15</v>
      </c>
      <c r="Q26" s="280">
        <v>0</v>
      </c>
      <c r="R26" s="280">
        <v>1919</v>
      </c>
    </row>
    <row r="27" spans="1:18" ht="16.5">
      <c r="A27" s="269" t="s">
        <v>118</v>
      </c>
      <c r="B27" s="270" t="s">
        <v>287</v>
      </c>
      <c r="C27" s="271" t="s">
        <v>67</v>
      </c>
      <c r="D27" s="272">
        <v>0.84680944737239761</v>
      </c>
      <c r="E27" s="273">
        <v>8414</v>
      </c>
      <c r="F27" s="229" t="s">
        <v>120</v>
      </c>
      <c r="G27" s="274" t="s">
        <v>203</v>
      </c>
      <c r="H27" s="275">
        <v>2</v>
      </c>
      <c r="I27" s="230">
        <v>2552.8719999999998</v>
      </c>
      <c r="J27" s="276">
        <v>1.3305539320948878E-2</v>
      </c>
      <c r="K27" s="276">
        <v>0.35761349356910227</v>
      </c>
      <c r="L27" s="276">
        <v>0.25970749806492455</v>
      </c>
      <c r="M27" s="277">
        <v>13.84</v>
      </c>
      <c r="N27" s="278">
        <v>0.19585784167792197</v>
      </c>
      <c r="O27" s="278">
        <v>46.065764362647251</v>
      </c>
      <c r="P27" s="279">
        <v>2</v>
      </c>
      <c r="Q27" s="280">
        <v>5</v>
      </c>
      <c r="R27" s="280">
        <v>1176</v>
      </c>
    </row>
    <row r="28" spans="1:18" ht="16.5">
      <c r="A28" s="269" t="s">
        <v>118</v>
      </c>
      <c r="B28" s="270" t="s">
        <v>289</v>
      </c>
      <c r="C28" s="271" t="s">
        <v>67</v>
      </c>
      <c r="D28" s="272">
        <v>0.80410183851456651</v>
      </c>
      <c r="E28" s="273">
        <v>5062</v>
      </c>
      <c r="F28" s="229" t="s">
        <v>91</v>
      </c>
      <c r="G28" s="274" t="s">
        <v>246</v>
      </c>
      <c r="H28" s="275">
        <v>5</v>
      </c>
      <c r="I28" s="230">
        <v>549.26</v>
      </c>
      <c r="J28" s="276">
        <v>1.6376644463571975E-2</v>
      </c>
      <c r="K28" s="276">
        <v>0.38781812355007861</v>
      </c>
      <c r="L28" s="276">
        <v>0.27309470924516621</v>
      </c>
      <c r="M28" s="277">
        <v>13.542999999999999</v>
      </c>
      <c r="N28" s="278">
        <v>0.18206313949677749</v>
      </c>
      <c r="O28" s="278">
        <v>49.521173943123479</v>
      </c>
      <c r="P28" s="279">
        <v>15</v>
      </c>
      <c r="Q28" s="280">
        <v>1</v>
      </c>
      <c r="R28" s="280">
        <v>272</v>
      </c>
    </row>
    <row r="29" spans="1:18" ht="16.5">
      <c r="A29" s="269" t="s">
        <v>118</v>
      </c>
      <c r="B29" s="270" t="s">
        <v>291</v>
      </c>
      <c r="C29" s="271" t="s">
        <v>70</v>
      </c>
      <c r="D29" s="272">
        <v>0.78885065177252478</v>
      </c>
      <c r="E29" s="273">
        <v>2003</v>
      </c>
      <c r="F29" s="229" t="s">
        <v>120</v>
      </c>
      <c r="G29" s="274" t="s">
        <v>210</v>
      </c>
      <c r="H29" s="275">
        <v>2</v>
      </c>
      <c r="I29" s="230">
        <v>2641.6709999999998</v>
      </c>
      <c r="J29" s="276">
        <v>3.7425090813722514E-2</v>
      </c>
      <c r="K29" s="276">
        <v>0.31511996531282194</v>
      </c>
      <c r="L29" s="276">
        <v>0.2536273442075111</v>
      </c>
      <c r="M29" s="277">
        <v>13.528</v>
      </c>
      <c r="N29" s="278">
        <v>3.7854827493658372E-2</v>
      </c>
      <c r="O29" s="278">
        <v>30.435281304901331</v>
      </c>
      <c r="P29" s="279">
        <v>15</v>
      </c>
      <c r="Q29" s="280">
        <v>1</v>
      </c>
      <c r="R29" s="280">
        <v>804</v>
      </c>
    </row>
    <row r="30" spans="1:18" ht="16.5">
      <c r="A30" s="269" t="s">
        <v>118</v>
      </c>
      <c r="B30" s="270" t="s">
        <v>293</v>
      </c>
      <c r="C30" s="271" t="s">
        <v>67</v>
      </c>
      <c r="D30" s="272">
        <v>0.8140607102417261</v>
      </c>
      <c r="E30" s="273">
        <v>9005</v>
      </c>
      <c r="F30" s="229" t="s">
        <v>120</v>
      </c>
      <c r="G30" s="274" t="s">
        <v>216</v>
      </c>
      <c r="H30" s="275">
        <v>2</v>
      </c>
      <c r="I30" s="230">
        <v>2095.5430000000001</v>
      </c>
      <c r="J30" s="276">
        <v>1.7957998103669832E-2</v>
      </c>
      <c r="K30" s="276">
        <v>0.3631866316297454</v>
      </c>
      <c r="L30" s="276">
        <v>0.19279012647318616</v>
      </c>
      <c r="M30" s="277">
        <v>13.194000000000001</v>
      </c>
      <c r="N30" s="278">
        <v>0</v>
      </c>
      <c r="O30" s="278">
        <v>5.0583548035043897</v>
      </c>
      <c r="P30" s="279">
        <v>5</v>
      </c>
      <c r="Q30" s="280">
        <v>0</v>
      </c>
      <c r="R30" s="280">
        <v>106</v>
      </c>
    </row>
    <row r="31" spans="1:18" ht="16.5">
      <c r="A31" s="269" t="s">
        <v>118</v>
      </c>
      <c r="B31" s="270" t="s">
        <v>299</v>
      </c>
      <c r="C31" s="271" t="s">
        <v>70</v>
      </c>
      <c r="D31" s="272">
        <v>0.7754772023098957</v>
      </c>
      <c r="E31" s="273">
        <v>4905</v>
      </c>
      <c r="F31" s="229" t="s">
        <v>123</v>
      </c>
      <c r="G31" s="274" t="s">
        <v>242</v>
      </c>
      <c r="H31" s="275">
        <v>3</v>
      </c>
      <c r="I31" s="230">
        <v>1518.8929999999998</v>
      </c>
      <c r="J31" s="276">
        <v>1.8346122393897116E-2</v>
      </c>
      <c r="K31" s="276">
        <v>0.37526734335677392</v>
      </c>
      <c r="L31" s="276">
        <v>0.22253048766437136</v>
      </c>
      <c r="M31" s="277">
        <v>9.9130000000000003</v>
      </c>
      <c r="N31" s="278">
        <v>0.52669937908726949</v>
      </c>
      <c r="O31" s="278">
        <v>5.1353189461008784</v>
      </c>
      <c r="P31" s="279">
        <v>16</v>
      </c>
      <c r="Q31" s="280">
        <v>8</v>
      </c>
      <c r="R31" s="280">
        <v>78</v>
      </c>
    </row>
    <row r="32" spans="1:18" ht="16.5">
      <c r="A32" s="269" t="s">
        <v>118</v>
      </c>
      <c r="B32" s="270" t="s">
        <v>399</v>
      </c>
      <c r="C32" s="271" t="s">
        <v>67</v>
      </c>
      <c r="D32" s="272">
        <v>0.8098360033458627</v>
      </c>
      <c r="E32" s="273">
        <v>5569</v>
      </c>
      <c r="F32" s="229" t="s">
        <v>120</v>
      </c>
      <c r="G32" s="274" t="s">
        <v>207</v>
      </c>
      <c r="H32" s="275">
        <v>10</v>
      </c>
      <c r="I32" s="230">
        <v>2082.4369999999999</v>
      </c>
      <c r="J32" s="276">
        <v>1.2878224350186903E-2</v>
      </c>
      <c r="K32" s="276">
        <v>0.36536367488902843</v>
      </c>
      <c r="L32" s="276">
        <v>0.18872119540711196</v>
      </c>
      <c r="M32" s="277">
        <v>13.496</v>
      </c>
      <c r="N32" s="278">
        <v>0.14406198122680303</v>
      </c>
      <c r="O32" s="278">
        <v>12.965578310412273</v>
      </c>
      <c r="P32" s="279">
        <v>3</v>
      </c>
      <c r="Q32" s="280">
        <v>3</v>
      </c>
      <c r="R32" s="280">
        <v>270</v>
      </c>
    </row>
    <row r="33" spans="1:18" ht="16.5">
      <c r="A33" s="269" t="s">
        <v>118</v>
      </c>
      <c r="B33" s="270" t="s">
        <v>305</v>
      </c>
      <c r="C33" s="271" t="s">
        <v>70</v>
      </c>
      <c r="D33" s="272">
        <v>0.71875000000000011</v>
      </c>
      <c r="E33" s="273">
        <v>8729</v>
      </c>
      <c r="F33" s="229" t="s">
        <v>120</v>
      </c>
      <c r="G33" s="274" t="s">
        <v>220</v>
      </c>
      <c r="H33" s="275">
        <v>1</v>
      </c>
      <c r="I33" s="230">
        <v>2143.8090000000002</v>
      </c>
      <c r="J33" s="276">
        <v>2.3791672068189676E-2</v>
      </c>
      <c r="K33" s="276">
        <v>0.33772968828838612</v>
      </c>
      <c r="L33" s="276">
        <v>0.26634835472749668</v>
      </c>
      <c r="M33" s="277">
        <v>14.031000000000001</v>
      </c>
      <c r="N33" s="278">
        <v>4.6645946537214829E-2</v>
      </c>
      <c r="O33" s="278">
        <v>58.21414127844411</v>
      </c>
      <c r="P33" s="279">
        <v>13</v>
      </c>
      <c r="Q33" s="280">
        <v>1</v>
      </c>
      <c r="R33" s="280">
        <v>1248</v>
      </c>
    </row>
    <row r="34" spans="1:18" ht="16.5">
      <c r="A34" s="269" t="s">
        <v>118</v>
      </c>
      <c r="B34" s="270" t="s">
        <v>307</v>
      </c>
      <c r="C34" s="271" t="s">
        <v>67</v>
      </c>
      <c r="D34" s="272">
        <v>0.83379310344827595</v>
      </c>
      <c r="E34" s="273">
        <v>6652</v>
      </c>
      <c r="F34" s="229" t="s">
        <v>123</v>
      </c>
      <c r="G34" s="274" t="s">
        <v>240</v>
      </c>
      <c r="H34" s="275">
        <v>1</v>
      </c>
      <c r="I34" s="230">
        <v>1528.2180000000001</v>
      </c>
      <c r="J34" s="276">
        <v>1.2556222715515042E-2</v>
      </c>
      <c r="K34" s="276">
        <v>0.30526031052297276</v>
      </c>
      <c r="L34" s="276">
        <v>0.27352118611349951</v>
      </c>
      <c r="M34" s="277">
        <v>6.1559999999999997</v>
      </c>
      <c r="N34" s="278">
        <v>6.5435690457775003E-2</v>
      </c>
      <c r="O34" s="278">
        <v>5.2348552366219998</v>
      </c>
      <c r="P34" s="279">
        <v>2</v>
      </c>
      <c r="Q34" s="280">
        <v>1</v>
      </c>
      <c r="R34" s="280">
        <v>80</v>
      </c>
    </row>
    <row r="35" spans="1:18" ht="16.5">
      <c r="A35" s="269" t="s">
        <v>118</v>
      </c>
      <c r="B35" s="270" t="s">
        <v>309</v>
      </c>
      <c r="C35" s="271" t="s">
        <v>67</v>
      </c>
      <c r="D35" s="272">
        <v>0.80227272727272714</v>
      </c>
      <c r="E35" s="273">
        <v>1346</v>
      </c>
      <c r="F35" s="229" t="s">
        <v>120</v>
      </c>
      <c r="G35" s="274" t="s">
        <v>198</v>
      </c>
      <c r="H35" s="275">
        <v>1</v>
      </c>
      <c r="I35" s="230">
        <v>2549.0140000000001</v>
      </c>
      <c r="J35" s="276">
        <v>1.087489691434141E-2</v>
      </c>
      <c r="K35" s="276">
        <v>0.31763563823773111</v>
      </c>
      <c r="L35" s="276">
        <v>0.20556968302253342</v>
      </c>
      <c r="M35" s="277">
        <v>13.023999999999999</v>
      </c>
      <c r="N35" s="278">
        <v>3.9230855538651417E-2</v>
      </c>
      <c r="O35" s="278">
        <v>8.2777105186554483</v>
      </c>
      <c r="P35" s="279">
        <v>4</v>
      </c>
      <c r="Q35" s="280">
        <v>1</v>
      </c>
      <c r="R35" s="280">
        <v>211</v>
      </c>
    </row>
    <row r="36" spans="1:18" ht="16.5">
      <c r="A36" s="269" t="s">
        <v>118</v>
      </c>
      <c r="B36" s="270" t="s">
        <v>313</v>
      </c>
      <c r="C36" s="271" t="s">
        <v>70</v>
      </c>
      <c r="D36" s="272">
        <v>0.78497424279745387</v>
      </c>
      <c r="E36" s="273">
        <v>7600</v>
      </c>
      <c r="F36" s="229" t="s">
        <v>120</v>
      </c>
      <c r="G36" s="274" t="s">
        <v>194</v>
      </c>
      <c r="H36" s="275">
        <v>10</v>
      </c>
      <c r="I36" s="230">
        <v>1595.3870000000004</v>
      </c>
      <c r="J36" s="276">
        <v>1.2603524958626742E-2</v>
      </c>
      <c r="K36" s="276">
        <v>0.3398698717695281</v>
      </c>
      <c r="L36" s="276">
        <v>0.20998039974000041</v>
      </c>
      <c r="M36" s="277">
        <v>12.837999999999999</v>
      </c>
      <c r="N36" s="278">
        <v>0.37608429804179166</v>
      </c>
      <c r="O36" s="278">
        <v>32.468611064274675</v>
      </c>
      <c r="P36" s="279">
        <v>4</v>
      </c>
      <c r="Q36" s="280">
        <v>6</v>
      </c>
      <c r="R36" s="280">
        <v>518</v>
      </c>
    </row>
    <row r="37" spans="1:18" ht="16.5">
      <c r="A37" s="269" t="s">
        <v>118</v>
      </c>
      <c r="B37" s="270" t="s">
        <v>315</v>
      </c>
      <c r="C37" s="271" t="s">
        <v>70</v>
      </c>
      <c r="D37" s="272">
        <v>0.78524613538763222</v>
      </c>
      <c r="E37" s="273">
        <v>2322</v>
      </c>
      <c r="F37" s="229" t="s">
        <v>120</v>
      </c>
      <c r="G37" s="274" t="s">
        <v>212</v>
      </c>
      <c r="H37" s="275">
        <v>8</v>
      </c>
      <c r="I37" s="230">
        <v>1675.4290000000003</v>
      </c>
      <c r="J37" s="276">
        <v>1.6830543811051504E-2</v>
      </c>
      <c r="K37" s="276">
        <v>0.33981179560306046</v>
      </c>
      <c r="L37" s="276">
        <v>0.21188603038385989</v>
      </c>
      <c r="M37" s="277">
        <v>15.645</v>
      </c>
      <c r="N37" s="278">
        <v>1.193724114838647</v>
      </c>
      <c r="O37" s="278">
        <v>19.457703071869947</v>
      </c>
      <c r="P37" s="279">
        <v>8</v>
      </c>
      <c r="Q37" s="280">
        <v>20</v>
      </c>
      <c r="R37" s="280">
        <v>326</v>
      </c>
    </row>
    <row r="38" spans="1:18" ht="16.5">
      <c r="A38" s="269" t="s">
        <v>118</v>
      </c>
      <c r="B38" s="270" t="s">
        <v>321</v>
      </c>
      <c r="C38" s="271" t="s">
        <v>70</v>
      </c>
      <c r="D38" s="272">
        <v>0.78790352224140126</v>
      </c>
      <c r="E38" s="273">
        <v>931</v>
      </c>
      <c r="F38" s="229" t="s">
        <v>120</v>
      </c>
      <c r="G38" s="274" t="s">
        <v>210</v>
      </c>
      <c r="H38" s="275">
        <v>2</v>
      </c>
      <c r="I38" s="230">
        <v>2665.547</v>
      </c>
      <c r="J38" s="276">
        <v>5.0238691872296043E-2</v>
      </c>
      <c r="K38" s="276">
        <v>0.36946863941062341</v>
      </c>
      <c r="L38" s="276">
        <v>0.18907938970875396</v>
      </c>
      <c r="M38" s="277">
        <v>14.561999999999999</v>
      </c>
      <c r="N38" s="278">
        <v>0.11254725577902021</v>
      </c>
      <c r="O38" s="278">
        <v>35.940090345433788</v>
      </c>
      <c r="P38" s="279">
        <v>29</v>
      </c>
      <c r="Q38" s="280">
        <v>3</v>
      </c>
      <c r="R38" s="280">
        <v>958</v>
      </c>
    </row>
    <row r="39" spans="1:18" ht="16.5">
      <c r="A39" s="269" t="s">
        <v>118</v>
      </c>
      <c r="B39" s="270" t="s">
        <v>323</v>
      </c>
      <c r="C39" s="271" t="s">
        <v>70</v>
      </c>
      <c r="D39" s="272">
        <v>0.76869565217391311</v>
      </c>
      <c r="E39" s="273">
        <v>245</v>
      </c>
      <c r="F39" s="229" t="s">
        <v>120</v>
      </c>
      <c r="G39" s="274" t="s">
        <v>214</v>
      </c>
      <c r="H39" s="275">
        <v>1</v>
      </c>
      <c r="I39" s="230">
        <v>1264.1279999999999</v>
      </c>
      <c r="J39" s="276">
        <v>9.2571077614825165E-3</v>
      </c>
      <c r="K39" s="276">
        <v>0.33094350329167788</v>
      </c>
      <c r="L39" s="276">
        <v>0.27291540097205347</v>
      </c>
      <c r="M39" s="277">
        <v>13.794</v>
      </c>
      <c r="N39" s="278">
        <v>0</v>
      </c>
      <c r="O39" s="278">
        <v>15.267441271769949</v>
      </c>
      <c r="P39" s="279">
        <v>1</v>
      </c>
      <c r="Q39" s="280">
        <v>0</v>
      </c>
      <c r="R39" s="280">
        <v>193</v>
      </c>
    </row>
    <row r="40" spans="1:18" ht="16.5">
      <c r="A40" s="269" t="s">
        <v>118</v>
      </c>
      <c r="B40" s="270" t="s">
        <v>325</v>
      </c>
      <c r="C40" s="271" t="s">
        <v>70</v>
      </c>
      <c r="D40" s="272">
        <v>0.79608695652173922</v>
      </c>
      <c r="E40" s="273">
        <v>9715</v>
      </c>
      <c r="F40" s="229" t="s">
        <v>120</v>
      </c>
      <c r="G40" s="274" t="s">
        <v>214</v>
      </c>
      <c r="H40" s="275">
        <v>1</v>
      </c>
      <c r="I40" s="230">
        <v>2386.6190000000001</v>
      </c>
      <c r="J40" s="276">
        <v>1.3312882350406867E-2</v>
      </c>
      <c r="K40" s="276">
        <v>0.33337321656661728</v>
      </c>
      <c r="L40" s="276">
        <v>7.0811470117350103E-2</v>
      </c>
      <c r="M40" s="277">
        <v>12.769</v>
      </c>
      <c r="N40" s="278">
        <v>8.380055635189361E-2</v>
      </c>
      <c r="O40" s="278">
        <v>24.427862176576991</v>
      </c>
      <c r="P40" s="279">
        <v>1</v>
      </c>
      <c r="Q40" s="280">
        <v>2</v>
      </c>
      <c r="R40" s="280">
        <v>583</v>
      </c>
    </row>
    <row r="41" spans="1:18" ht="16.5">
      <c r="A41" s="269" t="s">
        <v>118</v>
      </c>
      <c r="B41" s="270" t="s">
        <v>327</v>
      </c>
      <c r="C41" s="271" t="s">
        <v>70</v>
      </c>
      <c r="D41" s="272">
        <v>0.78171592383777244</v>
      </c>
      <c r="E41" s="273">
        <v>9974</v>
      </c>
      <c r="F41" s="229" t="s">
        <v>120</v>
      </c>
      <c r="G41" s="274" t="s">
        <v>224</v>
      </c>
      <c r="H41" s="275">
        <v>12</v>
      </c>
      <c r="I41" s="230">
        <v>2177.7210000000005</v>
      </c>
      <c r="J41" s="276">
        <v>1.9689661017217749E-2</v>
      </c>
      <c r="K41" s="276">
        <v>0.35550618410536267</v>
      </c>
      <c r="L41" s="276">
        <v>0.2290255973226053</v>
      </c>
      <c r="M41" s="277">
        <v>14.395</v>
      </c>
      <c r="N41" s="278">
        <v>4.5919564535585586E-2</v>
      </c>
      <c r="O41" s="278">
        <v>46.470599310012616</v>
      </c>
      <c r="P41" s="279">
        <v>23</v>
      </c>
      <c r="Q41" s="280">
        <v>1</v>
      </c>
      <c r="R41" s="280">
        <v>1022</v>
      </c>
    </row>
    <row r="42" spans="1:18" ht="16.5">
      <c r="A42" s="269" t="s">
        <v>118</v>
      </c>
      <c r="B42" s="270" t="s">
        <v>386</v>
      </c>
      <c r="C42" s="271" t="s">
        <v>70</v>
      </c>
      <c r="D42" s="272">
        <v>0.76583333333333337</v>
      </c>
      <c r="E42" s="273">
        <v>2426</v>
      </c>
      <c r="F42" s="229" t="s">
        <v>120</v>
      </c>
      <c r="G42" s="274" t="s">
        <v>223</v>
      </c>
      <c r="H42" s="275">
        <v>1</v>
      </c>
      <c r="I42" s="230">
        <v>2455.1239999999998</v>
      </c>
      <c r="J42" s="276">
        <v>3.2441075713304963E-2</v>
      </c>
      <c r="K42" s="276">
        <v>0.33181657375244245</v>
      </c>
      <c r="L42" s="276">
        <v>0.11119601291014222</v>
      </c>
      <c r="M42" s="277">
        <v>12.986000000000001</v>
      </c>
      <c r="N42" s="278">
        <v>4.0731140260125358E-2</v>
      </c>
      <c r="O42" s="278">
        <v>42.482579291310749</v>
      </c>
      <c r="P42" s="279">
        <v>4</v>
      </c>
      <c r="Q42" s="280">
        <v>1</v>
      </c>
      <c r="R42" s="280">
        <v>1043</v>
      </c>
    </row>
    <row r="43" spans="1:18" ht="16.5">
      <c r="A43" s="269" t="s">
        <v>118</v>
      </c>
      <c r="B43" s="270" t="s">
        <v>341</v>
      </c>
      <c r="C43" s="271" t="s">
        <v>67</v>
      </c>
      <c r="D43" s="272">
        <v>0.84772727272727266</v>
      </c>
      <c r="E43" s="273">
        <v>2981</v>
      </c>
      <c r="F43" s="229" t="s">
        <v>120</v>
      </c>
      <c r="G43" s="274" t="s">
        <v>218</v>
      </c>
      <c r="H43" s="275">
        <v>1</v>
      </c>
      <c r="I43" s="230">
        <v>2711.4459999999999</v>
      </c>
      <c r="J43" s="276">
        <v>1.2311240464113386E-2</v>
      </c>
      <c r="K43" s="276">
        <v>0.33647691902728932</v>
      </c>
      <c r="L43" s="276">
        <v>0.21944010686548801</v>
      </c>
      <c r="M43" s="277">
        <v>11.994999999999999</v>
      </c>
      <c r="N43" s="278">
        <v>7.3761380458987572E-2</v>
      </c>
      <c r="O43" s="278">
        <v>18.51410649520588</v>
      </c>
      <c r="P43" s="279">
        <v>6</v>
      </c>
      <c r="Q43" s="280">
        <v>2</v>
      </c>
      <c r="R43" s="280">
        <v>502</v>
      </c>
    </row>
    <row r="44" spans="1:18" ht="16.5">
      <c r="A44" s="269" t="s">
        <v>118</v>
      </c>
      <c r="B44" s="270" t="s">
        <v>343</v>
      </c>
      <c r="C44" s="271" t="s">
        <v>67</v>
      </c>
      <c r="D44" s="272">
        <v>0.84565217391304359</v>
      </c>
      <c r="E44" s="273">
        <v>278</v>
      </c>
      <c r="F44" s="229" t="s">
        <v>120</v>
      </c>
      <c r="G44" s="274" t="s">
        <v>196</v>
      </c>
      <c r="H44" s="275">
        <v>1</v>
      </c>
      <c r="I44" s="230">
        <v>2526.9229999999998</v>
      </c>
      <c r="J44" s="276">
        <v>2.0053059232597488E-2</v>
      </c>
      <c r="K44" s="276">
        <v>0.36219866743288387</v>
      </c>
      <c r="L44" s="276">
        <v>0.15315068959362832</v>
      </c>
      <c r="M44" s="277">
        <v>11.974</v>
      </c>
      <c r="N44" s="278">
        <v>0</v>
      </c>
      <c r="O44" s="278">
        <v>12.980213484938007</v>
      </c>
      <c r="P44" s="279">
        <v>1</v>
      </c>
      <c r="Q44" s="280">
        <v>0</v>
      </c>
      <c r="R44" s="280">
        <v>328</v>
      </c>
    </row>
    <row r="45" spans="1:18" ht="16.5">
      <c r="A45" s="269" t="s">
        <v>118</v>
      </c>
      <c r="B45" s="270" t="s">
        <v>388</v>
      </c>
      <c r="C45" s="271" t="s">
        <v>67</v>
      </c>
      <c r="D45" s="272">
        <v>0.82517241379310335</v>
      </c>
      <c r="E45" s="273">
        <v>6828</v>
      </c>
      <c r="F45" s="229" t="s">
        <v>123</v>
      </c>
      <c r="G45" s="274" t="s">
        <v>240</v>
      </c>
      <c r="H45" s="275">
        <v>1</v>
      </c>
      <c r="I45" s="230">
        <v>1427.9449999999999</v>
      </c>
      <c r="J45" s="276">
        <v>1.7930012639017251E-2</v>
      </c>
      <c r="K45" s="276">
        <v>0.30014270605429078</v>
      </c>
      <c r="L45" s="276">
        <v>0.2137192385728304</v>
      </c>
      <c r="M45" s="277">
        <v>6.2430000000000003</v>
      </c>
      <c r="N45" s="278">
        <v>0</v>
      </c>
      <c r="O45" s="278">
        <v>3.2214125894204608</v>
      </c>
      <c r="P45" s="279">
        <v>0</v>
      </c>
      <c r="Q45" s="280">
        <v>0</v>
      </c>
      <c r="R45" s="280">
        <v>46</v>
      </c>
    </row>
    <row r="46" spans="1:18" ht="16.5">
      <c r="A46" s="269" t="s">
        <v>118</v>
      </c>
      <c r="B46" s="270" t="s">
        <v>349</v>
      </c>
      <c r="C46" s="271" t="s">
        <v>67</v>
      </c>
      <c r="D46" s="272">
        <v>0.83490888047027023</v>
      </c>
      <c r="E46" s="273">
        <v>8829</v>
      </c>
      <c r="F46" s="229" t="s">
        <v>120</v>
      </c>
      <c r="G46" s="274" t="s">
        <v>198</v>
      </c>
      <c r="H46" s="275">
        <v>14</v>
      </c>
      <c r="I46" s="230">
        <v>2603.0129999999999</v>
      </c>
      <c r="J46" s="276">
        <v>1.6719960557624439E-2</v>
      </c>
      <c r="K46" s="276">
        <v>0.33699008212943476</v>
      </c>
      <c r="L46" s="276">
        <v>0.2082202432335144</v>
      </c>
      <c r="M46" s="277">
        <v>12.134</v>
      </c>
      <c r="N46" s="278">
        <v>0.34575317142096484</v>
      </c>
      <c r="O46" s="278">
        <v>28.082840923191704</v>
      </c>
      <c r="P46" s="279">
        <v>2</v>
      </c>
      <c r="Q46" s="280">
        <v>9</v>
      </c>
      <c r="R46" s="280">
        <v>731</v>
      </c>
    </row>
    <row r="47" spans="1:18" ht="16.5">
      <c r="A47" s="269" t="s">
        <v>118</v>
      </c>
      <c r="B47" s="270" t="s">
        <v>351</v>
      </c>
      <c r="C47" s="271" t="s">
        <v>67</v>
      </c>
      <c r="D47" s="272">
        <v>0.8400566211629874</v>
      </c>
      <c r="E47" s="273">
        <v>5286</v>
      </c>
      <c r="F47" s="229" t="s">
        <v>123</v>
      </c>
      <c r="G47" s="274" t="s">
        <v>245</v>
      </c>
      <c r="H47" s="275">
        <v>6</v>
      </c>
      <c r="I47" s="230">
        <v>1296.8139999999999</v>
      </c>
      <c r="J47" s="276">
        <v>2.9192917865885133E-2</v>
      </c>
      <c r="K47" s="276">
        <v>0.33415955003156184</v>
      </c>
      <c r="L47" s="276">
        <v>0.26218100668253119</v>
      </c>
      <c r="M47" s="277">
        <v>7.5279999999999996</v>
      </c>
      <c r="N47" s="278">
        <v>7.7112060788979767E-2</v>
      </c>
      <c r="O47" s="278">
        <v>4.7809477689167457</v>
      </c>
      <c r="P47" s="279">
        <v>10</v>
      </c>
      <c r="Q47" s="280">
        <v>1</v>
      </c>
      <c r="R47" s="280">
        <v>62</v>
      </c>
    </row>
    <row r="48" spans="1:18" ht="16.5">
      <c r="A48" s="269" t="s">
        <v>118</v>
      </c>
      <c r="B48" s="270" t="s">
        <v>353</v>
      </c>
      <c r="C48" s="271" t="s">
        <v>70</v>
      </c>
      <c r="D48" s="272">
        <v>0.76473919366633647</v>
      </c>
      <c r="E48" s="273">
        <v>2433</v>
      </c>
      <c r="F48" s="229" t="s">
        <v>120</v>
      </c>
      <c r="G48" s="274" t="s">
        <v>215</v>
      </c>
      <c r="H48" s="275">
        <v>2</v>
      </c>
      <c r="I48" s="230">
        <v>2577.6549999999997</v>
      </c>
      <c r="J48" s="276">
        <v>1.2962138290326356E-2</v>
      </c>
      <c r="K48" s="276">
        <v>0.36750366215936625</v>
      </c>
      <c r="L48" s="276">
        <v>0.10668611586888081</v>
      </c>
      <c r="M48" s="277">
        <v>12.785</v>
      </c>
      <c r="N48" s="278">
        <v>0.11638485367514273</v>
      </c>
      <c r="O48" s="278">
        <v>34.411121736617197</v>
      </c>
      <c r="P48" s="279">
        <v>11</v>
      </c>
      <c r="Q48" s="280">
        <v>3</v>
      </c>
      <c r="R48" s="280">
        <v>887</v>
      </c>
    </row>
    <row r="49" spans="1:18" ht="16.5">
      <c r="A49" s="269" t="s">
        <v>118</v>
      </c>
      <c r="B49" s="270" t="s">
        <v>355</v>
      </c>
      <c r="C49" s="271" t="s">
        <v>70</v>
      </c>
      <c r="D49" s="272">
        <v>0.7400231131137438</v>
      </c>
      <c r="E49" s="273">
        <v>8612</v>
      </c>
      <c r="F49" s="229" t="s">
        <v>120</v>
      </c>
      <c r="G49" s="274" t="s">
        <v>194</v>
      </c>
      <c r="H49" s="275">
        <v>10</v>
      </c>
      <c r="I49" s="230">
        <v>1152.615</v>
      </c>
      <c r="J49" s="276">
        <v>1.9243365610843756E-2</v>
      </c>
      <c r="K49" s="276">
        <v>0.37442691191754324</v>
      </c>
      <c r="L49" s="276">
        <v>0.24292586856842918</v>
      </c>
      <c r="M49" s="277">
        <v>14.97</v>
      </c>
      <c r="N49" s="278">
        <v>0.17351847754887798</v>
      </c>
      <c r="O49" s="278">
        <v>50.840913921821247</v>
      </c>
      <c r="P49" s="279">
        <v>18</v>
      </c>
      <c r="Q49" s="280">
        <v>2</v>
      </c>
      <c r="R49" s="280">
        <v>586</v>
      </c>
    </row>
    <row r="50" spans="1:18" ht="16.5">
      <c r="A50" s="269" t="s">
        <v>118</v>
      </c>
      <c r="B50" s="270" t="s">
        <v>392</v>
      </c>
      <c r="C50" s="271" t="s">
        <v>67</v>
      </c>
      <c r="D50" s="272">
        <v>0.83037502202786939</v>
      </c>
      <c r="E50" s="273">
        <v>7400</v>
      </c>
      <c r="F50" s="229" t="s">
        <v>120</v>
      </c>
      <c r="G50" s="274" t="s">
        <v>224</v>
      </c>
      <c r="H50" s="275">
        <v>8</v>
      </c>
      <c r="I50" s="230">
        <v>1854.46</v>
      </c>
      <c r="J50" s="276">
        <v>1.5057381092995079E-2</v>
      </c>
      <c r="K50" s="276">
        <v>0.34312862308350273</v>
      </c>
      <c r="L50" s="276">
        <v>0.1865772246368215</v>
      </c>
      <c r="M50" s="277">
        <v>11.94</v>
      </c>
      <c r="N50" s="278">
        <v>0</v>
      </c>
      <c r="O50" s="278">
        <v>26.314938041262685</v>
      </c>
      <c r="P50" s="279">
        <v>2</v>
      </c>
      <c r="Q50" s="280">
        <v>0</v>
      </c>
      <c r="R50" s="280">
        <v>488</v>
      </c>
    </row>
    <row r="51" spans="1:18" ht="16.5">
      <c r="A51" s="269" t="s">
        <v>118</v>
      </c>
      <c r="B51" s="270" t="s">
        <v>361</v>
      </c>
      <c r="C51" s="271" t="s">
        <v>70</v>
      </c>
      <c r="D51" s="272">
        <v>0.77681818181818174</v>
      </c>
      <c r="E51" s="273">
        <v>3670</v>
      </c>
      <c r="F51" s="229" t="s">
        <v>120</v>
      </c>
      <c r="G51" s="274" t="s">
        <v>219</v>
      </c>
      <c r="H51" s="275">
        <v>1</v>
      </c>
      <c r="I51" s="230">
        <v>1149.74</v>
      </c>
      <c r="J51" s="276">
        <v>7.4339075510179214E-3</v>
      </c>
      <c r="K51" s="276">
        <v>0.33307108427265897</v>
      </c>
      <c r="L51" s="276">
        <v>0.26962617635291458</v>
      </c>
      <c r="M51" s="277">
        <v>19.192</v>
      </c>
      <c r="N51" s="278">
        <v>0.78278567328265525</v>
      </c>
      <c r="O51" s="278">
        <v>56.099639918590292</v>
      </c>
      <c r="P51" s="279">
        <v>1</v>
      </c>
      <c r="Q51" s="280">
        <v>9</v>
      </c>
      <c r="R51" s="280">
        <v>645</v>
      </c>
    </row>
    <row r="52" spans="1:18" ht="16.5">
      <c r="A52" s="269" t="s">
        <v>118</v>
      </c>
      <c r="B52" s="270" t="s">
        <v>363</v>
      </c>
      <c r="C52" s="271" t="s">
        <v>67</v>
      </c>
      <c r="D52" s="272">
        <v>0.83521739130434791</v>
      </c>
      <c r="E52" s="273">
        <v>6217</v>
      </c>
      <c r="F52" s="229" t="s">
        <v>120</v>
      </c>
      <c r="G52" s="274" t="s">
        <v>202</v>
      </c>
      <c r="H52" s="275">
        <v>1</v>
      </c>
      <c r="I52" s="230">
        <v>2730.4850000000001</v>
      </c>
      <c r="J52" s="276">
        <v>1.8860443107878835E-2</v>
      </c>
      <c r="K52" s="276">
        <v>0.3635915987419161</v>
      </c>
      <c r="L52" s="276">
        <v>0.17973403746212616</v>
      </c>
      <c r="M52" s="277">
        <v>11.14</v>
      </c>
      <c r="N52" s="278">
        <v>3.6623530251951572E-2</v>
      </c>
      <c r="O52" s="278">
        <v>5.6400236588005423</v>
      </c>
      <c r="P52" s="279">
        <v>34</v>
      </c>
      <c r="Q52" s="280">
        <v>1</v>
      </c>
      <c r="R52" s="280">
        <v>156</v>
      </c>
    </row>
    <row r="53" spans="1:18" ht="16.5">
      <c r="A53" s="269" t="s">
        <v>118</v>
      </c>
      <c r="B53" s="270" t="s">
        <v>552</v>
      </c>
      <c r="C53" s="271" t="s">
        <v>67</v>
      </c>
      <c r="D53" s="272">
        <v>0.81045454545454532</v>
      </c>
      <c r="E53" s="273">
        <v>3435</v>
      </c>
      <c r="F53" s="229" t="s">
        <v>121</v>
      </c>
      <c r="G53" s="274" t="s">
        <v>230</v>
      </c>
      <c r="H53" s="275">
        <v>2</v>
      </c>
      <c r="I53" s="230">
        <v>514.89800000000002</v>
      </c>
      <c r="J53" s="276">
        <v>3.4292665241760112E-2</v>
      </c>
      <c r="K53" s="276">
        <v>0.39064510880354947</v>
      </c>
      <c r="L53" s="276">
        <v>0.21946094177876005</v>
      </c>
      <c r="M53" s="277">
        <v>12.849</v>
      </c>
      <c r="N53" s="278">
        <v>0</v>
      </c>
      <c r="O53" s="278">
        <v>0</v>
      </c>
      <c r="P53" s="279">
        <v>9</v>
      </c>
      <c r="Q53" s="280">
        <v>72</v>
      </c>
      <c r="R53" s="280">
        <v>173</v>
      </c>
    </row>
    <row r="54" spans="1:18" ht="16.5">
      <c r="A54" s="269" t="s">
        <v>118</v>
      </c>
      <c r="B54" s="270" t="s">
        <v>369</v>
      </c>
      <c r="C54" s="271" t="s">
        <v>67</v>
      </c>
      <c r="D54" s="272">
        <v>0.8009090909090909</v>
      </c>
      <c r="E54" s="273">
        <v>29</v>
      </c>
      <c r="F54" s="229" t="s">
        <v>120</v>
      </c>
      <c r="G54" s="274" t="s">
        <v>212</v>
      </c>
      <c r="H54" s="275">
        <v>1</v>
      </c>
      <c r="I54" s="230">
        <v>2547.7460000000001</v>
      </c>
      <c r="J54" s="276">
        <v>1.0204917395710974E-2</v>
      </c>
      <c r="K54" s="276">
        <v>0.35524381300108454</v>
      </c>
      <c r="L54" s="276">
        <v>0.27436015992175045</v>
      </c>
      <c r="M54" s="277">
        <v>15.032</v>
      </c>
      <c r="N54" s="278">
        <v>0</v>
      </c>
      <c r="O54" s="278">
        <v>0</v>
      </c>
      <c r="P54" s="279">
        <v>20</v>
      </c>
      <c r="Q54" s="280">
        <v>15</v>
      </c>
      <c r="R54" s="280">
        <v>2157</v>
      </c>
    </row>
    <row r="55" spans="1:18" ht="16.5">
      <c r="A55" s="269" t="s">
        <v>118</v>
      </c>
      <c r="B55" s="270" t="s">
        <v>371</v>
      </c>
      <c r="C55" s="271" t="s">
        <v>70</v>
      </c>
      <c r="D55" s="272">
        <v>0.74803094685494242</v>
      </c>
      <c r="E55" s="273">
        <v>5002</v>
      </c>
      <c r="F55" s="229" t="s">
        <v>120</v>
      </c>
      <c r="G55" s="274" t="s">
        <v>194</v>
      </c>
      <c r="H55" s="275">
        <v>3</v>
      </c>
      <c r="I55" s="230">
        <v>2425.6080000000002</v>
      </c>
      <c r="J55" s="276">
        <v>2.0295330776195813E-2</v>
      </c>
      <c r="K55" s="276">
        <v>0.33173232437566175</v>
      </c>
      <c r="L55" s="276">
        <v>0.21644057902183697</v>
      </c>
      <c r="M55" s="277">
        <v>12.084</v>
      </c>
      <c r="N55" s="278">
        <v>1.1543497547831305</v>
      </c>
      <c r="O55" s="278">
        <v>18.098555083921227</v>
      </c>
      <c r="P55" s="279">
        <v>8</v>
      </c>
      <c r="Q55" s="280">
        <v>28</v>
      </c>
      <c r="R55" s="280">
        <v>439</v>
      </c>
    </row>
    <row r="56" spans="1:18" ht="16.5">
      <c r="A56" s="269" t="s">
        <v>118</v>
      </c>
      <c r="B56" s="270" t="s">
        <v>373</v>
      </c>
      <c r="C56" s="271" t="s">
        <v>70</v>
      </c>
      <c r="D56" s="272">
        <v>0.77732332876969956</v>
      </c>
      <c r="E56" s="273">
        <v>1065</v>
      </c>
      <c r="F56" s="229" t="s">
        <v>120</v>
      </c>
      <c r="G56" s="274" t="s">
        <v>223</v>
      </c>
      <c r="H56" s="275">
        <v>2</v>
      </c>
      <c r="I56" s="230">
        <v>2593.5889999999999</v>
      </c>
      <c r="J56" s="276">
        <v>1.3554687412714825E-2</v>
      </c>
      <c r="K56" s="276">
        <v>0.32450776329029052</v>
      </c>
      <c r="L56" s="276">
        <v>0.16309446099594038</v>
      </c>
      <c r="M56" s="277">
        <v>11.648999999999999</v>
      </c>
      <c r="N56" s="278">
        <v>0</v>
      </c>
      <c r="O56" s="278">
        <v>17.813153896010508</v>
      </c>
      <c r="P56" s="279">
        <v>3</v>
      </c>
      <c r="Q56" s="280">
        <v>0</v>
      </c>
      <c r="R56" s="280">
        <v>462</v>
      </c>
    </row>
    <row r="57" spans="1:18" ht="16.5">
      <c r="A57" s="269" t="s">
        <v>118</v>
      </c>
      <c r="B57" s="270" t="s">
        <v>421</v>
      </c>
      <c r="C57" s="271" t="s">
        <v>70</v>
      </c>
      <c r="D57" s="272">
        <v>0.78125</v>
      </c>
      <c r="E57" s="273">
        <v>6048</v>
      </c>
      <c r="F57" s="229" t="s">
        <v>120</v>
      </c>
      <c r="G57" s="274" t="s">
        <v>192</v>
      </c>
      <c r="H57" s="275">
        <v>1</v>
      </c>
      <c r="I57" s="230">
        <v>798.17100000000005</v>
      </c>
      <c r="J57" s="276">
        <v>1.239549134051215E-2</v>
      </c>
      <c r="K57" s="276">
        <v>0.3511490085090036</v>
      </c>
      <c r="L57" s="276">
        <v>0.22802131372851181</v>
      </c>
      <c r="M57" s="277">
        <v>12.73</v>
      </c>
      <c r="N57" s="278">
        <v>0</v>
      </c>
      <c r="O57" s="278">
        <v>31.071036156412596</v>
      </c>
      <c r="P57" s="279">
        <v>1</v>
      </c>
      <c r="Q57" s="280">
        <v>0</v>
      </c>
      <c r="R57" s="280">
        <v>248</v>
      </c>
    </row>
    <row r="58" spans="1:18" ht="16.5">
      <c r="A58" s="269" t="s">
        <v>118</v>
      </c>
      <c r="B58" s="270" t="s">
        <v>377</v>
      </c>
      <c r="C58" s="271" t="s">
        <v>70</v>
      </c>
      <c r="D58" s="272">
        <v>0.75366858820693039</v>
      </c>
      <c r="E58" s="273">
        <v>5700</v>
      </c>
      <c r="F58" s="229" t="s">
        <v>120</v>
      </c>
      <c r="G58" s="274" t="s">
        <v>209</v>
      </c>
      <c r="H58" s="275">
        <v>3</v>
      </c>
      <c r="I58" s="230">
        <v>2329.2759999999998</v>
      </c>
      <c r="J58" s="276">
        <v>1.9715393523029343E-2</v>
      </c>
      <c r="K58" s="276">
        <v>0.39302467148473252</v>
      </c>
      <c r="L58" s="276">
        <v>8.0711774817582807E-2</v>
      </c>
      <c r="M58" s="277">
        <v>12.718</v>
      </c>
      <c r="N58" s="278">
        <v>4.2931795115735534E-2</v>
      </c>
      <c r="O58" s="278">
        <v>29.494143244510312</v>
      </c>
      <c r="P58" s="279">
        <v>31</v>
      </c>
      <c r="Q58" s="280">
        <v>1</v>
      </c>
      <c r="R58" s="280">
        <v>687</v>
      </c>
    </row>
  </sheetData>
  <phoneticPr fontId="2" type="noConversion"/>
  <conditionalFormatting sqref="C14:D58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3880-E832-47F2-A3F8-A1F5D94D8E8A}">
  <sheetPr>
    <tabColor rgb="FFFF0000"/>
  </sheetPr>
  <dimension ref="A1:K41"/>
  <sheetViews>
    <sheetView showGridLines="0" zoomScaleNormal="100" zoomScaleSheetLayoutView="85" workbookViewId="0"/>
  </sheetViews>
  <sheetFormatPr defaultRowHeight="13.5"/>
  <cols>
    <col min="1" max="2" width="9.140625" style="253"/>
    <col min="3" max="3" width="9.85546875" style="253" customWidth="1"/>
    <col min="4" max="16384" width="9.140625" style="253"/>
  </cols>
  <sheetData>
    <row r="1" spans="1:11" ht="3.75" customHeight="1">
      <c r="A1" s="295"/>
      <c r="B1" s="296"/>
      <c r="C1" s="297"/>
      <c r="D1" s="298"/>
      <c r="E1" s="298"/>
      <c r="F1" s="299"/>
      <c r="G1" s="298"/>
      <c r="H1" s="298"/>
      <c r="I1" s="298"/>
      <c r="J1" s="298"/>
      <c r="K1" s="298"/>
    </row>
    <row r="2" spans="1:11" ht="41.25">
      <c r="A2" s="300" t="s">
        <v>570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</row>
    <row r="4" spans="1:11" ht="17.25">
      <c r="A4" s="262" t="s">
        <v>571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</row>
    <row r="6" spans="1:11" ht="26.25">
      <c r="A6" s="260"/>
    </row>
    <row r="7" spans="1:11" ht="130.5" customHeight="1">
      <c r="A7" s="260"/>
    </row>
    <row r="8" spans="1:11" ht="26.25">
      <c r="A8" s="260"/>
    </row>
    <row r="9" spans="1:11" ht="26.25">
      <c r="A9" s="260"/>
    </row>
    <row r="10" spans="1:11" ht="40.5" customHeight="1">
      <c r="A10" s="260" t="s">
        <v>572</v>
      </c>
    </row>
    <row r="11" spans="1:11" ht="19.5" customHeight="1">
      <c r="A11" s="260"/>
    </row>
    <row r="12" spans="1:11" ht="17.25">
      <c r="A12" s="261" t="s">
        <v>573</v>
      </c>
    </row>
    <row r="13" spans="1:11" ht="40.5">
      <c r="A13" s="264" t="s">
        <v>0</v>
      </c>
      <c r="B13" s="265" t="s">
        <v>74</v>
      </c>
      <c r="C13" s="266" t="s">
        <v>65</v>
      </c>
      <c r="D13" s="266" t="s">
        <v>159</v>
      </c>
      <c r="E13" s="267" t="s">
        <v>145</v>
      </c>
      <c r="F13" s="265" t="s">
        <v>150</v>
      </c>
      <c r="G13" s="267" t="s">
        <v>148</v>
      </c>
      <c r="H13" s="267" t="s">
        <v>152</v>
      </c>
      <c r="I13" s="228" t="s">
        <v>154</v>
      </c>
      <c r="J13" s="267" t="s">
        <v>6</v>
      </c>
      <c r="K13" s="301" t="s">
        <v>7</v>
      </c>
    </row>
    <row r="14" spans="1:11" ht="16.5">
      <c r="A14" s="303" t="s">
        <v>118</v>
      </c>
      <c r="B14" s="270" t="s">
        <v>251</v>
      </c>
      <c r="C14" s="271" t="s">
        <v>70</v>
      </c>
      <c r="D14" s="272">
        <v>0.79695652173913045</v>
      </c>
      <c r="E14" s="273">
        <v>1954</v>
      </c>
      <c r="F14" s="229" t="s">
        <v>121</v>
      </c>
      <c r="G14" s="274" t="s">
        <v>232</v>
      </c>
      <c r="H14" s="275">
        <v>1</v>
      </c>
      <c r="I14" s="230">
        <v>5040.5389999999998</v>
      </c>
      <c r="J14" s="278">
        <v>2.5989284082515778</v>
      </c>
      <c r="K14" s="302">
        <v>20.454161747384557</v>
      </c>
    </row>
    <row r="15" spans="1:11" ht="16.5">
      <c r="A15" s="303" t="s">
        <v>118</v>
      </c>
      <c r="B15" s="270" t="s">
        <v>255</v>
      </c>
      <c r="C15" s="271" t="s">
        <v>70</v>
      </c>
      <c r="D15" s="272">
        <v>0.7599999999999999</v>
      </c>
      <c r="E15" s="273">
        <v>2621</v>
      </c>
      <c r="F15" s="229" t="s">
        <v>120</v>
      </c>
      <c r="G15" s="274" t="s">
        <v>219</v>
      </c>
      <c r="H15" s="275">
        <v>1</v>
      </c>
      <c r="I15" s="230">
        <v>892.80600000000004</v>
      </c>
      <c r="J15" s="278">
        <v>0</v>
      </c>
      <c r="K15" s="302">
        <v>37.634155684437602</v>
      </c>
    </row>
    <row r="16" spans="1:11" ht="16.5">
      <c r="A16" s="303" t="s">
        <v>118</v>
      </c>
      <c r="B16" s="270" t="s">
        <v>261</v>
      </c>
      <c r="C16" s="271" t="s">
        <v>69</v>
      </c>
      <c r="D16" s="272">
        <v>0.87545454545454537</v>
      </c>
      <c r="E16" s="273">
        <v>6620</v>
      </c>
      <c r="F16" s="229" t="s">
        <v>120</v>
      </c>
      <c r="G16" s="274" t="s">
        <v>218</v>
      </c>
      <c r="H16" s="275">
        <v>1</v>
      </c>
      <c r="I16" s="230">
        <v>2665.7739999999999</v>
      </c>
      <c r="J16" s="278">
        <v>3.7512557328565739E-2</v>
      </c>
      <c r="K16" s="302">
        <v>69.323205943189492</v>
      </c>
    </row>
    <row r="17" spans="1:11" ht="16.5">
      <c r="A17" s="303" t="s">
        <v>118</v>
      </c>
      <c r="B17" s="270" t="s">
        <v>265</v>
      </c>
      <c r="C17" s="271" t="s">
        <v>70</v>
      </c>
      <c r="D17" s="272">
        <v>0.77260869565217394</v>
      </c>
      <c r="E17" s="273">
        <v>9997</v>
      </c>
      <c r="F17" s="229" t="s">
        <v>120</v>
      </c>
      <c r="G17" s="274" t="s">
        <v>202</v>
      </c>
      <c r="H17" s="275">
        <v>1</v>
      </c>
      <c r="I17" s="230">
        <v>1874.3789999999999</v>
      </c>
      <c r="J17" s="278">
        <v>0.74691404459823763</v>
      </c>
      <c r="K17" s="302">
        <v>22.300719331575952</v>
      </c>
    </row>
    <row r="18" spans="1:11" ht="16.5">
      <c r="A18" s="303" t="s">
        <v>118</v>
      </c>
      <c r="B18" s="270" t="s">
        <v>269</v>
      </c>
      <c r="C18" s="271" t="s">
        <v>70</v>
      </c>
      <c r="D18" s="272">
        <v>0.78215298856183924</v>
      </c>
      <c r="E18" s="273">
        <v>4692</v>
      </c>
      <c r="F18" s="229" t="s">
        <v>120</v>
      </c>
      <c r="G18" s="274" t="s">
        <v>198</v>
      </c>
      <c r="H18" s="275">
        <v>2</v>
      </c>
      <c r="I18" s="230">
        <v>2421.3990000000003</v>
      </c>
      <c r="J18" s="278">
        <v>0</v>
      </c>
      <c r="K18" s="302">
        <v>48.360472602821751</v>
      </c>
    </row>
    <row r="19" spans="1:11" ht="16.5">
      <c r="A19" s="303" t="s">
        <v>118</v>
      </c>
      <c r="B19" s="270" t="s">
        <v>271</v>
      </c>
      <c r="C19" s="271" t="s">
        <v>67</v>
      </c>
      <c r="D19" s="272">
        <v>0.81318014613791811</v>
      </c>
      <c r="E19" s="273">
        <v>3855</v>
      </c>
      <c r="F19" s="229" t="s">
        <v>120</v>
      </c>
      <c r="G19" s="274" t="s">
        <v>224</v>
      </c>
      <c r="H19" s="275">
        <v>3</v>
      </c>
      <c r="I19" s="230">
        <v>2800.5980000000004</v>
      </c>
      <c r="J19" s="278">
        <v>3.5706659791944428E-2</v>
      </c>
      <c r="K19" s="302">
        <v>57.452015605238586</v>
      </c>
    </row>
    <row r="20" spans="1:11" ht="16.5">
      <c r="A20" s="303" t="s">
        <v>118</v>
      </c>
      <c r="B20" s="270" t="s">
        <v>281</v>
      </c>
      <c r="C20" s="271" t="s">
        <v>67</v>
      </c>
      <c r="D20" s="272">
        <v>0.81598036973917321</v>
      </c>
      <c r="E20" s="273">
        <v>1558</v>
      </c>
      <c r="F20" s="229" t="s">
        <v>120</v>
      </c>
      <c r="G20" s="274" t="s">
        <v>203</v>
      </c>
      <c r="H20" s="275">
        <v>2</v>
      </c>
      <c r="I20" s="230">
        <v>2664.9850000000001</v>
      </c>
      <c r="J20" s="278">
        <v>0</v>
      </c>
      <c r="K20" s="302">
        <v>21.2759171252371</v>
      </c>
    </row>
    <row r="21" spans="1:11" ht="16.5">
      <c r="A21" s="303" t="s">
        <v>118</v>
      </c>
      <c r="B21" s="270" t="s">
        <v>287</v>
      </c>
      <c r="C21" s="271" t="s">
        <v>67</v>
      </c>
      <c r="D21" s="272">
        <v>0.84680944737239761</v>
      </c>
      <c r="E21" s="273">
        <v>8414</v>
      </c>
      <c r="F21" s="229" t="s">
        <v>120</v>
      </c>
      <c r="G21" s="274" t="s">
        <v>203</v>
      </c>
      <c r="H21" s="275">
        <v>2</v>
      </c>
      <c r="I21" s="230">
        <v>2552.8719999999998</v>
      </c>
      <c r="J21" s="278">
        <v>0.19585784167792197</v>
      </c>
      <c r="K21" s="302">
        <v>46.065764362647251</v>
      </c>
    </row>
    <row r="22" spans="1:11" ht="16.5">
      <c r="A22" s="303" t="s">
        <v>118</v>
      </c>
      <c r="B22" s="270" t="s">
        <v>289</v>
      </c>
      <c r="C22" s="271" t="s">
        <v>67</v>
      </c>
      <c r="D22" s="272">
        <v>0.80410183851456651</v>
      </c>
      <c r="E22" s="273">
        <v>5062</v>
      </c>
      <c r="F22" s="229" t="s">
        <v>91</v>
      </c>
      <c r="G22" s="274" t="s">
        <v>246</v>
      </c>
      <c r="H22" s="275">
        <v>5</v>
      </c>
      <c r="I22" s="230">
        <v>549.26</v>
      </c>
      <c r="J22" s="278">
        <v>0.18206313949677749</v>
      </c>
      <c r="K22" s="302">
        <v>49.521173943123479</v>
      </c>
    </row>
    <row r="23" spans="1:11" ht="16.5">
      <c r="A23" s="303" t="s">
        <v>118</v>
      </c>
      <c r="B23" s="270" t="s">
        <v>291</v>
      </c>
      <c r="C23" s="271" t="s">
        <v>70</v>
      </c>
      <c r="D23" s="272">
        <v>0.78885065177252478</v>
      </c>
      <c r="E23" s="273">
        <v>2003</v>
      </c>
      <c r="F23" s="229" t="s">
        <v>120</v>
      </c>
      <c r="G23" s="274" t="s">
        <v>210</v>
      </c>
      <c r="H23" s="275">
        <v>2</v>
      </c>
      <c r="I23" s="230">
        <v>2641.6709999999998</v>
      </c>
      <c r="J23" s="278">
        <v>3.7854827493658372E-2</v>
      </c>
      <c r="K23" s="302">
        <v>30.435281304901331</v>
      </c>
    </row>
    <row r="24" spans="1:11" ht="16.5">
      <c r="A24" s="303" t="s">
        <v>118</v>
      </c>
      <c r="B24" s="270" t="s">
        <v>305</v>
      </c>
      <c r="C24" s="271" t="s">
        <v>70</v>
      </c>
      <c r="D24" s="272">
        <v>0.71875000000000011</v>
      </c>
      <c r="E24" s="273">
        <v>8729</v>
      </c>
      <c r="F24" s="229" t="s">
        <v>120</v>
      </c>
      <c r="G24" s="274" t="s">
        <v>220</v>
      </c>
      <c r="H24" s="275">
        <v>1</v>
      </c>
      <c r="I24" s="230">
        <v>2143.8090000000002</v>
      </c>
      <c r="J24" s="278">
        <v>4.6645946537214829E-2</v>
      </c>
      <c r="K24" s="302">
        <v>58.21414127844411</v>
      </c>
    </row>
    <row r="25" spans="1:11" ht="16.5">
      <c r="A25" s="303" t="s">
        <v>118</v>
      </c>
      <c r="B25" s="270" t="s">
        <v>313</v>
      </c>
      <c r="C25" s="271" t="s">
        <v>70</v>
      </c>
      <c r="D25" s="272">
        <v>0.78497424279745387</v>
      </c>
      <c r="E25" s="273">
        <v>7600</v>
      </c>
      <c r="F25" s="229" t="s">
        <v>120</v>
      </c>
      <c r="G25" s="274" t="s">
        <v>194</v>
      </c>
      <c r="H25" s="275">
        <v>10</v>
      </c>
      <c r="I25" s="230">
        <v>1595.3870000000004</v>
      </c>
      <c r="J25" s="278">
        <v>0.37608429804179166</v>
      </c>
      <c r="K25" s="302">
        <v>32.468611064274675</v>
      </c>
    </row>
    <row r="26" spans="1:11" ht="16.5">
      <c r="A26" s="303" t="s">
        <v>118</v>
      </c>
      <c r="B26" s="270" t="s">
        <v>319</v>
      </c>
      <c r="C26" s="271" t="s">
        <v>69</v>
      </c>
      <c r="D26" s="272">
        <v>0.87391304347826082</v>
      </c>
      <c r="E26" s="273">
        <v>1580</v>
      </c>
      <c r="F26" s="229" t="s">
        <v>120</v>
      </c>
      <c r="G26" s="274" t="s">
        <v>196</v>
      </c>
      <c r="H26" s="275">
        <v>1</v>
      </c>
      <c r="I26" s="230">
        <v>2723.913</v>
      </c>
      <c r="J26" s="278">
        <v>3.6711892046478727E-2</v>
      </c>
      <c r="K26" s="302">
        <v>20.118116841470339</v>
      </c>
    </row>
    <row r="27" spans="1:11" ht="16.5">
      <c r="A27" s="303" t="s">
        <v>118</v>
      </c>
      <c r="B27" s="270" t="s">
        <v>321</v>
      </c>
      <c r="C27" s="271" t="s">
        <v>70</v>
      </c>
      <c r="D27" s="272">
        <v>0.78790352224140126</v>
      </c>
      <c r="E27" s="273">
        <v>931</v>
      </c>
      <c r="F27" s="229" t="s">
        <v>120</v>
      </c>
      <c r="G27" s="274" t="s">
        <v>210</v>
      </c>
      <c r="H27" s="275">
        <v>2</v>
      </c>
      <c r="I27" s="230">
        <v>2665.547</v>
      </c>
      <c r="J27" s="278">
        <v>0.11254725577902021</v>
      </c>
      <c r="K27" s="302">
        <v>35.940090345433788</v>
      </c>
    </row>
    <row r="28" spans="1:11" ht="16.5">
      <c r="A28" s="303" t="s">
        <v>118</v>
      </c>
      <c r="B28" s="270" t="s">
        <v>325</v>
      </c>
      <c r="C28" s="271" t="s">
        <v>70</v>
      </c>
      <c r="D28" s="272">
        <v>0.79608695652173922</v>
      </c>
      <c r="E28" s="273">
        <v>9715</v>
      </c>
      <c r="F28" s="229" t="s">
        <v>120</v>
      </c>
      <c r="G28" s="274" t="s">
        <v>214</v>
      </c>
      <c r="H28" s="275">
        <v>1</v>
      </c>
      <c r="I28" s="230">
        <v>2386.6190000000001</v>
      </c>
      <c r="J28" s="278">
        <v>8.380055635189361E-2</v>
      </c>
      <c r="K28" s="302">
        <v>24.427862176576991</v>
      </c>
    </row>
    <row r="29" spans="1:11" ht="16.5">
      <c r="A29" s="303" t="s">
        <v>118</v>
      </c>
      <c r="B29" s="270" t="s">
        <v>327</v>
      </c>
      <c r="C29" s="271" t="s">
        <v>70</v>
      </c>
      <c r="D29" s="272">
        <v>0.78171592383777244</v>
      </c>
      <c r="E29" s="273">
        <v>9974</v>
      </c>
      <c r="F29" s="229" t="s">
        <v>120</v>
      </c>
      <c r="G29" s="274" t="s">
        <v>224</v>
      </c>
      <c r="H29" s="275">
        <v>12</v>
      </c>
      <c r="I29" s="230">
        <v>2177.7210000000005</v>
      </c>
      <c r="J29" s="278">
        <v>4.5919564535585586E-2</v>
      </c>
      <c r="K29" s="302">
        <v>46.470599310012616</v>
      </c>
    </row>
    <row r="30" spans="1:11" ht="16.5">
      <c r="A30" s="303" t="s">
        <v>118</v>
      </c>
      <c r="B30" s="270" t="s">
        <v>386</v>
      </c>
      <c r="C30" s="271" t="s">
        <v>70</v>
      </c>
      <c r="D30" s="272">
        <v>0.76583333333333337</v>
      </c>
      <c r="E30" s="273">
        <v>2426</v>
      </c>
      <c r="F30" s="229" t="s">
        <v>120</v>
      </c>
      <c r="G30" s="274" t="s">
        <v>223</v>
      </c>
      <c r="H30" s="275">
        <v>1</v>
      </c>
      <c r="I30" s="230">
        <v>2455.1239999999998</v>
      </c>
      <c r="J30" s="278">
        <v>4.0731140260125358E-2</v>
      </c>
      <c r="K30" s="302">
        <v>42.482579291310749</v>
      </c>
    </row>
    <row r="31" spans="1:11" ht="16.5">
      <c r="A31" s="303" t="s">
        <v>118</v>
      </c>
      <c r="B31" s="270" t="s">
        <v>335</v>
      </c>
      <c r="C31" s="271" t="s">
        <v>69</v>
      </c>
      <c r="D31" s="272">
        <v>0.86440589118658984</v>
      </c>
      <c r="E31" s="273">
        <v>1621</v>
      </c>
      <c r="F31" s="229" t="s">
        <v>120</v>
      </c>
      <c r="G31" s="274" t="s">
        <v>194</v>
      </c>
      <c r="H31" s="275">
        <v>13</v>
      </c>
      <c r="I31" s="230">
        <v>2972.6110000000003</v>
      </c>
      <c r="J31" s="278">
        <v>3.3640459515220787E-2</v>
      </c>
      <c r="K31" s="302">
        <v>33.438616758129463</v>
      </c>
    </row>
    <row r="32" spans="1:11" ht="16.5">
      <c r="A32" s="303" t="s">
        <v>118</v>
      </c>
      <c r="B32" s="270" t="s">
        <v>337</v>
      </c>
      <c r="C32" s="271" t="s">
        <v>69</v>
      </c>
      <c r="D32" s="272">
        <v>0.89225041540197614</v>
      </c>
      <c r="E32" s="273">
        <v>5697</v>
      </c>
      <c r="F32" s="229" t="s">
        <v>120</v>
      </c>
      <c r="G32" s="274" t="s">
        <v>207</v>
      </c>
      <c r="H32" s="275">
        <v>2</v>
      </c>
      <c r="I32" s="230">
        <v>2632.0070000000001</v>
      </c>
      <c r="J32" s="278">
        <v>0</v>
      </c>
      <c r="K32" s="302">
        <v>26.861630687152427</v>
      </c>
    </row>
    <row r="33" spans="1:11" ht="16.5">
      <c r="A33" s="303" t="s">
        <v>118</v>
      </c>
      <c r="B33" s="270" t="s">
        <v>426</v>
      </c>
      <c r="C33" s="271" t="s">
        <v>69</v>
      </c>
      <c r="D33" s="272">
        <v>0.87591893669564858</v>
      </c>
      <c r="E33" s="273">
        <v>8759</v>
      </c>
      <c r="F33" s="229" t="s">
        <v>120</v>
      </c>
      <c r="G33" s="274" t="s">
        <v>214</v>
      </c>
      <c r="H33" s="275">
        <v>10</v>
      </c>
      <c r="I33" s="230">
        <v>1902.4509999999998</v>
      </c>
      <c r="J33" s="278">
        <v>0.10512754336379755</v>
      </c>
      <c r="K33" s="302">
        <v>30.697242662228884</v>
      </c>
    </row>
    <row r="34" spans="1:11" ht="16.5">
      <c r="A34" s="303" t="s">
        <v>118</v>
      </c>
      <c r="B34" s="270" t="s">
        <v>349</v>
      </c>
      <c r="C34" s="271" t="s">
        <v>67</v>
      </c>
      <c r="D34" s="272">
        <v>0.83490888047027023</v>
      </c>
      <c r="E34" s="273">
        <v>8829</v>
      </c>
      <c r="F34" s="229" t="s">
        <v>120</v>
      </c>
      <c r="G34" s="274" t="s">
        <v>198</v>
      </c>
      <c r="H34" s="275">
        <v>14</v>
      </c>
      <c r="I34" s="230">
        <v>2603.0129999999999</v>
      </c>
      <c r="J34" s="278">
        <v>0.34575317142096484</v>
      </c>
      <c r="K34" s="302">
        <v>28.082840923191704</v>
      </c>
    </row>
    <row r="35" spans="1:11" ht="16.5">
      <c r="A35" s="303" t="s">
        <v>118</v>
      </c>
      <c r="B35" s="270" t="s">
        <v>353</v>
      </c>
      <c r="C35" s="271" t="s">
        <v>70</v>
      </c>
      <c r="D35" s="272">
        <v>0.76473919366633647</v>
      </c>
      <c r="E35" s="273">
        <v>2433</v>
      </c>
      <c r="F35" s="229" t="s">
        <v>120</v>
      </c>
      <c r="G35" s="274" t="s">
        <v>215</v>
      </c>
      <c r="H35" s="275">
        <v>2</v>
      </c>
      <c r="I35" s="230">
        <v>2577.6549999999997</v>
      </c>
      <c r="J35" s="278">
        <v>0.11638485367514273</v>
      </c>
      <c r="K35" s="302">
        <v>34.411121736617197</v>
      </c>
    </row>
    <row r="36" spans="1:11" ht="16.5">
      <c r="A36" s="303" t="s">
        <v>118</v>
      </c>
      <c r="B36" s="270" t="s">
        <v>355</v>
      </c>
      <c r="C36" s="271" t="s">
        <v>70</v>
      </c>
      <c r="D36" s="272">
        <v>0.7400231131137438</v>
      </c>
      <c r="E36" s="273">
        <v>8612</v>
      </c>
      <c r="F36" s="229" t="s">
        <v>120</v>
      </c>
      <c r="G36" s="274" t="s">
        <v>194</v>
      </c>
      <c r="H36" s="275">
        <v>10</v>
      </c>
      <c r="I36" s="230">
        <v>1152.615</v>
      </c>
      <c r="J36" s="278">
        <v>0.17351847754887798</v>
      </c>
      <c r="K36" s="302">
        <v>50.840913921821247</v>
      </c>
    </row>
    <row r="37" spans="1:11" ht="16.5">
      <c r="A37" s="303" t="s">
        <v>118</v>
      </c>
      <c r="B37" s="270" t="s">
        <v>392</v>
      </c>
      <c r="C37" s="271" t="s">
        <v>67</v>
      </c>
      <c r="D37" s="272">
        <v>0.83037502202786939</v>
      </c>
      <c r="E37" s="273">
        <v>7400</v>
      </c>
      <c r="F37" s="229" t="s">
        <v>120</v>
      </c>
      <c r="G37" s="274" t="s">
        <v>224</v>
      </c>
      <c r="H37" s="275">
        <v>8</v>
      </c>
      <c r="I37" s="230">
        <v>1854.46</v>
      </c>
      <c r="J37" s="278">
        <v>0</v>
      </c>
      <c r="K37" s="302">
        <v>26.314938041262685</v>
      </c>
    </row>
    <row r="38" spans="1:11" ht="16.5">
      <c r="A38" s="303" t="s">
        <v>118</v>
      </c>
      <c r="B38" s="270" t="s">
        <v>361</v>
      </c>
      <c r="C38" s="271" t="s">
        <v>70</v>
      </c>
      <c r="D38" s="272">
        <v>0.77681818181818174</v>
      </c>
      <c r="E38" s="273">
        <v>3670</v>
      </c>
      <c r="F38" s="229" t="s">
        <v>120</v>
      </c>
      <c r="G38" s="274" t="s">
        <v>219</v>
      </c>
      <c r="H38" s="275">
        <v>1</v>
      </c>
      <c r="I38" s="230">
        <v>1149.74</v>
      </c>
      <c r="J38" s="278">
        <v>0.78278567328265525</v>
      </c>
      <c r="K38" s="302">
        <v>56.099639918590292</v>
      </c>
    </row>
    <row r="39" spans="1:11" ht="16.5">
      <c r="A39" s="303" t="s">
        <v>118</v>
      </c>
      <c r="B39" s="270" t="s">
        <v>367</v>
      </c>
      <c r="C39" s="271" t="s">
        <v>69</v>
      </c>
      <c r="D39" s="272">
        <v>0.87928537447870025</v>
      </c>
      <c r="E39" s="273">
        <v>1</v>
      </c>
      <c r="F39" s="229" t="s">
        <v>120</v>
      </c>
      <c r="G39" s="274" t="s">
        <v>223</v>
      </c>
      <c r="H39" s="275">
        <v>12</v>
      </c>
      <c r="I39" s="230">
        <v>2016.566</v>
      </c>
      <c r="J39" s="278">
        <v>4.9589252223830017E-2</v>
      </c>
      <c r="K39" s="302">
        <v>20.034057898427328</v>
      </c>
    </row>
    <row r="40" spans="1:11" ht="16.5">
      <c r="A40" s="303" t="s">
        <v>118</v>
      </c>
      <c r="B40" s="270" t="s">
        <v>421</v>
      </c>
      <c r="C40" s="271" t="s">
        <v>70</v>
      </c>
      <c r="D40" s="272">
        <v>0.78125</v>
      </c>
      <c r="E40" s="273">
        <v>6048</v>
      </c>
      <c r="F40" s="229" t="s">
        <v>120</v>
      </c>
      <c r="G40" s="274" t="s">
        <v>192</v>
      </c>
      <c r="H40" s="275">
        <v>1</v>
      </c>
      <c r="I40" s="230">
        <v>798.17100000000005</v>
      </c>
      <c r="J40" s="278">
        <v>0</v>
      </c>
      <c r="K40" s="302">
        <v>31.071036156412596</v>
      </c>
    </row>
    <row r="41" spans="1:11" ht="16.5">
      <c r="A41" s="303" t="s">
        <v>118</v>
      </c>
      <c r="B41" s="270" t="s">
        <v>377</v>
      </c>
      <c r="C41" s="271" t="s">
        <v>70</v>
      </c>
      <c r="D41" s="272">
        <v>0.75366858820693039</v>
      </c>
      <c r="E41" s="273">
        <v>5700</v>
      </c>
      <c r="F41" s="229" t="s">
        <v>120</v>
      </c>
      <c r="G41" s="274" t="s">
        <v>209</v>
      </c>
      <c r="H41" s="275">
        <v>3</v>
      </c>
      <c r="I41" s="230">
        <v>2329.2759999999998</v>
      </c>
      <c r="J41" s="278">
        <v>4.2931795115735534E-2</v>
      </c>
      <c r="K41" s="302">
        <v>29.494143244510312</v>
      </c>
    </row>
  </sheetData>
  <mergeCells count="1">
    <mergeCell ref="A2:K2"/>
  </mergeCells>
  <phoneticPr fontId="2" type="noConversion"/>
  <conditionalFormatting sqref="C14:D41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2024-11-04T07:07:52Z</dcterms:modified>
</cp:coreProperties>
</file>